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EstaPasta_de_trabalho" defaultThemeVersion="124226"/>
  <mc:AlternateContent xmlns:mc="http://schemas.openxmlformats.org/markup-compatibility/2006">
    <mc:Choice Requires="x15">
      <x15ac:absPath xmlns:x15ac="http://schemas.microsoft.com/office/spreadsheetml/2010/11/ac" url="C:\Users\jorge_rosa\Documents\Auditorias\Auditoria Matheus\v5\"/>
    </mc:Choice>
  </mc:AlternateContent>
  <xr:revisionPtr revIDLastSave="0" documentId="13_ncr:1_{3358CA42-2CD4-432E-B2C1-FE30E6A67AB9}" xr6:coauthVersionLast="36" xr6:coauthVersionMax="36" xr10:uidLastSave="{00000000-0000-0000-0000-000000000000}"/>
  <bookViews>
    <workbookView xWindow="0" yWindow="0" windowWidth="16410" windowHeight="9525" tabRatio="795" firstSheet="1" activeTab="3" xr2:uid="{00000000-000D-0000-FFFF-FFFF00000000}"/>
  </bookViews>
  <sheets>
    <sheet name="EmailData" sheetId="39" state="veryHidden" r:id="rId1"/>
    <sheet name="EMAIL" sheetId="9" r:id="rId2"/>
    <sheet name="CAD" sheetId="3" r:id="rId3"/>
    <sheet name="PROCESSOS GERAL" sheetId="10" r:id="rId4"/>
    <sheet name="PROCESSOS ANALÍTICO" sheetId="11" state="hidden" r:id="rId5"/>
  </sheets>
  <functionGroups builtInGroupCount="19"/>
  <externalReferences>
    <externalReference r:id="rId6"/>
  </externalReferences>
  <definedNames>
    <definedName name="_xlnm._FilterDatabase" localSheetId="2" hidden="1">CAD!$A$2:$Z$101</definedName>
    <definedName name="_xlnm._FilterDatabase" localSheetId="4" hidden="1">'PROCESSOS ANALÍTICO'!$A$2:$BD$1000000</definedName>
    <definedName name="_xlnm._FilterDatabase" localSheetId="3" hidden="1">'PROCESSOS GERAL'!$A$1:$BC$3349</definedName>
    <definedName name="_xlnm.Criteria" localSheetId="2">CAD!#REF!</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P1297" i="10" l="1"/>
  <c r="P361" i="10" l="1"/>
  <c r="U365" i="10"/>
  <c r="U350" i="10"/>
  <c r="U788" i="10" l="1"/>
  <c r="U2655" i="10"/>
  <c r="U2048" i="10"/>
  <c r="U1418" i="10"/>
  <c r="U886" i="10"/>
  <c r="U1419" i="10"/>
  <c r="U2049" i="10"/>
  <c r="U1406" i="10"/>
  <c r="U998" i="10"/>
  <c r="U2890" i="10"/>
  <c r="U2644" i="10"/>
  <c r="U3070" i="10"/>
  <c r="U731" i="10"/>
  <c r="U17" i="10"/>
  <c r="U18" i="10"/>
  <c r="U19" i="10"/>
  <c r="U20" i="10"/>
  <c r="U21" i="10"/>
  <c r="U22" i="10"/>
  <c r="U23" i="10"/>
  <c r="U24" i="10"/>
  <c r="U955" i="10"/>
  <c r="U1420" i="10"/>
  <c r="U25" i="10"/>
  <c r="U26" i="10"/>
  <c r="U27" i="10"/>
  <c r="U1138" i="10"/>
  <c r="U1139" i="10"/>
  <c r="U395" i="10"/>
  <c r="U1140" i="10"/>
  <c r="U28" i="10"/>
  <c r="U2433" i="10"/>
  <c r="U29" i="10"/>
  <c r="U1141" i="10"/>
  <c r="U943" i="10"/>
  <c r="U888" i="10"/>
  <c r="U1038" i="10"/>
  <c r="U944" i="10"/>
  <c r="U889" i="10"/>
  <c r="U1231" i="10"/>
  <c r="U890" i="10"/>
  <c r="U396" i="10"/>
  <c r="U891" i="10"/>
  <c r="U1046" i="10"/>
  <c r="U239" i="10"/>
  <c r="U397" i="10"/>
  <c r="U2483" i="10"/>
  <c r="U1421" i="10"/>
  <c r="U945" i="10"/>
  <c r="U892" i="10"/>
  <c r="U674" i="10"/>
  <c r="U946" i="10"/>
  <c r="U893" i="10"/>
  <c r="U398" i="10"/>
  <c r="U579" i="10"/>
  <c r="U3207" i="10"/>
  <c r="U1050" i="10"/>
  <c r="U3071" i="10"/>
  <c r="U2656" i="10"/>
  <c r="U947" i="10"/>
  <c r="U399" i="10"/>
  <c r="U894" i="10"/>
  <c r="U895" i="10"/>
  <c r="U819" i="10"/>
  <c r="U1324" i="10"/>
  <c r="U1351" i="10"/>
  <c r="U948" i="10"/>
  <c r="U949" i="10"/>
  <c r="U491" i="10"/>
  <c r="U548" i="10"/>
  <c r="U934" i="10"/>
  <c r="U1083" i="10"/>
  <c r="U1047" i="10"/>
  <c r="U950" i="10"/>
  <c r="U675" i="10"/>
  <c r="U896" i="10"/>
  <c r="U2891" i="10"/>
  <c r="U2636" i="10"/>
  <c r="U897" i="10"/>
  <c r="U956" i="10"/>
  <c r="U2637" i="10"/>
  <c r="U2892" i="10"/>
  <c r="U951" i="10"/>
  <c r="U898" i="10"/>
  <c r="U400" i="10"/>
  <c r="U1124" i="10"/>
  <c r="U2424" i="10"/>
  <c r="U1084" i="10"/>
  <c r="U2634" i="10"/>
  <c r="U2638" i="10"/>
  <c r="U1125" i="10"/>
  <c r="U957" i="10"/>
  <c r="U1957" i="10"/>
  <c r="U899" i="10"/>
  <c r="U2893" i="10"/>
  <c r="U2434" i="10"/>
  <c r="U240" i="10"/>
  <c r="U401" i="10"/>
  <c r="U1051" i="10"/>
  <c r="U1958" i="10"/>
  <c r="U3208" i="10"/>
  <c r="U3316" i="10"/>
  <c r="U2857" i="10"/>
  <c r="U958" i="10"/>
  <c r="U1991" i="10"/>
  <c r="U2858" i="10"/>
  <c r="U402" i="10"/>
  <c r="U241" i="10"/>
  <c r="U242" i="10"/>
  <c r="U2645" i="10"/>
  <c r="U580" i="10"/>
  <c r="U790" i="10"/>
  <c r="U2646" i="10"/>
  <c r="U243" i="10"/>
  <c r="U959" i="10"/>
  <c r="U581" i="10"/>
  <c r="U514" i="10"/>
  <c r="U676" i="10"/>
  <c r="U2807" i="10"/>
  <c r="U2657" i="10"/>
  <c r="U3111" i="10"/>
  <c r="U900" i="10"/>
  <c r="U935" i="10"/>
  <c r="U1232" i="10"/>
  <c r="U2435" i="10"/>
  <c r="U901" i="10"/>
  <c r="U515" i="10"/>
  <c r="U3209" i="10"/>
  <c r="U3210" i="10"/>
  <c r="U3112" i="10"/>
  <c r="U1352" i="10"/>
  <c r="U1353" i="10"/>
  <c r="U2538" i="10"/>
  <c r="U820" i="10"/>
  <c r="U915" i="10"/>
  <c r="U677" i="10"/>
  <c r="U403" i="10"/>
  <c r="U2050" i="10"/>
  <c r="U678" i="10"/>
  <c r="U825" i="10"/>
  <c r="U2794" i="10"/>
  <c r="U3113" i="10"/>
  <c r="U3114" i="10"/>
  <c r="U2894" i="10"/>
  <c r="U2051" i="10"/>
  <c r="U1142" i="10"/>
  <c r="U549" i="10"/>
  <c r="U2052" i="10"/>
  <c r="U3297" i="10"/>
  <c r="U876" i="10"/>
  <c r="U670" i="10"/>
  <c r="U1422" i="10"/>
  <c r="U404" i="10"/>
  <c r="U582" i="10"/>
  <c r="U2053" i="10"/>
  <c r="U2054" i="10"/>
  <c r="U3115" i="10"/>
  <c r="U244" i="10"/>
  <c r="U877" i="10"/>
  <c r="U1959" i="10"/>
  <c r="U2895" i="10"/>
  <c r="U1143" i="10"/>
  <c r="U2859" i="10"/>
  <c r="U2860" i="10"/>
  <c r="U1144" i="10"/>
  <c r="U2896" i="10"/>
  <c r="U2639" i="10"/>
  <c r="U2861" i="10"/>
  <c r="U791" i="10"/>
  <c r="U2897" i="10"/>
  <c r="U2898" i="10"/>
  <c r="U2899" i="10"/>
  <c r="U2055" i="10"/>
  <c r="U2056" i="10"/>
  <c r="U1145" i="10"/>
  <c r="U2057" i="10"/>
  <c r="U3211" i="10"/>
  <c r="U2058" i="10"/>
  <c r="U2059" i="10"/>
  <c r="U2060" i="10"/>
  <c r="U2061" i="10"/>
  <c r="U2062" i="10"/>
  <c r="U2063" i="10"/>
  <c r="U2064" i="10"/>
  <c r="U2065" i="10"/>
  <c r="U2066" i="10"/>
  <c r="U2067" i="10"/>
  <c r="U2862" i="10"/>
  <c r="U2900" i="10"/>
  <c r="U2068" i="10"/>
  <c r="U2069" i="10"/>
  <c r="U2070" i="10"/>
  <c r="U2863" i="10"/>
  <c r="U1246" i="10"/>
  <c r="U2071" i="10"/>
  <c r="U245" i="10"/>
  <c r="U405" i="10"/>
  <c r="U1073" i="10"/>
  <c r="U2901" i="10"/>
  <c r="U246" i="10"/>
  <c r="U516" i="10"/>
  <c r="U878" i="10"/>
  <c r="U2072" i="10"/>
  <c r="U1126" i="10"/>
  <c r="U247" i="10"/>
  <c r="U2658" i="10"/>
  <c r="U2647" i="10"/>
  <c r="U2539" i="10"/>
  <c r="U936" i="10"/>
  <c r="U1146" i="10"/>
  <c r="U1147" i="10"/>
  <c r="U1148" i="10"/>
  <c r="U1149" i="10"/>
  <c r="U1150" i="10"/>
  <c r="U937" i="10"/>
  <c r="U1151" i="10"/>
  <c r="U1152" i="10"/>
  <c r="U2073" i="10"/>
  <c r="U2902" i="10"/>
  <c r="U2903" i="10"/>
  <c r="U3105" i="10"/>
  <c r="U2074" i="10"/>
  <c r="U1153" i="10"/>
  <c r="U3298" i="10"/>
  <c r="U2904" i="10"/>
  <c r="U2436" i="10"/>
  <c r="U1247" i="10"/>
  <c r="U1354" i="10"/>
  <c r="U2075" i="10"/>
  <c r="U2540" i="10"/>
  <c r="U2905" i="10"/>
  <c r="U2076" i="10"/>
  <c r="U406" i="10"/>
  <c r="U2077" i="10"/>
  <c r="U3299" i="10"/>
  <c r="U1154" i="10"/>
  <c r="U2437" i="10"/>
  <c r="U1355" i="10"/>
  <c r="U2078" i="10"/>
  <c r="U2438" i="10"/>
  <c r="U2906" i="10"/>
  <c r="U2079" i="10"/>
  <c r="U902" i="10"/>
  <c r="U1423" i="10"/>
  <c r="U1155" i="10"/>
  <c r="U1156" i="10"/>
  <c r="U248" i="10"/>
  <c r="U249" i="10"/>
  <c r="U1157" i="10"/>
  <c r="U672" i="10"/>
  <c r="U1158" i="10"/>
  <c r="U3300" i="10"/>
  <c r="U407" i="10"/>
  <c r="U1159" i="10"/>
  <c r="U1160" i="10"/>
  <c r="U2907" i="10"/>
  <c r="U250" i="10"/>
  <c r="U1161" i="10"/>
  <c r="U2908" i="10"/>
  <c r="U251" i="10"/>
  <c r="U2439" i="10"/>
  <c r="U3301" i="10"/>
  <c r="U1992" i="10"/>
  <c r="U1233" i="10"/>
  <c r="U408" i="10"/>
  <c r="U1026" i="10"/>
  <c r="U1027" i="10"/>
  <c r="U2808" i="10"/>
  <c r="U550" i="10"/>
  <c r="U551" i="10"/>
  <c r="U2489" i="10"/>
  <c r="U30" i="10"/>
  <c r="U1234" i="10"/>
  <c r="U2541" i="10"/>
  <c r="U2490" i="10"/>
  <c r="U2491" i="10"/>
  <c r="U1162" i="10"/>
  <c r="U535" i="10"/>
  <c r="U2809" i="10"/>
  <c r="U1356" i="10"/>
  <c r="U1357" i="10"/>
  <c r="U1163" i="10"/>
  <c r="U469" i="10"/>
  <c r="U1164" i="10"/>
  <c r="U2622" i="10"/>
  <c r="U409" i="10"/>
  <c r="U410" i="10"/>
  <c r="U679" i="10"/>
  <c r="U252" i="10"/>
  <c r="U470" i="10"/>
  <c r="U1093" i="10"/>
  <c r="U411" i="10"/>
  <c r="U826" i="10"/>
  <c r="U680" i="10"/>
  <c r="U1248" i="10"/>
  <c r="U3072" i="10"/>
  <c r="U1165" i="10"/>
  <c r="U1100" i="10"/>
  <c r="U2440" i="10"/>
  <c r="U31" i="10"/>
  <c r="U2659" i="10"/>
  <c r="U1993" i="10"/>
  <c r="U1994" i="10"/>
  <c r="U2660" i="10"/>
  <c r="U2484" i="10"/>
  <c r="U1166" i="10"/>
  <c r="U32" i="10"/>
  <c r="U492" i="10"/>
  <c r="U3317" i="10"/>
  <c r="U2485" i="10"/>
  <c r="U1995" i="10"/>
  <c r="U1996" i="10"/>
  <c r="U493" i="10"/>
  <c r="U1235" i="10"/>
  <c r="U1424" i="10"/>
  <c r="U3212" i="10"/>
  <c r="U3213" i="10"/>
  <c r="U960" i="10"/>
  <c r="U903" i="10"/>
  <c r="U961" i="10"/>
  <c r="U962" i="10"/>
  <c r="U33" i="10"/>
  <c r="U253" i="10"/>
  <c r="U1092" i="10"/>
  <c r="U1407" i="10"/>
  <c r="U412" i="10"/>
  <c r="U34" i="10"/>
  <c r="U3214" i="10"/>
  <c r="U3215" i="10"/>
  <c r="U413" i="10"/>
  <c r="U2661" i="10"/>
  <c r="U35" i="10"/>
  <c r="U2080" i="10"/>
  <c r="U2425" i="10"/>
  <c r="U2441" i="10"/>
  <c r="U414" i="10"/>
  <c r="U2442" i="10"/>
  <c r="U1249" i="10"/>
  <c r="U1250" i="10"/>
  <c r="U2443" i="10"/>
  <c r="U254" i="10"/>
  <c r="U36" i="10"/>
  <c r="U3302" i="10"/>
  <c r="U255" i="10"/>
  <c r="U2909" i="10"/>
  <c r="U2623" i="10"/>
  <c r="U3106" i="10"/>
  <c r="U681" i="10"/>
  <c r="U1425" i="10"/>
  <c r="U256" i="10"/>
  <c r="U1960" i="10"/>
  <c r="U257" i="10"/>
  <c r="U2810" i="10"/>
  <c r="U2662" i="10"/>
  <c r="U1426" i="10"/>
  <c r="U1961" i="10"/>
  <c r="U1427" i="10"/>
  <c r="U2624" i="10"/>
  <c r="U2625" i="10"/>
  <c r="U1428" i="10"/>
  <c r="U2444" i="10"/>
  <c r="U2445" i="10"/>
  <c r="U2446" i="10"/>
  <c r="U2447" i="10"/>
  <c r="U2448" i="10"/>
  <c r="U2449" i="10"/>
  <c r="U2450" i="10"/>
  <c r="U2451" i="10"/>
  <c r="U1429" i="10"/>
  <c r="U2452" i="10"/>
  <c r="U2453" i="10"/>
  <c r="U3116" i="10"/>
  <c r="U682" i="10"/>
  <c r="U1430" i="10"/>
  <c r="U3216" i="10"/>
  <c r="U2081" i="10"/>
  <c r="U37" i="10"/>
  <c r="U2492" i="10"/>
  <c r="U1431" i="10"/>
  <c r="U1432" i="10"/>
  <c r="U258" i="10"/>
  <c r="U259" i="10"/>
  <c r="U38" i="10"/>
  <c r="U1971" i="10"/>
  <c r="U1433" i="10"/>
  <c r="U39" i="10"/>
  <c r="U827" i="10"/>
  <c r="U40" i="10"/>
  <c r="U828" i="10"/>
  <c r="U829" i="10"/>
  <c r="U821" i="10"/>
  <c r="U830" i="10"/>
  <c r="U41" i="10"/>
  <c r="U583" i="10"/>
  <c r="U831" i="10"/>
  <c r="U3117" i="10"/>
  <c r="U3118" i="10"/>
  <c r="U2082" i="10"/>
  <c r="U832" i="10"/>
  <c r="U42" i="10"/>
  <c r="U1434" i="10"/>
  <c r="U2083" i="10"/>
  <c r="U1435" i="10"/>
  <c r="U2910" i="10"/>
  <c r="U2911" i="10"/>
  <c r="U2084" i="10"/>
  <c r="U1436" i="10"/>
  <c r="U1997" i="10"/>
  <c r="U2811" i="10"/>
  <c r="U3107" i="10"/>
  <c r="U2085" i="10"/>
  <c r="U3217" i="10"/>
  <c r="U2086" i="10"/>
  <c r="U833" i="10"/>
  <c r="U1437" i="10"/>
  <c r="U1438" i="10"/>
  <c r="U43" i="10"/>
  <c r="U1236" i="10"/>
  <c r="U683" i="10"/>
  <c r="U684" i="10"/>
  <c r="U685" i="10"/>
  <c r="U686" i="10"/>
  <c r="U834" i="10"/>
  <c r="U2912" i="10"/>
  <c r="U2542" i="10"/>
  <c r="U494" i="10"/>
  <c r="U1028" i="10"/>
  <c r="U1029" i="10"/>
  <c r="U835" i="10"/>
  <c r="U687" i="10"/>
  <c r="U1030" i="10"/>
  <c r="U1031" i="10"/>
  <c r="U688" i="10"/>
  <c r="U2543" i="10"/>
  <c r="U1000" i="10"/>
  <c r="U517" i="10"/>
  <c r="U1167" i="10"/>
  <c r="U260" i="10"/>
  <c r="U836" i="10"/>
  <c r="U2544" i="10"/>
  <c r="U495" i="10"/>
  <c r="U1998" i="10"/>
  <c r="U837" i="10"/>
  <c r="U1032" i="10"/>
  <c r="U1358" i="10"/>
  <c r="U1999" i="10"/>
  <c r="U2000" i="10"/>
  <c r="U44" i="10"/>
  <c r="U584" i="10"/>
  <c r="U415" i="10"/>
  <c r="U45" i="10"/>
  <c r="U416" i="10"/>
  <c r="U1359" i="10"/>
  <c r="U261" i="10"/>
  <c r="U262" i="10"/>
  <c r="U1439" i="10"/>
  <c r="U3119" i="10"/>
  <c r="U1440" i="10"/>
  <c r="U1001" i="10"/>
  <c r="U2454" i="10"/>
  <c r="U689" i="10"/>
  <c r="U417" i="10"/>
  <c r="U838" i="10"/>
  <c r="U690" i="10"/>
  <c r="U879" i="10"/>
  <c r="U1168" i="10"/>
  <c r="U1408" i="10"/>
  <c r="U792" i="10"/>
  <c r="U2913" i="10"/>
  <c r="U46" i="10"/>
  <c r="U47" i="10"/>
  <c r="U2455" i="10"/>
  <c r="U2001" i="10"/>
  <c r="U585" i="10"/>
  <c r="U2002" i="10"/>
  <c r="U48" i="10"/>
  <c r="U49" i="10"/>
  <c r="U793" i="10"/>
  <c r="U2003" i="10"/>
  <c r="U1441" i="10"/>
  <c r="U2004" i="10"/>
  <c r="U50" i="10"/>
  <c r="U2005" i="10"/>
  <c r="U1169" i="10"/>
  <c r="U2663" i="10"/>
  <c r="U839" i="10"/>
  <c r="U2664" i="10"/>
  <c r="U1442" i="10"/>
  <c r="U1443" i="10"/>
  <c r="U51" i="10"/>
  <c r="U2914" i="10"/>
  <c r="U2087" i="10"/>
  <c r="U917" i="10"/>
  <c r="U2088" i="10"/>
  <c r="U52" i="10"/>
  <c r="U2006" i="10"/>
  <c r="U53" i="10"/>
  <c r="U54" i="10"/>
  <c r="U55" i="10"/>
  <c r="U1444" i="10"/>
  <c r="U2089" i="10"/>
  <c r="U586" i="10"/>
  <c r="U1972" i="10"/>
  <c r="U56" i="10"/>
  <c r="U57" i="10"/>
  <c r="U2090" i="10"/>
  <c r="U2091" i="10"/>
  <c r="U2092" i="10"/>
  <c r="U1445" i="10"/>
  <c r="U1446" i="10"/>
  <c r="U2093" i="10"/>
  <c r="U1447" i="10"/>
  <c r="U1448" i="10"/>
  <c r="U1449" i="10"/>
  <c r="U1450" i="10"/>
  <c r="U2094" i="10"/>
  <c r="U2665" i="10"/>
  <c r="U1451" i="10"/>
  <c r="U1452" i="10"/>
  <c r="U2666" i="10"/>
  <c r="U1453" i="10"/>
  <c r="U2667" i="10"/>
  <c r="U58" i="10"/>
  <c r="U587" i="10"/>
  <c r="U59" i="10"/>
  <c r="U2668" i="10"/>
  <c r="U2669" i="10"/>
  <c r="U60" i="10"/>
  <c r="U588" i="10"/>
  <c r="U2095" i="10"/>
  <c r="U1454" i="10"/>
  <c r="U2096" i="10"/>
  <c r="U1455" i="10"/>
  <c r="U2670" i="10"/>
  <c r="U1456" i="10"/>
  <c r="U61" i="10"/>
  <c r="U62" i="10"/>
  <c r="U63" i="10"/>
  <c r="U1457" i="10"/>
  <c r="U1458" i="10"/>
  <c r="U1459" i="10"/>
  <c r="U1460" i="10"/>
  <c r="U2097" i="10"/>
  <c r="U2098" i="10"/>
  <c r="U64" i="10"/>
  <c r="U1461" i="10"/>
  <c r="U732" i="10"/>
  <c r="U733" i="10"/>
  <c r="U2099" i="10"/>
  <c r="U1462" i="10"/>
  <c r="U1463" i="10"/>
  <c r="U1464" i="10"/>
  <c r="U1465" i="10"/>
  <c r="U1466" i="10"/>
  <c r="U1467" i="10"/>
  <c r="U734" i="10"/>
  <c r="U735" i="10"/>
  <c r="U1468" i="10"/>
  <c r="U1469" i="10"/>
  <c r="U1470" i="10"/>
  <c r="U1471" i="10"/>
  <c r="U1472" i="10"/>
  <c r="U1473" i="10"/>
  <c r="U1474" i="10"/>
  <c r="U1475" i="10"/>
  <c r="U1476" i="10"/>
  <c r="U1477" i="10"/>
  <c r="U1478" i="10"/>
  <c r="U1479" i="10"/>
  <c r="U1480" i="10"/>
  <c r="U1481" i="10"/>
  <c r="U1482" i="10"/>
  <c r="U1483" i="10"/>
  <c r="U1484" i="10"/>
  <c r="U1485" i="10"/>
  <c r="U1486" i="10"/>
  <c r="U1325" i="10"/>
  <c r="U1487" i="10"/>
  <c r="U1488" i="10"/>
  <c r="U1489" i="10"/>
  <c r="U1490" i="10"/>
  <c r="U1491" i="10"/>
  <c r="U1492" i="10"/>
  <c r="U1493" i="10"/>
  <c r="U1494" i="10"/>
  <c r="U1495" i="10"/>
  <c r="U1496" i="10"/>
  <c r="U1497" i="10"/>
  <c r="U1498" i="10"/>
  <c r="U1499" i="10"/>
  <c r="U1500" i="10"/>
  <c r="U471" i="10"/>
  <c r="U472" i="10"/>
  <c r="U1326" i="10"/>
  <c r="U1327" i="10"/>
  <c r="U1501" i="10"/>
  <c r="U1502" i="10"/>
  <c r="U1503" i="10"/>
  <c r="U1504" i="10"/>
  <c r="U1505" i="10"/>
  <c r="U1506" i="10"/>
  <c r="U1507" i="10"/>
  <c r="U1508" i="10"/>
  <c r="U736" i="10"/>
  <c r="U1509" i="10"/>
  <c r="U1510" i="10"/>
  <c r="U1511" i="10"/>
  <c r="U1512" i="10"/>
  <c r="U1973" i="10"/>
  <c r="U65" i="10"/>
  <c r="U66" i="10"/>
  <c r="U67" i="10"/>
  <c r="U68" i="10"/>
  <c r="U69" i="10"/>
  <c r="U2493" i="10"/>
  <c r="U3218" i="10"/>
  <c r="U963" i="10"/>
  <c r="U1513" i="10"/>
  <c r="U2494" i="10"/>
  <c r="U2812" i="10"/>
  <c r="U3073" i="10"/>
  <c r="U1085" i="10"/>
  <c r="U3219" i="10"/>
  <c r="U2007" i="10"/>
  <c r="U263" i="10"/>
  <c r="U1514" i="10"/>
  <c r="U70" i="10"/>
  <c r="U71" i="10"/>
  <c r="U72" i="10"/>
  <c r="U73" i="10"/>
  <c r="U74" i="10"/>
  <c r="U75" i="10"/>
  <c r="U880" i="10"/>
  <c r="U76" i="10"/>
  <c r="U518" i="10"/>
  <c r="U496" i="10"/>
  <c r="U881" i="10"/>
  <c r="U264" i="10"/>
  <c r="U77" i="10"/>
  <c r="U78" i="10"/>
  <c r="U79" i="10"/>
  <c r="U80" i="10"/>
  <c r="U81" i="10"/>
  <c r="U82" i="10"/>
  <c r="U83" i="10"/>
  <c r="U84" i="10"/>
  <c r="U85" i="10"/>
  <c r="U86" i="10"/>
  <c r="U87" i="10"/>
  <c r="U88" i="10"/>
  <c r="U89" i="10"/>
  <c r="U90" i="10"/>
  <c r="U91" i="10"/>
  <c r="U92" i="10"/>
  <c r="U93" i="10"/>
  <c r="U94" i="10"/>
  <c r="U1515" i="10"/>
  <c r="U95" i="10"/>
  <c r="U96" i="10"/>
  <c r="U97" i="10"/>
  <c r="U98" i="10"/>
  <c r="U519" i="10"/>
  <c r="U99" i="10"/>
  <c r="U100" i="10"/>
  <c r="U101" i="10"/>
  <c r="U102" i="10"/>
  <c r="U103" i="10"/>
  <c r="U104" i="10"/>
  <c r="U105" i="10"/>
  <c r="U106" i="10"/>
  <c r="U107" i="10"/>
  <c r="U108" i="10"/>
  <c r="U109" i="10"/>
  <c r="U110" i="10"/>
  <c r="U111" i="10"/>
  <c r="U112" i="10"/>
  <c r="U113" i="10"/>
  <c r="U114" i="10"/>
  <c r="U115" i="10"/>
  <c r="U116" i="10"/>
  <c r="U794" i="10"/>
  <c r="U117" i="10"/>
  <c r="U118" i="10"/>
  <c r="U119" i="10"/>
  <c r="U120" i="10"/>
  <c r="U121" i="10"/>
  <c r="U122" i="10"/>
  <c r="U123" i="10"/>
  <c r="U124" i="10"/>
  <c r="U125" i="10"/>
  <c r="U126" i="10"/>
  <c r="U127" i="10"/>
  <c r="U128" i="10"/>
  <c r="U129" i="10"/>
  <c r="U130" i="10"/>
  <c r="U131" i="10"/>
  <c r="U1101" i="10"/>
  <c r="U3220" i="10"/>
  <c r="U265" i="10"/>
  <c r="U266" i="10"/>
  <c r="U267" i="10"/>
  <c r="U268" i="10"/>
  <c r="U269" i="10"/>
  <c r="U270" i="10"/>
  <c r="U271" i="10"/>
  <c r="U272" i="10"/>
  <c r="U273" i="10"/>
  <c r="U274" i="10"/>
  <c r="U275" i="10"/>
  <c r="U276" i="10"/>
  <c r="U277" i="10"/>
  <c r="U278" i="10"/>
  <c r="U279" i="10"/>
  <c r="U280" i="10"/>
  <c r="U281" i="10"/>
  <c r="U282" i="10"/>
  <c r="U283" i="10"/>
  <c r="U284" i="10"/>
  <c r="U285" i="10"/>
  <c r="U286" i="10"/>
  <c r="U287" i="10"/>
  <c r="U288" i="10"/>
  <c r="U289" i="10"/>
  <c r="U290" i="10"/>
  <c r="U291" i="10"/>
  <c r="U292" i="10"/>
  <c r="U293" i="10"/>
  <c r="U294" i="10"/>
  <c r="U295" i="10"/>
  <c r="U296" i="10"/>
  <c r="U297" i="10"/>
  <c r="U298" i="10"/>
  <c r="U299" i="10"/>
  <c r="U300" i="10"/>
  <c r="U301" i="10"/>
  <c r="U302" i="10"/>
  <c r="U303" i="10"/>
  <c r="U304" i="10"/>
  <c r="U305" i="10"/>
  <c r="U306" i="10"/>
  <c r="U307" i="10"/>
  <c r="U308" i="10"/>
  <c r="U309" i="10"/>
  <c r="U310" i="10"/>
  <c r="U311" i="10"/>
  <c r="U312" i="10"/>
  <c r="U313" i="10"/>
  <c r="U314" i="10"/>
  <c r="U315" i="10"/>
  <c r="U316" i="10"/>
  <c r="U317" i="10"/>
  <c r="U318" i="10"/>
  <c r="U319" i="10"/>
  <c r="U320" i="10"/>
  <c r="U321" i="10"/>
  <c r="U507" i="10"/>
  <c r="U322" i="10"/>
  <c r="U418" i="10"/>
  <c r="U323" i="10"/>
  <c r="U324" i="10"/>
  <c r="U325" i="10"/>
  <c r="U326" i="10"/>
  <c r="U327" i="10"/>
  <c r="U328" i="10"/>
  <c r="U329" i="10"/>
  <c r="U419" i="10"/>
  <c r="U420" i="10"/>
  <c r="U421" i="10"/>
  <c r="U422" i="10"/>
  <c r="U423" i="10"/>
  <c r="U424" i="10"/>
  <c r="U425" i="10"/>
  <c r="U426" i="10"/>
  <c r="U427" i="10"/>
  <c r="U428" i="10"/>
  <c r="U429" i="10"/>
  <c r="U430" i="10"/>
  <c r="U431" i="10"/>
  <c r="U432" i="10"/>
  <c r="U433" i="10"/>
  <c r="U520" i="10"/>
  <c r="U434" i="10"/>
  <c r="U330" i="10"/>
  <c r="U1170" i="10"/>
  <c r="U435" i="10"/>
  <c r="U436" i="10"/>
  <c r="U437" i="10"/>
  <c r="U438" i="10"/>
  <c r="U439" i="10"/>
  <c r="U132" i="10"/>
  <c r="U440" i="10"/>
  <c r="U441" i="10"/>
  <c r="U442" i="10"/>
  <c r="U443" i="10"/>
  <c r="U444" i="10"/>
  <c r="U445" i="10"/>
  <c r="U446" i="10"/>
  <c r="U447" i="10"/>
  <c r="U448" i="10"/>
  <c r="U449" i="10"/>
  <c r="U450" i="10"/>
  <c r="U451" i="10"/>
  <c r="U452" i="10"/>
  <c r="U453" i="10"/>
  <c r="U454" i="10"/>
  <c r="U455" i="10"/>
  <c r="U456" i="10"/>
  <c r="U457" i="10"/>
  <c r="U458" i="10"/>
  <c r="U459" i="10"/>
  <c r="U1171" i="10"/>
  <c r="U133" i="10"/>
  <c r="U536" i="10"/>
  <c r="U473" i="10"/>
  <c r="U474" i="10"/>
  <c r="U475" i="10"/>
  <c r="U476" i="10"/>
  <c r="U477" i="10"/>
  <c r="U478" i="10"/>
  <c r="U479" i="10"/>
  <c r="U480" i="10"/>
  <c r="U481" i="10"/>
  <c r="U482" i="10"/>
  <c r="U483" i="10"/>
  <c r="U484" i="10"/>
  <c r="U485" i="10"/>
  <c r="U497" i="10"/>
  <c r="U498" i="10"/>
  <c r="U521" i="10"/>
  <c r="U522" i="10"/>
  <c r="U523" i="10"/>
  <c r="U737" i="10"/>
  <c r="U331" i="10"/>
  <c r="U552" i="10"/>
  <c r="U553" i="10"/>
  <c r="U554" i="10"/>
  <c r="U555" i="10"/>
  <c r="U556" i="10"/>
  <c r="U557" i="10"/>
  <c r="U558" i="10"/>
  <c r="U559" i="10"/>
  <c r="U560" i="10"/>
  <c r="U561" i="10"/>
  <c r="U562" i="10"/>
  <c r="U563" i="10"/>
  <c r="U564" i="10"/>
  <c r="U565" i="10"/>
  <c r="U566" i="10"/>
  <c r="U567" i="10"/>
  <c r="U568" i="10"/>
  <c r="U569" i="10"/>
  <c r="U570" i="10"/>
  <c r="U571" i="10"/>
  <c r="U572" i="10"/>
  <c r="U840" i="10"/>
  <c r="U589" i="10"/>
  <c r="U590" i="10"/>
  <c r="U591" i="10"/>
  <c r="U592" i="10"/>
  <c r="U593" i="10"/>
  <c r="U594" i="10"/>
  <c r="U595" i="10"/>
  <c r="U596" i="10"/>
  <c r="U597" i="10"/>
  <c r="U598" i="10"/>
  <c r="U599" i="10"/>
  <c r="U600" i="10"/>
  <c r="U601" i="10"/>
  <c r="U602" i="10"/>
  <c r="U603" i="10"/>
  <c r="U841" i="10"/>
  <c r="U604" i="10"/>
  <c r="U605" i="10"/>
  <c r="U606" i="10"/>
  <c r="U607" i="10"/>
  <c r="U608" i="10"/>
  <c r="U609" i="10"/>
  <c r="U610" i="10"/>
  <c r="U611" i="10"/>
  <c r="U612" i="10"/>
  <c r="U613" i="10"/>
  <c r="U614" i="10"/>
  <c r="U615" i="10"/>
  <c r="U616" i="10"/>
  <c r="U617" i="10"/>
  <c r="U618" i="10"/>
  <c r="U619" i="10"/>
  <c r="U620" i="10"/>
  <c r="U621" i="10"/>
  <c r="U622" i="10"/>
  <c r="U623" i="10"/>
  <c r="U624" i="10"/>
  <c r="U625" i="10"/>
  <c r="U626" i="10"/>
  <c r="U627" i="10"/>
  <c r="U628" i="10"/>
  <c r="U629" i="10"/>
  <c r="U691" i="10"/>
  <c r="U692" i="10"/>
  <c r="U693" i="10"/>
  <c r="U694" i="10"/>
  <c r="U695" i="10"/>
  <c r="U696" i="10"/>
  <c r="U697" i="10"/>
  <c r="U698" i="10"/>
  <c r="U699" i="10"/>
  <c r="U700" i="10"/>
  <c r="U701" i="10"/>
  <c r="U702" i="10"/>
  <c r="U703" i="10"/>
  <c r="U704" i="10"/>
  <c r="U705" i="10"/>
  <c r="U706" i="10"/>
  <c r="U707" i="10"/>
  <c r="U708" i="10"/>
  <c r="U709" i="10"/>
  <c r="U710" i="10"/>
  <c r="U711" i="10"/>
  <c r="U712" i="10"/>
  <c r="U713" i="10"/>
  <c r="U714" i="10"/>
  <c r="U715" i="10"/>
  <c r="U716" i="10"/>
  <c r="U717" i="10"/>
  <c r="U718" i="10"/>
  <c r="U719" i="10"/>
  <c r="U720" i="10"/>
  <c r="U134" i="10"/>
  <c r="U738" i="10"/>
  <c r="U739" i="10"/>
  <c r="U740" i="10"/>
  <c r="U741" i="10"/>
  <c r="U742" i="10"/>
  <c r="U743" i="10"/>
  <c r="U744" i="10"/>
  <c r="U745" i="10"/>
  <c r="U746" i="10"/>
  <c r="U747" i="10"/>
  <c r="U748" i="10"/>
  <c r="U749" i="10"/>
  <c r="U750" i="10"/>
  <c r="U751" i="10"/>
  <c r="U752" i="10"/>
  <c r="U753" i="10"/>
  <c r="U754" i="10"/>
  <c r="U755" i="10"/>
  <c r="U756" i="10"/>
  <c r="U757" i="10"/>
  <c r="U758" i="10"/>
  <c r="U759" i="10"/>
  <c r="U760" i="10"/>
  <c r="U761" i="10"/>
  <c r="U762" i="10"/>
  <c r="U763" i="10"/>
  <c r="U764" i="10"/>
  <c r="U765" i="10"/>
  <c r="U766" i="10"/>
  <c r="U767" i="10"/>
  <c r="U768" i="10"/>
  <c r="U769" i="10"/>
  <c r="U770" i="10"/>
  <c r="U771" i="10"/>
  <c r="U772" i="10"/>
  <c r="U773" i="10"/>
  <c r="U774" i="10"/>
  <c r="U775" i="10"/>
  <c r="U776" i="10"/>
  <c r="U795" i="10"/>
  <c r="U796" i="10"/>
  <c r="U797" i="10"/>
  <c r="U798" i="10"/>
  <c r="U799" i="10"/>
  <c r="U822" i="10"/>
  <c r="U486" i="10"/>
  <c r="U777" i="10"/>
  <c r="U778" i="10"/>
  <c r="U779" i="10"/>
  <c r="U842" i="10"/>
  <c r="U843" i="10"/>
  <c r="U844" i="10"/>
  <c r="U845" i="10"/>
  <c r="U846" i="10"/>
  <c r="U847" i="10"/>
  <c r="U848" i="10"/>
  <c r="U849" i="10"/>
  <c r="U850" i="10"/>
  <c r="U851" i="10"/>
  <c r="U852" i="10"/>
  <c r="U853" i="10"/>
  <c r="U854" i="10"/>
  <c r="U855" i="10"/>
  <c r="U856" i="10"/>
  <c r="U857" i="10"/>
  <c r="U858" i="10"/>
  <c r="U859" i="10"/>
  <c r="U860" i="10"/>
  <c r="U861" i="10"/>
  <c r="U135" i="10"/>
  <c r="U862" i="10"/>
  <c r="U863" i="10"/>
  <c r="U864" i="10"/>
  <c r="U865" i="10"/>
  <c r="U866" i="10"/>
  <c r="U882" i="10"/>
  <c r="U904" i="10"/>
  <c r="U905" i="10"/>
  <c r="U906" i="10"/>
  <c r="U907" i="10"/>
  <c r="U908" i="10"/>
  <c r="U1516" i="10"/>
  <c r="U918" i="10"/>
  <c r="U919" i="10"/>
  <c r="U487" i="10"/>
  <c r="U920" i="10"/>
  <c r="U938" i="10"/>
  <c r="U939" i="10"/>
  <c r="U916" i="10"/>
  <c r="U952" i="10"/>
  <c r="U909" i="10"/>
  <c r="U940" i="10"/>
  <c r="U2813" i="10"/>
  <c r="U3221" i="10"/>
  <c r="U3222" i="10"/>
  <c r="U1172" i="10"/>
  <c r="U460" i="10"/>
  <c r="U3120" i="10"/>
  <c r="U499" i="10"/>
  <c r="U461" i="10"/>
  <c r="U136" i="10"/>
  <c r="U137" i="10"/>
  <c r="U138" i="10"/>
  <c r="U139" i="10"/>
  <c r="U140" i="10"/>
  <c r="U2100" i="10"/>
  <c r="U2101" i="10"/>
  <c r="U2102" i="10"/>
  <c r="U2103" i="10"/>
  <c r="U2104" i="10"/>
  <c r="U2105" i="10"/>
  <c r="U2106" i="10"/>
  <c r="U2107" i="10"/>
  <c r="U2108" i="10"/>
  <c r="U1517" i="10"/>
  <c r="U1518" i="10"/>
  <c r="U1519" i="10"/>
  <c r="U1520" i="10"/>
  <c r="U1521" i="10"/>
  <c r="U953" i="10"/>
  <c r="U954" i="10"/>
  <c r="U964" i="10"/>
  <c r="U965" i="10"/>
  <c r="U966" i="10"/>
  <c r="U967" i="10"/>
  <c r="U968" i="10"/>
  <c r="U969" i="10"/>
  <c r="U970" i="10"/>
  <c r="U1522" i="10"/>
  <c r="U972" i="10"/>
  <c r="U973" i="10"/>
  <c r="U974" i="10"/>
  <c r="U1002" i="10"/>
  <c r="U1523" i="10"/>
  <c r="U1003" i="10"/>
  <c r="U1004" i="10"/>
  <c r="U1005" i="10"/>
  <c r="U1033" i="10"/>
  <c r="U1034" i="10"/>
  <c r="U910" i="10"/>
  <c r="U2671" i="10"/>
  <c r="U2672" i="10"/>
  <c r="U2673" i="10"/>
  <c r="U2674" i="10"/>
  <c r="U2675" i="10"/>
  <c r="U1048" i="10"/>
  <c r="U1049" i="10"/>
  <c r="U1052" i="10"/>
  <c r="U1053" i="10"/>
  <c r="U1054" i="10"/>
  <c r="U1055" i="10"/>
  <c r="U1056" i="10"/>
  <c r="U1057" i="10"/>
  <c r="U1058" i="10"/>
  <c r="U1059" i="10"/>
  <c r="U1060" i="10"/>
  <c r="U1061" i="10"/>
  <c r="U1062" i="10"/>
  <c r="U1063" i="10"/>
  <c r="U1064" i="10"/>
  <c r="U1065" i="10"/>
  <c r="U1066" i="10"/>
  <c r="U1067" i="10"/>
  <c r="U1068" i="10"/>
  <c r="U1069" i="10"/>
  <c r="U1070" i="10"/>
  <c r="U1074" i="10"/>
  <c r="U1086" i="10"/>
  <c r="U1087" i="10"/>
  <c r="U1088" i="10"/>
  <c r="U1089" i="10"/>
  <c r="U780" i="10"/>
  <c r="U1127" i="10"/>
  <c r="U1128" i="10"/>
  <c r="U1129" i="10"/>
  <c r="U1130" i="10"/>
  <c r="U1131" i="10"/>
  <c r="U1132" i="10"/>
  <c r="U1133" i="10"/>
  <c r="U1134" i="10"/>
  <c r="U1173" i="10"/>
  <c r="U1174" i="10"/>
  <c r="U1175" i="10"/>
  <c r="U1176" i="10"/>
  <c r="U1177" i="10"/>
  <c r="U1178" i="10"/>
  <c r="U1179" i="10"/>
  <c r="U1180" i="10"/>
  <c r="U1181" i="10"/>
  <c r="U1182" i="10"/>
  <c r="U1183" i="10"/>
  <c r="U1184" i="10"/>
  <c r="U1185" i="10"/>
  <c r="U1186" i="10"/>
  <c r="U1187" i="10"/>
  <c r="U1188" i="10"/>
  <c r="U1189" i="10"/>
  <c r="U1190" i="10"/>
  <c r="U1191" i="10"/>
  <c r="U1192" i="10"/>
  <c r="U1193" i="10"/>
  <c r="U1194" i="10"/>
  <c r="U1195" i="10"/>
  <c r="U1196" i="10"/>
  <c r="U1197" i="10"/>
  <c r="U1198" i="10"/>
  <c r="U1199" i="10"/>
  <c r="U1200" i="10"/>
  <c r="U1201" i="10"/>
  <c r="U1202" i="10"/>
  <c r="U1203" i="10"/>
  <c r="U1204" i="10"/>
  <c r="U1205" i="10"/>
  <c r="U1206" i="10"/>
  <c r="U2109" i="10"/>
  <c r="U2110" i="10"/>
  <c r="U2111" i="10"/>
  <c r="U2112" i="10"/>
  <c r="U2113" i="10"/>
  <c r="U2114" i="10"/>
  <c r="U971" i="10"/>
  <c r="U1237" i="10"/>
  <c r="U1238" i="10"/>
  <c r="U1239" i="10"/>
  <c r="U1240" i="10"/>
  <c r="U1251" i="10"/>
  <c r="U1252" i="10"/>
  <c r="U1253" i="10"/>
  <c r="U1254" i="10"/>
  <c r="U1255" i="10"/>
  <c r="U1256" i="10"/>
  <c r="U1257" i="10"/>
  <c r="U1258" i="10"/>
  <c r="U1259" i="10"/>
  <c r="U1260" i="10"/>
  <c r="U1261" i="10"/>
  <c r="U1262" i="10"/>
  <c r="U1263" i="10"/>
  <c r="U1264" i="10"/>
  <c r="U2115" i="10"/>
  <c r="U1265" i="10"/>
  <c r="U1266" i="10"/>
  <c r="U1267" i="10"/>
  <c r="U1268" i="10"/>
  <c r="U1269" i="10"/>
  <c r="U1270" i="10"/>
  <c r="U1271" i="10"/>
  <c r="U1272" i="10"/>
  <c r="U1273" i="10"/>
  <c r="U1274" i="10"/>
  <c r="U1275" i="10"/>
  <c r="U1276" i="10"/>
  <c r="U1277" i="10"/>
  <c r="U1278" i="10"/>
  <c r="U1279" i="10"/>
  <c r="U1280" i="10"/>
  <c r="U1281" i="10"/>
  <c r="U1282" i="10"/>
  <c r="U1283" i="10"/>
  <c r="U1284" i="10"/>
  <c r="U1285" i="10"/>
  <c r="U1286" i="10"/>
  <c r="U1287" i="10"/>
  <c r="U1288" i="10"/>
  <c r="U1289" i="10"/>
  <c r="U1290" i="10"/>
  <c r="U1291" i="10"/>
  <c r="U3074" i="10"/>
  <c r="U1524" i="10"/>
  <c r="U1360" i="10"/>
  <c r="U1361" i="10"/>
  <c r="U1362" i="10"/>
  <c r="U1363" i="10"/>
  <c r="U1364" i="10"/>
  <c r="U1365" i="10"/>
  <c r="U1366" i="10"/>
  <c r="U1367" i="10"/>
  <c r="U1368" i="10"/>
  <c r="U1369" i="10"/>
  <c r="U1370" i="10"/>
  <c r="U1371" i="10"/>
  <c r="U1372" i="10"/>
  <c r="U1373" i="10"/>
  <c r="U1374" i="10"/>
  <c r="U1375" i="10"/>
  <c r="U1376" i="10"/>
  <c r="U1377" i="10"/>
  <c r="U1378" i="10"/>
  <c r="U1379" i="10"/>
  <c r="U1380" i="10"/>
  <c r="U1381" i="10"/>
  <c r="U1382" i="10"/>
  <c r="U1383" i="10"/>
  <c r="U1384" i="10"/>
  <c r="U1385" i="10"/>
  <c r="U1386" i="10"/>
  <c r="U1387" i="10"/>
  <c r="U1388" i="10"/>
  <c r="U1389" i="10"/>
  <c r="U1390" i="10"/>
  <c r="U1391" i="10"/>
  <c r="U1969" i="10"/>
  <c r="U1409" i="10"/>
  <c r="U1410" i="10"/>
  <c r="U1525" i="10"/>
  <c r="U1526" i="10"/>
  <c r="U1527" i="10"/>
  <c r="U1528" i="10"/>
  <c r="U1529" i="10"/>
  <c r="U1530" i="10"/>
  <c r="U1531" i="10"/>
  <c r="U1532" i="10"/>
  <c r="U1533" i="10"/>
  <c r="U1534" i="10"/>
  <c r="U1535" i="10"/>
  <c r="U1536" i="10"/>
  <c r="U1537" i="10"/>
  <c r="U1538" i="10"/>
  <c r="U1539" i="10"/>
  <c r="U1540" i="10"/>
  <c r="U1541" i="10"/>
  <c r="U1542" i="10"/>
  <c r="U1543" i="10"/>
  <c r="U2116" i="10"/>
  <c r="U2117" i="10"/>
  <c r="U2456" i="10"/>
  <c r="U921" i="10"/>
  <c r="U1544" i="10"/>
  <c r="U1545" i="10"/>
  <c r="U1546" i="10"/>
  <c r="U1547" i="10"/>
  <c r="U1548" i="10"/>
  <c r="U2457" i="10"/>
  <c r="U1549" i="10"/>
  <c r="U1550" i="10"/>
  <c r="U1551" i="10"/>
  <c r="U1552" i="10"/>
  <c r="U1553" i="10"/>
  <c r="U2118" i="10"/>
  <c r="U1554" i="10"/>
  <c r="U1555" i="10"/>
  <c r="U1556" i="10"/>
  <c r="U1557" i="10"/>
  <c r="U1558" i="10"/>
  <c r="U1559" i="10"/>
  <c r="U1560" i="10"/>
  <c r="U1561" i="10"/>
  <c r="U1562" i="10"/>
  <c r="U1563" i="10"/>
  <c r="U1564" i="10"/>
  <c r="U1565" i="10"/>
  <c r="U1566" i="10"/>
  <c r="U1567" i="10"/>
  <c r="U1568" i="10"/>
  <c r="U1569" i="10"/>
  <c r="U1570" i="10"/>
  <c r="U1571" i="10"/>
  <c r="U1572" i="10"/>
  <c r="U1573" i="10"/>
  <c r="U1574" i="10"/>
  <c r="U1575" i="10"/>
  <c r="U1576" i="10"/>
  <c r="U1577" i="10"/>
  <c r="U1578" i="10"/>
  <c r="U1579" i="10"/>
  <c r="U1580" i="10"/>
  <c r="U1581" i="10"/>
  <c r="U1582" i="10"/>
  <c r="U1583" i="10"/>
  <c r="U1584" i="10"/>
  <c r="U1585" i="10"/>
  <c r="U1586" i="10"/>
  <c r="U1587" i="10"/>
  <c r="U1588" i="10"/>
  <c r="U1589" i="10"/>
  <c r="U1590" i="10"/>
  <c r="U1591" i="10"/>
  <c r="U1592" i="10"/>
  <c r="U1593" i="10"/>
  <c r="U1594" i="10"/>
  <c r="U1595" i="10"/>
  <c r="U1596" i="10"/>
  <c r="U1597" i="10"/>
  <c r="U1598" i="10"/>
  <c r="U1599" i="10"/>
  <c r="U1600" i="10"/>
  <c r="U1601" i="10"/>
  <c r="U1602" i="10"/>
  <c r="U1603" i="10"/>
  <c r="U1604" i="10"/>
  <c r="U1605" i="10"/>
  <c r="U1606" i="10"/>
  <c r="U1607" i="10"/>
  <c r="U1608" i="10"/>
  <c r="U1609" i="10"/>
  <c r="U1610" i="10"/>
  <c r="U1611" i="10"/>
  <c r="U1612" i="10"/>
  <c r="U1613" i="10"/>
  <c r="U1614" i="10"/>
  <c r="U1615" i="10"/>
  <c r="U1616" i="10"/>
  <c r="U1617" i="10"/>
  <c r="U1618" i="10"/>
  <c r="U1619" i="10"/>
  <c r="U1620" i="10"/>
  <c r="U1621" i="10"/>
  <c r="U1622" i="10"/>
  <c r="U1623" i="10"/>
  <c r="U1624" i="10"/>
  <c r="U1625" i="10"/>
  <c r="U1626" i="10"/>
  <c r="U1627" i="10"/>
  <c r="U1628" i="10"/>
  <c r="U1629" i="10"/>
  <c r="U1630" i="10"/>
  <c r="U1631" i="10"/>
  <c r="U1632" i="10"/>
  <c r="U1633" i="10"/>
  <c r="U1634" i="10"/>
  <c r="U1635" i="10"/>
  <c r="U1636" i="10"/>
  <c r="U1637" i="10"/>
  <c r="U1638" i="10"/>
  <c r="U1639" i="10"/>
  <c r="U1640" i="10"/>
  <c r="U1641" i="10"/>
  <c r="U1642" i="10"/>
  <c r="U1643" i="10"/>
  <c r="U1644" i="10"/>
  <c r="U1645" i="10"/>
  <c r="U1646" i="10"/>
  <c r="U1647" i="10"/>
  <c r="U1648" i="10"/>
  <c r="U1649" i="10"/>
  <c r="U1650" i="10"/>
  <c r="U1651" i="10"/>
  <c r="U1652" i="10"/>
  <c r="U1653" i="10"/>
  <c r="U1654" i="10"/>
  <c r="U1655" i="10"/>
  <c r="U1656" i="10"/>
  <c r="U1657" i="10"/>
  <c r="U1658" i="10"/>
  <c r="U1659" i="10"/>
  <c r="U1660" i="10"/>
  <c r="U1661" i="10"/>
  <c r="U1662" i="10"/>
  <c r="U1663" i="10"/>
  <c r="U1664" i="10"/>
  <c r="U1665" i="10"/>
  <c r="U1666" i="10"/>
  <c r="U1667" i="10"/>
  <c r="U1668" i="10"/>
  <c r="U1669" i="10"/>
  <c r="U1670" i="10"/>
  <c r="U1671" i="10"/>
  <c r="U1672" i="10"/>
  <c r="U1673" i="10"/>
  <c r="U1674" i="10"/>
  <c r="U1675" i="10"/>
  <c r="U1676" i="10"/>
  <c r="U1677" i="10"/>
  <c r="U1678" i="10"/>
  <c r="U1679" i="10"/>
  <c r="U1680" i="10"/>
  <c r="U1681" i="10"/>
  <c r="U1682" i="10"/>
  <c r="U1683" i="10"/>
  <c r="U1684" i="10"/>
  <c r="U1685" i="10"/>
  <c r="U1686" i="10"/>
  <c r="U1687" i="10"/>
  <c r="U1688" i="10"/>
  <c r="U1689" i="10"/>
  <c r="U1690" i="10"/>
  <c r="U1691" i="10"/>
  <c r="U1692" i="10"/>
  <c r="U1693" i="10"/>
  <c r="U1694" i="10"/>
  <c r="U1695" i="10"/>
  <c r="U1696" i="10"/>
  <c r="U1697" i="10"/>
  <c r="U1698" i="10"/>
  <c r="U1699" i="10"/>
  <c r="U1700" i="10"/>
  <c r="U1701" i="10"/>
  <c r="U1702" i="10"/>
  <c r="U1703" i="10"/>
  <c r="U1704" i="10"/>
  <c r="U1705" i="10"/>
  <c r="U1706" i="10"/>
  <c r="U1707" i="10"/>
  <c r="U1708" i="10"/>
  <c r="U1709" i="10"/>
  <c r="U1710" i="10"/>
  <c r="U1711" i="10"/>
  <c r="U1712" i="10"/>
  <c r="U1713" i="10"/>
  <c r="U1714" i="10"/>
  <c r="U1715" i="10"/>
  <c r="U1716" i="10"/>
  <c r="U1717" i="10"/>
  <c r="U1718" i="10"/>
  <c r="U1719" i="10"/>
  <c r="U1720" i="10"/>
  <c r="U1721" i="10"/>
  <c r="U1722" i="10"/>
  <c r="U1723" i="10"/>
  <c r="U1724" i="10"/>
  <c r="U1725" i="10"/>
  <c r="U1726" i="10"/>
  <c r="U1727" i="10"/>
  <c r="U1728" i="10"/>
  <c r="U1729" i="10"/>
  <c r="U1730" i="10"/>
  <c r="U1731" i="10"/>
  <c r="U1732" i="10"/>
  <c r="U1733" i="10"/>
  <c r="U1734" i="10"/>
  <c r="U1735" i="10"/>
  <c r="U1736" i="10"/>
  <c r="U1737" i="10"/>
  <c r="U1738" i="10"/>
  <c r="U1739" i="10"/>
  <c r="U1740" i="10"/>
  <c r="U1741" i="10"/>
  <c r="U1742" i="10"/>
  <c r="U1743" i="10"/>
  <c r="U1744" i="10"/>
  <c r="U1745" i="10"/>
  <c r="U1746" i="10"/>
  <c r="U1747" i="10"/>
  <c r="U1748" i="10"/>
  <c r="U1749" i="10"/>
  <c r="U1750" i="10"/>
  <c r="U1751" i="10"/>
  <c r="U1752" i="10"/>
  <c r="U1753" i="10"/>
  <c r="U1754" i="10"/>
  <c r="U1755" i="10"/>
  <c r="U1756" i="10"/>
  <c r="U1757" i="10"/>
  <c r="U1758" i="10"/>
  <c r="U1759" i="10"/>
  <c r="U1760" i="10"/>
  <c r="U1761" i="10"/>
  <c r="U1762" i="10"/>
  <c r="U1763" i="10"/>
  <c r="U1764" i="10"/>
  <c r="U1765" i="10"/>
  <c r="U1766" i="10"/>
  <c r="U1767" i="10"/>
  <c r="U1768" i="10"/>
  <c r="U1769" i="10"/>
  <c r="U1770" i="10"/>
  <c r="U1771" i="10"/>
  <c r="U1772" i="10"/>
  <c r="U1773" i="10"/>
  <c r="U1774" i="10"/>
  <c r="U1775" i="10"/>
  <c r="U1776" i="10"/>
  <c r="U1777" i="10"/>
  <c r="U1778" i="10"/>
  <c r="U1779" i="10"/>
  <c r="U1780" i="10"/>
  <c r="U1781" i="10"/>
  <c r="U1782" i="10"/>
  <c r="U1783" i="10"/>
  <c r="U1784" i="10"/>
  <c r="U1785" i="10"/>
  <c r="U1786" i="10"/>
  <c r="U1787" i="10"/>
  <c r="U1788" i="10"/>
  <c r="U1789" i="10"/>
  <c r="U1790" i="10"/>
  <c r="U1791" i="10"/>
  <c r="U1792" i="10"/>
  <c r="U1793" i="10"/>
  <c r="U1794" i="10"/>
  <c r="U1795" i="10"/>
  <c r="U1796" i="10"/>
  <c r="U1797" i="10"/>
  <c r="U1798" i="10"/>
  <c r="U1799" i="10"/>
  <c r="U1800" i="10"/>
  <c r="U1801" i="10"/>
  <c r="U1802" i="10"/>
  <c r="U1803" i="10"/>
  <c r="U1804" i="10"/>
  <c r="U1805" i="10"/>
  <c r="U1806" i="10"/>
  <c r="U1807" i="10"/>
  <c r="U1808" i="10"/>
  <c r="U1809" i="10"/>
  <c r="U1810" i="10"/>
  <c r="U1811" i="10"/>
  <c r="U1812" i="10"/>
  <c r="U1813" i="10"/>
  <c r="U1814" i="10"/>
  <c r="U1815" i="10"/>
  <c r="U1292" i="10"/>
  <c r="U1962" i="10"/>
  <c r="U1963" i="10"/>
  <c r="U2426" i="10"/>
  <c r="U1816" i="10"/>
  <c r="U1970" i="10"/>
  <c r="U1817" i="10"/>
  <c r="U1974" i="10"/>
  <c r="U1818" i="10"/>
  <c r="U2008" i="10"/>
  <c r="U2009" i="10"/>
  <c r="U2010" i="10"/>
  <c r="U2011" i="10"/>
  <c r="U2012" i="10"/>
  <c r="U2013" i="10"/>
  <c r="U2014" i="10"/>
  <c r="U2015" i="10"/>
  <c r="U2016" i="10"/>
  <c r="U2017" i="10"/>
  <c r="U2018" i="10"/>
  <c r="U2019" i="10"/>
  <c r="U2020" i="10"/>
  <c r="U2021" i="10"/>
  <c r="U2022" i="10"/>
  <c r="U2023" i="10"/>
  <c r="U2024" i="10"/>
  <c r="U2025" i="10"/>
  <c r="U2026" i="10"/>
  <c r="U2027" i="10"/>
  <c r="U2028" i="10"/>
  <c r="U2029" i="10"/>
  <c r="U2030" i="10"/>
  <c r="U2031" i="10"/>
  <c r="U2032" i="10"/>
  <c r="U2033" i="10"/>
  <c r="U2034" i="10"/>
  <c r="U1819" i="10"/>
  <c r="U2119" i="10"/>
  <c r="U2120" i="10"/>
  <c r="U2121" i="10"/>
  <c r="U2122" i="10"/>
  <c r="U2123" i="10"/>
  <c r="U2124" i="10"/>
  <c r="U2125" i="10"/>
  <c r="U2126" i="10"/>
  <c r="U2127" i="10"/>
  <c r="U2128" i="10"/>
  <c r="U2129" i="10"/>
  <c r="U2130" i="10"/>
  <c r="U2131" i="10"/>
  <c r="U2132" i="10"/>
  <c r="U2133" i="10"/>
  <c r="U2134" i="10"/>
  <c r="U2135" i="10"/>
  <c r="U2136" i="10"/>
  <c r="U1293" i="10"/>
  <c r="U2137" i="10"/>
  <c r="U2138" i="10"/>
  <c r="U2139" i="10"/>
  <c r="U2140" i="10"/>
  <c r="U2141" i="10"/>
  <c r="U2142" i="10"/>
  <c r="U2143" i="10"/>
  <c r="U2144" i="10"/>
  <c r="U2145" i="10"/>
  <c r="U2146" i="10"/>
  <c r="U2147" i="10"/>
  <c r="U2148" i="10"/>
  <c r="U2149" i="10"/>
  <c r="U2150" i="10"/>
  <c r="U2151" i="10"/>
  <c r="U2152" i="10"/>
  <c r="U2153" i="10"/>
  <c r="U2154" i="10"/>
  <c r="U2155" i="10"/>
  <c r="U2156" i="10"/>
  <c r="U2157" i="10"/>
  <c r="U2158" i="10"/>
  <c r="U2159" i="10"/>
  <c r="U2160" i="10"/>
  <c r="U2161" i="10"/>
  <c r="U2162" i="10"/>
  <c r="U2163" i="10"/>
  <c r="U2164" i="10"/>
  <c r="U2165" i="10"/>
  <c r="U2166" i="10"/>
  <c r="U2167" i="10"/>
  <c r="U2168" i="10"/>
  <c r="U2169" i="10"/>
  <c r="U2170" i="10"/>
  <c r="U2171" i="10"/>
  <c r="U2172" i="10"/>
  <c r="U2173" i="10"/>
  <c r="U2174" i="10"/>
  <c r="U2175" i="10"/>
  <c r="U2176" i="10"/>
  <c r="U2177" i="10"/>
  <c r="U2178" i="10"/>
  <c r="U2179" i="10"/>
  <c r="U2180" i="10"/>
  <c r="U2181" i="10"/>
  <c r="U2182" i="10"/>
  <c r="U2183" i="10"/>
  <c r="U2184" i="10"/>
  <c r="U2185" i="10"/>
  <c r="U2186" i="10"/>
  <c r="U2187" i="10"/>
  <c r="U2188" i="10"/>
  <c r="U2189" i="10"/>
  <c r="U2190" i="10"/>
  <c r="U2191" i="10"/>
  <c r="U2192" i="10"/>
  <c r="U2193" i="10"/>
  <c r="U2194" i="10"/>
  <c r="U2195" i="10"/>
  <c r="U2196" i="10"/>
  <c r="U2197" i="10"/>
  <c r="U2198" i="10"/>
  <c r="U2199" i="10"/>
  <c r="U2200" i="10"/>
  <c r="U2201" i="10"/>
  <c r="U2202" i="10"/>
  <c r="U2203" i="10"/>
  <c r="U2204" i="10"/>
  <c r="U2205" i="10"/>
  <c r="U2206" i="10"/>
  <c r="U2207" i="10"/>
  <c r="U2208" i="10"/>
  <c r="U2209" i="10"/>
  <c r="U2210" i="10"/>
  <c r="U2211" i="10"/>
  <c r="U2212" i="10"/>
  <c r="U2213" i="10"/>
  <c r="U2214" i="10"/>
  <c r="U2215" i="10"/>
  <c r="U2216" i="10"/>
  <c r="U2217" i="10"/>
  <c r="U2218" i="10"/>
  <c r="U2219" i="10"/>
  <c r="U2220" i="10"/>
  <c r="U2221" i="10"/>
  <c r="U2222" i="10"/>
  <c r="U2223" i="10"/>
  <c r="U2224" i="10"/>
  <c r="U2225" i="10"/>
  <c r="U2226" i="10"/>
  <c r="U2227" i="10"/>
  <c r="U2228" i="10"/>
  <c r="U2229" i="10"/>
  <c r="U2230" i="10"/>
  <c r="U2231" i="10"/>
  <c r="U2232" i="10"/>
  <c r="U2233" i="10"/>
  <c r="U2234" i="10"/>
  <c r="U2235" i="10"/>
  <c r="U2236" i="10"/>
  <c r="U2237" i="10"/>
  <c r="U2238" i="10"/>
  <c r="U2239" i="10"/>
  <c r="U2240" i="10"/>
  <c r="U2241" i="10"/>
  <c r="U2242" i="10"/>
  <c r="U2243" i="10"/>
  <c r="U2244" i="10"/>
  <c r="U2245" i="10"/>
  <c r="U2246" i="10"/>
  <c r="U2247" i="10"/>
  <c r="U2248" i="10"/>
  <c r="U2249" i="10"/>
  <c r="U2250" i="10"/>
  <c r="U2251" i="10"/>
  <c r="U2252" i="10"/>
  <c r="U2253" i="10"/>
  <c r="U2254" i="10"/>
  <c r="U2255" i="10"/>
  <c r="U2256" i="10"/>
  <c r="U2257" i="10"/>
  <c r="U2258" i="10"/>
  <c r="U2259" i="10"/>
  <c r="U2260" i="10"/>
  <c r="U2261" i="10"/>
  <c r="U2262" i="10"/>
  <c r="U2263" i="10"/>
  <c r="U2264" i="10"/>
  <c r="U2265" i="10"/>
  <c r="U1241" i="10"/>
  <c r="U2266" i="10"/>
  <c r="U2267" i="10"/>
  <c r="U2268" i="10"/>
  <c r="U1820" i="10"/>
  <c r="U2269" i="10"/>
  <c r="U2270" i="10"/>
  <c r="U2271" i="10"/>
  <c r="U2272" i="10"/>
  <c r="U2273" i="10"/>
  <c r="U2274" i="10"/>
  <c r="U2275" i="10"/>
  <c r="U2276" i="10"/>
  <c r="U2277" i="10"/>
  <c r="U2278" i="10"/>
  <c r="U2279" i="10"/>
  <c r="U2280" i="10"/>
  <c r="U2281" i="10"/>
  <c r="U2282" i="10"/>
  <c r="U2283" i="10"/>
  <c r="U2284" i="10"/>
  <c r="U2285" i="10"/>
  <c r="U2286" i="10"/>
  <c r="U2287" i="10"/>
  <c r="U2288" i="10"/>
  <c r="U2289" i="10"/>
  <c r="U2290" i="10"/>
  <c r="U2291" i="10"/>
  <c r="U2292" i="10"/>
  <c r="U2293" i="10"/>
  <c r="U2294" i="10"/>
  <c r="U2295" i="10"/>
  <c r="U2296" i="10"/>
  <c r="U2297" i="10"/>
  <c r="U2298" i="10"/>
  <c r="U2299" i="10"/>
  <c r="U2300" i="10"/>
  <c r="U2301" i="10"/>
  <c r="U2302" i="10"/>
  <c r="U2303" i="10"/>
  <c r="U2304" i="10"/>
  <c r="U2305" i="10"/>
  <c r="U2306" i="10"/>
  <c r="U2307" i="10"/>
  <c r="U2308" i="10"/>
  <c r="U2309" i="10"/>
  <c r="U2310" i="10"/>
  <c r="U2311" i="10"/>
  <c r="U2312" i="10"/>
  <c r="U2313" i="10"/>
  <c r="U2314" i="10"/>
  <c r="U2315" i="10"/>
  <c r="U2316" i="10"/>
  <c r="U2317" i="10"/>
  <c r="U2318" i="10"/>
  <c r="U2319" i="10"/>
  <c r="U2320" i="10"/>
  <c r="U2321" i="10"/>
  <c r="U2322" i="10"/>
  <c r="U2323" i="10"/>
  <c r="U2324" i="10"/>
  <c r="U2325" i="10"/>
  <c r="U2326" i="10"/>
  <c r="U2327" i="10"/>
  <c r="U2328" i="10"/>
  <c r="U2329" i="10"/>
  <c r="U2330" i="10"/>
  <c r="U2331" i="10"/>
  <c r="U2332" i="10"/>
  <c r="U2333" i="10"/>
  <c r="U2334" i="10"/>
  <c r="U2335" i="10"/>
  <c r="U2336" i="10"/>
  <c r="U2337" i="10"/>
  <c r="U2338" i="10"/>
  <c r="U2339" i="10"/>
  <c r="U2340" i="10"/>
  <c r="U2341" i="10"/>
  <c r="U2342" i="10"/>
  <c r="U2343" i="10"/>
  <c r="U2344" i="10"/>
  <c r="U2345" i="10"/>
  <c r="U2346" i="10"/>
  <c r="U2347" i="10"/>
  <c r="U1821" i="10"/>
  <c r="U2348" i="10"/>
  <c r="U2349" i="10"/>
  <c r="U2350" i="10"/>
  <c r="U2351" i="10"/>
  <c r="U2352" i="10"/>
  <c r="U2545" i="10"/>
  <c r="U781" i="10"/>
  <c r="U2458" i="10"/>
  <c r="U1975" i="10"/>
  <c r="U2459" i="10"/>
  <c r="U2460" i="10"/>
  <c r="U2461" i="10"/>
  <c r="U2462" i="10"/>
  <c r="U2463" i="10"/>
  <c r="U2464" i="10"/>
  <c r="U2465" i="10"/>
  <c r="U2466" i="10"/>
  <c r="U2467" i="10"/>
  <c r="U2468" i="10"/>
  <c r="U2469" i="10"/>
  <c r="U500" i="10"/>
  <c r="U501" i="10"/>
  <c r="U2470" i="10"/>
  <c r="U2471" i="10"/>
  <c r="U2472" i="10"/>
  <c r="U1822" i="10"/>
  <c r="U1823" i="10"/>
  <c r="U1824" i="10"/>
  <c r="U2427" i="10"/>
  <c r="U2486" i="10"/>
  <c r="U2495" i="10"/>
  <c r="U2496" i="10"/>
  <c r="U2497" i="10"/>
  <c r="U2498" i="10"/>
  <c r="U2499" i="10"/>
  <c r="U332" i="10"/>
  <c r="U2500" i="10"/>
  <c r="U2501" i="10"/>
  <c r="U2502" i="10"/>
  <c r="U2503" i="10"/>
  <c r="U2504" i="10"/>
  <c r="U2505" i="10"/>
  <c r="U2506" i="10"/>
  <c r="U2507" i="10"/>
  <c r="U2508" i="10"/>
  <c r="U2509" i="10"/>
  <c r="U2510" i="10"/>
  <c r="U2511" i="10"/>
  <c r="U2512" i="10"/>
  <c r="U2513" i="10"/>
  <c r="U2514" i="10"/>
  <c r="U2515" i="10"/>
  <c r="U2516" i="10"/>
  <c r="U2517" i="10"/>
  <c r="U2518" i="10"/>
  <c r="U2519" i="10"/>
  <c r="U2520" i="10"/>
  <c r="U2521" i="10"/>
  <c r="U2522" i="10"/>
  <c r="U2523" i="10"/>
  <c r="U2524" i="10"/>
  <c r="U2525" i="10"/>
  <c r="U2546" i="10"/>
  <c r="U2547" i="10"/>
  <c r="U2548" i="10"/>
  <c r="U2626" i="10"/>
  <c r="U2627" i="10"/>
  <c r="U1392" i="10"/>
  <c r="U2648" i="10"/>
  <c r="U2676" i="10"/>
  <c r="U2677" i="10"/>
  <c r="U2678" i="10"/>
  <c r="U2679" i="10"/>
  <c r="U2680" i="10"/>
  <c r="U2681" i="10"/>
  <c r="U2682" i="10"/>
  <c r="U2683" i="10"/>
  <c r="U2684" i="10"/>
  <c r="U2685" i="10"/>
  <c r="U2686" i="10"/>
  <c r="U2687" i="10"/>
  <c r="U2688" i="10"/>
  <c r="U2689" i="10"/>
  <c r="U2690" i="10"/>
  <c r="U2864" i="10"/>
  <c r="U2691" i="10"/>
  <c r="U2692" i="10"/>
  <c r="U2693" i="10"/>
  <c r="U2694" i="10"/>
  <c r="U2695" i="10"/>
  <c r="U2696" i="10"/>
  <c r="U2697" i="10"/>
  <c r="U2698" i="10"/>
  <c r="U2699" i="10"/>
  <c r="U2700" i="10"/>
  <c r="U2701" i="10"/>
  <c r="U2702" i="10"/>
  <c r="U2703" i="10"/>
  <c r="U2704" i="10"/>
  <c r="U2705" i="10"/>
  <c r="U2706" i="10"/>
  <c r="U2707" i="10"/>
  <c r="U2708" i="10"/>
  <c r="U2709" i="10"/>
  <c r="U2710" i="10"/>
  <c r="U2711" i="10"/>
  <c r="U2712" i="10"/>
  <c r="U2713" i="10"/>
  <c r="U2714" i="10"/>
  <c r="U2715" i="10"/>
  <c r="U2716" i="10"/>
  <c r="U2717" i="10"/>
  <c r="U2718" i="10"/>
  <c r="U2719" i="10"/>
  <c r="U2720" i="10"/>
  <c r="U2721" i="10"/>
  <c r="U2722" i="10"/>
  <c r="U2723" i="10"/>
  <c r="U2724" i="10"/>
  <c r="U3075" i="10"/>
  <c r="U2725" i="10"/>
  <c r="U2726" i="10"/>
  <c r="U2727" i="10"/>
  <c r="U2728" i="10"/>
  <c r="U2729" i="10"/>
  <c r="U2730" i="10"/>
  <c r="U2731" i="10"/>
  <c r="U2732" i="10"/>
  <c r="U2733" i="10"/>
  <c r="U2734" i="10"/>
  <c r="U2735" i="10"/>
  <c r="U2736" i="10"/>
  <c r="U2737" i="10"/>
  <c r="U2738" i="10"/>
  <c r="U2739" i="10"/>
  <c r="U2740" i="10"/>
  <c r="U2741" i="10"/>
  <c r="U2742" i="10"/>
  <c r="U2743" i="10"/>
  <c r="U2744" i="10"/>
  <c r="U2745" i="10"/>
  <c r="U2746" i="10"/>
  <c r="U2747" i="10"/>
  <c r="U2748" i="10"/>
  <c r="U2749" i="10"/>
  <c r="U2750" i="10"/>
  <c r="U2751" i="10"/>
  <c r="U2752" i="10"/>
  <c r="U2753" i="10"/>
  <c r="U2754" i="10"/>
  <c r="U2755" i="10"/>
  <c r="U2756" i="10"/>
  <c r="U2757" i="10"/>
  <c r="U2758" i="10"/>
  <c r="U2759" i="10"/>
  <c r="U2760" i="10"/>
  <c r="U2761" i="10"/>
  <c r="U922" i="10"/>
  <c r="U2795" i="10"/>
  <c r="U2796" i="10"/>
  <c r="U2797" i="10"/>
  <c r="U2798" i="10"/>
  <c r="U2799" i="10"/>
  <c r="U2814" i="10"/>
  <c r="U2815" i="10"/>
  <c r="U2816" i="10"/>
  <c r="U2817" i="10"/>
  <c r="U2818" i="10"/>
  <c r="U2819" i="10"/>
  <c r="U2820" i="10"/>
  <c r="U2821" i="10"/>
  <c r="U2822" i="10"/>
  <c r="U2823" i="10"/>
  <c r="U2824" i="10"/>
  <c r="U2825" i="10"/>
  <c r="U2826" i="10"/>
  <c r="U2827" i="10"/>
  <c r="U2828" i="10"/>
  <c r="U2829" i="10"/>
  <c r="U2830" i="10"/>
  <c r="U2831" i="10"/>
  <c r="U2832" i="10"/>
  <c r="U2833" i="10"/>
  <c r="U2834" i="10"/>
  <c r="U2835" i="10"/>
  <c r="U2836" i="10"/>
  <c r="U2837" i="10"/>
  <c r="U2838" i="10"/>
  <c r="U2839" i="10"/>
  <c r="U2840" i="10"/>
  <c r="U2841" i="10"/>
  <c r="U2842" i="10"/>
  <c r="U2843" i="10"/>
  <c r="U2865" i="10"/>
  <c r="U2866" i="10"/>
  <c r="U2867" i="10"/>
  <c r="U2868" i="10"/>
  <c r="U2869" i="10"/>
  <c r="U2870" i="10"/>
  <c r="U2871" i="10"/>
  <c r="U2872" i="10"/>
  <c r="U2873" i="10"/>
  <c r="U2874" i="10"/>
  <c r="U2875" i="10"/>
  <c r="U2876" i="10"/>
  <c r="U2877" i="10"/>
  <c r="U2878" i="10"/>
  <c r="U2879" i="10"/>
  <c r="U2880" i="10"/>
  <c r="U2881" i="10"/>
  <c r="U2882" i="10"/>
  <c r="U2353" i="10"/>
  <c r="U2915" i="10"/>
  <c r="U2883" i="10"/>
  <c r="U2884" i="10"/>
  <c r="U2916" i="10"/>
  <c r="U2917" i="10"/>
  <c r="U2649" i="10"/>
  <c r="U2918" i="10"/>
  <c r="U2919" i="10"/>
  <c r="U2800" i="10"/>
  <c r="U2920" i="10"/>
  <c r="U2921" i="10"/>
  <c r="U2922" i="10"/>
  <c r="U2885" i="10"/>
  <c r="U2923" i="10"/>
  <c r="U2924" i="10"/>
  <c r="U2925" i="10"/>
  <c r="U2926" i="10"/>
  <c r="U2927" i="10"/>
  <c r="U2928" i="10"/>
  <c r="U2929" i="10"/>
  <c r="U2930" i="10"/>
  <c r="U2931" i="10"/>
  <c r="U2932" i="10"/>
  <c r="U2933" i="10"/>
  <c r="U2934" i="10"/>
  <c r="U2935" i="10"/>
  <c r="U2936" i="10"/>
  <c r="U2937" i="10"/>
  <c r="U2938" i="10"/>
  <c r="U2939" i="10"/>
  <c r="U2940" i="10"/>
  <c r="U2941" i="10"/>
  <c r="U2942" i="10"/>
  <c r="U2943" i="10"/>
  <c r="U2650" i="10"/>
  <c r="U2944" i="10"/>
  <c r="U2801" i="10"/>
  <c r="U2945" i="10"/>
  <c r="U2946" i="10"/>
  <c r="U2947" i="10"/>
  <c r="U2948" i="10"/>
  <c r="U2949" i="10"/>
  <c r="U2950" i="10"/>
  <c r="U2951" i="10"/>
  <c r="U2952" i="10"/>
  <c r="U2953" i="10"/>
  <c r="U2954" i="10"/>
  <c r="U2955" i="10"/>
  <c r="U2956" i="10"/>
  <c r="U2957" i="10"/>
  <c r="U2958" i="10"/>
  <c r="U2959" i="10"/>
  <c r="U2960" i="10"/>
  <c r="U2886" i="10"/>
  <c r="U2961" i="10"/>
  <c r="U2962" i="10"/>
  <c r="U2963" i="10"/>
  <c r="U2964" i="10"/>
  <c r="U2965" i="10"/>
  <c r="U2966" i="10"/>
  <c r="U2844" i="10"/>
  <c r="U2967" i="10"/>
  <c r="U2968" i="10"/>
  <c r="U2969" i="10"/>
  <c r="U2970" i="10"/>
  <c r="U2971" i="10"/>
  <c r="U2972" i="10"/>
  <c r="U502" i="10"/>
  <c r="U2762" i="10"/>
  <c r="U2763" i="10"/>
  <c r="U2764" i="10"/>
  <c r="U2973" i="10"/>
  <c r="U2802" i="10"/>
  <c r="U2974" i="10"/>
  <c r="U2975" i="10"/>
  <c r="U2976" i="10"/>
  <c r="U2977" i="10"/>
  <c r="U2978" i="10"/>
  <c r="U2979" i="10"/>
  <c r="U2980" i="10"/>
  <c r="U2803" i="10"/>
  <c r="U2981" i="10"/>
  <c r="U2982" i="10"/>
  <c r="U2983" i="10"/>
  <c r="U2984" i="10"/>
  <c r="U3108" i="10"/>
  <c r="U2985" i="10"/>
  <c r="U2986" i="10"/>
  <c r="U2987" i="10"/>
  <c r="U2988" i="10"/>
  <c r="U2989" i="10"/>
  <c r="U2990" i="10"/>
  <c r="U2991" i="10"/>
  <c r="U2992" i="10"/>
  <c r="U2993" i="10"/>
  <c r="U2994" i="10"/>
  <c r="U2995" i="10"/>
  <c r="U2996" i="10"/>
  <c r="U2997" i="10"/>
  <c r="U2998" i="10"/>
  <c r="U2999" i="10"/>
  <c r="U3000" i="10"/>
  <c r="U3001" i="10"/>
  <c r="U3002" i="10"/>
  <c r="U3003" i="10"/>
  <c r="U3004" i="10"/>
  <c r="U3005" i="10"/>
  <c r="U3006" i="10"/>
  <c r="U3007" i="10"/>
  <c r="U3008" i="10"/>
  <c r="U3009" i="10"/>
  <c r="U3010" i="10"/>
  <c r="U3011" i="10"/>
  <c r="U3012" i="10"/>
  <c r="U3013" i="10"/>
  <c r="U3014" i="10"/>
  <c r="U3015" i="10"/>
  <c r="U3016" i="10"/>
  <c r="U3017" i="10"/>
  <c r="U3018" i="10"/>
  <c r="U3019" i="10"/>
  <c r="U3020" i="10"/>
  <c r="U3021" i="10"/>
  <c r="U3022" i="10"/>
  <c r="U3023" i="10"/>
  <c r="U3024" i="10"/>
  <c r="U3025" i="10"/>
  <c r="U3026" i="10"/>
  <c r="U3027" i="10"/>
  <c r="U3028" i="10"/>
  <c r="U1825" i="10"/>
  <c r="U3029" i="10"/>
  <c r="U3030" i="10"/>
  <c r="U3031" i="10"/>
  <c r="U2765" i="10"/>
  <c r="U3032" i="10"/>
  <c r="U3033" i="10"/>
  <c r="U3034" i="10"/>
  <c r="U3035" i="10"/>
  <c r="U3036" i="10"/>
  <c r="U3037" i="10"/>
  <c r="U3038" i="10"/>
  <c r="U3039" i="10"/>
  <c r="U3040" i="10"/>
  <c r="U3041" i="10"/>
  <c r="U3042" i="10"/>
  <c r="U3043" i="10"/>
  <c r="U3044" i="10"/>
  <c r="U3045" i="10"/>
  <c r="U3046" i="10"/>
  <c r="U3047" i="10"/>
  <c r="U3048" i="10"/>
  <c r="U3049" i="10"/>
  <c r="U3050" i="10"/>
  <c r="U3051" i="10"/>
  <c r="U2804" i="10"/>
  <c r="U2526" i="10"/>
  <c r="U3076" i="10"/>
  <c r="U3077" i="10"/>
  <c r="U3052" i="10"/>
  <c r="U3109" i="10"/>
  <c r="U3110" i="10"/>
  <c r="U3121" i="10"/>
  <c r="U3122" i="10"/>
  <c r="U3123" i="10"/>
  <c r="U3124" i="10"/>
  <c r="U3125" i="10"/>
  <c r="U3126" i="10"/>
  <c r="U3127" i="10"/>
  <c r="U3128" i="10"/>
  <c r="U3129" i="10"/>
  <c r="U3130" i="10"/>
  <c r="U3131" i="10"/>
  <c r="U3132" i="10"/>
  <c r="U3133" i="10"/>
  <c r="U3134" i="10"/>
  <c r="U3135" i="10"/>
  <c r="U3136" i="10"/>
  <c r="U3137" i="10"/>
  <c r="U3138" i="10"/>
  <c r="U3139" i="10"/>
  <c r="U3140" i="10"/>
  <c r="U3141" i="10"/>
  <c r="U3142" i="10"/>
  <c r="U3143" i="10"/>
  <c r="U3144" i="10"/>
  <c r="U3145" i="10"/>
  <c r="U3146" i="10"/>
  <c r="U3147" i="10"/>
  <c r="U3148" i="10"/>
  <c r="U3149" i="10"/>
  <c r="U3150" i="10"/>
  <c r="U3151" i="10"/>
  <c r="U3152" i="10"/>
  <c r="U3153" i="10"/>
  <c r="U3154" i="10"/>
  <c r="U3155" i="10"/>
  <c r="U3156" i="10"/>
  <c r="U3157" i="10"/>
  <c r="U3158" i="10"/>
  <c r="U3159" i="10"/>
  <c r="U3160" i="10"/>
  <c r="U3161" i="10"/>
  <c r="U3162" i="10"/>
  <c r="U3163" i="10"/>
  <c r="U3164" i="10"/>
  <c r="U3165" i="10"/>
  <c r="U3166" i="10"/>
  <c r="U3167" i="10"/>
  <c r="U3168" i="10"/>
  <c r="U3169" i="10"/>
  <c r="U3170" i="10"/>
  <c r="U3171" i="10"/>
  <c r="U3172" i="10"/>
  <c r="U3173" i="10"/>
  <c r="U3174" i="10"/>
  <c r="U3175" i="10"/>
  <c r="U3176" i="10"/>
  <c r="U3177" i="10"/>
  <c r="U3178" i="10"/>
  <c r="U3179" i="10"/>
  <c r="U3180" i="10"/>
  <c r="U3181" i="10"/>
  <c r="U3182" i="10"/>
  <c r="U3183" i="10"/>
  <c r="U3190" i="10"/>
  <c r="U3192" i="10"/>
  <c r="U3193" i="10"/>
  <c r="U3194" i="10"/>
  <c r="U3195" i="10"/>
  <c r="U3196" i="10"/>
  <c r="U3197" i="10"/>
  <c r="U3198" i="10"/>
  <c r="U3199" i="10"/>
  <c r="U3200" i="10"/>
  <c r="U3201" i="10"/>
  <c r="U3223" i="10"/>
  <c r="U3224" i="10"/>
  <c r="U3225" i="10"/>
  <c r="U3226" i="10"/>
  <c r="U3227" i="10"/>
  <c r="U3228" i="10"/>
  <c r="U3229" i="10"/>
  <c r="U3230" i="10"/>
  <c r="U3231" i="10"/>
  <c r="U3232" i="10"/>
  <c r="U3233" i="10"/>
  <c r="U3234" i="10"/>
  <c r="U3235" i="10"/>
  <c r="U3236" i="10"/>
  <c r="U3237" i="10"/>
  <c r="U3238" i="10"/>
  <c r="U3239" i="10"/>
  <c r="U3240" i="10"/>
  <c r="U3241" i="10"/>
  <c r="U3242" i="10"/>
  <c r="U3243" i="10"/>
  <c r="U3244" i="10"/>
  <c r="U3245" i="10"/>
  <c r="U3246" i="10"/>
  <c r="U3247" i="10"/>
  <c r="U3248" i="10"/>
  <c r="U3249" i="10"/>
  <c r="U3250" i="10"/>
  <c r="U3251" i="10"/>
  <c r="U3252" i="10"/>
  <c r="U3253" i="10"/>
  <c r="U3254" i="10"/>
  <c r="U3255" i="10"/>
  <c r="U3256" i="10"/>
  <c r="U3257" i="10"/>
  <c r="U3258" i="10"/>
  <c r="U3259" i="10"/>
  <c r="U3260" i="10"/>
  <c r="U3261" i="10"/>
  <c r="U3262" i="10"/>
  <c r="U3263" i="10"/>
  <c r="U3264" i="10"/>
  <c r="U3265" i="10"/>
  <c r="U3266" i="10"/>
  <c r="U3267" i="10"/>
  <c r="U3268" i="10"/>
  <c r="U3269" i="10"/>
  <c r="U3270" i="10"/>
  <c r="U3271" i="10"/>
  <c r="U3272" i="10"/>
  <c r="U3273" i="10"/>
  <c r="U3274" i="10"/>
  <c r="U3275" i="10"/>
  <c r="U3276" i="10"/>
  <c r="U3277" i="10"/>
  <c r="U3278" i="10"/>
  <c r="U3279" i="10"/>
  <c r="U3280" i="10"/>
  <c r="U3281" i="10"/>
  <c r="U3282" i="10"/>
  <c r="U3283" i="10"/>
  <c r="U3284" i="10"/>
  <c r="U3303" i="10"/>
  <c r="U3285" i="10"/>
  <c r="U3304" i="10"/>
  <c r="U2354" i="10"/>
  <c r="U3318" i="10"/>
  <c r="U3319" i="10"/>
  <c r="U3320" i="10"/>
  <c r="U3321" i="10"/>
  <c r="U3322" i="10"/>
  <c r="U3323" i="10"/>
  <c r="U3324" i="10"/>
  <c r="U3325" i="10"/>
  <c r="U3326" i="10"/>
  <c r="U3327" i="10"/>
  <c r="U3328" i="10"/>
  <c r="U3329" i="10"/>
  <c r="U3330" i="10"/>
  <c r="U3331" i="10"/>
  <c r="U3332" i="10"/>
  <c r="U3333" i="10"/>
  <c r="U3334" i="10"/>
  <c r="U3335" i="10"/>
  <c r="U3336" i="10"/>
  <c r="U3337" i="10"/>
  <c r="U3338" i="10"/>
  <c r="U3339" i="10"/>
  <c r="U3340" i="10"/>
  <c r="U3341" i="10"/>
  <c r="U333" i="10"/>
  <c r="U334" i="10"/>
  <c r="U335" i="10"/>
  <c r="U2845" i="10"/>
  <c r="U2846" i="10"/>
  <c r="U2847" i="10"/>
  <c r="U2848" i="10"/>
  <c r="U2849" i="10"/>
  <c r="U2850" i="10"/>
  <c r="U1826" i="10"/>
  <c r="U1827" i="10"/>
  <c r="U1828" i="10"/>
  <c r="U141" i="10"/>
  <c r="U2035" i="10"/>
  <c r="U142" i="10"/>
  <c r="U143" i="10"/>
  <c r="U144" i="10"/>
  <c r="U3342" i="10"/>
  <c r="U1328" i="10"/>
  <c r="U3305" i="10"/>
  <c r="U1075" i="10"/>
  <c r="U2036" i="10"/>
  <c r="U1829" i="10"/>
  <c r="U2766" i="10"/>
  <c r="U1830" i="10"/>
  <c r="U923" i="10"/>
  <c r="U2355" i="10"/>
  <c r="U1006" i="10"/>
  <c r="U1831" i="10"/>
  <c r="U3306" i="10"/>
  <c r="U3053" i="10"/>
  <c r="U1832" i="10"/>
  <c r="U3054" i="10"/>
  <c r="U1076" i="10"/>
  <c r="U3055" i="10"/>
  <c r="U336" i="10"/>
  <c r="U2356" i="10"/>
  <c r="U2037" i="10"/>
  <c r="U573" i="10"/>
  <c r="U2851" i="10"/>
  <c r="U3307" i="10"/>
  <c r="U337" i="10"/>
  <c r="U1833" i="10"/>
  <c r="U924" i="10"/>
  <c r="U1834" i="10"/>
  <c r="U338" i="10"/>
  <c r="U1835" i="10"/>
  <c r="U1090" i="10"/>
  <c r="U2357" i="10"/>
  <c r="U630" i="10"/>
  <c r="U145" i="10"/>
  <c r="U3184" i="10"/>
  <c r="U3343" i="10"/>
  <c r="U1836" i="10"/>
  <c r="U3308" i="10"/>
  <c r="U146" i="10"/>
  <c r="U1207" i="10"/>
  <c r="U3056" i="10"/>
  <c r="U1208" i="10"/>
  <c r="U3309" i="10"/>
  <c r="U631" i="10"/>
  <c r="U2038" i="10"/>
  <c r="U632" i="10"/>
  <c r="U633" i="10"/>
  <c r="U2852" i="10"/>
  <c r="U1837" i="10"/>
  <c r="U911" i="10"/>
  <c r="U975" i="10"/>
  <c r="U867" i="10"/>
  <c r="U147" i="10"/>
  <c r="U148" i="10"/>
  <c r="U782" i="10"/>
  <c r="U149" i="10"/>
  <c r="U150" i="10"/>
  <c r="U339" i="10"/>
  <c r="U1838" i="10"/>
  <c r="U340" i="10"/>
  <c r="U151" i="10"/>
  <c r="U3202" i="10"/>
  <c r="U3203" i="10"/>
  <c r="U2358" i="10"/>
  <c r="U1329" i="10"/>
  <c r="U1839" i="10"/>
  <c r="U3286" i="10"/>
  <c r="U1840" i="10"/>
  <c r="U1841" i="10"/>
  <c r="U152" i="10"/>
  <c r="U3057" i="10"/>
  <c r="U153" i="10"/>
  <c r="U154" i="10"/>
  <c r="U155" i="10"/>
  <c r="U1330" i="10"/>
  <c r="U2805" i="10"/>
  <c r="U156" i="10"/>
  <c r="U721" i="10"/>
  <c r="U2039" i="10"/>
  <c r="U2359" i="10"/>
  <c r="U1411" i="10"/>
  <c r="U341" i="10"/>
  <c r="U2040" i="10"/>
  <c r="U976" i="10"/>
  <c r="U157" i="10"/>
  <c r="U2360" i="10"/>
  <c r="U634" i="10"/>
  <c r="U635" i="10"/>
  <c r="U342" i="10"/>
  <c r="U158" i="10"/>
  <c r="U1842" i="10"/>
  <c r="U1843" i="10"/>
  <c r="U3287" i="10"/>
  <c r="U2853" i="10"/>
  <c r="U2361" i="10"/>
  <c r="U343" i="10"/>
  <c r="U925" i="10"/>
  <c r="U1077" i="10"/>
  <c r="U1078" i="10"/>
  <c r="U1079" i="10"/>
  <c r="U1080" i="10"/>
  <c r="U977" i="10"/>
  <c r="U722" i="10"/>
  <c r="U3310" i="10"/>
  <c r="U3191" i="10"/>
  <c r="U1844" i="10"/>
  <c r="U3058" i="10"/>
  <c r="U159" i="10"/>
  <c r="U3185" i="10"/>
  <c r="U723" i="10"/>
  <c r="U1094" i="10"/>
  <c r="U1845" i="10"/>
  <c r="U1294" i="10"/>
  <c r="U160" i="10"/>
  <c r="U161" i="10"/>
  <c r="U344" i="10"/>
  <c r="U162" i="10"/>
  <c r="U636" i="10"/>
  <c r="U1007" i="10"/>
  <c r="U345" i="10"/>
  <c r="U1081" i="10"/>
  <c r="U2041" i="10"/>
  <c r="U1082" i="10"/>
  <c r="U2527" i="10"/>
  <c r="U1846" i="10"/>
  <c r="U1847" i="10"/>
  <c r="U1008" i="10"/>
  <c r="U163" i="10"/>
  <c r="U2362" i="10"/>
  <c r="U164" i="10"/>
  <c r="U513" i="10"/>
  <c r="U3288" i="10"/>
  <c r="U1091" i="10"/>
  <c r="U3311" i="10"/>
  <c r="U165" i="10"/>
  <c r="U1848" i="10"/>
  <c r="U166" i="10"/>
  <c r="U1849" i="10"/>
  <c r="U724" i="10"/>
  <c r="U2042" i="10"/>
  <c r="U167" i="10"/>
  <c r="U168" i="10"/>
  <c r="U725" i="10"/>
  <c r="U978" i="10"/>
  <c r="U2528" i="10"/>
  <c r="U1850" i="10"/>
  <c r="U3059" i="10"/>
  <c r="U169" i="10"/>
  <c r="U1393" i="10"/>
  <c r="U868" i="10"/>
  <c r="U979" i="10"/>
  <c r="U3289" i="10"/>
  <c r="U170" i="10"/>
  <c r="U1851" i="10"/>
  <c r="U537" i="10"/>
  <c r="U171" i="10"/>
  <c r="U172" i="10"/>
  <c r="U1852" i="10"/>
  <c r="U2363" i="10"/>
  <c r="U3344" i="10"/>
  <c r="U980" i="10"/>
  <c r="U1071" i="10"/>
  <c r="U1853" i="10"/>
  <c r="U173" i="10"/>
  <c r="U981" i="10"/>
  <c r="U926" i="10"/>
  <c r="U2529" i="10"/>
  <c r="U346" i="10"/>
  <c r="U1394" i="10"/>
  <c r="U927" i="10"/>
  <c r="U1209" i="10"/>
  <c r="U347" i="10"/>
  <c r="U174" i="10"/>
  <c r="U175" i="10"/>
  <c r="U348" i="10"/>
  <c r="U2767" i="10"/>
  <c r="U912" i="10"/>
  <c r="U538" i="10"/>
  <c r="U2364" i="10"/>
  <c r="U1854" i="10"/>
  <c r="U982" i="10"/>
  <c r="U574" i="10"/>
  <c r="U3060" i="10"/>
  <c r="U1072" i="10"/>
  <c r="U176" i="10"/>
  <c r="U177" i="10"/>
  <c r="U1855" i="10"/>
  <c r="U2043" i="10"/>
  <c r="U1856" i="10"/>
  <c r="U349" i="10"/>
  <c r="U1857" i="10"/>
  <c r="U3061" i="10"/>
  <c r="U2530" i="10"/>
  <c r="U351" i="10"/>
  <c r="U1331" i="10"/>
  <c r="U178" i="10"/>
  <c r="U179" i="10"/>
  <c r="U3312" i="10"/>
  <c r="U783" i="10"/>
  <c r="U2768" i="10"/>
  <c r="U3290" i="10"/>
  <c r="U1332" i="10"/>
  <c r="U726" i="10"/>
  <c r="U3313" i="10"/>
  <c r="U575" i="10"/>
  <c r="U983" i="10"/>
  <c r="U3062" i="10"/>
  <c r="U984" i="10"/>
  <c r="U1333" i="10"/>
  <c r="U2549" i="10"/>
  <c r="U2550" i="10"/>
  <c r="U2551" i="10"/>
  <c r="U2552" i="10"/>
  <c r="U2553" i="10"/>
  <c r="U2554" i="10"/>
  <c r="U2555" i="10"/>
  <c r="U2487" i="10"/>
  <c r="U2488" i="10"/>
  <c r="U2473" i="10"/>
  <c r="U2474" i="10"/>
  <c r="U2475" i="10"/>
  <c r="U2476" i="10"/>
  <c r="U1976" i="10"/>
  <c r="U1977" i="10"/>
  <c r="U1978" i="10"/>
  <c r="U985" i="10"/>
  <c r="U2365" i="10"/>
  <c r="U352" i="10"/>
  <c r="U539" i="10"/>
  <c r="U637" i="10"/>
  <c r="U1858" i="10"/>
  <c r="U2628" i="10"/>
  <c r="U727" i="10"/>
  <c r="U986" i="10"/>
  <c r="U987" i="10"/>
  <c r="U2651" i="10"/>
  <c r="U728" i="10"/>
  <c r="U928" i="10"/>
  <c r="U3063" i="10"/>
  <c r="U2366" i="10"/>
  <c r="U1859" i="10"/>
  <c r="U1860" i="10"/>
  <c r="U1861" i="10"/>
  <c r="U3064" i="10"/>
  <c r="U353" i="10"/>
  <c r="U1862" i="10"/>
  <c r="U1863" i="10"/>
  <c r="U1864" i="10"/>
  <c r="U1865" i="10"/>
  <c r="U1866" i="10"/>
  <c r="U1867" i="10"/>
  <c r="U1868" i="10"/>
  <c r="U2556" i="10"/>
  <c r="U1412" i="10"/>
  <c r="U1413" i="10"/>
  <c r="U1414" i="10"/>
  <c r="U1964" i="10"/>
  <c r="U1965" i="10"/>
  <c r="U1966" i="10"/>
  <c r="U1395" i="10"/>
  <c r="U1869" i="10"/>
  <c r="U1870" i="10"/>
  <c r="U1871" i="10"/>
  <c r="U1872" i="10"/>
  <c r="U1873" i="10"/>
  <c r="U1874" i="10"/>
  <c r="U1875" i="10"/>
  <c r="U1876" i="10"/>
  <c r="U1877" i="10"/>
  <c r="U1878" i="10"/>
  <c r="U1879" i="10"/>
  <c r="U1880" i="10"/>
  <c r="U1881" i="10"/>
  <c r="U1882" i="10"/>
  <c r="U1883" i="10"/>
  <c r="U1884" i="10"/>
  <c r="U1396" i="10"/>
  <c r="U1885" i="10"/>
  <c r="U1886" i="10"/>
  <c r="U1887" i="10"/>
  <c r="U1888" i="10"/>
  <c r="U1889" i="10"/>
  <c r="U1890" i="10"/>
  <c r="U1891" i="10"/>
  <c r="U1892" i="10"/>
  <c r="U1893" i="10"/>
  <c r="U1415" i="10"/>
  <c r="U1397" i="10"/>
  <c r="U2044" i="10"/>
  <c r="U988" i="10"/>
  <c r="U989" i="10"/>
  <c r="U990" i="10"/>
  <c r="U1334" i="10"/>
  <c r="U1894" i="10"/>
  <c r="U462" i="10"/>
  <c r="U180" i="10"/>
  <c r="U1895" i="10"/>
  <c r="U354" i="10"/>
  <c r="U3314" i="10"/>
  <c r="U2367" i="10"/>
  <c r="U2368" i="10"/>
  <c r="U2369" i="10"/>
  <c r="U2370" i="10"/>
  <c r="U2371" i="10"/>
  <c r="U2372" i="10"/>
  <c r="U2373" i="10"/>
  <c r="U2374" i="10"/>
  <c r="U2375" i="10"/>
  <c r="U2376" i="10"/>
  <c r="U2377" i="10"/>
  <c r="U2378" i="10"/>
  <c r="U2379" i="10"/>
  <c r="U2380" i="10"/>
  <c r="U2381" i="10"/>
  <c r="U2382" i="10"/>
  <c r="U2383" i="10"/>
  <c r="U2640" i="10"/>
  <c r="U2635" i="10"/>
  <c r="U2629" i="10"/>
  <c r="U2630" i="10"/>
  <c r="U2384" i="10"/>
  <c r="U2385" i="10"/>
  <c r="U2557" i="10"/>
  <c r="U2558" i="10"/>
  <c r="U2559" i="10"/>
  <c r="U2386" i="10"/>
  <c r="U2534" i="10"/>
  <c r="U2535" i="10"/>
  <c r="U2387" i="10"/>
  <c r="U2531" i="10"/>
  <c r="U2388" i="10"/>
  <c r="U2477" i="10"/>
  <c r="U2389" i="10"/>
  <c r="U2478" i="10"/>
  <c r="U2479" i="10"/>
  <c r="U2480" i="10"/>
  <c r="U2390" i="10"/>
  <c r="U2391" i="10"/>
  <c r="U2428" i="10"/>
  <c r="U2429" i="10"/>
  <c r="U2392" i="10"/>
  <c r="U2393" i="10"/>
  <c r="U2394" i="10"/>
  <c r="U2395" i="10"/>
  <c r="U2396" i="10"/>
  <c r="U2397" i="10"/>
  <c r="U2398" i="10"/>
  <c r="U1896" i="10"/>
  <c r="U1897" i="10"/>
  <c r="U2399" i="10"/>
  <c r="U1898" i="10"/>
  <c r="U1899" i="10"/>
  <c r="U2400" i="10"/>
  <c r="U1900" i="10"/>
  <c r="U1901" i="10"/>
  <c r="U2401" i="10"/>
  <c r="U1902" i="10"/>
  <c r="U2402" i="10"/>
  <c r="U1903" i="10"/>
  <c r="U2403" i="10"/>
  <c r="U1904" i="10"/>
  <c r="U1905" i="10"/>
  <c r="U2404" i="10"/>
  <c r="U1906" i="10"/>
  <c r="U1907" i="10"/>
  <c r="U1908" i="10"/>
  <c r="U2405" i="10"/>
  <c r="U1909" i="10"/>
  <c r="U2406" i="10"/>
  <c r="U1910" i="10"/>
  <c r="U2407" i="10"/>
  <c r="U1911" i="10"/>
  <c r="U2408" i="10"/>
  <c r="U2409" i="10"/>
  <c r="U2410" i="10"/>
  <c r="U1912" i="10"/>
  <c r="U2430" i="10"/>
  <c r="U2431" i="10"/>
  <c r="U1913" i="10"/>
  <c r="U1914" i="10"/>
  <c r="U2432" i="10"/>
  <c r="U1915" i="10"/>
  <c r="U2532" i="10"/>
  <c r="U1916" i="10"/>
  <c r="U1917" i="10"/>
  <c r="U1918" i="10"/>
  <c r="U1979" i="10"/>
  <c r="U1919" i="10"/>
  <c r="U1920" i="10"/>
  <c r="U1980" i="10"/>
  <c r="U1921" i="10"/>
  <c r="U1981" i="10"/>
  <c r="U1922" i="10"/>
  <c r="U1982" i="10"/>
  <c r="U1923" i="10"/>
  <c r="U1924" i="10"/>
  <c r="U1983" i="10"/>
  <c r="U1925" i="10"/>
  <c r="U1984" i="10"/>
  <c r="U1985" i="10"/>
  <c r="U1416" i="10"/>
  <c r="U1986" i="10"/>
  <c r="U1398" i="10"/>
  <c r="U1335" i="10"/>
  <c r="U1399" i="10"/>
  <c r="U1336" i="10"/>
  <c r="U1337" i="10"/>
  <c r="U1338" i="10"/>
  <c r="U1339" i="10"/>
  <c r="U1340" i="10"/>
  <c r="U1341" i="10"/>
  <c r="U1342" i="10"/>
  <c r="U1242" i="10"/>
  <c r="U1243" i="10"/>
  <c r="U1221" i="10"/>
  <c r="U1244" i="10"/>
  <c r="U1926" i="10"/>
  <c r="U355" i="10"/>
  <c r="U991" i="10"/>
  <c r="U3186" i="10"/>
  <c r="U181" i="10"/>
  <c r="U929" i="10"/>
  <c r="U2641" i="10"/>
  <c r="U2642" i="10"/>
  <c r="U2536" i="10"/>
  <c r="U2537" i="10"/>
  <c r="U2632" i="10"/>
  <c r="U2633" i="10"/>
  <c r="U1987" i="10"/>
  <c r="U1988" i="10"/>
  <c r="U2631" i="10"/>
  <c r="U1400" i="10"/>
  <c r="U1401" i="10"/>
  <c r="U1295" i="10"/>
  <c r="U1296" i="10"/>
  <c r="U356" i="10"/>
  <c r="U638" i="10"/>
  <c r="U540" i="10"/>
  <c r="U992" i="10"/>
  <c r="U993" i="10"/>
  <c r="U930" i="10"/>
  <c r="U729" i="10"/>
  <c r="U2652" i="10"/>
  <c r="U182" i="10"/>
  <c r="U1210" i="10"/>
  <c r="U2411" i="10"/>
  <c r="U357" i="10"/>
  <c r="U994" i="10"/>
  <c r="U358" i="10"/>
  <c r="U995" i="10"/>
  <c r="U1989" i="10"/>
  <c r="U1222" i="10"/>
  <c r="U3315" i="10"/>
  <c r="U639" i="10"/>
  <c r="U2412" i="10"/>
  <c r="U1297" i="10"/>
  <c r="U359" i="10"/>
  <c r="U1927" i="10"/>
  <c r="U1343" i="10"/>
  <c r="U2769" i="10"/>
  <c r="U640" i="10"/>
  <c r="U2413" i="10"/>
  <c r="U576" i="10"/>
  <c r="U1344" i="10"/>
  <c r="U1928" i="10"/>
  <c r="U1345" i="10"/>
  <c r="U183" i="10"/>
  <c r="U184" i="10"/>
  <c r="U641" i="10"/>
  <c r="U3345" i="10"/>
  <c r="U3291" i="10"/>
  <c r="U185" i="10"/>
  <c r="U186" i="10"/>
  <c r="U3292" i="10"/>
  <c r="U360" i="10"/>
  <c r="U2887" i="10"/>
  <c r="U3204" i="10"/>
  <c r="U3187" i="10"/>
  <c r="U1402" i="10"/>
  <c r="U577" i="10"/>
  <c r="U187" i="10"/>
  <c r="U2045" i="10"/>
  <c r="U1929" i="10"/>
  <c r="U361" i="10"/>
  <c r="U2770" i="10"/>
  <c r="U2414" i="10"/>
  <c r="U363" i="10"/>
  <c r="U1403" i="10"/>
  <c r="U188" i="10"/>
  <c r="U189" i="10"/>
  <c r="U1930" i="10"/>
  <c r="U1095" i="10"/>
  <c r="U2806" i="10"/>
  <c r="U1931" i="10"/>
  <c r="U2854" i="10"/>
  <c r="U190" i="10"/>
  <c r="U1932" i="10"/>
  <c r="U931" i="10"/>
  <c r="U996" i="10"/>
  <c r="U2415" i="10"/>
  <c r="U3065" i="10"/>
  <c r="U191" i="10"/>
  <c r="U192" i="10"/>
  <c r="U364" i="10"/>
  <c r="U366" i="10"/>
  <c r="U1009" i="10"/>
  <c r="U800" i="10"/>
  <c r="U3078" i="10"/>
  <c r="U801" i="10"/>
  <c r="U802" i="10"/>
  <c r="U803" i="10"/>
  <c r="U804" i="10"/>
  <c r="U805" i="10"/>
  <c r="U2416" i="10"/>
  <c r="U367" i="10"/>
  <c r="U913" i="10"/>
  <c r="U932" i="10"/>
  <c r="U1223" i="10"/>
  <c r="U1417" i="10"/>
  <c r="U2417" i="10"/>
  <c r="U193" i="10"/>
  <c r="U194" i="10"/>
  <c r="U541" i="10"/>
  <c r="U368" i="10"/>
  <c r="U2418" i="10"/>
  <c r="U1933" i="10"/>
  <c r="U1934" i="10"/>
  <c r="U1935" i="10"/>
  <c r="U1298" i="10"/>
  <c r="U1936" i="10"/>
  <c r="U1937" i="10"/>
  <c r="U1096" i="10"/>
  <c r="U2771" i="10"/>
  <c r="U1938" i="10"/>
  <c r="U369" i="10"/>
  <c r="U1939" i="10"/>
  <c r="U1940" i="10"/>
  <c r="U642" i="10"/>
  <c r="U1404" i="10"/>
  <c r="U370" i="10"/>
  <c r="U1299" i="10"/>
  <c r="U2046" i="10"/>
  <c r="U2419" i="10"/>
  <c r="U1941" i="10"/>
  <c r="U806" i="10"/>
  <c r="U1010" i="10"/>
  <c r="U807" i="10"/>
  <c r="U3293" i="10"/>
  <c r="U195" i="10"/>
  <c r="U1011" i="10"/>
  <c r="U3294" i="10"/>
  <c r="U508" i="10"/>
  <c r="U1942" i="10"/>
  <c r="U997" i="10"/>
  <c r="U3295" i="10"/>
  <c r="U371" i="10"/>
  <c r="U808" i="10"/>
  <c r="U196" i="10"/>
  <c r="U197" i="10"/>
  <c r="U2047" i="10"/>
  <c r="U1943" i="10"/>
  <c r="U1944" i="10"/>
  <c r="U198" i="10"/>
  <c r="U869" i="10"/>
  <c r="U199" i="10"/>
  <c r="U1346" i="10"/>
  <c r="U200" i="10"/>
  <c r="U372" i="10"/>
  <c r="U1097" i="10"/>
  <c r="U643" i="10"/>
  <c r="U644" i="10"/>
  <c r="U373" i="10"/>
  <c r="U1347" i="10"/>
  <c r="U809" i="10"/>
  <c r="U1224" i="10"/>
  <c r="U1348" i="10"/>
  <c r="U810" i="10"/>
  <c r="U488" i="10"/>
  <c r="U645" i="10"/>
  <c r="U811" i="10"/>
  <c r="U646" i="10"/>
  <c r="U3296" i="10"/>
  <c r="U1349" i="10"/>
  <c r="U375" i="10"/>
  <c r="U201" i="10"/>
  <c r="U812" i="10"/>
  <c r="U376" i="10"/>
  <c r="U1945" i="10"/>
  <c r="U1946" i="10"/>
  <c r="U1947" i="10"/>
  <c r="U1948" i="10"/>
  <c r="U1949" i="10"/>
  <c r="U1950" i="10"/>
  <c r="U1951" i="10"/>
  <c r="U202" i="10"/>
  <c r="U1211" i="10"/>
  <c r="U813" i="10"/>
  <c r="U647" i="10"/>
  <c r="U377" i="10"/>
  <c r="U378" i="10"/>
  <c r="U203" i="10"/>
  <c r="U1300" i="10"/>
  <c r="U204" i="10"/>
  <c r="U205" i="10"/>
  <c r="U1952" i="10"/>
  <c r="U1012" i="10"/>
  <c r="U379" i="10"/>
  <c r="U870" i="10"/>
  <c r="U524" i="10"/>
  <c r="U542" i="10"/>
  <c r="U380" i="10"/>
  <c r="U942" i="10"/>
  <c r="U1212" i="10"/>
  <c r="U1301" i="10"/>
  <c r="U543" i="10"/>
  <c r="U206" i="10"/>
  <c r="U207" i="10"/>
  <c r="U208" i="10"/>
  <c r="U209" i="10"/>
  <c r="U544" i="10"/>
  <c r="U1213" i="10"/>
  <c r="U381" i="10"/>
  <c r="U382" i="10"/>
  <c r="U1953" i="10"/>
  <c r="U383" i="10"/>
  <c r="U1013" i="10"/>
  <c r="U1014" i="10"/>
  <c r="U871" i="10"/>
  <c r="U1015" i="10"/>
  <c r="U648" i="10"/>
  <c r="U649" i="10"/>
  <c r="U650" i="10"/>
  <c r="U1016" i="10"/>
  <c r="U210" i="10"/>
  <c r="U211" i="10"/>
  <c r="U212" i="10"/>
  <c r="U872" i="10"/>
  <c r="U3205" i="10"/>
  <c r="U489" i="10"/>
  <c r="U384" i="10"/>
  <c r="U651" i="10"/>
  <c r="U652" i="10"/>
  <c r="U213" i="10"/>
  <c r="U214" i="10"/>
  <c r="U1017" i="10"/>
  <c r="U1018" i="10"/>
  <c r="U887" i="10"/>
  <c r="U1019" i="10"/>
  <c r="U1214" i="10"/>
  <c r="U1020" i="10"/>
  <c r="U1215" i="10"/>
  <c r="U653" i="10"/>
  <c r="U1021" i="10"/>
  <c r="U385" i="10"/>
  <c r="U215" i="10"/>
  <c r="U463" i="10"/>
  <c r="U216" i="10"/>
  <c r="U654" i="10"/>
  <c r="U655" i="10"/>
  <c r="U1216" i="10"/>
  <c r="U914" i="10"/>
  <c r="U509" i="10"/>
  <c r="U510" i="10"/>
  <c r="U386" i="10"/>
  <c r="U1217" i="10"/>
  <c r="U1218" i="10"/>
  <c r="U1219" i="10"/>
  <c r="U217" i="10"/>
  <c r="U784" i="10"/>
  <c r="U387" i="10"/>
  <c r="U388" i="10"/>
  <c r="U389" i="10"/>
  <c r="U1302" i="10"/>
  <c r="U390" i="10"/>
  <c r="U656" i="10"/>
  <c r="U657" i="10"/>
  <c r="U1303" i="10"/>
  <c r="U1022" i="10"/>
  <c r="U785" i="10"/>
  <c r="U3346" i="10"/>
  <c r="U786" i="10"/>
  <c r="U1304" i="10"/>
  <c r="U658" i="10"/>
  <c r="U218" i="10"/>
  <c r="U219" i="10"/>
  <c r="U220" i="10"/>
  <c r="U221" i="10"/>
  <c r="U222" i="10"/>
  <c r="U1225" i="10"/>
  <c r="U223" i="10"/>
  <c r="U224" i="10"/>
  <c r="U225" i="10"/>
  <c r="U226" i="10"/>
  <c r="U227" i="10"/>
  <c r="U228" i="10"/>
  <c r="U229" i="10"/>
  <c r="U230" i="10"/>
  <c r="U231" i="10"/>
  <c r="U232" i="10"/>
  <c r="U233" i="10"/>
  <c r="U234" i="10"/>
  <c r="U235" i="10"/>
  <c r="U237" i="10"/>
  <c r="U391" i="10"/>
  <c r="U392" i="10"/>
  <c r="U393" i="10"/>
  <c r="U394" i="10"/>
  <c r="U464" i="10"/>
  <c r="U465" i="10"/>
  <c r="U466" i="10"/>
  <c r="U467" i="10"/>
  <c r="U468" i="10"/>
  <c r="U490" i="10"/>
  <c r="U503" i="10"/>
  <c r="U504" i="10"/>
  <c r="U505" i="10"/>
  <c r="U506" i="10"/>
  <c r="U511" i="10"/>
  <c r="U512" i="10"/>
  <c r="U525" i="10"/>
  <c r="U526" i="10"/>
  <c r="U527" i="10"/>
  <c r="U528" i="10"/>
  <c r="U529" i="10"/>
  <c r="U530" i="10"/>
  <c r="U531" i="10"/>
  <c r="U532" i="10"/>
  <c r="U533" i="10"/>
  <c r="U534" i="10"/>
  <c r="U545" i="10"/>
  <c r="U546" i="10"/>
  <c r="U547" i="10"/>
  <c r="U578" i="10"/>
  <c r="U659" i="10"/>
  <c r="U660" i="10"/>
  <c r="U661" i="10"/>
  <c r="U662" i="10"/>
  <c r="U663" i="10"/>
  <c r="U664" i="10"/>
  <c r="U665" i="10"/>
  <c r="U666" i="10"/>
  <c r="U667" i="10"/>
  <c r="U671" i="10"/>
  <c r="U673" i="10"/>
  <c r="U816" i="10"/>
  <c r="U730" i="10"/>
  <c r="U787" i="10"/>
  <c r="U789" i="10"/>
  <c r="U814" i="10"/>
  <c r="U817" i="10"/>
  <c r="U818" i="10"/>
  <c r="U823" i="10"/>
  <c r="U824" i="10"/>
  <c r="U873" i="10"/>
  <c r="U883" i="10"/>
  <c r="U884" i="10"/>
  <c r="U885" i="10"/>
  <c r="U933" i="10"/>
  <c r="U1039" i="10"/>
  <c r="U999" i="10"/>
  <c r="U1023" i="10"/>
  <c r="U1024" i="10"/>
  <c r="U1025" i="10"/>
  <c r="U1035" i="10"/>
  <c r="U1036" i="10"/>
  <c r="U1037" i="10"/>
  <c r="U1040" i="10"/>
  <c r="U1041" i="10"/>
  <c r="U1042" i="10"/>
  <c r="U1098" i="10"/>
  <c r="U1099" i="10"/>
  <c r="U1102" i="10"/>
  <c r="U1103" i="10"/>
  <c r="U1104" i="10"/>
  <c r="U1105" i="10"/>
  <c r="U1106" i="10"/>
  <c r="U1107" i="10"/>
  <c r="U1117" i="10"/>
  <c r="U1118" i="10"/>
  <c r="U1119" i="10"/>
  <c r="U1120" i="10"/>
  <c r="U1121" i="10"/>
  <c r="U1122" i="10"/>
  <c r="U1123" i="10"/>
  <c r="U1108" i="10"/>
  <c r="U1135" i="10"/>
  <c r="U1136" i="10"/>
  <c r="U1137" i="10"/>
  <c r="U1220" i="10"/>
  <c r="U1245" i="10"/>
  <c r="U1305" i="10"/>
  <c r="U1306" i="10"/>
  <c r="U1307" i="10"/>
  <c r="U1308" i="10"/>
  <c r="U1309" i="10"/>
  <c r="U1310" i="10"/>
  <c r="U1311" i="10"/>
  <c r="U1312" i="10"/>
  <c r="U1313" i="10"/>
  <c r="U1314" i="10"/>
  <c r="U1315" i="10"/>
  <c r="U1316" i="10"/>
  <c r="U1317" i="10"/>
  <c r="U1318" i="10"/>
  <c r="U1319" i="10"/>
  <c r="U1320" i="10"/>
  <c r="U1321" i="10"/>
  <c r="U1322" i="10"/>
  <c r="U1323" i="10"/>
  <c r="U1350" i="10"/>
  <c r="U1405" i="10"/>
  <c r="U1954" i="10"/>
  <c r="U1955" i="10"/>
  <c r="U1956" i="10"/>
  <c r="U1967" i="10"/>
  <c r="U1968" i="10"/>
  <c r="U1990" i="10"/>
  <c r="U2420" i="10"/>
  <c r="U2421" i="10"/>
  <c r="U2422" i="10"/>
  <c r="U2423" i="10"/>
  <c r="U2481" i="10"/>
  <c r="U2482" i="10"/>
  <c r="U2533" i="10"/>
  <c r="U2653" i="10"/>
  <c r="U2654" i="10"/>
  <c r="U2772" i="10"/>
  <c r="U2773" i="10"/>
  <c r="U2774" i="10"/>
  <c r="U2775" i="10"/>
  <c r="U2776" i="10"/>
  <c r="U2777" i="10"/>
  <c r="U2778" i="10"/>
  <c r="U2779" i="10"/>
  <c r="U2780" i="10"/>
  <c r="U2781" i="10"/>
  <c r="U2782" i="10"/>
  <c r="U2783" i="10"/>
  <c r="U2784" i="10"/>
  <c r="U2785" i="10"/>
  <c r="U2786" i="10"/>
  <c r="U2787" i="10"/>
  <c r="U2788" i="10"/>
  <c r="U2789" i="10"/>
  <c r="U2790" i="10"/>
  <c r="U2791" i="10"/>
  <c r="U2792" i="10"/>
  <c r="U2793" i="10"/>
  <c r="U2888" i="10"/>
  <c r="U2889" i="10"/>
  <c r="U3066" i="10"/>
  <c r="U3067" i="10"/>
  <c r="U3068" i="10"/>
  <c r="U3079" i="10"/>
  <c r="U3080" i="10"/>
  <c r="U3081" i="10"/>
  <c r="U3082" i="10"/>
  <c r="U3083" i="10"/>
  <c r="U3084" i="10"/>
  <c r="U3085" i="10"/>
  <c r="U3086" i="10"/>
  <c r="U3087" i="10"/>
  <c r="U3088" i="10"/>
  <c r="U3089" i="10"/>
  <c r="U3090" i="10"/>
  <c r="U3091" i="10"/>
  <c r="U3092" i="10"/>
  <c r="U3093" i="10"/>
  <c r="U3094" i="10"/>
  <c r="U3095" i="10"/>
  <c r="U3096" i="10"/>
  <c r="U3097" i="10"/>
  <c r="U3098" i="10"/>
  <c r="U3099" i="10"/>
  <c r="U3100" i="10"/>
  <c r="U3101" i="10"/>
  <c r="U3102" i="10"/>
  <c r="U3103" i="10"/>
  <c r="U3104" i="10"/>
  <c r="U3188" i="10"/>
  <c r="U3189" i="10"/>
  <c r="U3206" i="10"/>
  <c r="U3347" i="10"/>
  <c r="U3348" i="10"/>
  <c r="U3349" i="10"/>
  <c r="U941" i="10"/>
  <c r="U1226" i="10"/>
  <c r="U1227" i="10"/>
  <c r="U1228" i="10"/>
  <c r="U1229" i="10"/>
  <c r="U2643" i="10"/>
  <c r="U1043" i="10"/>
  <c r="U1044" i="10"/>
  <c r="U1045" i="10"/>
  <c r="U1109" i="10"/>
  <c r="U1110" i="10"/>
  <c r="U1111" i="10"/>
  <c r="U1112" i="10"/>
  <c r="U1113" i="10"/>
  <c r="U1114" i="10"/>
  <c r="U1115" i="10"/>
  <c r="U1116" i="10"/>
  <c r="U1230" i="10"/>
  <c r="U2855" i="10"/>
  <c r="U3069" i="10"/>
  <c r="U815" i="10"/>
  <c r="U668" i="10"/>
  <c r="U669" i="10"/>
  <c r="U2856" i="10"/>
  <c r="U874" i="10"/>
  <c r="U875" i="10"/>
  <c r="U238" i="10"/>
  <c r="R651" i="10"/>
  <c r="R652" i="10"/>
  <c r="P356" i="10" l="1"/>
  <c r="P354" i="10"/>
  <c r="R488" i="10" l="1"/>
  <c r="R648" i="10" l="1"/>
  <c r="R647" i="10"/>
  <c r="P189" i="10"/>
  <c r="O188" i="10"/>
  <c r="O189" i="10"/>
  <c r="P188" i="10"/>
  <c r="O143" i="10"/>
  <c r="O142" i="10"/>
  <c r="R189" i="10"/>
  <c r="R188" i="10"/>
  <c r="O172" i="10"/>
  <c r="O171" i="10"/>
  <c r="O167" i="10"/>
  <c r="P2856" i="10" l="1"/>
  <c r="P657" i="10"/>
  <c r="O657" i="10"/>
  <c r="P656" i="10"/>
  <c r="O656" i="10"/>
  <c r="P655" i="10"/>
  <c r="O655" i="10"/>
  <c r="P654" i="10"/>
  <c r="O654" i="10"/>
  <c r="O650" i="10"/>
  <c r="O649" i="10"/>
  <c r="O644" i="10"/>
  <c r="O643" i="10"/>
  <c r="P191" i="10"/>
  <c r="P185" i="10"/>
  <c r="O185" i="10"/>
  <c r="O183" i="10"/>
  <c r="P171" i="10"/>
  <c r="P167" i="10"/>
  <c r="P340" i="10"/>
</calcChain>
</file>

<file path=xl/sharedStrings.xml><?xml version="1.0" encoding="utf-8"?>
<sst xmlns="http://schemas.openxmlformats.org/spreadsheetml/2006/main" count="41413" uniqueCount="12153">
  <si>
    <t>Natureza</t>
  </si>
  <si>
    <t>Processo</t>
  </si>
  <si>
    <t>Tipo de Ação</t>
  </si>
  <si>
    <t>Valor da Causa R$</t>
  </si>
  <si>
    <t>Advogado Responsável</t>
  </si>
  <si>
    <t>Cível</t>
  </si>
  <si>
    <t>Ação Declaratória de Nulidade de Título</t>
  </si>
  <si>
    <t>Trabalhista</t>
  </si>
  <si>
    <t>Ação Revisional</t>
  </si>
  <si>
    <t>Revisional</t>
  </si>
  <si>
    <t>Ação de Restituição c/c com Indenização por Danos Morais</t>
  </si>
  <si>
    <t>Embargos de Terceiro</t>
  </si>
  <si>
    <t>Ação de Cobrança</t>
  </si>
  <si>
    <t>Ação Declaratória de Nulidade de Título c/c Indenização por Danos Morais e Materiais</t>
  </si>
  <si>
    <t>Ação de Obrigação de Fazer c/c Indenização por Danos Morais</t>
  </si>
  <si>
    <t>Ação de Cobrança c/c Indenização por danos morais</t>
  </si>
  <si>
    <t>Ação Declaratória de Inexistência de Débito c/c Danos Morais e Materiais</t>
  </si>
  <si>
    <t>Coop</t>
  </si>
  <si>
    <t>0101</t>
  </si>
  <si>
    <t>2602</t>
  </si>
  <si>
    <t>2604</t>
  </si>
  <si>
    <t>2606</t>
  </si>
  <si>
    <t>3003</t>
  </si>
  <si>
    <t>3004</t>
  </si>
  <si>
    <t>3009</t>
  </si>
  <si>
    <t>3013</t>
  </si>
  <si>
    <t>3021</t>
  </si>
  <si>
    <t>3022</t>
  </si>
  <si>
    <t>3027</t>
  </si>
  <si>
    <t>3031</t>
  </si>
  <si>
    <t>3032</t>
  </si>
  <si>
    <t>3828</t>
  </si>
  <si>
    <t>3830</t>
  </si>
  <si>
    <t>3950</t>
  </si>
  <si>
    <t>3953</t>
  </si>
  <si>
    <t>CONFIRMA?</t>
  </si>
  <si>
    <t>Cadastro</t>
  </si>
  <si>
    <t>Cooperativas</t>
  </si>
  <si>
    <t>Dano Moral</t>
  </si>
  <si>
    <t>ENVIAR</t>
  </si>
  <si>
    <t>não há</t>
  </si>
  <si>
    <t>aaaa</t>
  </si>
  <si>
    <t>Cliente Patrocinador</t>
  </si>
  <si>
    <t>Número UA</t>
  </si>
  <si>
    <t>Adverso</t>
  </si>
  <si>
    <t>Foro / Órgão</t>
  </si>
  <si>
    <t>Objeto da Demanda</t>
  </si>
  <si>
    <t>Posição Atual</t>
  </si>
  <si>
    <t>Data da próxima audiência (se houver)</t>
  </si>
  <si>
    <t>Perspectivas</t>
  </si>
  <si>
    <t>Valor estimado de perda Provável R$</t>
  </si>
  <si>
    <t>Valor estimado de perda Possível R$</t>
  </si>
  <si>
    <t>Valor estimado de perda remota R$</t>
  </si>
  <si>
    <t>Depósitos Judiciais/ Recursais</t>
  </si>
  <si>
    <t>Valor de custas e honorários</t>
  </si>
  <si>
    <t>Cooperativa de Crédito 
de Livre Admissão de 
Associados Encosta 
Superior do Nordeste RS</t>
  </si>
  <si>
    <t>Coop. de Crédito de 
Livre Admissão de 
Associados Palmeira das 
Missões - Sicredi 
Grande Palmeira</t>
  </si>
  <si>
    <t>Cooperativa de Crédito, 
Poupança e Investimento 
do Sudoeste MT/PA - 
Sicredi Sudoeste MT/PA</t>
  </si>
  <si>
    <t>Cooperativa de Crédito, 
Poupança e Investimento 
Vale do Piquiri ABCD - 
Sicredi Vale do Piquiri 
ABCD PR/SP</t>
  </si>
  <si>
    <t>Cooperativa de Crédito, 
Poupança e Investimento 
Fronteiras do Paraná, 
Santa Catarina e São 
Paulo - Sicredi 
Fronteiras PR/SC/SP</t>
  </si>
  <si>
    <t>Cooperativa de Crédito, 
Poupança e Investimento 
União Paraná/São Paulo -
 Sicredi União PR/SP</t>
  </si>
  <si>
    <t>C. C. dos Peq. 
Empresários, Microemp. 
e Microempreendedores 
do Norte e Nordeste de 
Santa Catarina</t>
  </si>
  <si>
    <t>Cooperativa de Crédito 
de Livre Admissão de 
Associados Noroeste do 
Rio Grande do Sul</t>
  </si>
  <si>
    <t>Cooperativa de Crédito, 
Poupança e Investimento 
Paranapanema PR/SP - 
Sicredi Paranapanema PR/
SP</t>
  </si>
  <si>
    <t>Cooperativa de Crédito, 
Poupança e Investimento 
Ouro Verde do Mato 
Grosso - Sicredi Ouro 
Verde MT</t>
  </si>
  <si>
    <t>Cooperativa de Crédito, 
Poupança e Investimento 
Sicredi Pioneira RS - 
Sicredi Pioneira RS</t>
  </si>
  <si>
    <t>Cooperativa de Crédito, 
Poupança e Investimento 
Sul Riograndense - 
Sicredi União 
Metropolitana RS</t>
  </si>
  <si>
    <t>Cooperativa de Crédito 
de Livre Admissão de 
Associados do Sul do 
Estado de Santa 
Catarina - Sicredi Sul 
SC</t>
  </si>
  <si>
    <t>Cooperativa de Crédito 
de Livre Admissão de 
Associados do Sul do 
Estado de Santa 
Catarina</t>
  </si>
  <si>
    <t>Cooperativa de Credito, 
Poupança e Investimento 
Sorriso - Sicredi 
Celeiro do MT</t>
  </si>
  <si>
    <t>Cooperativa de Crédito 
de Livre Admissão de 
Associados do Nordeste 
do Pará - Sicredi 
Nordeste PA</t>
  </si>
  <si>
    <t>Cooperativa de Crédito, 
Poupança e Investimento 
Campos Gerais - Sicredi 
Campos Gerais PR/SP</t>
  </si>
  <si>
    <t>Cooperativa de Crédito 
de Livre Admissão de 
Associados do Sul de 
Mato Grosso - Sicredi 
Sul MT</t>
  </si>
  <si>
    <t>Cooperativa de Crédito 
de Livre Admissão de 
Associados Aliança RS/
SC - Sicredi Aliança RS/
SC</t>
  </si>
  <si>
    <t>Cooperativa de Crédito, 
Poupança e Investimento 
União dos Estados de 
Mato Grosso do Sul, 
Tocantins e Oeste da 
Bahia - Sicredi União 
MS/TO</t>
  </si>
  <si>
    <t>Coop de Crédito de 
Livre Admissão de 
Associados da Região 
Sudoeste de Goiás - 
Sicredi Sudoeste GO</t>
  </si>
  <si>
    <t>Cooperativa de Crédito 
de Livre Admissão de 
Associados Botucaraí - 
Sicredi Botucaraí RS</t>
  </si>
  <si>
    <t>Coop. Créd. e Inve. de  
Livre Admissão 
Vanguarda da Região das 
Cataratas do Iguaçu e 
Vale do Paraíba</t>
  </si>
  <si>
    <t>C.C. Inv. L.A. Aliança 
das Regiões Costa Oeste 
Paranaense e Norte 
Paulista - Sicredi 
Aliança PR/SP</t>
  </si>
  <si>
    <t>Cooperativa de Crédito, 
Poupança e Investimento 
Nossa Terra - Sicredi 
Nossa Terra PR/SP</t>
  </si>
  <si>
    <t>Cooperativa de Crédito 
de Livre Admissão de 
Associados Centro Leste 
- Sicredi Centro Leste 
RS</t>
  </si>
  <si>
    <t>Cooperativa de Crédito 
do Centro Oeste de 
Goiás - Sicredi Centro 
Oeste GO</t>
  </si>
  <si>
    <t>Cooperativa de Crédito, 
Poupança e Investimento 
Rio Paraná - Sicredi 
Rio Paraná PR/SP</t>
  </si>
  <si>
    <t>Cooperativa de Crédito 
Rural Celeiro Centro 
Oeste - Sicredi Celeiro 
Centro Oeste</t>
  </si>
  <si>
    <t>Cooperativa de Crédito 
de Livre Admissão de 
Associados Vale do 
Cerrado - Sicredi Vale 
do Cerrado</t>
  </si>
  <si>
    <t>Cooperativa de Crédito, 
Poupança e Investimento 
de Carlos Barbosa - 
Sicredi Serrana RS</t>
  </si>
  <si>
    <t>Cooperativa de Crédito, 
Poupança e Investimento 
do Araguaia e Xingu - 
Sicredi Araxingu</t>
  </si>
  <si>
    <t>Cooperativa de Crédito 
de Livre Admissão de 
Associados do Vale do 
Juruena - Sicredi 
Univales MT/RO</t>
  </si>
  <si>
    <t>Cooperativa de Crédito 
de Livre Admissão de 
Associados da Região da 
Produção</t>
  </si>
  <si>
    <t>Coop de Crédito de 
Livre Admissão de 
Associados do Planalto 
Central - Sicredi 
Planalto Central GO</t>
  </si>
  <si>
    <t>Cooperativa de Crédito 
de Livre Admissão de 
Associados de 
Ibiraiaras - Sicredi 
Ibiraiaras RS</t>
  </si>
  <si>
    <t>Cooperativa de Crédito, 
Poupança e Investimento 
Novos Horizontes - 
Sicredi Novos 
Horizontes PR/SP</t>
  </si>
  <si>
    <t>Cooperativa de Crédito 
de Livre Admissão de 
Associados Alto Uruguai 
- Sicredi Alto Uruguai 
RS/SC</t>
  </si>
  <si>
    <t>Cooperativa de Crédito, 
Poupança e Investimento 
Progresso – Sicredi 
Progresso PR/SP</t>
  </si>
  <si>
    <t>C. de Crédito de Livre 
Admissão Parque das 
Araucárias PR/SC - 
Sicredi Parque das 
Araucárias PR/SC</t>
  </si>
  <si>
    <t>Cooperativa de Crédito 
de Livre Admissão de 
Associados Norte Mato-
grossense</t>
  </si>
  <si>
    <t>Cooperativa de Livre 
Admissão de Associados 
da Grande Getúlio 
Vargas do Rio Grande do 
Sul</t>
  </si>
  <si>
    <t>Cooperativa de Crédito, 
Poupança e Investimento 
de Lajeado - Sicredi 
Vale do Taquari RS</t>
  </si>
  <si>
    <t>Cooperativa de Crédito, 
Poupança e Investimento 
da Região dos Vales - 
Sicredi Região dos 
Vales RS</t>
  </si>
  <si>
    <t>Cooperativa de Crédito, 
Poupança e Investimento 
Centro Serra - Sicredi 
Centro Serra RS</t>
  </si>
  <si>
    <t>Cooperativa de Crédito 
de Livre Admissão de 
Associados da Região 
Centro do RGS - Sicredi 
Região Centro</t>
  </si>
  <si>
    <t>Cooperativa de Crédito 
de Livre Admissão de 
Associados dos Estados 
do Tocantins e Oeste da 
Bahia</t>
  </si>
  <si>
    <t>Cooperativa de Crédito 
e Investimento de Livre 
Admissão Grandes Lagos 
do Paraná e Litoral 
Paulista - Sicredi 
Grandes Lagos PR/SP</t>
  </si>
  <si>
    <t>Cooperativa de Crédito, 
Poupança e Investimento 
Iguaçu - Sicredi Iguaçu 
PR/SC/SP</t>
  </si>
  <si>
    <t>Cooperativa de Crédito 
e Investimento de Livre 
Admissão 
Agroempresarial - 
Sicredi Agroempresarial 
PR/SP</t>
  </si>
  <si>
    <t>Cooperativa de Crédito 
de Livre Admissão de 
Associados Celeiro - 
Sicredi Celeiro RS/SC</t>
  </si>
  <si>
    <t>Cooperativa de Crédito 
de Livre Admissão de 
Associados Serro Azul - 
Sicredi União RS</t>
  </si>
  <si>
    <t>Cooperativa de Crédito 
de Livre Admissão de 
Associados Altos da 
Serra</t>
  </si>
  <si>
    <t>Cooperativa de Crédito 
de Livre Admissão de 
Associados Integração 
de Estados do Rio 
Grande do Sul e Santa 
Catarina - Sicredi 
Integração de Estados 
RS/SC</t>
  </si>
  <si>
    <t>Cooperativa de Crédito, Poupança e Investimento União Paraná/São Paulo - Sicredi União PR/SP</t>
  </si>
  <si>
    <t>Cooperativa de Crédito, Poupança e Investimento Vale do Piquiri ABCD - Sicredi Vale do Piquiri ABCD PR/SP</t>
  </si>
  <si>
    <t>C. C. e Invest. de 
Livre Admissão de 
Associados da Região 
das Flores, das Águas e 
dos Ventos SP</t>
  </si>
  <si>
    <t>Cooperativa Central de 
Crédito, Poupança e 
Investimento de Mato 
Grosso do Sul, Goiás, 
Distrito Federal e 
Tocantins - Central 
Sicredi Brasil Central</t>
  </si>
  <si>
    <t>C. de Crédito de Livre 
Admissão de Associados 
Pantanal do Mato Grosso 
do Sul - Sicredi 
Pantanal MS</t>
  </si>
  <si>
    <t>Cooperativa de Crédito de Livre Admissão de Associados Aliança RS/SC - Sicredi Aliança RS/SC</t>
  </si>
  <si>
    <t>Cooperativa de Crédito, Poupança e Investimento Fronteiras do Paraná, Santa Catarina e São Paulo - Sicredi Fronteiras PR/SC/SP</t>
  </si>
  <si>
    <t>Cooperativa de Crédito, Poupança e Investimento Centro Serra - Sicredi Centro Serra RS</t>
  </si>
  <si>
    <t>Cooperativa de Crédito, Poupança e Investimento Progresso – Sicredi Progresso PR/SP</t>
  </si>
  <si>
    <t>C.C. Inv. L.A. Aliança das Regiões Costa Oeste Paranaense e Norte Paulista - Sicredi Aliança PR/SP</t>
  </si>
  <si>
    <t>Cooperativa de Crédito, Poupança e Investimento Sicredi Pioneira RS - Sicredi Pioneira RS</t>
  </si>
  <si>
    <t>Cooperativa de Crédito de Livre Admissão de Associados Encosta Superior do Nordeste RS</t>
  </si>
  <si>
    <t>Cooperativa de Crédito de Livre Admissão de Associados Serro Azul - Sicredi União RS</t>
  </si>
  <si>
    <t>Cooperativa de Crédito, Poupança e Investimento Nossa Terra - Sicredi Nossa Terra PR/SP</t>
  </si>
  <si>
    <t>Coop de Crédito de Livre Admissão de Associados do Planalto Central - Sicredi Planalto Central GO</t>
  </si>
  <si>
    <t>Cooperativa de Crédito do Centro Oeste de Goiás - Sicredi Centro Oeste GO</t>
  </si>
  <si>
    <t>Cooperativa de Economia e Crédito Mútuo dos Policiais Federais do Rio Grande do Sul - Sicredi Pol RS</t>
  </si>
  <si>
    <t>Coop. Créd. e Inve. de  Livre Admissão Vanguarda da Região das Cataratas do Iguaçu e Vale do Paraíba</t>
  </si>
  <si>
    <t>Cooperativa de Crédito, Poupança e Investimento do Sudoeste MT/PA - Sicredi Sudoeste MT/PA</t>
  </si>
  <si>
    <t>Cooperativa de Crédito, Poupança e Investimento União dos Estados de Mato Grosso do Sul, Tocantins e Oeste da Bahia - Sicredi União MS/TO</t>
  </si>
  <si>
    <t>Cooperativa de Crédito de Livre Admissão de Associados Altos da Serra</t>
  </si>
  <si>
    <t>Cooperativa de Crédito de Livre Admissão de Associados Integração de Estados do Rio Grande do Sul e Santa Catarina - Sicredi Integração de Estados RS/SC</t>
  </si>
  <si>
    <t>C. C. e Invest. de Livre Admissão de Associados da Região das Flores, das Águas e dos Ventos SP</t>
  </si>
  <si>
    <t>Cooperativa de Crédito, Poupança e Investimento Ouro Verde do Mato Grosso - Sicredi Ouro Verde MT</t>
  </si>
  <si>
    <t>Cooperativa de Crédito de Livre Admissão de Associados da Região da Produção</t>
  </si>
  <si>
    <t>Cooperativa de Crédito, Poupança e Investimento de Lajeado - Sicredi Vale do Taquari RS</t>
  </si>
  <si>
    <t>Cooperativa de Crédito Rural Celeiro Centro Oeste - Sicredi Celeiro Centro Oeste</t>
  </si>
  <si>
    <t>Coop de Crédito de Livre Admissão de Associados da Região Sudoeste de Goiás - Sicredi Sudoeste GO</t>
  </si>
  <si>
    <t>Cooperativa Central de Crédito e Investimento dos Estados do Paraná, São Paulo e Rio de Janeiro - Central Sicredi PR/SP/RJ</t>
  </si>
  <si>
    <t>Cooperativa de Crédito de Livre Admissão de Associados do Sul do Estado de Santa Catarina - Sicredi Sul SC</t>
  </si>
  <si>
    <t>C. de Crédito de Livre Admissão Parque das Araucárias PR/SC - Sicredi Parque das Araucárias PR/SC</t>
  </si>
  <si>
    <t>Cooperativa de Crédito, Poupança e Investimento Campos Gerais - Sicredi Campos Gerais PR/SP</t>
  </si>
  <si>
    <t>Cooperativa de Crédito, Poupança e Investimento Rio Paraná - Sicredi Rio Paraná PR/SP</t>
  </si>
  <si>
    <t>Cooperativa de Crédito e Investimento de Livre Admissão Agroempresarial - Sicredi Agroempresarial PR/SP</t>
  </si>
  <si>
    <t>Cooperativa de Crédito, Poupança e Investimento Iguaçu - Sicredi Iguaçu PR/SC/SP</t>
  </si>
  <si>
    <t>Cooperativa de Crédito de Livre Admissão de Associados Vale do Cerrado - Sicredi Vale do Cerrado</t>
  </si>
  <si>
    <t>Cooperativa de Crédito, Poupança e Investimento Paranapanema PR/SP - Sicredi Paranapanema PR/SP</t>
  </si>
  <si>
    <t>Cooperativa Central de Crédito, Poupança e Investimento do Sul e Sudeste - Central Sicredi Sul/Sudeste</t>
  </si>
  <si>
    <t>Cooperativa de Crédito, Poupança e Investimento Sul Riograndense - Sicredi União Metropolitana RS</t>
  </si>
  <si>
    <t>Cooperativa de Crédito, Poupança e Investimento Novos Horizontes - Sicredi Novos Horizontes PR/SP</t>
  </si>
  <si>
    <t>C. Crédito Mútuo e Inv. dos Integrantes da Magistratura e do Ministério Público no Estado do Paraná</t>
  </si>
  <si>
    <t>Cooperativa de Crédito e Investimento de Livre Admissão Grandes Lagos do Paraná e Litoral Paulista - Sicredi Grandes Lagos PR/SP</t>
  </si>
  <si>
    <t>Cooperativa de Crédito de Livre Admissão de Associados do Vale do Juruena - Sicredi Univales MT/RO</t>
  </si>
  <si>
    <t>Cooperativa de Crédito, Poupança e Investimento dos Profissionais Médicos e da Saúde de Curitiba e Região Metropolitana - Sicredi Medicred PR</t>
  </si>
  <si>
    <t>Cooperativa de Crédito de Livre Admissão de Associados do Sul de Mato Grosso - Sicredi Sul MT</t>
  </si>
  <si>
    <t>C. de Crédito de Livre Admissão de Associados Pantanal do Mato Grosso do Sul - Sicredi Pantanal MS</t>
  </si>
  <si>
    <t>Cooperativa de Crédito, Poupança e Investimento do Araguaia e Xingu - Sicredi Araxingu</t>
  </si>
  <si>
    <t>Cooperativa de Crédito de Livre Admissão de Associados Alto Uruguai - Sicredi Alto Uruguai RS/SC</t>
  </si>
  <si>
    <t>Cooperativa de Credito, Poupança e Investimento Sorriso - Sicredi Celeiro do MT</t>
  </si>
  <si>
    <t>Cooperativa de Crédito, Poupança e Investimento do Vale do Rio Pardo - Sicredi Vale do Rio Pardo RS</t>
  </si>
  <si>
    <t>Cooperativa de Crédito de Livre Admissão de Associados Centro Leste - Sicredi Centro Leste RS</t>
  </si>
  <si>
    <t>Cooperativa de Crédito, Poupança e Investimento da Região dos Vales - Sicredi Região dos Vales RS</t>
  </si>
  <si>
    <t>Cooperativa de Crédito, Poupança e Investimento de Carlos Barbosa - Sicredi Serrana RS</t>
  </si>
  <si>
    <t>Cooperativa de Crédito e Investimento de Araraquara e Região - Sicredi Centro Norte SP</t>
  </si>
  <si>
    <t>C. C. dos Peq. Empresários, Microemp. e Microempreendedores do Norte e Nordeste de Santa Catarina</t>
  </si>
  <si>
    <t>Cooperativa de Crédito de Livre Admissão de Associados Pioneira da Serra Gaúcha - Sicredi Pioneira RS</t>
  </si>
  <si>
    <t>Sicredi Pioneira RS</t>
  </si>
  <si>
    <t>Sicredi Ajuris</t>
  </si>
  <si>
    <t>Cooperativa de Crédito de Livre Admissão de Associados Encosta Superior do Nordeste RS - Sicredi Nordeste RS</t>
  </si>
  <si>
    <t>Sicredi Nordeste</t>
  </si>
  <si>
    <t>Cooperativa de Crédito Sul Riograndense - Sicredi União Metropolitana RS</t>
  </si>
  <si>
    <t>Sicredi União Metropolitana RS</t>
  </si>
  <si>
    <t>Sicredi Ouro Branco</t>
  </si>
  <si>
    <t>Sicredi Região dos Vales RS</t>
  </si>
  <si>
    <t>Sicredi Centro Leste</t>
  </si>
  <si>
    <t>Cooperativa de Crédito de Livre Admissão de Associados do Vale do Rio Pardo - Sicredi Vale do Rio Pardo RS</t>
  </si>
  <si>
    <t>Sicredi Vale do Rio Pardo</t>
  </si>
  <si>
    <t>Cooperativa de Crédito de Livre Admissão de Associados de Carlos Barbosa - Sicredi Serrana RS</t>
  </si>
  <si>
    <t>Cooperativa de Crédito de Lajeado - Sicredi Vale do Taquari RS</t>
  </si>
  <si>
    <t>Sicredi Vale do Taquari</t>
  </si>
  <si>
    <t>Sicredi Cooperucs</t>
  </si>
  <si>
    <t>Sicredi Alto Jacuí</t>
  </si>
  <si>
    <t>Cooperativa de Crédito de Livre Admissão de Associados do Norte do Rio Grande do Sul e Oeste de Santa Catarina - Sicredi Norte RS/SC</t>
  </si>
  <si>
    <t>Cooperativa de Crédito de Livre Admissão de Associados do Norte do Rio Grande do Sul e Oeste de Santa Catarina  - UA CENTRO</t>
  </si>
  <si>
    <t>Cooperativa de Crédito de Livre Admissão de Associados do Norte do Rio Grande do Sul e Oeste de Santa Catarina  - UA SANTO DAL BOSCO</t>
  </si>
  <si>
    <t>Cooperativa de Crédito de Livre Admissão de Associados do Norte do Rio Grande do Sul e Oeste de Santa Catarina  - UA TRÊS VENDAS</t>
  </si>
  <si>
    <t>Cooperativa de Crédito de Livre Admissão de Associados do Norte do Rio Grande do Sul e Oeste de Santa Catarina  - UA JAIME LAGO</t>
  </si>
  <si>
    <t>Cooperativa de Crédito de Livre Admissão de Associados do Norte do Rio Grande do Sul e Oeste de Santa Catarina  - UA BAIRRO ATLANTICO</t>
  </si>
  <si>
    <t>Sicredi Espumoso/RS</t>
  </si>
  <si>
    <t>Sicredi Estação RS</t>
  </si>
  <si>
    <t>Sicredi Ibirubá</t>
  </si>
  <si>
    <t>Sicredi Aliança RS/SC</t>
  </si>
  <si>
    <t>Sicredi Integração de Estados RS/SC</t>
  </si>
  <si>
    <t>Sicredi Grande Palmeira</t>
  </si>
  <si>
    <t>Sicredi Alto Uruguai</t>
  </si>
  <si>
    <t>Cooperativa de Crédito de Livre Admissão de Associados Integração Rota das Terras - Sicredi Integração Rota das Terras RS</t>
  </si>
  <si>
    <t>Sicredi Integração Rota das Terras/RS</t>
  </si>
  <si>
    <t xml:space="preserve">Sicredi Botucaraí </t>
  </si>
  <si>
    <t>Sicredi Botucaraí</t>
  </si>
  <si>
    <t>Sicredi Região da Produção</t>
  </si>
  <si>
    <t>Cooperativa de Crédito de Livre Admissão de Associados de Ibiraiaras - Sicredi Ibiraiaras RS</t>
  </si>
  <si>
    <t>Sicredi Ibiraiaras RS</t>
  </si>
  <si>
    <t xml:space="preserve"> Sicredi Altos da Serra RS/SC</t>
  </si>
  <si>
    <t>Sicredi Noroeste RS</t>
  </si>
  <si>
    <t xml:space="preserve">Cooperativa de Crédito de Livre Admissão de Associados - SICREDI  Celeiro RS </t>
  </si>
  <si>
    <t>Sicredi Celeiro RS/SC</t>
  </si>
  <si>
    <t>Sicredi Planalto RS/SC</t>
  </si>
  <si>
    <t>Cooperativa de Crédito de Livre Admissão de Associados Centro Serra - Sicredi Centro Serra RS</t>
  </si>
  <si>
    <t>Sicredi Centro Serra</t>
  </si>
  <si>
    <t>Sicredi Vale do Soturno</t>
  </si>
  <si>
    <t>Sicredi Quarta Colônia</t>
  </si>
  <si>
    <t>Cooperativa de Crédito de Livre Admissão de Associados da Região Centro do RGS - Sicredi Região Centro</t>
  </si>
  <si>
    <t>Sicredi Região Centro</t>
  </si>
  <si>
    <t>Cooperativa de Crédito de Livre Admissão de Associados Vale do Jaguari - Sicredi Vale do Jaguari RS</t>
  </si>
  <si>
    <t>Sicredi Vale do Jaguari</t>
  </si>
  <si>
    <t>Sicredi Sudoeste RS</t>
  </si>
  <si>
    <t>Sicredi Pampa Gaúcho</t>
  </si>
  <si>
    <t>Sicredi Fronteira Sul RS</t>
  </si>
  <si>
    <t>Sicredi Zona Sul/RS</t>
  </si>
  <si>
    <t>Cooperativa de Crédito de Livre Admissão Terceiro Planalto do Paraná - Sicredi Terceiro Planalto</t>
  </si>
  <si>
    <t>Cooperativa de Crédito de Livre Admissão do Oeste - Sicredi Oeste PR</t>
  </si>
  <si>
    <t>Cooperativa de Crédito e Investimento de Livre Admissão Vanguarda da Região das Cataratas do Iguaçu e Vale do Paraíba – Sicredi Vanguarda PR/SP</t>
  </si>
  <si>
    <t>Cooperativa de Crédito e Investimento de Livre Admissão Aliança das Regiões Costa Oeste Paranaense e Norte Paulista - Sicredi Aliança PR/SP</t>
  </si>
  <si>
    <t>Cooperativa de Crédito e Investimento de Livre Admissão União Paraná/São Paulo - Sicredi União PR/SP</t>
  </si>
  <si>
    <t>Cooperativa de Crédito e Investimento de Livre Admissão do Centro Sul do Paraná - Sicredi Centro Sul PR/SC</t>
  </si>
  <si>
    <t>Cooperativa de Crédito e Investimentos de Livre Admissão Agroempresarial - Sicredi Agroempresarial PR</t>
  </si>
  <si>
    <t>Cooperativa de Crédito de Livre Admissão Vale do Piquiri ABCD - Sicredi Vale do Piquiri ABCD PR/SP</t>
  </si>
  <si>
    <t>Cooperativa de Crédito de Livre Admissão Rio Paraná - Sicredi Rio Paraná PR/SP</t>
  </si>
  <si>
    <t>Cooperativa de Crédito e Investimento de Livre Admissão Nossa Terra - Sicredi Nossa Terra PR/SP</t>
  </si>
  <si>
    <t>Cooperativa de Crédito de Livre Admissão de Associados do Sudoeste de Mato Grosso - Sicredi Sudoeste MT</t>
  </si>
  <si>
    <t>Cooperativa de Crédito de Livre Admissão de Associados  Ouro Verde de Mato Grosso - Sicredi Ouro Verde MT</t>
  </si>
  <si>
    <t>Cooperativa de Crédito de Livre Admissão de Associados Sorriso - Sicredi Celeiro do MT</t>
  </si>
  <si>
    <t>Cooperativa de Crédito de Livre Admissão de Associados do Vale do Juruena - Sicredi Univales MT</t>
  </si>
  <si>
    <t>Cooperativa de Crédito de Livre Admissão de Associados Pantanal do Mato Grosso do Sul - Sicredi Pantanal MS</t>
  </si>
  <si>
    <t>Cooperativa de Crédito de Livre Admissão de Associados Celeiro Centro Oeste - Sicredi Celeiro Centro Oeste</t>
  </si>
  <si>
    <t>Cooperativa Central de Crédito do Rio Grande do Sul e Santa Catarina - Central Sicredi Sul</t>
  </si>
  <si>
    <t>Cooperativa de Crédito de Livre Admissão de Associados do Noroeste do Estado de São Paulo - Sicredi Noroeste SP</t>
  </si>
  <si>
    <t>Cooperativa Central de Crédito de Mato Grosso, Para e Rondonia - Central Sicredi MT/PA/RO</t>
  </si>
  <si>
    <t>Cooperativa de Crédito de Livre Admissão de Associados Região das Culturas - Sicredi das Culturas RS</t>
  </si>
  <si>
    <t>Cooperativa de Crédito de Livre Admissão de Associados do Araguaia e Xingu - Sicredi Araxingu</t>
  </si>
  <si>
    <t>109</t>
  </si>
  <si>
    <t>229</t>
  </si>
  <si>
    <t>804</t>
  </si>
  <si>
    <t>726</t>
  </si>
  <si>
    <t>738</t>
  </si>
  <si>
    <t>718</t>
  </si>
  <si>
    <t>306</t>
  </si>
  <si>
    <t>717</t>
  </si>
  <si>
    <t>810</t>
  </si>
  <si>
    <t>101</t>
  </si>
  <si>
    <t>116</t>
  </si>
  <si>
    <t>361</t>
  </si>
  <si>
    <t>703</t>
  </si>
  <si>
    <t>812</t>
  </si>
  <si>
    <t>730</t>
  </si>
  <si>
    <t>809</t>
  </si>
  <si>
    <t>226</t>
  </si>
  <si>
    <t>217</t>
  </si>
  <si>
    <t>911</t>
  </si>
  <si>
    <t>247</t>
  </si>
  <si>
    <t>710</t>
  </si>
  <si>
    <t>715</t>
  </si>
  <si>
    <t>731</t>
  </si>
  <si>
    <t>155</t>
  </si>
  <si>
    <t>211</t>
  </si>
  <si>
    <t>3955</t>
  </si>
  <si>
    <t>725</t>
  </si>
  <si>
    <t>4501</t>
  </si>
  <si>
    <t>719</t>
  </si>
  <si>
    <t>728</t>
  </si>
  <si>
    <t>914</t>
  </si>
  <si>
    <t>802</t>
  </si>
  <si>
    <t>167</t>
  </si>
  <si>
    <t>806</t>
  </si>
  <si>
    <t>821</t>
  </si>
  <si>
    <t>333</t>
  </si>
  <si>
    <t>913</t>
  </si>
  <si>
    <t>258</t>
  </si>
  <si>
    <t>805</t>
  </si>
  <si>
    <t>663</t>
  </si>
  <si>
    <t>259</t>
  </si>
  <si>
    <t>753</t>
  </si>
  <si>
    <t>230</t>
  </si>
  <si>
    <t>704</t>
  </si>
  <si>
    <t>737</t>
  </si>
  <si>
    <t>818</t>
  </si>
  <si>
    <t>221</t>
  </si>
  <si>
    <t>179</t>
  </si>
  <si>
    <t>136</t>
  </si>
  <si>
    <t>403</t>
  </si>
  <si>
    <t>434</t>
  </si>
  <si>
    <t>727</t>
  </si>
  <si>
    <t>740</t>
  </si>
  <si>
    <t>723</t>
  </si>
  <si>
    <t>313</t>
  </si>
  <si>
    <t>307</t>
  </si>
  <si>
    <t>268</t>
  </si>
  <si>
    <t>228</t>
  </si>
  <si>
    <t>131</t>
  </si>
  <si>
    <t>9000</t>
  </si>
  <si>
    <t>902</t>
  </si>
  <si>
    <t>157</t>
  </si>
  <si>
    <t>7000</t>
  </si>
  <si>
    <t>1000</t>
  </si>
  <si>
    <t>749</t>
  </si>
  <si>
    <t>736</t>
  </si>
  <si>
    <t>747</t>
  </si>
  <si>
    <t>156</t>
  </si>
  <si>
    <t>752</t>
  </si>
  <si>
    <t>106</t>
  </si>
  <si>
    <t>119</t>
  </si>
  <si>
    <t>202</t>
  </si>
  <si>
    <t>218</t>
  </si>
  <si>
    <t>244</t>
  </si>
  <si>
    <t>437</t>
  </si>
  <si>
    <t>523</t>
  </si>
  <si>
    <t>651</t>
  </si>
  <si>
    <t>903</t>
  </si>
  <si>
    <t>8000</t>
  </si>
  <si>
    <t>08</t>
  </si>
  <si>
    <t>Licete Maria dos 
Santos</t>
  </si>
  <si>
    <t>09</t>
  </si>
  <si>
    <t>Joviana Linsbinski 
Polidorio Dalberto</t>
  </si>
  <si>
    <t>Salete Zamo 
Wingenbach</t>
  </si>
  <si>
    <t>17</t>
  </si>
  <si>
    <t>José Antônio 
Pavaneli</t>
  </si>
  <si>
    <t>21</t>
  </si>
  <si>
    <t>Buzzo Assistência 
Médica e 
Odontológica Ltda</t>
  </si>
  <si>
    <t>28</t>
  </si>
  <si>
    <t>Thiago Luiz da 
Silva</t>
  </si>
  <si>
    <t>Evandro Carlos Maia</t>
  </si>
  <si>
    <t>Sergio Gonçalves 
Esteque</t>
  </si>
  <si>
    <t>02</t>
  </si>
  <si>
    <t>Carlos Eduardo 
Prado da Costa</t>
  </si>
  <si>
    <t>Miguel Fernandes</t>
  </si>
  <si>
    <t>30</t>
  </si>
  <si>
    <t>Josemara Gomes 
Duarte do Carmo</t>
  </si>
  <si>
    <t>39</t>
  </si>
  <si>
    <t>01</t>
  </si>
  <si>
    <t>Leonel Quadros dos 
Santos</t>
  </si>
  <si>
    <t>Helio de Souza</t>
  </si>
  <si>
    <t>Paschoalino &amp; 
Paschoalino Ltda- 
ME</t>
  </si>
  <si>
    <t>Oswaldo Cruz 
Química Indústria e 
Comércio Ltda</t>
  </si>
  <si>
    <t>Scarduelli Comercio 
de Auto Peças Ltda</t>
  </si>
  <si>
    <t>José Lino Jardim</t>
  </si>
  <si>
    <t>Karine de Mattos 
Monteiro</t>
  </si>
  <si>
    <t>José Leo Espíndola 
da Silva</t>
  </si>
  <si>
    <t>Piná Indústria e 
Comércio de 
Alimentos</t>
  </si>
  <si>
    <t>Biodente Materiais 
Odontológicos LTDA</t>
  </si>
  <si>
    <t>Cartobrás - 
Carbonos 
Brasileiros Ltda</t>
  </si>
  <si>
    <t>Epaminondas 
Marcelino Costa</t>
  </si>
  <si>
    <t>Adão Prado da Silva 
- ME</t>
  </si>
  <si>
    <t>Comercial 
Leopoldense de 
Alimentos Ltda.</t>
  </si>
  <si>
    <t>Marcos Roberto 
Chueh</t>
  </si>
  <si>
    <t>Paulo dos Santos 
Costa</t>
  </si>
  <si>
    <t>WB Construtora Ltda</t>
  </si>
  <si>
    <t>Gilsério Ademir 
Greft - ME</t>
  </si>
  <si>
    <t>Transmanfrói 
Transportes de 
Cargas LTDA</t>
  </si>
  <si>
    <t>Solange Aparecida 
Dias Ferreira</t>
  </si>
  <si>
    <t>TI Informática Ltda 
ME</t>
  </si>
  <si>
    <t>PAULO FERNANDO 
FELIPE RIBEIRO</t>
  </si>
  <si>
    <t>Jeferson Luis 
Kielek</t>
  </si>
  <si>
    <t>Villa Natuba 
Residence 
Empreendimentos 
Imobiliários Ltda</t>
  </si>
  <si>
    <t>Angela Bontorin</t>
  </si>
  <si>
    <t>Avip Gás Ltda</t>
  </si>
  <si>
    <t>Isabel Nunes 
Pereira</t>
  </si>
  <si>
    <t>Qualypneus Comércio 
de Pneus Ltda</t>
  </si>
  <si>
    <t>Marlene Rodrigues 
de Marafigo</t>
  </si>
  <si>
    <t>Daniel Ribeiro do 
Carmo</t>
  </si>
  <si>
    <t>Milton Rauber</t>
  </si>
  <si>
    <t>Ostras Calçados 
Ltda</t>
  </si>
  <si>
    <t>Mercado dos Pés 
Ltda - EPP</t>
  </si>
  <si>
    <t>Cerealista Tupã 
Ltda</t>
  </si>
  <si>
    <t>Elmo Markmann</t>
  </si>
  <si>
    <t>Vanderley Francisco 
da Silva</t>
  </si>
  <si>
    <t>Wellington 
Guimaraes Cardoso</t>
  </si>
  <si>
    <t>Pé de Anjo Calçados 
Eireli EPP</t>
  </si>
  <si>
    <t>Enedina Maria de 
Matos</t>
  </si>
  <si>
    <t>Marcos Schwarzer ME</t>
  </si>
  <si>
    <t>Cristiane Barbosa 
da Fonseca</t>
  </si>
  <si>
    <t>Rosemary Lodi Braga</t>
  </si>
  <si>
    <t>Um Passo a Frente 
Calçados Eireli</t>
  </si>
  <si>
    <t>03</t>
  </si>
  <si>
    <t>Projeto Imobiliário 
SPE 46 Ltda</t>
  </si>
  <si>
    <t>Itagres 
Revestimentos 
Cerâmicos S.A</t>
  </si>
  <si>
    <t>Edelson Ferreira da 
Silva</t>
  </si>
  <si>
    <t>Antônio Geraldo 
Farina</t>
  </si>
  <si>
    <t>Rudimar Lopes</t>
  </si>
  <si>
    <t>Ademir dos Santos</t>
  </si>
  <si>
    <t>Ministério Público 
do Estado de Goiás</t>
  </si>
  <si>
    <t>Francismário Souza 
da Silva Ltda</t>
  </si>
  <si>
    <t>Otavio Silva Magela</t>
  </si>
  <si>
    <t>CARLOS EDUARDO 
COLAÇO</t>
  </si>
  <si>
    <t>Bruna da Silva 
Bueno</t>
  </si>
  <si>
    <t>Janaina da Silva</t>
  </si>
  <si>
    <t>Bannypel Moda Couro 
Eireli EPP</t>
  </si>
  <si>
    <t>Antonio Francisco 
do Nascimento</t>
  </si>
  <si>
    <t>Altair José Ballen</t>
  </si>
  <si>
    <t>04</t>
  </si>
  <si>
    <t>Pedro Novakoski</t>
  </si>
  <si>
    <t>Vanderléia de Souza 
Presentes</t>
  </si>
  <si>
    <t>Azenor Chiodi</t>
  </si>
  <si>
    <t>Nayara Andrea Peu 
da Silva</t>
  </si>
  <si>
    <t>Copa BR Comércio de 
Produtos 
Alimentícios Ltda</t>
  </si>
  <si>
    <t>José Quirino 
Marquez</t>
  </si>
  <si>
    <t>Casa Alta 
Construções Ltda</t>
  </si>
  <si>
    <t>Rede Nobre de 
Hotelaria Ltda</t>
  </si>
  <si>
    <t>João Guilherme 
Grellert Mocelin</t>
  </si>
  <si>
    <t>Valdinei Domingues 
Oliveira da Silva</t>
  </si>
  <si>
    <t>Nathália Yamamoto 
Rodrigues Queiroz</t>
  </si>
  <si>
    <t>Roseli Galon</t>
  </si>
  <si>
    <t>Nicole Monteiro</t>
  </si>
  <si>
    <t>05</t>
  </si>
  <si>
    <t>Rogério Pinheiro</t>
  </si>
  <si>
    <t>Solange dos Anjos 
Galli</t>
  </si>
  <si>
    <t>Ricardo Tailor 
Araujo da Silva</t>
  </si>
  <si>
    <t>Ednei Jose de 
Oliveira</t>
  </si>
  <si>
    <t>Sucata Marau Ltda</t>
  </si>
  <si>
    <t>Antonio Weliton da 
Silva</t>
  </si>
  <si>
    <t>Elias Rosa Santana</t>
  </si>
  <si>
    <t>Mary Rodrigues 
Machado</t>
  </si>
  <si>
    <t>Josinéia 
Bondespacho de 
Pinho - ME</t>
  </si>
  <si>
    <t>José de Andrade 
Silva</t>
  </si>
  <si>
    <t>Maurício Medeiros 
Pinheiro</t>
  </si>
  <si>
    <t>Sturm Construção e 
Incorporação Ltda</t>
  </si>
  <si>
    <t>Silmara de Lima</t>
  </si>
  <si>
    <t>Maura da Cunha 
Martins</t>
  </si>
  <si>
    <t>Esquina dos Usados 
Comércio de Móveis 
Ltda ME</t>
  </si>
  <si>
    <t>06</t>
  </si>
  <si>
    <t>Fábio Junior de 
Oliveira</t>
  </si>
  <si>
    <t>Oceanica Madeiras e 
Materiais de 
Construção Ltda</t>
  </si>
  <si>
    <t>Maria do Carmo de 
Oliveira</t>
  </si>
  <si>
    <t>Hellen Cristina 
Carmo de Lima</t>
  </si>
  <si>
    <t>Carlos Alberto 
Cezário ME</t>
  </si>
  <si>
    <t>Simone Aparecida 
Tosato Dias</t>
  </si>
  <si>
    <t>Indústria Mineira 
de Rações LTDA</t>
  </si>
  <si>
    <t>Posto Americano 
Ltda</t>
  </si>
  <si>
    <t>Posto Bacanga Ltda</t>
  </si>
  <si>
    <t>Laercio Rodrigues 
de Matos</t>
  </si>
  <si>
    <t>Nailor Kelte</t>
  </si>
  <si>
    <t>Norma Gnoatto 
Teckio ME</t>
  </si>
  <si>
    <t>Leonardo Santos 
Pereira</t>
  </si>
  <si>
    <t>Maycon Alves Maia</t>
  </si>
  <si>
    <t>Município de Cuiabá 
- MT</t>
  </si>
  <si>
    <t>Rafael Urbano de 
Castro</t>
  </si>
  <si>
    <t>Cletânia Milena da 
Silva Carvalho</t>
  </si>
  <si>
    <t>Renita Bierhalz</t>
  </si>
  <si>
    <t>Caio Fabio Nakaoka 
Balan</t>
  </si>
  <si>
    <t>Comercial Irmãos 
Cimini Ltda - ME</t>
  </si>
  <si>
    <t>Kleber Antonio da 
Silva Sato</t>
  </si>
  <si>
    <t>Paulo Eduardo 
Gonçalves</t>
  </si>
  <si>
    <t>Marcio Roberto de 
Oliveira</t>
  </si>
  <si>
    <t>Cristiane Gorete 
Inaldo</t>
  </si>
  <si>
    <t>Daniela Borin</t>
  </si>
  <si>
    <t>Rodrigo Alberti do 
Nascimento</t>
  </si>
  <si>
    <t>Bruno Henrique 
Guedes de Melo</t>
  </si>
  <si>
    <t>Vera Lucia de Falco 
Marquezini</t>
  </si>
  <si>
    <t>Olimed Material 
Hospitalar Ltda</t>
  </si>
  <si>
    <t>Carvalho Juliani 
Ltda. - ME</t>
  </si>
  <si>
    <t>Dental Brod Ltda Me</t>
  </si>
  <si>
    <t>Douglas Henrique de 
Oliveira Panissa</t>
  </si>
  <si>
    <t>Luis Lidércio 
Manduca</t>
  </si>
  <si>
    <t>Paviart Construtora 
e Incorporadora 
Ltda</t>
  </si>
  <si>
    <t>João Batista 
Stracieri</t>
  </si>
  <si>
    <t>Ju e Na Comércio do 
Vestuário Ltda EPP</t>
  </si>
  <si>
    <t>Giovanni Augusto 
Correa de Almeida 
Junior</t>
  </si>
  <si>
    <t>Haran Perpetuo 
Quintiliano</t>
  </si>
  <si>
    <t>07</t>
  </si>
  <si>
    <t>Constante Glowacki</t>
  </si>
  <si>
    <t>Alvino Pereira 
Siqueira</t>
  </si>
  <si>
    <t>Luiz Carlos Frasson 
Oliveira</t>
  </si>
  <si>
    <t>Ministério Público 
do Estado do Paraná</t>
  </si>
  <si>
    <t>Darcy da Silveira</t>
  </si>
  <si>
    <t>Joanir Cordeiro</t>
  </si>
  <si>
    <t>Éderson Marci 
Faustino</t>
  </si>
  <si>
    <t>Derli José Valgoi - 
ME</t>
  </si>
  <si>
    <t>Perfeita Alquimia 
Produtos Naturais</t>
  </si>
  <si>
    <t>Benedita Pedroso de 
Oliveira</t>
  </si>
  <si>
    <t>Lucila Aparecida 
Garcia</t>
  </si>
  <si>
    <t>Joari Arruda da 
Silva</t>
  </si>
  <si>
    <t>Hadassa Galini de 
Matos Vieira 
Oliveira</t>
  </si>
  <si>
    <t>Bruno Gabriel Kalaf 
Pereira</t>
  </si>
  <si>
    <t>Lucas Rosa Souza</t>
  </si>
  <si>
    <t>Jamil Name</t>
  </si>
  <si>
    <t>L. O. Dantas 
Comércio e Serviços 
Eireli EPP</t>
  </si>
  <si>
    <t>Rivaldo de Barros 
Bezerra</t>
  </si>
  <si>
    <t>Everson Ferreira 
Medeiros</t>
  </si>
  <si>
    <t>Roseni Cosme do 
Nascimento</t>
  </si>
  <si>
    <t>Opium 
Empreendimentos 
Hoteleiros Ltda</t>
  </si>
  <si>
    <t>EULINA MARIA 
FERREIRA VARGAS</t>
  </si>
  <si>
    <t>Poly Services 
Serviços de 
Engenharia Ltda</t>
  </si>
  <si>
    <t>Marilene de 
Oliveira</t>
  </si>
  <si>
    <t>Angelita Ribeiro</t>
  </si>
  <si>
    <t>Reinaldo Terra 
Schonhofen</t>
  </si>
  <si>
    <t>GILSON CLAUDINEI 
HELBING</t>
  </si>
  <si>
    <t>Edson Volpato</t>
  </si>
  <si>
    <t>Adolfo Ricardo 
Alexandre Paladino</t>
  </si>
  <si>
    <t>Sidney Souza 
Trindade - EPP</t>
  </si>
  <si>
    <t>Eliel Antunes</t>
  </si>
  <si>
    <t>Julio Cesar 
Rodrigues da Silva</t>
  </si>
  <si>
    <t>Mara Regina da 
Fonseca Borchadt</t>
  </si>
  <si>
    <t>Petisco e Mara S.A.</t>
  </si>
  <si>
    <t>Rogério Maysonnave 
Fernandes</t>
  </si>
  <si>
    <t>Curtume A. P. 
Muller Ltda</t>
  </si>
  <si>
    <t>Edemir Fiss e Cia 
Ltda. ME</t>
  </si>
  <si>
    <t>Elzira Ramm Timm</t>
  </si>
  <si>
    <t>Kayann dos Reis 
Lima Batista Gama</t>
  </si>
  <si>
    <t>Veronilda Gerhardt</t>
  </si>
  <si>
    <t>ERNESTO BERGMANN 
KRUSCHARDT</t>
  </si>
  <si>
    <t>Cerealista Valdel 
Ltda - ME</t>
  </si>
  <si>
    <t>Leticia Elizabeth 
Ghibaudo</t>
  </si>
  <si>
    <t>DISAM - 
Distribuidora de 
Insumos Agrícolas 
Sul América Ltda</t>
  </si>
  <si>
    <t>Ivete Ilse Kinzel</t>
  </si>
  <si>
    <t>Benedet &amp; Menegazzo 
Ltda - ME</t>
  </si>
  <si>
    <t>Jovenil Rodrigues 
de Godoys</t>
  </si>
  <si>
    <t>Município de São 
Leopoldo</t>
  </si>
  <si>
    <t>Rafael Lauer 
Lievore</t>
  </si>
  <si>
    <t>Maria Erani Rossal 
da Rosa - ME</t>
  </si>
  <si>
    <t>Goias Machado 
Distribuidora de 
Produtos de 
Sorveteria e 
Panificação Ltda</t>
  </si>
  <si>
    <t>Dihonata Pereira 
Bernardes</t>
  </si>
  <si>
    <t>10</t>
  </si>
  <si>
    <t>Andreia Santos 
Troca</t>
  </si>
  <si>
    <t>MSR Farma Comercial 
Ltda.</t>
  </si>
  <si>
    <t>Maridalva Pinto 
Pereira</t>
  </si>
  <si>
    <t>Lourival Peregrino 
da Silva</t>
  </si>
  <si>
    <t>Dalco Ind. e Com. 
de Confecções Ltda.</t>
  </si>
  <si>
    <t>Pedro Paulo 
Rapkievicz</t>
  </si>
  <si>
    <t>Romeu Luiz Finotti</t>
  </si>
  <si>
    <t>Ivone B. Hermann &amp; 
Cia Ltda</t>
  </si>
  <si>
    <t>Julia Steuernagel 
Cavalheiro</t>
  </si>
  <si>
    <t>Vinicius Nielsson 
Toffolo</t>
  </si>
  <si>
    <t>Rosélia Clerides 
Dias Eireli - ME</t>
  </si>
  <si>
    <t>Nadir Jorge Vizioli</t>
  </si>
  <si>
    <t>Maria Ferreira dos 
Santos</t>
  </si>
  <si>
    <t>Monfardini 
Indústria e 
Comércio de 
Madeiras Ltda</t>
  </si>
  <si>
    <t>11</t>
  </si>
  <si>
    <t>Mertilio da Rosa</t>
  </si>
  <si>
    <t>Valdir Ferreira 
Costa</t>
  </si>
  <si>
    <t>Pack Shop</t>
  </si>
  <si>
    <t>Suellen Mourão Abud</t>
  </si>
  <si>
    <t>Kelly Marchiori</t>
  </si>
  <si>
    <t>Solpav Solução em 
Pavimentação e 
Locação de Equip. 
para Construção 
Ltda - ME</t>
  </si>
  <si>
    <t>Joice Muriel Silva 
de Almeida Saraiva</t>
  </si>
  <si>
    <t>Regulariza Imóveis 
e Cobranças Ltda</t>
  </si>
  <si>
    <t>Jorge Luis Riveira 
Teixeira</t>
  </si>
  <si>
    <t>Eva de Fátima de 
Lima</t>
  </si>
  <si>
    <t>CHOCODOCE LTDA EPP</t>
  </si>
  <si>
    <t>Sérgio Zanusso 
Silva</t>
  </si>
  <si>
    <t>Ghamary Produtos 
Serigráficos Ltda 
ME</t>
  </si>
  <si>
    <t>Sérgio Rodrigo 
Alpha Lopes 
Bustamante</t>
  </si>
  <si>
    <t>Waldemir Darcisio 
Lauermann</t>
  </si>
  <si>
    <t>Marcelo Fabiane</t>
  </si>
  <si>
    <t>Lindisleia Cristina 
da Silva</t>
  </si>
  <si>
    <t>Luiz Fernando de 
Jesus Oliveira</t>
  </si>
  <si>
    <t>Claudia Carrer 
Pereira</t>
  </si>
  <si>
    <t>DIVA MARIA 
STEINWANDTER - ME</t>
  </si>
  <si>
    <t>Elza Maria Momesso 
Conde Molina</t>
  </si>
  <si>
    <t>12</t>
  </si>
  <si>
    <t>Angifa Comércio e 
Importação de 
Cosméticos Ltda</t>
  </si>
  <si>
    <t>Napoles Comércio e 
Distribuição</t>
  </si>
  <si>
    <t>Simone Schunke 
Bertagnolli</t>
  </si>
  <si>
    <t>Neiva e Vieira 
Ltda.</t>
  </si>
  <si>
    <t>Setta - Serviços 
terceirizados LTDA.</t>
  </si>
  <si>
    <t>CMJ Empreiteira de 
Mão de Obra em 
Gerais S/C Ltda</t>
  </si>
  <si>
    <t>Comercial Neres &amp; 
Araujo Ltda - ME</t>
  </si>
  <si>
    <t>Selma Gregório</t>
  </si>
  <si>
    <t>Gabriela da Fonseca 
Freitas</t>
  </si>
  <si>
    <t>Wanderley Prandini</t>
  </si>
  <si>
    <t>Robson Tomaz de 
Oliveira</t>
  </si>
  <si>
    <t>JV Bortolli e Cia 
Ltda</t>
  </si>
  <si>
    <t>Cristieli Matoso</t>
  </si>
  <si>
    <t>José Costa Neves</t>
  </si>
  <si>
    <t>BANDEIRANTES BAURU 
PRODUTOS 
INDUSTRIAIS E 
AUTOMOTIVOS LTDA</t>
  </si>
  <si>
    <t>Patricia Berto 
Pereira</t>
  </si>
  <si>
    <t>Mauro Martins Daitx</t>
  </si>
  <si>
    <t>13</t>
  </si>
  <si>
    <t>Comercial de 
Alimentos Stutz 
Ltda</t>
  </si>
  <si>
    <t>Paula Fernanda dos 
Santos Foguel</t>
  </si>
  <si>
    <t>Fabrício Fadel 
Caberizi</t>
  </si>
  <si>
    <t>Guiomar Hammacher</t>
  </si>
  <si>
    <t>Florença Serviços 
de Conservação Ltda</t>
  </si>
  <si>
    <t>N B Modas de Meriti 
Ltda ME</t>
  </si>
  <si>
    <t>Osnei Batista da 
Silva</t>
  </si>
  <si>
    <t>Marilda Aparecida 
de Oliveira 
Teixeira</t>
  </si>
  <si>
    <t>Antonio Silva Mafra</t>
  </si>
  <si>
    <t>Eliane Rodrigues 
dos Santos Tavares</t>
  </si>
  <si>
    <t>Helby Alvares Muzzi 
ME</t>
  </si>
  <si>
    <t>Maria Francisca</t>
  </si>
  <si>
    <t>Pamela Alves de 
Souza</t>
  </si>
  <si>
    <t>MSC Cruzeiros do 
Brasil Ltda</t>
  </si>
  <si>
    <t>Renata da Silva 
Dubay Machado</t>
  </si>
  <si>
    <t>Amanda da Silva 
Dubay</t>
  </si>
  <si>
    <t>Leonildo Alves 
Ribeiro</t>
  </si>
  <si>
    <t>George Donizete 
Elias Moreira</t>
  </si>
  <si>
    <t>Moisés Pereira da 
Costa</t>
  </si>
  <si>
    <t>Silvana Soares 
Martins da Silva</t>
  </si>
  <si>
    <t>Maria Aparecida 
Scarpelli de 
Oliveira</t>
  </si>
  <si>
    <t>Sidnei Sebastião 
Scomparin</t>
  </si>
  <si>
    <t>José Amaro de Souza</t>
  </si>
  <si>
    <t>Jorgeane Correia de 
Sousa</t>
  </si>
  <si>
    <t>Mateus Ricardo de 
Assis</t>
  </si>
  <si>
    <t>José Carlos Pereira 
Gonçalves</t>
  </si>
  <si>
    <t>Maiko Alexandro de 
Moraes</t>
  </si>
  <si>
    <t>14</t>
  </si>
  <si>
    <t>Paulo Roberto Dutra</t>
  </si>
  <si>
    <t>12 Cerative 
Serviços Gráficos 
Ltda</t>
  </si>
  <si>
    <t>HB Top Fashion 
Calçados e 
Acessórios Ltda</t>
  </si>
  <si>
    <t>Salto Alto LTDA - 
ME</t>
  </si>
  <si>
    <t>M.M. Lobato de 
Frota</t>
  </si>
  <si>
    <t>Frigomar Indústria 
e Comércio de 
Pescados Ltda</t>
  </si>
  <si>
    <t>Nelson Marció &amp; Cia 
Ltda</t>
  </si>
  <si>
    <t>Um Passo a Frente 
Calçados - Eireli</t>
  </si>
  <si>
    <t>Tiago Pelegrini - 
ME</t>
  </si>
  <si>
    <t>HS Agroveterinária 
Ltda - ME</t>
  </si>
  <si>
    <t>Lucimara Barbiero</t>
  </si>
  <si>
    <t>Zini Motors Ltda ME</t>
  </si>
  <si>
    <t>Ivo Regner</t>
  </si>
  <si>
    <t>Spazio Comércio de 
Decoração e Artes 
Ltda</t>
  </si>
  <si>
    <t>Rosimara de Souza 
Melo</t>
  </si>
  <si>
    <t>Silvani Almeida 
Souza</t>
  </si>
  <si>
    <t>Leandro dos Santos 
Libanio</t>
  </si>
  <si>
    <t>Eunice Teresinha 
Amando Farias</t>
  </si>
  <si>
    <t>Ademir Borelli 
Ramos</t>
  </si>
  <si>
    <t>Jaime José Meyer</t>
  </si>
  <si>
    <t>Thiago Garcia 
Martins</t>
  </si>
  <si>
    <t>Alan Ricardo 
Nogueira</t>
  </si>
  <si>
    <t>Max Cunha Cardoso</t>
  </si>
  <si>
    <t>Joaquim Neres dos 
Santos Júnior</t>
  </si>
  <si>
    <t>Arauterm 
Equipamentos Termo 
Metalurgicos Ltda</t>
  </si>
  <si>
    <t>José Shiba</t>
  </si>
  <si>
    <t>Roberson Pereira da 
Silva</t>
  </si>
  <si>
    <t>Sabrina Ferreira 
Hedel Paz</t>
  </si>
  <si>
    <t>Nilton Moreira da 
Silva</t>
  </si>
  <si>
    <t>Sabino Gabriel de 
Oliveira</t>
  </si>
  <si>
    <t>Valter Rodrigo 
Brina</t>
  </si>
  <si>
    <t>15</t>
  </si>
  <si>
    <t>Comunidade 
Evangélica Luterana 
de Juraguá do Sul - 
Hospital e 
Maternidade Jaraguá</t>
  </si>
  <si>
    <t>Comunidade 
Evangélica Luterana 
de Jaraguá do Sul - 
Hospital e 
Maternidade Jaraguá</t>
  </si>
  <si>
    <t>Oca Representações 
e Serviços Ltda</t>
  </si>
  <si>
    <t>Mercado União Ltda 
ME</t>
  </si>
  <si>
    <t>Rogério Guedes de 
Oliveira</t>
  </si>
  <si>
    <t>Walter José da 
Silva Filho</t>
  </si>
  <si>
    <t>Peron Ferrari S/A</t>
  </si>
  <si>
    <t>Everson Marciano da 
Conceição ME</t>
  </si>
  <si>
    <t>Nelson Luiz Turmina</t>
  </si>
  <si>
    <t>Milton Antônio 
Minetto</t>
  </si>
  <si>
    <t>Amilton Manoel 
Leandro</t>
  </si>
  <si>
    <t>Bruna Lopes de Lima 
&amp; Cia Ltda ME</t>
  </si>
  <si>
    <t>João Rogério Conz</t>
  </si>
  <si>
    <t>Andreia Ester 
Pereira</t>
  </si>
  <si>
    <t>16</t>
  </si>
  <si>
    <t>Anilton Brambila 
Carlos</t>
  </si>
  <si>
    <t>Lucas de Paula</t>
  </si>
  <si>
    <t>Jandira Inácio dos 
Santos</t>
  </si>
  <si>
    <t>Marcieli Borba 
Soares</t>
  </si>
  <si>
    <t>Edson Marcos Deda</t>
  </si>
  <si>
    <t>Opcional Engenharia 
e Construções Ltda</t>
  </si>
  <si>
    <t>Confeitaria 
Gostinho Bom Ltda 
EPP</t>
  </si>
  <si>
    <t>Londi Uptmoor</t>
  </si>
  <si>
    <t>Venturine Moveis e 
Decorações Ltda. 
Epp</t>
  </si>
  <si>
    <t>Pastifício Selmi 
S.A.</t>
  </si>
  <si>
    <t>Jurandir de Souza 
Macedo</t>
  </si>
  <si>
    <t>Sara Virginia 
Oliveira Silva</t>
  </si>
  <si>
    <t>Maria Madalena 
Morais</t>
  </si>
  <si>
    <t>Ana Célia Alves de 
Oliveira Pigosso</t>
  </si>
  <si>
    <t>Simone da Matta 
Loyola</t>
  </si>
  <si>
    <t>T. G. Oliveira 
Representação 
Comercial Ltda.</t>
  </si>
  <si>
    <t>Flavio Pereira 
Ribeiro</t>
  </si>
  <si>
    <t>18</t>
  </si>
  <si>
    <t>N. S de Souza 
Comércio de 
Produtos 
Alimentícios Ltda 
EPP</t>
  </si>
  <si>
    <t>Luciano Candido da 
Silva</t>
  </si>
  <si>
    <t>Sérgio Azambuja 
Júnior</t>
  </si>
  <si>
    <t>19</t>
  </si>
  <si>
    <t>Cerealista Ludvig 
Ltda</t>
  </si>
  <si>
    <t>Clemafran Indústria 
de Mármores Ltda ME</t>
  </si>
  <si>
    <t>20</t>
  </si>
  <si>
    <t>Laudirene Aparecida 
Campos</t>
  </si>
  <si>
    <t>Nutriplus 
Alimentação e 
Tecnologia Ltda</t>
  </si>
  <si>
    <t>Stara S.A. 
Indústria de 
Implementos 
Agrícolas</t>
  </si>
  <si>
    <t>Rosangela Cristina 
Pedron</t>
  </si>
  <si>
    <t>Altemir Carvalho 
Berlim</t>
  </si>
  <si>
    <t>Alison Vieira 
Gonçalves</t>
  </si>
  <si>
    <t>Gilson Rainerte</t>
  </si>
  <si>
    <t>Eva Gilda Flores da 
Rosa</t>
  </si>
  <si>
    <t>Jussara Radmann da 
Silveira</t>
  </si>
  <si>
    <t>Aley Rigo</t>
  </si>
  <si>
    <t>Josimar Carlos 
Monteiro</t>
  </si>
  <si>
    <t>Newton Igor dos 
Santos Martins</t>
  </si>
  <si>
    <t>GUSTAVO CORREIA 
ALVES</t>
  </si>
  <si>
    <t>Mariana de Cassia 
Santos Serra</t>
  </si>
  <si>
    <t>22</t>
  </si>
  <si>
    <t>Espólio de Sérgio 
Evaristo Varnier</t>
  </si>
  <si>
    <t>Adelar Menegazzo</t>
  </si>
  <si>
    <t>Paulo Aredes da 
Rocha</t>
  </si>
  <si>
    <t>Diva Maria Delarme 
da Silva</t>
  </si>
  <si>
    <t>Estanislau da Silva</t>
  </si>
  <si>
    <t>Cassiana dos Reis 
Simão</t>
  </si>
  <si>
    <t>23</t>
  </si>
  <si>
    <t>Fora D'Água 
Indústria e 
Comércio do 
Vestuário Ltda</t>
  </si>
  <si>
    <t>Paulo Henrique 
Batista de Oliveira</t>
  </si>
  <si>
    <t>P. R. V. Vicente 
Esquadrias ME</t>
  </si>
  <si>
    <t>Movimento Fashion 
Comércio de 
Vestuário Ltda.</t>
  </si>
  <si>
    <t>24</t>
  </si>
  <si>
    <t>Dionice de Brito 
Rocha ME</t>
  </si>
  <si>
    <t>JMM Rio Preto 
Comercial</t>
  </si>
  <si>
    <t>Edinei da Silva 
Bicicletaria - ME</t>
  </si>
  <si>
    <t>MARIO PAULINO 
RAVANELLO</t>
  </si>
  <si>
    <t>25</t>
  </si>
  <si>
    <t>26</t>
  </si>
  <si>
    <t>Eduardo Scarpa</t>
  </si>
  <si>
    <t>27</t>
  </si>
  <si>
    <t>Maria Del Puppo 
Dias</t>
  </si>
  <si>
    <t>Ronaldo Volpato</t>
  </si>
  <si>
    <t>GERSON DOS SANTOS</t>
  </si>
  <si>
    <t>Maria José Teixeira</t>
  </si>
  <si>
    <t>Victor Hugo Blumati 
Corrêa</t>
  </si>
  <si>
    <t>Sabrina Fortini 
Spoladore</t>
  </si>
  <si>
    <t>Natalia Maximo de 
Souza Lima</t>
  </si>
  <si>
    <t>Michel Abdo Cassin</t>
  </si>
  <si>
    <t>29</t>
  </si>
  <si>
    <t>BRF- Brasil Food 
S.A.</t>
  </si>
  <si>
    <t>Supermercado Muni 
Market Ltda.</t>
  </si>
  <si>
    <t>K. K. Comércio 
Importação e 
Exportação Ltda</t>
  </si>
  <si>
    <t>Retífica de Motores 
Mineirense Ltda ME</t>
  </si>
  <si>
    <t>Valdeci Galvão</t>
  </si>
  <si>
    <t>Ana Lucia Andrade 
de Moraes</t>
  </si>
  <si>
    <t>Sabrina Ferreira</t>
  </si>
  <si>
    <t>Erivaldo Rossi</t>
  </si>
  <si>
    <t>Ellotex Design Ltda 
- Me</t>
  </si>
  <si>
    <t>Rafael Sirtolli</t>
  </si>
  <si>
    <t>Leuzinete Ramos de 
Lima</t>
  </si>
  <si>
    <t>NAZARE E SANTOS 
LTDA ME</t>
  </si>
  <si>
    <t>HMB Distribuidora 
de Alimentos Ltda.</t>
  </si>
  <si>
    <t>31</t>
  </si>
  <si>
    <t>Silvia Maria 
Ribeiro Arruda 
Azevedo ME</t>
  </si>
  <si>
    <t>Denise Maria 
Jornada Braga</t>
  </si>
  <si>
    <t>Marcris Lavação de 
Automóveis Ltda - 
ME</t>
  </si>
  <si>
    <t>33</t>
  </si>
  <si>
    <t>Francinete da Silva 
Costa</t>
  </si>
  <si>
    <t>34</t>
  </si>
  <si>
    <t>Angélica Muxfeldt</t>
  </si>
  <si>
    <t>Emerson Santos de 
Oliveira</t>
  </si>
  <si>
    <t>35</t>
  </si>
  <si>
    <t>Aparecido Zenatel</t>
  </si>
  <si>
    <t>Carlos Roberto 
Panini</t>
  </si>
  <si>
    <t>M A Guerros 
Confecções ME</t>
  </si>
  <si>
    <t>JOÃO BATISTA DA 
SILVA</t>
  </si>
  <si>
    <t>36</t>
  </si>
  <si>
    <t>Empresa Brasileira 
de Tecnologia e 
Administração de 
Convênios HAAG S.A</t>
  </si>
  <si>
    <t>José Josedi 
Silveira Carazai</t>
  </si>
  <si>
    <t>Metalwork 
Pneumática do 
Brasil Ltda.</t>
  </si>
  <si>
    <t>Antonio Alves de 
Oliveira Jesus</t>
  </si>
  <si>
    <t>37</t>
  </si>
  <si>
    <t>Osvaldo Vieira 
Júnior</t>
  </si>
  <si>
    <t>Rogério Augusto do 
Carmo e Silva</t>
  </si>
  <si>
    <t>38</t>
  </si>
  <si>
    <t>Bom Preço Mercado e 
Distribuidora de 
Gêneros 
Alimentícios 
Eirelli - Epp</t>
  </si>
  <si>
    <t>40</t>
  </si>
  <si>
    <t>Uniodonto Passo 
Fundo - Cooperativa 
de Trabalhos 
Odontológicos Ltda</t>
  </si>
  <si>
    <t>Thiago de Almeida</t>
  </si>
  <si>
    <t>42</t>
  </si>
  <si>
    <t>Osvaldo Fernando 
Cella</t>
  </si>
  <si>
    <t>49</t>
  </si>
  <si>
    <t>Priscila Carolina 
Vicente</t>
  </si>
  <si>
    <t>Carlos Scalone 
Navarro</t>
  </si>
  <si>
    <t>Sergio Salvador</t>
  </si>
  <si>
    <t>Hermelinda Manueira 
Salvador</t>
  </si>
  <si>
    <t>JOSIMAR SILVANO 
CANOFER</t>
  </si>
  <si>
    <t>50</t>
  </si>
  <si>
    <t>Rosangela Maria 
Bombarda Favaretto</t>
  </si>
  <si>
    <t>Nelio de Andrade</t>
  </si>
  <si>
    <t>53</t>
  </si>
  <si>
    <t>Marcelo Luzia</t>
  </si>
  <si>
    <t>55</t>
  </si>
  <si>
    <t>Carlos Alberto dos 
Santos</t>
  </si>
  <si>
    <t>Paulo César 
Gonçalves Valle</t>
  </si>
  <si>
    <t>LILIAN APARECIDA 
SCHOLZE</t>
  </si>
  <si>
    <t>56</t>
  </si>
  <si>
    <t>Complond Comércio 
de Compensados 
Londrina LTDA</t>
  </si>
  <si>
    <t>Agape Livraria e 
Papelaria - ME</t>
  </si>
  <si>
    <t>Roberta Pires de 
Macedo</t>
  </si>
  <si>
    <t>Serrana Veículos 
Ltda</t>
  </si>
  <si>
    <t>Guilherme Henrique 
dos Santos</t>
  </si>
  <si>
    <t>Marilda Weigrert 
Braga</t>
  </si>
  <si>
    <t>Ludmila de Jesus 
Fernandes</t>
  </si>
  <si>
    <t>58</t>
  </si>
  <si>
    <t>Natalina de Aquino</t>
  </si>
  <si>
    <t>Noel Martins</t>
  </si>
  <si>
    <t>Ateu Montino 
Tonasse</t>
  </si>
  <si>
    <t>59</t>
  </si>
  <si>
    <t>José Antônio do 
Nascimento</t>
  </si>
  <si>
    <t>Nelson Willians &amp; 
Advogados 
Associados</t>
  </si>
  <si>
    <t>61</t>
  </si>
  <si>
    <t>Brasil Contábil - 
Serv. Cont. Ltda - 
ME</t>
  </si>
  <si>
    <t>Gloria Jurema 
Coelho Trannin</t>
  </si>
  <si>
    <t>G. Eccel Barbearia</t>
  </si>
  <si>
    <t>Adilson Feliciano 
da Silva</t>
  </si>
  <si>
    <t>62</t>
  </si>
  <si>
    <t>Maryli Lawin</t>
  </si>
  <si>
    <t>64</t>
  </si>
  <si>
    <t>Iremar Ferreira 
Costa</t>
  </si>
  <si>
    <t>José Ribeiro da 
Silva</t>
  </si>
  <si>
    <t>Luiz Douglas 
Arneiro Santos</t>
  </si>
  <si>
    <t>Willyan Coutinho 
Segura de Melo</t>
  </si>
  <si>
    <t>Antonio Jacinto de 
Melo</t>
  </si>
  <si>
    <t>Ana Kerem de 
Oliveira Amorim</t>
  </si>
  <si>
    <t>Marcos Vinicius dos 
Santos Regaçone</t>
  </si>
  <si>
    <t>7</t>
  </si>
  <si>
    <t>Vemom Comercial e 
Montagens Eletrica 
Ltda ME</t>
  </si>
  <si>
    <t>70</t>
  </si>
  <si>
    <t>Ricardo Alexandre 
Gabriel e Cia Ltda</t>
  </si>
  <si>
    <t>Maicon Luis Hahn</t>
  </si>
  <si>
    <t>72</t>
  </si>
  <si>
    <t>Liria Christina 
Fernandes Ianishi</t>
  </si>
  <si>
    <t>74</t>
  </si>
  <si>
    <t>Erison Dantas da 
Rocha</t>
  </si>
  <si>
    <t>77</t>
  </si>
  <si>
    <t>Ana Lucia Souza da 
Cruz</t>
  </si>
  <si>
    <t>78</t>
  </si>
  <si>
    <t>Valdir Araujo dos 
Reis</t>
  </si>
  <si>
    <t>José Antônio 
Oliveira Carneiro</t>
  </si>
  <si>
    <t>Refracon Indústria 
de Refratários Ltda 
Epp</t>
  </si>
  <si>
    <t>Karine Meira Cunha</t>
  </si>
  <si>
    <t>79</t>
  </si>
  <si>
    <t>80</t>
  </si>
  <si>
    <t>Luiz Afonso Machado 
Braga</t>
  </si>
  <si>
    <t>81</t>
  </si>
  <si>
    <t>Fábio André Gião de 
Pontes</t>
  </si>
  <si>
    <t>Nathalia Rodrigues 
Honorato</t>
  </si>
  <si>
    <t>82</t>
  </si>
  <si>
    <t>92</t>
  </si>
  <si>
    <t>Andre Luis Martins</t>
  </si>
  <si>
    <t>Maxi Construtora e 
Incorporadora Ltda</t>
  </si>
  <si>
    <t>Abraao Ferreira da 
Costa</t>
  </si>
  <si>
    <t>Iraci Joana 
Rodeguiero Schiavon 
ME</t>
  </si>
  <si>
    <t>Rafael Tolazzi 
Valentini</t>
  </si>
  <si>
    <t>Nádia Tristão 
Martins</t>
  </si>
  <si>
    <t>José Antonio 
Pedroso</t>
  </si>
  <si>
    <t>Marisa Delurdes dos 
Santos</t>
  </si>
  <si>
    <t>Peoples Industria e 
Comércio de 
Confecções Ltda</t>
  </si>
  <si>
    <t>Choperia do Portuga 
Ltda Epp</t>
  </si>
  <si>
    <t>Lazzari Comercio de 
Madeiras e 
Transportes Ltda</t>
  </si>
  <si>
    <t>Keniel Giliady 
Brasil Vargas</t>
  </si>
  <si>
    <t>Anieli Caroline 
Bueno Vieira</t>
  </si>
  <si>
    <t>José Dutra da Silva</t>
  </si>
  <si>
    <t>Maicon Silva de 
Oliveira</t>
  </si>
  <si>
    <t>Edit Ludwig 
Metalurgica - ME</t>
  </si>
  <si>
    <t>Transportes Reuter 
Ltda.</t>
  </si>
  <si>
    <t>Querência da Serra 
Artigos Regionais 
Ltda</t>
  </si>
  <si>
    <t>Dors &amp; Borges 
Materiais de 
Construção Ltda ME</t>
  </si>
  <si>
    <t>Jaqueline de 
Oliveira da Rosa</t>
  </si>
  <si>
    <t>Paulo Omar Kerber</t>
  </si>
  <si>
    <t>Iva Elisabete 
Romacheski Comércio 
Ltda</t>
  </si>
  <si>
    <t>João Carlos Kuhn</t>
  </si>
  <si>
    <t>M. A. de Oliveira 
Mecânica - ME</t>
  </si>
  <si>
    <t>Telmo Luiz da Silva 
Gomes</t>
  </si>
  <si>
    <t>Patrícia Fernandes</t>
  </si>
  <si>
    <t>Posto de Serviços 
Onzi Ltda</t>
  </si>
  <si>
    <t>Maria Olinda 
Soledade</t>
  </si>
  <si>
    <t>Idemar Carlos Bochi</t>
  </si>
  <si>
    <t>Walter Konrath</t>
  </si>
  <si>
    <t>Filippo Elia 
Pezzini</t>
  </si>
  <si>
    <t>Antonia Serelei 
Noil</t>
  </si>
  <si>
    <t>JBG Apoio 
Administrativo Ltda</t>
  </si>
  <si>
    <t>Sandrineia da Silva 
Ferreira</t>
  </si>
  <si>
    <t>Orlanda Rodrigues 
Topper</t>
  </si>
  <si>
    <t>Valdinei da Silva 
Bernardes</t>
  </si>
  <si>
    <t>ADRIANE BENDER 
FRANZ</t>
  </si>
  <si>
    <t>Leonir Schuler</t>
  </si>
  <si>
    <t>Lucinete Weber da 
Silva</t>
  </si>
  <si>
    <t>Juliana da Silva 
Schiam</t>
  </si>
  <si>
    <t>Noely Victoria da 
Silveira</t>
  </si>
  <si>
    <t>Isabel Cristina 
Sousa</t>
  </si>
  <si>
    <t>Rejane da Silva</t>
  </si>
  <si>
    <t>Oscar Pacífico dos 
Santos</t>
  </si>
  <si>
    <t>Anderson Padilha 
Carvalho</t>
  </si>
  <si>
    <t>Claudiomar Januário</t>
  </si>
  <si>
    <t>Wolny Quevedo 
Ribeiro</t>
  </si>
  <si>
    <t>João Pedro Noschang 
Teixeira</t>
  </si>
  <si>
    <t>Paulo Ricardo dos 
Santos</t>
  </si>
  <si>
    <t>André Kemer 
Pumpmacher</t>
  </si>
  <si>
    <t>Isac Lemes Severo</t>
  </si>
  <si>
    <t>Maximino Bosquetti</t>
  </si>
  <si>
    <t>AUTOMECÂNICA DMC 
LTDA</t>
  </si>
  <si>
    <t>Flexil Indústria e 
Comércio Ltda</t>
  </si>
  <si>
    <t>Márcio Fogaça de 
Castro</t>
  </si>
  <si>
    <t>Jéssica Dutra 
Magnus</t>
  </si>
  <si>
    <t>Silvania Marisa 
Ghiotto</t>
  </si>
  <si>
    <t>Elení Susete 
Baumgarten</t>
  </si>
  <si>
    <t>Leo André dos 
Santos</t>
  </si>
  <si>
    <t>Guinchos Marini &amp; 
Mello Ltda</t>
  </si>
  <si>
    <t>Cleusa Ines 
Zanettini</t>
  </si>
  <si>
    <t>Alexsandra Garcia 
Argenti</t>
  </si>
  <si>
    <t>Faé Matrizes e 
Dispositivos Ltda 
EPP</t>
  </si>
  <si>
    <t>Deisi Carvalho 
Bueno</t>
  </si>
  <si>
    <t>98</t>
  </si>
  <si>
    <t>CENTTER CASA DE 
CARNES LTDA  ME</t>
  </si>
  <si>
    <t>Francisco de Assis 
Melo da Silva</t>
  </si>
  <si>
    <t>Sonia Regina Klein 
Schmitt</t>
  </si>
  <si>
    <t>Claudiomiro 
Rodrigues dos 
Santos</t>
  </si>
  <si>
    <t>Everton Carlos 
Machado de Oliveira</t>
  </si>
  <si>
    <t>Sérgio Luis 
Barcelos</t>
  </si>
  <si>
    <t>MARCOS OSCAR DE 
LIMA RAMOS</t>
  </si>
  <si>
    <t>José Valdir 
Smaniotto</t>
  </si>
  <si>
    <t>Vicente Nunes 
Nostrani</t>
  </si>
  <si>
    <t>Cleo Wagner dos 
Santos</t>
  </si>
  <si>
    <t>Jeferson Fernando 
Greiner</t>
  </si>
  <si>
    <t>Olalia Lucia 
Martins da Silva</t>
  </si>
  <si>
    <t>Romildo dos Santos 
Carlos</t>
  </si>
  <si>
    <t>Jefferson Konig 
Maciel</t>
  </si>
  <si>
    <t>Enio da Silveira 
Rostam</t>
  </si>
  <si>
    <t>Gilberto dos Santos</t>
  </si>
  <si>
    <t>Almeri Leal</t>
  </si>
  <si>
    <t>Ilvo Augustin</t>
  </si>
  <si>
    <t>Carlos Antonio dos 
Santos</t>
  </si>
  <si>
    <t>Maximiliano Alex da 
Silva</t>
  </si>
  <si>
    <t>Gustavo Gomes de 
Almeida</t>
  </si>
  <si>
    <t>Marques &amp; Vieira 
Ltda</t>
  </si>
  <si>
    <t>Camila de Matos</t>
  </si>
  <si>
    <t>Marco Aurélio 
Tavares</t>
  </si>
  <si>
    <t>Mauro Jose Lang</t>
  </si>
  <si>
    <t>José Neto da Silva</t>
  </si>
  <si>
    <t>Silvio Evandro 
Machnach</t>
  </si>
  <si>
    <t>Janaína dos Santos 
dos Reis</t>
  </si>
  <si>
    <t>Helio Cardoso Valim</t>
  </si>
  <si>
    <t>C &amp; E Modinha Ltda.</t>
  </si>
  <si>
    <t>Dayse Dall'Onder 
Pimentel</t>
  </si>
  <si>
    <t>Genaro de Azevedo 
Leoneti</t>
  </si>
  <si>
    <t>Vera Lucia Simon</t>
  </si>
  <si>
    <t>Lucio Manuel de 
Assis</t>
  </si>
  <si>
    <t>Debra Tabusa de 
Godoy</t>
  </si>
  <si>
    <t>Walter Abel Filho</t>
  </si>
  <si>
    <t>Gustavo Borba da 
Rocha</t>
  </si>
  <si>
    <t>José Francisco da 
Silva</t>
  </si>
  <si>
    <t>Everton Duarte dos 
Santos</t>
  </si>
  <si>
    <t>Via Porto Motos 
Ltda</t>
  </si>
  <si>
    <t>Ana Lidia Enninger -
 EPP</t>
  </si>
  <si>
    <t>Guerino Cerci Filho</t>
  </si>
  <si>
    <t>Veni Teresinha 
Souza da Silva</t>
  </si>
  <si>
    <t>Ana Paula Viana 
Naiba</t>
  </si>
  <si>
    <t>Comercial de 
Alimentos Loro 
Ltda.</t>
  </si>
  <si>
    <t>Josemar Pinheiro</t>
  </si>
  <si>
    <t>João Diego Ise 
Bonfante</t>
  </si>
  <si>
    <t>Winter Park 
Construções Ltda</t>
  </si>
  <si>
    <t>Elizia Maria Pires 
Santos</t>
  </si>
  <si>
    <t>Associação Sulina 
de Crédito e 
Assistência Rural - 
Ascar</t>
  </si>
  <si>
    <t>Luiz Carlos Camargo</t>
  </si>
  <si>
    <t>Adival Rossato</t>
  </si>
  <si>
    <t>Lenita Fernandes</t>
  </si>
  <si>
    <t>Marília Bittencourt 
Martins</t>
  </si>
  <si>
    <t>Mercado Monte 
Cereais EIRELI</t>
  </si>
  <si>
    <t>Asun Comércio de 
Gêneros 
Alimentícios - 
Eirelli</t>
  </si>
  <si>
    <t>Claudio Vicente 
Braga de Souza</t>
  </si>
  <si>
    <t>Emilio Silva - ME</t>
  </si>
  <si>
    <t>CSN Comércio de 
Artigos do 
Vestuário Eireli</t>
  </si>
  <si>
    <t>Maria Salete da 
Silva Aumond</t>
  </si>
  <si>
    <t>Leni Evi Moreira de 
Almeida</t>
  </si>
  <si>
    <t>Associação de 
Hospitais de Porto 
Alegre - AHPA</t>
  </si>
  <si>
    <t>71</t>
  </si>
  <si>
    <t>Lisete Ines Maders</t>
  </si>
  <si>
    <t>Tauara Comércio e 
Representações Ltda</t>
  </si>
  <si>
    <t>Luani 
Representações 
Comerciais Ltda ME</t>
  </si>
  <si>
    <t>José Ademar Lopes &amp; 
Cia Ltda</t>
  </si>
  <si>
    <t>Claudiomiro de 
Freitas</t>
  </si>
  <si>
    <t>Paula Delazeri</t>
  </si>
  <si>
    <t>Jonatan Kerkhoff 
Rauber</t>
  </si>
  <si>
    <t>Luis Alberto 
Guadagnin</t>
  </si>
  <si>
    <t>Feira de Tapetes e 
Móveis Rústicos</t>
  </si>
  <si>
    <t>Ratinho Automóveis</t>
  </si>
  <si>
    <t>Maria de Lourdes 
Sandrin Foppa</t>
  </si>
  <si>
    <t>Marco Aurelio 
Baldessarini</t>
  </si>
  <si>
    <t>GNT Indústria do 
Vestuário Ltda</t>
  </si>
  <si>
    <t>Vagner João 
Cecchetto Reck Me</t>
  </si>
  <si>
    <t>Ricardo Alvicio 
Schmidt - Me</t>
  </si>
  <si>
    <t>Aline Lodi Doehring</t>
  </si>
  <si>
    <t>Natália Carolina 
Borges - ME</t>
  </si>
  <si>
    <t>Tiago Rodrigues</t>
  </si>
  <si>
    <t>Rafael dos Santos</t>
  </si>
  <si>
    <t>Alexandre Roberto 
Bach</t>
  </si>
  <si>
    <t>Laticínios Paraíso 
Ltda.</t>
  </si>
  <si>
    <t>Adão Antônio dos 
Santos</t>
  </si>
  <si>
    <t>Ernani Horst</t>
  </si>
  <si>
    <t>Cristiano da Silva 
Schneider</t>
  </si>
  <si>
    <t>Caio Cesar Ferreira</t>
  </si>
  <si>
    <t>Cristiano Sartori</t>
  </si>
  <si>
    <t>Rovane Pereira 
Picinini</t>
  </si>
  <si>
    <t>Romeu Kerber 
Minimercado</t>
  </si>
  <si>
    <t>Ivanir Teresinha 
Schmidt Mattos</t>
  </si>
  <si>
    <t>Jocemar Luis Cezar</t>
  </si>
  <si>
    <t>Anzolin e Cia Ltda</t>
  </si>
  <si>
    <t>Irani Lira</t>
  </si>
  <si>
    <t>Santo Manfroi</t>
  </si>
  <si>
    <t>João Manfroi</t>
  </si>
  <si>
    <t>Marcos Roberto 
Bizol</t>
  </si>
  <si>
    <t>Edson Rosimar Ziger</t>
  </si>
  <si>
    <t>Marlice Lucilda de 
Marco Mendes</t>
  </si>
  <si>
    <t>Roberto José 
Barancelli</t>
  </si>
  <si>
    <t>Jeronimo Albino 
Skowronski</t>
  </si>
  <si>
    <t>Romualdo Maximino 
Ruginski</t>
  </si>
  <si>
    <t>Claimir José 
Tobaldini</t>
  </si>
  <si>
    <t>Waldemar Damázio</t>
  </si>
  <si>
    <t>Severino Antonio 
Ferrari</t>
  </si>
  <si>
    <t>Inelci Lazzari</t>
  </si>
  <si>
    <t>Adelar Francisco 
Dagostini</t>
  </si>
  <si>
    <t>Sérgio Gaievski</t>
  </si>
  <si>
    <t>Carboni Veículos 
Ltda</t>
  </si>
  <si>
    <t>Adélio Luiz 
Orcewala</t>
  </si>
  <si>
    <t>CLAUDIO ANTONIO DE 
MORAIS</t>
  </si>
  <si>
    <t>Junior Paulo Stumpf</t>
  </si>
  <si>
    <t>Nelson Giombelli</t>
  </si>
  <si>
    <t>32</t>
  </si>
  <si>
    <t>Marcelo Schwaizer</t>
  </si>
  <si>
    <t>Dulci Marli 
Pizzamiglio</t>
  </si>
  <si>
    <t>Gonçalves e Tortola 
S/A</t>
  </si>
  <si>
    <t>Jacir José Vargas 
de Andrade</t>
  </si>
  <si>
    <t>Techne 
Incorporações Ltda</t>
  </si>
  <si>
    <t>Selonir da Silva 
Moreira</t>
  </si>
  <si>
    <t>Irineu Antonio 
Hennig</t>
  </si>
  <si>
    <t>Valdir José Georg</t>
  </si>
  <si>
    <t>Zulmir Jose Perin</t>
  </si>
  <si>
    <t>Marlene Ângela 
Solda Barros</t>
  </si>
  <si>
    <t>Marcia Regina 
Sartori Damo</t>
  </si>
  <si>
    <t>Luciano Osmar 
Sipriano</t>
  </si>
  <si>
    <t>ALICE CUNHA MENDES</t>
  </si>
  <si>
    <t>BELL NOBRE COMERCIO 
DE MOVEIS LTDA ME</t>
  </si>
  <si>
    <t>Bruna Tedesco</t>
  </si>
  <si>
    <t>Juliana Vichiett 
Demetrio</t>
  </si>
  <si>
    <t>Thaize Caroline 
Koch</t>
  </si>
  <si>
    <t>Ramon Pereira dos 
Santos</t>
  </si>
  <si>
    <t>Fabiano Gonçalves 
Dias Gregório</t>
  </si>
  <si>
    <t>Richard Antonio 
Thiesen</t>
  </si>
  <si>
    <t>Letícia Dolenga</t>
  </si>
  <si>
    <t>Sílvio Zabiela</t>
  </si>
  <si>
    <t>Carlos Stegemann</t>
  </si>
  <si>
    <t>Magali Fernandes</t>
  </si>
  <si>
    <t>Anderson Adeodato 
Homem</t>
  </si>
  <si>
    <t>Angelica Santos de 
Brum</t>
  </si>
  <si>
    <t>Roseleni Santos 
Brum</t>
  </si>
  <si>
    <t>Leandro Duarte</t>
  </si>
  <si>
    <t>Anne Veiga de Jesus</t>
  </si>
  <si>
    <t>Caroline da Silva 
Rosa</t>
  </si>
  <si>
    <t>Simone Aparecida de 
Assunção</t>
  </si>
  <si>
    <t>Valdir Keller</t>
  </si>
  <si>
    <t>Mauri Machado 
Rodrigues</t>
  </si>
  <si>
    <t>Rafael Antônio 
Vargas</t>
  </si>
  <si>
    <t>Utilia Chaves Lopes</t>
  </si>
  <si>
    <t>Gabriel Camargo 
Pasqualotto</t>
  </si>
  <si>
    <t>Renato José Maitto</t>
  </si>
  <si>
    <t>Bandeira e 
Figueiredo Locações 
e Transportes Ltda</t>
  </si>
  <si>
    <t>Paulo Roberto Nunes 
Maidana</t>
  </si>
  <si>
    <t>Júlia Polippo 
Pfeifer</t>
  </si>
  <si>
    <t>Elaine Andrade da 
Silva</t>
  </si>
  <si>
    <t>Fabrício Longhi 
Bernardes</t>
  </si>
  <si>
    <t>Luis Fernando 
Gugiel</t>
  </si>
  <si>
    <t>Naiara Baseggio 
Mocelin</t>
  </si>
  <si>
    <t>Eliane de Oliveira 
Rossato</t>
  </si>
  <si>
    <t>60</t>
  </si>
  <si>
    <t>Flavia Souza 
Escobar</t>
  </si>
  <si>
    <t>Marisandra Panisson 
Cechin - ME</t>
  </si>
  <si>
    <t>Vanderlei Drehmer</t>
  </si>
  <si>
    <t>Ruan Mateus de 
Mello Ruas</t>
  </si>
  <si>
    <t>Alvaro Manoel Jerez 
Jorge</t>
  </si>
  <si>
    <t>Rozauria Aparecida 
Soares Terres</t>
  </si>
  <si>
    <t>Adriana Lucia 
Orlandi</t>
  </si>
  <si>
    <t>Arlindo de Oliveira 
Duarte</t>
  </si>
  <si>
    <t>Antônio Mendes dos 
Santos</t>
  </si>
  <si>
    <t>Ciro Chagas Terra</t>
  </si>
  <si>
    <t>ARV Transportes 
Eireli ME</t>
  </si>
  <si>
    <t>Evelton Garcia</t>
  </si>
  <si>
    <t>Jurema Locatelli</t>
  </si>
  <si>
    <t>Rodrigues e Prade 
Ltda</t>
  </si>
  <si>
    <t>Jaci Antunes</t>
  </si>
  <si>
    <t>Fernando Paulo 
Tomazoni</t>
  </si>
  <si>
    <t>Sandra Maria 
Santini de Oliveira</t>
  </si>
  <si>
    <t>Julio Wacheleski</t>
  </si>
  <si>
    <t>Com. Autopeças e 
Assistência Técnica 
Yoal Ltda</t>
  </si>
  <si>
    <t>Marizette Dalla 
Vacchia ME</t>
  </si>
  <si>
    <t>Edgar Schneider</t>
  </si>
  <si>
    <t>Ricardo Correa 
Mello</t>
  </si>
  <si>
    <t>Ademar Witter</t>
  </si>
  <si>
    <t>Luiz Mingotti</t>
  </si>
  <si>
    <t>Cláudia Salami</t>
  </si>
  <si>
    <t>Leandro Almeida de 
Souza</t>
  </si>
  <si>
    <t>Alcida Maria 
Madalozzo</t>
  </si>
  <si>
    <t>Reinaldo Antônio 
Nicola</t>
  </si>
  <si>
    <t>Lisandro de 
Oliveira Ribas</t>
  </si>
  <si>
    <t>Pasa Comércio de 
Móveis, Decorações 
e Importados Ltda 
Me</t>
  </si>
  <si>
    <t>Tiago Westerich 
Pizzi - ME</t>
  </si>
  <si>
    <t>Ultra Comércio e 
Distribuidora Ltda</t>
  </si>
  <si>
    <t>Ilonia Terezinha 
Kerber - ME</t>
  </si>
  <si>
    <t>Leandro da Silva 
Pinheiro &amp; Cia Ltda</t>
  </si>
  <si>
    <t>Isaias Azambuja</t>
  </si>
  <si>
    <t>VITOR ANGELO 
FRANCISCON CIA 
LTDA. - ME</t>
  </si>
  <si>
    <t>Fidêncio Camargo</t>
  </si>
  <si>
    <t>Fabiana Araújo de 
Queiroz Sgarbossa</t>
  </si>
  <si>
    <t>Luiz Jaires 
Pinheiro</t>
  </si>
  <si>
    <t>Dagoberto Barcellos 
S.A</t>
  </si>
  <si>
    <t>Jac Francisco 
Bicicletas Ltda Me</t>
  </si>
  <si>
    <t>Laticínios Bom 
Gosto SA</t>
  </si>
  <si>
    <t>Vanessa Girotto</t>
  </si>
  <si>
    <t>Viver Bem Saudavel 
Comercial Ltda</t>
  </si>
  <si>
    <t>GC Produção 
Editorial Ltda ME</t>
  </si>
  <si>
    <t>Manoel Bueno de 
Andrade Neto - ME</t>
  </si>
  <si>
    <t>Center Bike 
Comércio de 
Bicicletas Ltda ME</t>
  </si>
  <si>
    <t>PREFEITURA 
MUNICIPAL DE 
MIRASSOL</t>
  </si>
  <si>
    <t>Bruno Ribeiro Moura</t>
  </si>
  <si>
    <t>Danilo Moreira 
Batista</t>
  </si>
  <si>
    <t>Paradiso Giovanela 
Transportes Ltda</t>
  </si>
  <si>
    <t>Imbramil Indústria 
e Comércio Ltda</t>
  </si>
  <si>
    <t>Nadya Uzum</t>
  </si>
  <si>
    <t>Lemes e Azevedo 
Ind. e Comércio de 
Artefatos de 
Cimento LTDA ME</t>
  </si>
  <si>
    <t>Felice Indústria de 
Arroz Ltda - RS</t>
  </si>
  <si>
    <t>CR &amp; RC Comércio de 
Calçados e Artigos 
de Couro Ltda Me</t>
  </si>
  <si>
    <t>Penélope Charmosa 
Calçados e 
Acessórios Ltda - 
EPP</t>
  </si>
  <si>
    <t>Pé de Sapato 
Eirelli EPP</t>
  </si>
  <si>
    <t>MM Nascimbeni 
Calçados EPP</t>
  </si>
  <si>
    <t>V. C. Tereza 
Vestuário Me</t>
  </si>
  <si>
    <t>Edson Tomio 
Kunoshita EPP</t>
  </si>
  <si>
    <t>Restaurante Jardim 
Renata Ltda</t>
  </si>
  <si>
    <t>Supermercado São 
Judas tadeu Ltda</t>
  </si>
  <si>
    <t>Supermercado 
Muramoto Ltda ME</t>
  </si>
  <si>
    <t>Pães e Doces 
Columbia Ltda</t>
  </si>
  <si>
    <t>Comercial Rejan 
Foods Ltda ME</t>
  </si>
  <si>
    <t>48</t>
  </si>
  <si>
    <t>Hypermarcas S.A.</t>
  </si>
  <si>
    <t>Pelog Transportes 
Ltda</t>
  </si>
  <si>
    <t>Diogo Lica Abreu ME</t>
  </si>
  <si>
    <t>Farmacia 
Farmacentro LTDA-ME</t>
  </si>
  <si>
    <t>Eliana Pereira e 
Faro Lanfranchi ME</t>
  </si>
  <si>
    <t>88</t>
  </si>
  <si>
    <t>Novart Indústria e 
Comércio de 
Estruturas 
Metálicas Ltda Epp</t>
  </si>
  <si>
    <t>Daniely Alexandre 
de Carvalho</t>
  </si>
  <si>
    <t>Dalva Aparecida 
Barbosa</t>
  </si>
  <si>
    <t>Cleverson Arenhart</t>
  </si>
  <si>
    <t>Alex Souza</t>
  </si>
  <si>
    <t>Isabel Aparecida 
Milesqui Bernardes</t>
  </si>
  <si>
    <t>Altamires Garcia de 
Oliveira</t>
  </si>
  <si>
    <t>Gil Fernandes dos 
Santos</t>
  </si>
  <si>
    <t>Rogério Teixeira</t>
  </si>
  <si>
    <t>Elizandreia Pereira 
de Souza</t>
  </si>
  <si>
    <t>Rosana Echer</t>
  </si>
  <si>
    <t>Zonei João Garcia</t>
  </si>
  <si>
    <t>Auto Posto Vale 
Verde LTDA</t>
  </si>
  <si>
    <t>Leandro Vilarinho 
Lucena Barros</t>
  </si>
  <si>
    <t>Sérgio Vinícius 
Pinheiro Botelho 
Costa</t>
  </si>
  <si>
    <t>Celia de Oliveira 
da Silva Garcia</t>
  </si>
  <si>
    <t>Acelino Ferreira 
dos Santos</t>
  </si>
  <si>
    <t>Delma Leão 
Guimarães</t>
  </si>
  <si>
    <t>Luciana Alves de 
Sousa Lima</t>
  </si>
  <si>
    <t>Neves Tristão e 
Silva LTDA</t>
  </si>
  <si>
    <t>Jose Laurindo 
Pereira</t>
  </si>
  <si>
    <t>Norair Rodrigues 
Goulart</t>
  </si>
  <si>
    <t>RICARDO ALVES 
BARBOSA</t>
  </si>
  <si>
    <t>Maria Luiza 
Ferreira</t>
  </si>
  <si>
    <t>Betania Nunes 
Borges Guimarães</t>
  </si>
  <si>
    <t>Regiomaq Comércio 
de Máquinas 
Agrícolas e Insumos 
Ltda</t>
  </si>
  <si>
    <t>Mauro Ghelfenstein</t>
  </si>
  <si>
    <t>VERA LUCIA ASSIS DE 
OLIVEIRA</t>
  </si>
  <si>
    <t>Rosana da Silva 
Ferreira</t>
  </si>
  <si>
    <t>Henrique Reinhardt 
Fal</t>
  </si>
  <si>
    <t>Joaquim Valdemar 
Araujo Pogorzelski</t>
  </si>
  <si>
    <t>Zilberto Konrad 
Wacholz</t>
  </si>
  <si>
    <t>João Artur Holz</t>
  </si>
  <si>
    <t>André da Costa 
Cavada ME</t>
  </si>
  <si>
    <t>Gabriela Griep 
Frank</t>
  </si>
  <si>
    <t>ALINE FERNANDES DA 
SILVA</t>
  </si>
  <si>
    <t>Elenise de Medeiros 
Voss</t>
  </si>
  <si>
    <t>Noroeste 
Construções e 
Empreendimentos 
Ltda</t>
  </si>
  <si>
    <t>Liliane Odete 
Radatz Schellin</t>
  </si>
  <si>
    <t>Eliandro Gilvani 
Peter</t>
  </si>
  <si>
    <t>Roberson Silveira 
Soares</t>
  </si>
  <si>
    <t>Liliane Scaglioni 
Teles</t>
  </si>
  <si>
    <t>Gustavo Islabão</t>
  </si>
  <si>
    <t>Ednilson Lima 
Barbosa</t>
  </si>
  <si>
    <t>Isabel Cristina 
Lamas de Oliveira</t>
  </si>
  <si>
    <t>José Lino Teixeira 
Porto</t>
  </si>
  <si>
    <t>Irineu Bielawski</t>
  </si>
  <si>
    <t>Jato Agro-Comércio 
Ltda</t>
  </si>
  <si>
    <t>João Acir dos 
Santos</t>
  </si>
  <si>
    <t>Eleandro Machado</t>
  </si>
  <si>
    <t>ASBRACIDE</t>
  </si>
  <si>
    <t>Adelina Lodi Zoia</t>
  </si>
  <si>
    <t>Marcelo Gabriel 
Schadler</t>
  </si>
  <si>
    <t>José Geraldo de 
Souza</t>
  </si>
  <si>
    <t>Nori Kinast Nitsche</t>
  </si>
  <si>
    <t>Celson Carlos 
Oliveira da Paz</t>
  </si>
  <si>
    <t>MARTINHO VALTER 
WIEDMANN</t>
  </si>
  <si>
    <t>Jonas Márcio Tonial</t>
  </si>
  <si>
    <t>Silvana Borges dos 
Reis</t>
  </si>
  <si>
    <t>Joziane de Souza 
Santil</t>
  </si>
  <si>
    <t>Alda Maria Minotto</t>
  </si>
  <si>
    <t>Nilson Parise</t>
  </si>
  <si>
    <t>Jose Cicero Mariano</t>
  </si>
  <si>
    <t>Lucas Takemori 
Bisetto</t>
  </si>
  <si>
    <t>Reginaldo de Lima</t>
  </si>
  <si>
    <t>Gustavo José Paula 
Zatta</t>
  </si>
  <si>
    <t>G P Zardo &amp; Cia 
Ltda Me</t>
  </si>
  <si>
    <t>Terezinha Botin 
Covatti</t>
  </si>
  <si>
    <t>Celso Inácio 
Goergen</t>
  </si>
  <si>
    <t>Lindalva Aparecida 
Lemes</t>
  </si>
  <si>
    <t>Claudio Both</t>
  </si>
  <si>
    <t>Maria Valdete da 
Rosa Moura</t>
  </si>
  <si>
    <t>Comercial de Móveis 
Vila "C" Ltda</t>
  </si>
  <si>
    <t>A. S. Borba Sagui 
Veículos - ME</t>
  </si>
  <si>
    <t>Nelson Luiz Felipe 
Cordeiro</t>
  </si>
  <si>
    <t>NEIVALDO MAIA</t>
  </si>
  <si>
    <t>Giovani Batista 
Lopes</t>
  </si>
  <si>
    <t>José Carlos de Lima</t>
  </si>
  <si>
    <t>Nelso Pereira de 
Sales</t>
  </si>
  <si>
    <t>Leandro Fernandes</t>
  </si>
  <si>
    <t>Alceu Finger</t>
  </si>
  <si>
    <t>Jéssica Aline 
Schmitt</t>
  </si>
  <si>
    <t>Marcia Cristina 
Backes</t>
  </si>
  <si>
    <t>Mauricio de Jesus</t>
  </si>
  <si>
    <t>Karen Cinara 
Gerhardt da Silva</t>
  </si>
  <si>
    <t>V W Auto Elétrica 
Ltda</t>
  </si>
  <si>
    <t>Armindo Grutzmann</t>
  </si>
  <si>
    <t>Armindo Geier</t>
  </si>
  <si>
    <t>Kelvin Wolfart 
Borth</t>
  </si>
  <si>
    <t>Sommavilla &amp; Cia 
Ltda</t>
  </si>
  <si>
    <t>Guilherme Cassiano 
Pereira Veslovi</t>
  </si>
  <si>
    <t>DANIEL AUGUSTO 
VALIATI</t>
  </si>
  <si>
    <t>Agnaldo Mekelburg</t>
  </si>
  <si>
    <t>Manoel Domingos 
Cravo</t>
  </si>
  <si>
    <t>Iliane Bundchen</t>
  </si>
  <si>
    <t>Alexsandro Koike</t>
  </si>
  <si>
    <t>João Paschoalino de 
Andrade</t>
  </si>
  <si>
    <t>Maiara Luana de 
Oliveira Pires 
Bibiano</t>
  </si>
  <si>
    <t>JAIR BENEDITO DE 
JESUS</t>
  </si>
  <si>
    <t>Elias dos Santos</t>
  </si>
  <si>
    <t>Shirley Cristina de 
Oliveira</t>
  </si>
  <si>
    <t>Machea &amp; Gentilin 
Ltda ME</t>
  </si>
  <si>
    <t>Rosemeire de Falco 
Druciak</t>
  </si>
  <si>
    <t>Luis Carlos Rocha</t>
  </si>
  <si>
    <t>Clodoaldo Deleclode 
Laguna</t>
  </si>
  <si>
    <t>Getulio Claudino de 
Melo</t>
  </si>
  <si>
    <t>Welinton Mendes 
Coelho</t>
  </si>
  <si>
    <t>Alberto Oseas 
Correia</t>
  </si>
  <si>
    <t>Israel de Abreu</t>
  </si>
  <si>
    <t>Suely Rodrigues de 
Souza</t>
  </si>
  <si>
    <t>Waldemir de Souza 
Moreira</t>
  </si>
  <si>
    <t>Geruza Laranjeira 
de Oliveira</t>
  </si>
  <si>
    <t>Marcos Prudente</t>
  </si>
  <si>
    <t>Therezinha Carmem 
Cardoso Bogoni</t>
  </si>
  <si>
    <t>Sumaré Assessoria 
Eireli ME</t>
  </si>
  <si>
    <t>Gisele Bacarin 
Sornas</t>
  </si>
  <si>
    <t>Maria Aparecida 
Carvalho</t>
  </si>
  <si>
    <t>José Ferreira de 
Barros Filho</t>
  </si>
  <si>
    <t>Cláudio Sebastião 
Gerolino</t>
  </si>
  <si>
    <t>Isabelle Zolin 
Catenacci Barranco</t>
  </si>
  <si>
    <t>Maria Silvana 
Pereira de Oliveira</t>
  </si>
  <si>
    <t>José Luiz 
Fornagieri</t>
  </si>
  <si>
    <t>Dorival Pereira</t>
  </si>
  <si>
    <t>Pedro Pelizza Vier</t>
  </si>
  <si>
    <t>Odil Moraes Jardim</t>
  </si>
  <si>
    <t>Antonio Peres 
Coutinho</t>
  </si>
  <si>
    <t>Carlos Augusto 
Rumiato</t>
  </si>
  <si>
    <t>Jorge Tadao Moriya</t>
  </si>
  <si>
    <t>Construtora Marluc 
Ltda</t>
  </si>
  <si>
    <t>Anderson Freire</t>
  </si>
  <si>
    <t>Ligia Tieme Coelho 
de Oliveira 
Castanha</t>
  </si>
  <si>
    <t>Arnaldo de Jesus</t>
  </si>
  <si>
    <t>Derli Gualberto 
Nunes</t>
  </si>
  <si>
    <t>Daniel Pereira dos 
Santos</t>
  </si>
  <si>
    <t>Hermindo Sergio 
Pavão</t>
  </si>
  <si>
    <t>José Carlos de 
Andrade</t>
  </si>
  <si>
    <t>Lucia Maria da 
Silva</t>
  </si>
  <si>
    <t>Antônio Roberto 
Pupulim</t>
  </si>
  <si>
    <t>Ailton de Oliveira</t>
  </si>
  <si>
    <t>Bigas &amp; Alexandre 
Ltda</t>
  </si>
  <si>
    <t>Garfel Indústria e 
Comércio de 
Confecções Ltda</t>
  </si>
  <si>
    <t>Gislaine Guarido 
Ferreira</t>
  </si>
  <si>
    <t>Danilo Teixeira 
Oliveira</t>
  </si>
  <si>
    <t>Marlon Aparecido 
Vitorino da Rocha</t>
  </si>
  <si>
    <t>Eletro Digital 
Comercio de 
Produtos 
Eletrônicos – 
EIRELI</t>
  </si>
  <si>
    <t>Mauro Luiz de 
Oliveira</t>
  </si>
  <si>
    <t>Claudio Maciel de 
Oliveira</t>
  </si>
  <si>
    <t>Henrique Bertolini 
Zanatta</t>
  </si>
  <si>
    <t>Vera Lucia Martins 
Carnes Me</t>
  </si>
  <si>
    <t>Juliana Batista 
Serradilha Pascuti</t>
  </si>
  <si>
    <t>José Benedito 
Donizete Rodrigues</t>
  </si>
  <si>
    <t>Roberto Kazuo 
Rigoni Fujita</t>
  </si>
  <si>
    <t>Ministério da 
Igreja Pentecostal 
Jeova Fara</t>
  </si>
  <si>
    <t>Camila da Silva 
Santos</t>
  </si>
  <si>
    <t>Edina Aparecida 
Mori Galbiatti</t>
  </si>
  <si>
    <t>Guilherme Antonio 
Baboni</t>
  </si>
  <si>
    <t>Luiz Carlos Hadas</t>
  </si>
  <si>
    <t>Francisco Alves de 
Souza</t>
  </si>
  <si>
    <t>Haroldo Moreira</t>
  </si>
  <si>
    <t>43</t>
  </si>
  <si>
    <t>Claudio Ferreira da 
Silva</t>
  </si>
  <si>
    <t>Terezinha Teles da 
Silva Bezerra</t>
  </si>
  <si>
    <t>45</t>
  </si>
  <si>
    <t>João Wesley Nunes 
Monteiro</t>
  </si>
  <si>
    <t>Vanessa Keilla 
Ferreira dos Santos</t>
  </si>
  <si>
    <t>Maurício Matara</t>
  </si>
  <si>
    <t>Ivan José da Silva</t>
  </si>
  <si>
    <t>Douglas Vinicius 
Guermandi</t>
  </si>
  <si>
    <t>Marco Aurelio 
Valerio Azevedo</t>
  </si>
  <si>
    <t>Lucas Ripoli 
Mingarelli</t>
  </si>
  <si>
    <t>Pedro Canofer</t>
  </si>
  <si>
    <t>José Carlos 
Retameiro</t>
  </si>
  <si>
    <t>51</t>
  </si>
  <si>
    <t>Luiz Laércio Favero</t>
  </si>
  <si>
    <t>52</t>
  </si>
  <si>
    <t>Wanderson Gonçalves 
dos Santos</t>
  </si>
  <si>
    <t>Nelson Rosa</t>
  </si>
  <si>
    <t>Laércio Soares 
Júnior</t>
  </si>
  <si>
    <t>Rafael Pinheiro dos 
Santos</t>
  </si>
  <si>
    <t>Martineli Rodrigues 
Feitosa</t>
  </si>
  <si>
    <t>Margarete Gabriel 
de Oliveira</t>
  </si>
  <si>
    <t>Deborah Crystynah 
Nascimento Pereira</t>
  </si>
  <si>
    <t>54</t>
  </si>
  <si>
    <t>Rafael Ribeiro 
Gonçalves</t>
  </si>
  <si>
    <t>Julio Cesar Massaro</t>
  </si>
  <si>
    <t>Ely Moreira</t>
  </si>
  <si>
    <t>Casulina de Souza 
Moreira</t>
  </si>
  <si>
    <t>Diego Hoebel Munhoz</t>
  </si>
  <si>
    <t>Antonio Carlos 
Figueiredo</t>
  </si>
  <si>
    <t>Francielle Aline 
dos Santos 
Fernandes</t>
  </si>
  <si>
    <t>Fernanda Cristina 
de Almeida</t>
  </si>
  <si>
    <t>Tania Mara Alves 
Dias</t>
  </si>
  <si>
    <t>Luiz Antonio Braz</t>
  </si>
  <si>
    <t>Mariana de Oliveira 
Melo</t>
  </si>
  <si>
    <t>Jamile Franciele de 
Carvalho</t>
  </si>
  <si>
    <t>Edward Fraga 
Barbosa</t>
  </si>
  <si>
    <t>Ana Verônica 
Furtado</t>
  </si>
  <si>
    <t>MENEZES 
EMPREENDIMENTOS 
IMOBILIÁRIOS S/S</t>
  </si>
  <si>
    <t>Sérgio Keiji Tanno 
Filho</t>
  </si>
  <si>
    <t>Orineu Pinto Franco</t>
  </si>
  <si>
    <t>Marcio Yoshihiro 
Horii</t>
  </si>
  <si>
    <t>57</t>
  </si>
  <si>
    <t>Nelson Candido Luz</t>
  </si>
  <si>
    <t>Hélita Heloana 
Sartori</t>
  </si>
  <si>
    <t>Carla Begnini de 
Almeida Fratucci</t>
  </si>
  <si>
    <t>Aparecida de Fatima 
Patrocinio Dias</t>
  </si>
  <si>
    <t>Milton Bejatto</t>
  </si>
  <si>
    <t>Maria Eunice Pomini 
Inocente</t>
  </si>
  <si>
    <t>Jane Aparecida 
Sampaio Gonçalves</t>
  </si>
  <si>
    <t>Cleiciele Rodrigues 
Vitorino</t>
  </si>
  <si>
    <t>Vitor Paulo da 
Silva</t>
  </si>
  <si>
    <t>Wilson Oliveira dos 
Santos</t>
  </si>
  <si>
    <t>Daiane Fernandes da 
Rocha</t>
  </si>
  <si>
    <t>Vamol - Indústria 
Moveleira Ltda</t>
  </si>
  <si>
    <t>Vertiz Educação e 
Tecnologia Ltda</t>
  </si>
  <si>
    <t>Kimm Comércio e 
Importação de 
Produtos 
Alimentícios Ltda - 
ME</t>
  </si>
  <si>
    <t>Renato Tavares Yabe</t>
  </si>
  <si>
    <t>Julio Cesar Morais 
Primo</t>
  </si>
  <si>
    <t>Maria Elisa 
Guimaraes</t>
  </si>
  <si>
    <t>Lorraine Pereira da 
Silva</t>
  </si>
  <si>
    <t>Eliedio Vidal</t>
  </si>
  <si>
    <t>Ivete Aparecida da 
Silva Toro</t>
  </si>
  <si>
    <t>José Bento Poli</t>
  </si>
  <si>
    <t>Joel da Silva 
Ferreira</t>
  </si>
  <si>
    <t>Jedson Fernandes 
Castro</t>
  </si>
  <si>
    <t>Cleonir Rodrigues</t>
  </si>
  <si>
    <t>Paulo Jayme Silvano 
Vieira</t>
  </si>
  <si>
    <t>Anderson Pedroso 
Pereira da Silva</t>
  </si>
  <si>
    <t>Onias dos Santos</t>
  </si>
  <si>
    <t>Paulo Sérgio Marçal</t>
  </si>
  <si>
    <t>Israel Antonio de 
Souza Lopes</t>
  </si>
  <si>
    <t>Devanil de Oliveira 
e Cia Ltda ME</t>
  </si>
  <si>
    <t>Müller Elevadores - 
Eirele ME</t>
  </si>
  <si>
    <t>Flavia Mariana 
Pedroso Maroldi</t>
  </si>
  <si>
    <t>Maria Rita 
Rodrigues da Silva</t>
  </si>
  <si>
    <t>75</t>
  </si>
  <si>
    <t>Arilda Silvana de 
Lima Cardoso</t>
  </si>
  <si>
    <t>76</t>
  </si>
  <si>
    <t>Benedito Marques de 
Oliveira Filho</t>
  </si>
  <si>
    <t>Maria Aparecida 
Rodrigues</t>
  </si>
  <si>
    <t>Gritz &amp; Martins 
Ltda - ME</t>
  </si>
  <si>
    <t>Petrogel 
Transportes Ltda</t>
  </si>
  <si>
    <t>Dayane Batista de 
Lima Custodio</t>
  </si>
  <si>
    <t>Michael Cidral</t>
  </si>
  <si>
    <t>José Victor da Cruz 
Garcia</t>
  </si>
  <si>
    <t>Renata Ferreira 
Mazzei</t>
  </si>
  <si>
    <t>Wagner Costa</t>
  </si>
  <si>
    <t>José Nonato Neto</t>
  </si>
  <si>
    <t>Maria José da Silva</t>
  </si>
  <si>
    <t>Everaldo Sá Teles</t>
  </si>
  <si>
    <t>Aro Assessoria 
Empresarial &amp; 
Administradora de 
Ativos Ltda - EPP</t>
  </si>
  <si>
    <t>Lívia Silva Dias</t>
  </si>
  <si>
    <t>86</t>
  </si>
  <si>
    <t>Fabio Ricardo 
Fuganholi</t>
  </si>
  <si>
    <t>FISH FERTIL 
INDUSTRIA E 
COMERCIO LTDA</t>
  </si>
  <si>
    <t>Deoclides Ribeiro 
da Silva Junior</t>
  </si>
  <si>
    <t>90</t>
  </si>
  <si>
    <t>Royster S/A Gestão 
de Patrimônio 
Pessoal e Serviços</t>
  </si>
  <si>
    <t>Domingos Roberto 
Camacho</t>
  </si>
  <si>
    <t>Metzler Comércio de 
peças Ltda</t>
  </si>
  <si>
    <t>Pedro Jauri Leite</t>
  </si>
  <si>
    <t>SOUZA &amp; RODRIGUES 
LTDA ME</t>
  </si>
  <si>
    <t>Lourivaldo Zacarias 
da Silva</t>
  </si>
  <si>
    <t>MGR Móveis Ltda - 
ME</t>
  </si>
  <si>
    <t>Damião João de 
Souza</t>
  </si>
  <si>
    <t>Léo Strasbach de 
Souza</t>
  </si>
  <si>
    <t>M &amp; M Indústria 
Alimentícia Ltda.</t>
  </si>
  <si>
    <t>CESAR MERCANTIL 
NACIONAL DE 
ALIMENTOS LTDA  EPP</t>
  </si>
  <si>
    <t>Claudio Budziak</t>
  </si>
  <si>
    <t>Sueli de Fátima 
Pinto da Silva</t>
  </si>
  <si>
    <t>Arlindo Ribeiro</t>
  </si>
  <si>
    <t>Procon Municipal de 
Campo Largo - PR</t>
  </si>
  <si>
    <t>Neusa Regina de 
Andrade Stoco</t>
  </si>
  <si>
    <t>Norberto Luis 
Fragoso</t>
  </si>
  <si>
    <t>Marcia do Rocio 
Ferreira e outros</t>
  </si>
  <si>
    <t>Gildo Stoker</t>
  </si>
  <si>
    <t>NSA Distribuidora 
de Petróleo Ltda</t>
  </si>
  <si>
    <t>Karin Cristina 
Elger Chavoni</t>
  </si>
  <si>
    <t>Silmara Aparecida 
Bertoli Fabricio</t>
  </si>
  <si>
    <t>Iraci Choti Catarin</t>
  </si>
  <si>
    <t>Odilei de Menezes 
Pereira</t>
  </si>
  <si>
    <t>Gilmar da Silva</t>
  </si>
  <si>
    <t>Angela Maria de 
Alencar Duarte</t>
  </si>
  <si>
    <t>Adenis Gomes da 
Silva</t>
  </si>
  <si>
    <t>IRONI RIBEIRO</t>
  </si>
  <si>
    <t>Edson Pedroso dos 
Santos</t>
  </si>
  <si>
    <t>EDVALDO SAMPAIO DE 
ALMEIDA</t>
  </si>
  <si>
    <t>Maria Dolores 
Cardoso Hachmann</t>
  </si>
  <si>
    <t>Etienne Wallace 
Pascutti</t>
  </si>
  <si>
    <t>Luiz Adriano 
Zaguini</t>
  </si>
  <si>
    <t>Soeli Aparecida 
Garcia de Mendonça</t>
  </si>
  <si>
    <t>Anderson da Silva 
Emerim</t>
  </si>
  <si>
    <t>Enzo Yam Previdelli</t>
  </si>
  <si>
    <t>Julio Cesar 
Guariento</t>
  </si>
  <si>
    <t>Maria Helena da 
Silva Lopes</t>
  </si>
  <si>
    <t>Victor Hugo Soares</t>
  </si>
  <si>
    <t>Jurandir José Alves</t>
  </si>
  <si>
    <t>Aparecido Lopes da 
Costa</t>
  </si>
  <si>
    <t>Edson Thomal Júnior</t>
  </si>
  <si>
    <t>LUCINEIA NUNES 
MALIN</t>
  </si>
  <si>
    <t>Jeel Manoel de 
Carvalho</t>
  </si>
  <si>
    <t>Amauri Pereira 
Santos</t>
  </si>
  <si>
    <t>Armando Mendes de 
Queiroz Filho</t>
  </si>
  <si>
    <t>Sergio Ricardo da 
Silva</t>
  </si>
  <si>
    <t>Tania Cristina 
Dalboni</t>
  </si>
  <si>
    <t>Nelson Aparecido 
Gerotti</t>
  </si>
  <si>
    <t>Wanderleia 
Aparecida da Silva</t>
  </si>
  <si>
    <t>Simone Meira dos 
Santos</t>
  </si>
  <si>
    <t>Silvia Meira dos 
Santos</t>
  </si>
  <si>
    <t>Gean Gilberto 
Ticoman</t>
  </si>
  <si>
    <t>Adão Carlos Muhl</t>
  </si>
  <si>
    <t>Damedi Dambros 
Comércio de 
Medicamentos Ltda 
EPP</t>
  </si>
  <si>
    <t>Carlos Alberto 
Tinelli de Almeida</t>
  </si>
  <si>
    <t>Ivanilda Sales dos 
Santos</t>
  </si>
  <si>
    <t>Ronaldo Carreira 
Bernardo Neto</t>
  </si>
  <si>
    <t>Vera Lúcia Pereira</t>
  </si>
  <si>
    <t>Vinicius Ramos 
Lopes</t>
  </si>
  <si>
    <t>Rogério Francisco 
de Souza</t>
  </si>
  <si>
    <t>Evandro Machado 
Morais</t>
  </si>
  <si>
    <t>Valdemir de Souza 
Lima</t>
  </si>
  <si>
    <t>Antonio Raimundo de 
Oliveira Neto</t>
  </si>
  <si>
    <t>Alison Guilherme 
Gomes Cossni</t>
  </si>
  <si>
    <t>Sergio Antonio 
Crevelaro</t>
  </si>
  <si>
    <t>José Vieira Marques</t>
  </si>
  <si>
    <t>Claudinei Fernandes</t>
  </si>
  <si>
    <t>Mario Cesar Longas</t>
  </si>
  <si>
    <t>J. P .Vedoveto - ME</t>
  </si>
  <si>
    <t>Leandro Cosme do 
Nascimento</t>
  </si>
  <si>
    <t>Mello Confecções de 
Roupas Ltda</t>
  </si>
  <si>
    <t>Jorge de Carvalho</t>
  </si>
  <si>
    <t>João Vieira dos 
Santos</t>
  </si>
  <si>
    <t>Wanderlei Soriano 
Sanches Parra</t>
  </si>
  <si>
    <t>GEOVANI ANDERSON DE 
SOUZA</t>
  </si>
  <si>
    <t>Paulo José dos 
Santos</t>
  </si>
  <si>
    <t>Roberto Aparecido 
Carvalho</t>
  </si>
  <si>
    <t>Everardo Magnoni 
Valladão</t>
  </si>
  <si>
    <t>Paulo Cezar Cantu &amp; 
Cia Ltda.</t>
  </si>
  <si>
    <t>Gildo Perbelini</t>
  </si>
  <si>
    <t>Nelci Alves</t>
  </si>
  <si>
    <t>Aion Ind  e Com de 
Confecções Ltda</t>
  </si>
  <si>
    <t>Adelson Nelson 
Toderke</t>
  </si>
  <si>
    <t>Marcia Hernandes 
Sanches Trovo</t>
  </si>
  <si>
    <t>Marcos Sanches 
Correia</t>
  </si>
  <si>
    <t>Roni Anderson 
Pedrini Pergo</t>
  </si>
  <si>
    <t>Rodrigues e Goulart 
Ltda</t>
  </si>
  <si>
    <t>Maria José Afonso 
Miranda</t>
  </si>
  <si>
    <t>Luis Carlos 
Pissinato</t>
  </si>
  <si>
    <t>Rafael Ricardo 
Rossi</t>
  </si>
  <si>
    <t>Vanusa Nascimento 
da Silva</t>
  </si>
  <si>
    <t>Iago Wanderley 
Bodevan</t>
  </si>
  <si>
    <t>Franciele da Silva 
Soares</t>
  </si>
  <si>
    <t>Marlene de Oliveira 
Machado</t>
  </si>
  <si>
    <t>Diego da Cruz 
Castruchi</t>
  </si>
  <si>
    <t>Sergio Ferreira da 
Silva</t>
  </si>
  <si>
    <t>Eduardo Winkler</t>
  </si>
  <si>
    <t>V L S de Carvalho 
Comércio ME</t>
  </si>
  <si>
    <t>Reginaldo dos 
Santos</t>
  </si>
  <si>
    <t>Sandra Aparecida 
Soares</t>
  </si>
  <si>
    <t>Bruna Izabela 
Demarchi</t>
  </si>
  <si>
    <t>Maisa Bispo de 
Oliveira</t>
  </si>
  <si>
    <t>Sinval Francisco da 
Silva</t>
  </si>
  <si>
    <t>Abiair Pereira dos 
Santos</t>
  </si>
  <si>
    <t>A. Meneguetti 
Transportes Ltda</t>
  </si>
  <si>
    <t>Thais Fernanda de 
Araujo</t>
  </si>
  <si>
    <t>Pedro dos Santos</t>
  </si>
  <si>
    <t>Ailton Mori</t>
  </si>
  <si>
    <t>João Devino 
Felisberto</t>
  </si>
  <si>
    <t>Valdeci Anselma da 
Silva</t>
  </si>
  <si>
    <t>Valceir Felipe</t>
  </si>
  <si>
    <t>Maria de Lourdes 
Silva</t>
  </si>
  <si>
    <t>Luis Dutra da Silva</t>
  </si>
  <si>
    <t>Gilmar Diniz Pena</t>
  </si>
  <si>
    <t>Marcos Ronie 
Ribeiro</t>
  </si>
  <si>
    <t>Marcelo Fagundes 
Ferreira</t>
  </si>
  <si>
    <t>Adão Costa de Lima</t>
  </si>
  <si>
    <t>LM Dantas</t>
  </si>
  <si>
    <t>Willian José 
Marques Costa</t>
  </si>
  <si>
    <t>Flavia Maria Caldas 
Beche da Silva</t>
  </si>
  <si>
    <t>Delcides 
Constantino Miguel 
Netto</t>
  </si>
  <si>
    <t>Mercantil de Roupas 
e Confecções Mourão 
Ltda Me</t>
  </si>
  <si>
    <t>Procon de Campo 
Mourão - PR</t>
  </si>
  <si>
    <t>José Carlos de 
Souza</t>
  </si>
  <si>
    <t>Pedro Gonçalves 
Barboza</t>
  </si>
  <si>
    <t>P. G. Barboza - 
Comércio e 
Recapagem de Pneus -
 ME</t>
  </si>
  <si>
    <t>Carlos Alberto 
Zonta Junior</t>
  </si>
  <si>
    <t>Vitor Hugo da Silva</t>
  </si>
  <si>
    <t>Valdete Cirino da 
Silva</t>
  </si>
  <si>
    <t>João da Gama Campos</t>
  </si>
  <si>
    <t>Rawane Kellyn da 
Silva</t>
  </si>
  <si>
    <t>Bortoletto 
Purificadores de 
Agua Ltda ME</t>
  </si>
  <si>
    <t>Luis Flávio Marins 
Filho</t>
  </si>
  <si>
    <t>João Chagas da 
Silva</t>
  </si>
  <si>
    <t>Dionísio de Sousa</t>
  </si>
  <si>
    <t>Luciana Caraski 
Botan</t>
  </si>
  <si>
    <t>A.B.R. Comércio de 
Aviamentos Ltda - 
ME</t>
  </si>
  <si>
    <t>41</t>
  </si>
  <si>
    <t>Maycon Rodrigo 
Terto de Andrade</t>
  </si>
  <si>
    <t>Mercearia Quedas 
Ltda ME</t>
  </si>
  <si>
    <t>Neudair Donizete 
Vieira</t>
  </si>
  <si>
    <t>Jair Aparecido Rola</t>
  </si>
  <si>
    <t>AMILTON ANDERSON DA 
CUNHA</t>
  </si>
  <si>
    <t>Otávio Almeida</t>
  </si>
  <si>
    <t>JODWILSON DA SILVA 
PEREIRA</t>
  </si>
  <si>
    <t>Valdete Antonia 
Meurer</t>
  </si>
  <si>
    <t>Frigorífico Jr. 
Ltda.</t>
  </si>
  <si>
    <t>Fabiana Carvalho de 
Azevedo</t>
  </si>
  <si>
    <t>Walber Henrique de 
Barros Silva</t>
  </si>
  <si>
    <t>Heroi Yoshito 
Yoshinaga</t>
  </si>
  <si>
    <t>Harmatiuk Serviços 
Elétricos LTDA</t>
  </si>
  <si>
    <t>Leandro Becker 
Transportes</t>
  </si>
  <si>
    <t>Paulo Roberto de 
Castro</t>
  </si>
  <si>
    <t>Alexandre Augusto 
Parrales Billo</t>
  </si>
  <si>
    <t>Luciana Alves</t>
  </si>
  <si>
    <t>Sebastião Rabelo de 
Almeida</t>
  </si>
  <si>
    <t>José Ludovico</t>
  </si>
  <si>
    <t>Verônica da Silva 
Batista</t>
  </si>
  <si>
    <t>Nadir Inês Machado</t>
  </si>
  <si>
    <t>Sérgio Antonio 
Grigio</t>
  </si>
  <si>
    <t>Douglas Henrique 
Pedroso Ribeiro</t>
  </si>
  <si>
    <t>Douglas H P Ribeiro 
&amp; Cia Ltda</t>
  </si>
  <si>
    <t>TARCISIO JOSE 
RIBEIRO</t>
  </si>
  <si>
    <t>Emerson Pierdoná</t>
  </si>
  <si>
    <t>Lazaro Vieira de 
Almeida</t>
  </si>
  <si>
    <t>Fernando Hamamoto 
Filho</t>
  </si>
  <si>
    <t>Raphael Fernando de 
Faveri</t>
  </si>
  <si>
    <t>Edson Luiz Nuss</t>
  </si>
  <si>
    <t>Martinho Moreira de 
Almeida</t>
  </si>
  <si>
    <t>Mario Garcia Neto</t>
  </si>
  <si>
    <t>Vitor Roma</t>
  </si>
  <si>
    <t>Reunidas S.A. 
Transportes 
Coletivos</t>
  </si>
  <si>
    <t>Marlene Ribeiro 
Ponte Chaves</t>
  </si>
  <si>
    <t>Edmar Cogo &amp; Cia 
Ltda</t>
  </si>
  <si>
    <t>Rodrigo Albino 
Matte</t>
  </si>
  <si>
    <t>Karine Kessler</t>
  </si>
  <si>
    <t>Marizete Terezinha 
Knecht Sodoschi 
Confecções - ME</t>
  </si>
  <si>
    <t>Andressa Souza dos 
Santos</t>
  </si>
  <si>
    <t>AME - Assistência 
Média Especializada 
Ltda. - ME</t>
  </si>
  <si>
    <t>Raphael Richard 
Barboza</t>
  </si>
  <si>
    <t>Justino Lara da 
Silva</t>
  </si>
  <si>
    <t>Ricco Indústria e 
Comércio de 
Confecções Ltda</t>
  </si>
  <si>
    <t>Fabio Archanjo Dama</t>
  </si>
  <si>
    <t>Otavio Manoel Alves 
de Carvalho</t>
  </si>
  <si>
    <t>Jose Lourenço 
Sobrinho</t>
  </si>
  <si>
    <t>Severina Maria 
Ramalho</t>
  </si>
  <si>
    <t>Maicon Morais de 
Aguiar</t>
  </si>
  <si>
    <t>Maria Aparecida 
Silva dos Santos</t>
  </si>
  <si>
    <t>G. Melo da Silva - 
EPP</t>
  </si>
  <si>
    <t>Leila Maria de 
Aquino</t>
  </si>
  <si>
    <t>Ministério Público 
do Estado do Mato 
Grosso</t>
  </si>
  <si>
    <t>Vanderlei Reck</t>
  </si>
  <si>
    <t>Gilmar Paulo Borges 
&amp; Cia Ltda</t>
  </si>
  <si>
    <t>Valdenei Carlos 
Alberti</t>
  </si>
  <si>
    <t>Sergio Luis Vieira</t>
  </si>
  <si>
    <t>Trans Cortez 
Transportes Ltda</t>
  </si>
  <si>
    <t>Rosa de Oliveira 
Campos</t>
  </si>
  <si>
    <t>Luiz Quatrin</t>
  </si>
  <si>
    <t>Osmair Borges da 
Silva</t>
  </si>
  <si>
    <t>Adair Vieira Paes</t>
  </si>
  <si>
    <t>Dieverson Bach de 
Souza</t>
  </si>
  <si>
    <t>Maria Garcia 
Pinheiro</t>
  </si>
  <si>
    <t>Sindicato dos 
Produtores Rurais 
de Campos de Júlio -
 MT</t>
  </si>
  <si>
    <t>Oneide Adão Rodoy</t>
  </si>
  <si>
    <t>Vilson Zanatta</t>
  </si>
  <si>
    <t>Manoel Cleres 
Teixeira da Silva</t>
  </si>
  <si>
    <t>Loraynne dos Passos 
Velozo</t>
  </si>
  <si>
    <t>Roger Alessandro 
Rodrigues Pereira</t>
  </si>
  <si>
    <t>Jean Pierre de 
Araújo Ragi</t>
  </si>
  <si>
    <t>Odair José Santiago 
de Oliveira</t>
  </si>
  <si>
    <t>Sirlene Gonçalves 
Ribeiro</t>
  </si>
  <si>
    <t>Isabelino Louveira</t>
  </si>
  <si>
    <t>Elisângela Pereira 
Zucchi da Silva</t>
  </si>
  <si>
    <t>Wilson Campos de 
Arruda</t>
  </si>
  <si>
    <t>Aline Rocha 
Rodrigues</t>
  </si>
  <si>
    <t>Valéria da Silva 
Moura</t>
  </si>
  <si>
    <t>Luiz Ortiz Lazaro</t>
  </si>
  <si>
    <t>Procon - MT</t>
  </si>
  <si>
    <t>Claudineia Maria 
Moura</t>
  </si>
  <si>
    <t>Nelson Jardel 
Gerhardt</t>
  </si>
  <si>
    <t>Joana Rita de 
Cássia Mesquita</t>
  </si>
  <si>
    <t>Andreia de Oliveira 
Domingues</t>
  </si>
  <si>
    <t>Graciela Perez</t>
  </si>
  <si>
    <t>Ivaldo Alex Marques 
Indio</t>
  </si>
  <si>
    <t>Glauciele Ramos de 
Arruda</t>
  </si>
  <si>
    <t>Vera Lúcia Brugnago</t>
  </si>
  <si>
    <t>Dagoberto Francisco 
Perin</t>
  </si>
  <si>
    <t>Valdemar Bispo de 
Moraes</t>
  </si>
  <si>
    <t>Jumara de Oliveira</t>
  </si>
  <si>
    <t>Andre Roberto 
Araújo Jordão</t>
  </si>
  <si>
    <t>E.G.P. da Silva ME</t>
  </si>
  <si>
    <t>Guilherme Machado 
Amaral Me</t>
  </si>
  <si>
    <t>Denilson Faria 
Rodrigues Serviços -
 ME</t>
  </si>
  <si>
    <t>Jose Walter 
Zacarias</t>
  </si>
  <si>
    <t>Flávio Lucio Sousa 
Guimarães</t>
  </si>
  <si>
    <t>Victor Gonçalves</t>
  </si>
  <si>
    <t>Francisco Honório 
de Carvalho</t>
  </si>
  <si>
    <t>Katiane Alves</t>
  </si>
  <si>
    <t>Luciano Garcia de 
Melo</t>
  </si>
  <si>
    <t>Mauricio Denis 
Birck</t>
  </si>
  <si>
    <t>Jair Correlo 
Sobrinho</t>
  </si>
  <si>
    <t>Reinaldo Carmo 
Cirino</t>
  </si>
  <si>
    <t>Magna Aparecida da 
Silva Cirino</t>
  </si>
  <si>
    <t>Alveri Francisco 
Marcante</t>
  </si>
  <si>
    <t>Antonio Zacarias 
Bezerra</t>
  </si>
  <si>
    <t>Sebastião Lopes 
Pessoa</t>
  </si>
  <si>
    <t>Evalina Ribeiro</t>
  </si>
  <si>
    <t>Terezinha D'Avila 
Cortez Machado</t>
  </si>
  <si>
    <t>Alexandre Gonçalves 
da Silva</t>
  </si>
  <si>
    <t>Eder Martins Pinto</t>
  </si>
  <si>
    <t>Carlos Alberto 
Martins Pinto</t>
  </si>
  <si>
    <t>Josineide Rodrigues 
Costa</t>
  </si>
  <si>
    <t>L. A. Construtora 
Ltda EPP</t>
  </si>
  <si>
    <t>C R DA SILVEIRA &amp; 
CIA LTDA ME</t>
  </si>
  <si>
    <t>PROCON</t>
  </si>
  <si>
    <t>Procon de 
Rondonópolis - MT</t>
  </si>
  <si>
    <t>Leonel Itapura 
Duarte</t>
  </si>
  <si>
    <t>Carmen Aparecida 
dos Santos Monteiro 
Alt de Abreu</t>
  </si>
  <si>
    <t>Carlos Alberto de 
Souza</t>
  </si>
  <si>
    <t>Fazenda Pública do 
Estado de Mato 
Grosso</t>
  </si>
  <si>
    <t>Joana Moreira de 
Souza</t>
  </si>
  <si>
    <t>Marcus Vinicius de 
Souza</t>
  </si>
  <si>
    <t>Marcelo Borges 
Rodrigues</t>
  </si>
  <si>
    <t>Silvio da Silva 
Rodrigues</t>
  </si>
  <si>
    <t>Compacta Comercial 
LTDA - 
Supermercados BIG 
Master</t>
  </si>
  <si>
    <t>CARLOS ALBERTO 
GONÇALVES</t>
  </si>
  <si>
    <t>Cibelle Gomes 
Menezes</t>
  </si>
  <si>
    <t>Tiago Alexandre 
Monteiro</t>
  </si>
  <si>
    <t>Claudemir da Silva 
Santos</t>
  </si>
  <si>
    <t>Sinderley Araujo de 
Souza</t>
  </si>
  <si>
    <t>Kaio Allan Alves 
Dias</t>
  </si>
  <si>
    <t>Febroni Silva Souza</t>
  </si>
  <si>
    <t>Lucas Vargas 
Nogueira</t>
  </si>
  <si>
    <t>Aelson da Silva 
Santana</t>
  </si>
  <si>
    <t>Mislaine Alves do 
Nascimento</t>
  </si>
  <si>
    <t>Roberto José 
Morandini</t>
  </si>
  <si>
    <t>Dulcinéia Alves 
Belém</t>
  </si>
  <si>
    <t>Procon/MT</t>
  </si>
  <si>
    <t>Fazenda Pública 
Estadual</t>
  </si>
  <si>
    <t>Vinicio Deolindo 
Lopes</t>
  </si>
  <si>
    <t>Arenilton Lopes de 
Souza</t>
  </si>
  <si>
    <t>Ivan Souza Santos</t>
  </si>
  <si>
    <t>Everton Zeni</t>
  </si>
  <si>
    <t>Leonel Martins</t>
  </si>
  <si>
    <t>Manoel Marcilio</t>
  </si>
  <si>
    <t>Benedita Marques de 
Abreu</t>
  </si>
  <si>
    <t>Libanio de Almeida 
Godoy Neto</t>
  </si>
  <si>
    <t>Sara Maria Alves da 
Silva</t>
  </si>
  <si>
    <t>Cesario Ramos 
Pereira</t>
  </si>
  <si>
    <t>JULISGREGORY 
MARTINS FERREIRA DA 
SILVA</t>
  </si>
  <si>
    <t>Marlene Kopp</t>
  </si>
  <si>
    <t>Sebastião 
Evangelista de 
Souza</t>
  </si>
  <si>
    <t>Tainara Aparecida 
Pereira Assunção</t>
  </si>
  <si>
    <t>Prefeitura 
Municipal de Cuiabá</t>
  </si>
  <si>
    <t>Jefferson de 
Almeida Costa</t>
  </si>
  <si>
    <t>Base Dupla Serviços 
e Construções Civil 
Eireli</t>
  </si>
  <si>
    <t>Deoclécio Pereira 
do Lago</t>
  </si>
  <si>
    <t>FARMÁCIA NACIONAL 
LTDA ME</t>
  </si>
  <si>
    <t>Saulo Aparecido 
Pavan da Silva</t>
  </si>
  <si>
    <t>Helena Rippel</t>
  </si>
  <si>
    <t>Cristina Rodrigues 
Mateus</t>
  </si>
  <si>
    <t>Gildete Souza da 
Silva</t>
  </si>
  <si>
    <t>Eliane Domingues 
Santana</t>
  </si>
  <si>
    <t>Gercino Alves Silva</t>
  </si>
  <si>
    <t>PAMELA CAETANO DOS 
SANTOS</t>
  </si>
  <si>
    <t>Xismara Domingues 
Leite</t>
  </si>
  <si>
    <t>LEOVALDO ALVES DE 
CASTRO</t>
  </si>
  <si>
    <t>Adriel Nantes Pinto 
- ME</t>
  </si>
  <si>
    <t>Ronaldo dos Santos 
Moreira</t>
  </si>
  <si>
    <t>Thiago Santos Mota</t>
  </si>
  <si>
    <t>Motomagazine 
Automotores Ltda</t>
  </si>
  <si>
    <t>Luciana Nogueira 
Martins</t>
  </si>
  <si>
    <t>Clécio de Matos 
Pereira</t>
  </si>
  <si>
    <t>Jean Stefanio de 
Santana</t>
  </si>
  <si>
    <t>Jocineide Neves 
Santana</t>
  </si>
  <si>
    <t>Lucas Henrique da 
Costa</t>
  </si>
  <si>
    <t>Roberto Carlos 
Magalhães Stabile 
Filho</t>
  </si>
  <si>
    <t>Espólio de Enio 
Rospierski</t>
  </si>
  <si>
    <t>Jusley Castro 
Pedroso</t>
  </si>
  <si>
    <t>R. Dalbosco 
Materiais Elétricos 
Ltda - ME</t>
  </si>
  <si>
    <t>A. V. Gallon 
Transportadora Ltda 
ME</t>
  </si>
  <si>
    <t>Alison Tadeu 
Fernandes Sales</t>
  </si>
  <si>
    <t>Supermercado 
Rodrigues Ltda</t>
  </si>
  <si>
    <t>Marcelo Dauri 
Soschinske</t>
  </si>
  <si>
    <t>DIESEL RECAPAGENS 
DE PNEUS LTDA ME</t>
  </si>
  <si>
    <t>Livia Carolina 
Francisco</t>
  </si>
  <si>
    <t>Roberto Werner 
Martins</t>
  </si>
  <si>
    <t>Joatan Mariano de 
Souza</t>
  </si>
  <si>
    <t>Andre Luiz Baretta</t>
  </si>
  <si>
    <t>EDNA LUCIA FRASSON 
CEZARIO</t>
  </si>
  <si>
    <t>Rosane Ballen</t>
  </si>
  <si>
    <t>ADELIR CAPPELLARI</t>
  </si>
  <si>
    <t>Jorge Luis Oribes 
Barbosa</t>
  </si>
  <si>
    <t>Auria Gonçalves da 
Silva - ME</t>
  </si>
  <si>
    <t>Luiz Paulo Mendes 
Ferreira</t>
  </si>
  <si>
    <t>Raoni Conte 
Veneziano</t>
  </si>
  <si>
    <t>Elton da Rocha 
Caetano</t>
  </si>
  <si>
    <t>Adair Cesar Copetti</t>
  </si>
  <si>
    <t>DENISE MARIA 
GONCALVES NEFF 
HANSER</t>
  </si>
  <si>
    <t>Durlicouros 
Indústria e 
Comércio de Couros 
Exportação e 
Importação Ltda</t>
  </si>
  <si>
    <t>Procon - Núcleo 
Municipal de 
Proteção e Defesa 
do Consumidor</t>
  </si>
  <si>
    <t>Thiago Cunico 
Marcondes</t>
  </si>
  <si>
    <t>Moacir Loqueti</t>
  </si>
  <si>
    <t>Made Sehn Madeiras 
Ltda - ME</t>
  </si>
  <si>
    <t>Irmãos Filippi 
Materiais de 
Construção Ltda</t>
  </si>
  <si>
    <t>Antonia Aparecida 
de Oliveira Fava</t>
  </si>
  <si>
    <t>João Gualberto 
Santana Rocha - ME</t>
  </si>
  <si>
    <t>Zagonel Materiais 
para Construção</t>
  </si>
  <si>
    <t>Jandiara da Silva 
Mendes</t>
  </si>
  <si>
    <t>Olga Coser</t>
  </si>
  <si>
    <t>Falcon Express 
Service Ltda - ME</t>
  </si>
  <si>
    <t>Pedro Jacintho 
Galli</t>
  </si>
  <si>
    <t>José do Carmo da 
Silva Santos</t>
  </si>
  <si>
    <t>Élcio Antonio de 
Medeiros</t>
  </si>
  <si>
    <t>José Filho Pinto 
Lima</t>
  </si>
  <si>
    <t>Diego de Souza 
Meneghel</t>
  </si>
  <si>
    <t>Marcia Araujo da 
Silva</t>
  </si>
  <si>
    <t>GILSON DOS SANTOS 
CHAVES</t>
  </si>
  <si>
    <t>Adonias de Souza 
Oliveira</t>
  </si>
  <si>
    <t>Nossa Senhora de 
Fátima Mercadinho 
Ltda.</t>
  </si>
  <si>
    <t>Materiais de 
Construção 
Garapeira</t>
  </si>
  <si>
    <t>Walquiria Souza 
Domingos</t>
  </si>
  <si>
    <t>Quik Motos</t>
  </si>
  <si>
    <t>José de Queiroz</t>
  </si>
  <si>
    <t>Locanorte Locação 
de Caçambas e 
Equipamentos Ltda</t>
  </si>
  <si>
    <t>Pablo Pires Morais</t>
  </si>
  <si>
    <t>Léia Rangel da 
Silva</t>
  </si>
  <si>
    <t>Daiane Backes</t>
  </si>
  <si>
    <t>Dirce Batista 
Bonfim</t>
  </si>
  <si>
    <t>Higino Alves dos 
Passos</t>
  </si>
  <si>
    <t>Metalnorte 
Construções 
Metalicas Ltda ME</t>
  </si>
  <si>
    <t>Carmo Lourenço 
Junior</t>
  </si>
  <si>
    <t>GIOVANI RICARDO 
SAVOINE</t>
  </si>
  <si>
    <t>Fernando Carlos 
Zembrani</t>
  </si>
  <si>
    <t>Fabio Fernandes</t>
  </si>
  <si>
    <t>Gilson Dantas da 
Silva</t>
  </si>
  <si>
    <t>Maria Daniele de 
Moura Oliveira</t>
  </si>
  <si>
    <t>PG Barbosa e Cia 
Ltda</t>
  </si>
  <si>
    <t>J A Pereira Ltda ME</t>
  </si>
  <si>
    <t>Arnaldo Nunes da 
Silva</t>
  </si>
  <si>
    <t>Irene Pereira de 
Andrade</t>
  </si>
  <si>
    <t>MRV Comércio e 
Serviços LTDA ME</t>
  </si>
  <si>
    <t>Neide Ferreira Rosa</t>
  </si>
  <si>
    <t>AVENIDA CENTER 
MOTOS</t>
  </si>
  <si>
    <t>Renato Miranda 
Loureira</t>
  </si>
  <si>
    <t>Artico Transporte 
LTDA - EPP</t>
  </si>
  <si>
    <t>Américo José Guero</t>
  </si>
  <si>
    <t>Librenorte 
Implementos 
Rodoviários Ltda</t>
  </si>
  <si>
    <t>Dionisio Otowicz</t>
  </si>
  <si>
    <t>Pato Branco 
Alimentos Ltda</t>
  </si>
  <si>
    <t>Eliana Rocha de 
Almeida</t>
  </si>
  <si>
    <t>Manancial 
Transportes Ltda - 
ME</t>
  </si>
  <si>
    <t>Itamar Rodrigues de 
Almeida</t>
  </si>
  <si>
    <t>Manoel Antônio 
Teixeira</t>
  </si>
  <si>
    <t>E. Guarez 
Minimercado - ME</t>
  </si>
  <si>
    <t>Edmo Silva Junior</t>
  </si>
  <si>
    <t>Jorge Pires 
Fagundes</t>
  </si>
  <si>
    <t>Luciene Pereira 
Nogueira</t>
  </si>
  <si>
    <t>Kety Marla Ribeiro 
de Oliveira</t>
  </si>
  <si>
    <t>Alda Arce Vaiatti</t>
  </si>
  <si>
    <t>Adriano Ajala</t>
  </si>
  <si>
    <t>Ministério Público 
Estadual do Mato 
Grosso do Sul</t>
  </si>
  <si>
    <t>Gilmar Coelho da 
Silva - ME</t>
  </si>
  <si>
    <t>Alex Alberto 
Aguilar</t>
  </si>
  <si>
    <t>Valcemi Ferreira 
Borges</t>
  </si>
  <si>
    <t>Antonio Fernando 
Figueiredo</t>
  </si>
  <si>
    <t>Ana Luiza Gonçalves 
Vasques</t>
  </si>
  <si>
    <t>MIGUEL DA ROCHA</t>
  </si>
  <si>
    <t>Natália Paulo 
Gonçalves</t>
  </si>
  <si>
    <t>Natalício Ferreira 
Almeida</t>
  </si>
  <si>
    <t>Alan Rocha Flores</t>
  </si>
  <si>
    <t>Murilo da Silva 
Arantes</t>
  </si>
  <si>
    <t>CIDADE JARDIM 
TURISMO E 
FRETAMENTO LTDA.</t>
  </si>
  <si>
    <t>Ary Marcal de Souza</t>
  </si>
  <si>
    <t>Rodrigo da Silva</t>
  </si>
  <si>
    <t>Antonio Cezario da 
Costa</t>
  </si>
  <si>
    <t>Bianca Alves da 
Silva</t>
  </si>
  <si>
    <t>Raquel Rodrigues 
Nunes de Almeida</t>
  </si>
  <si>
    <t>Luis Marcio dos 
Santos</t>
  </si>
  <si>
    <t>Semalo Indústria e 
Comércio de 
Alimentos Ltda</t>
  </si>
  <si>
    <t>Adilson José Marchi</t>
  </si>
  <si>
    <t>Alexandre Santos de 
Souza</t>
  </si>
  <si>
    <t>Sindicato dos 
Auditores Fiscais 
da Receita Estadual 
do Tocantins</t>
  </si>
  <si>
    <t>Luiz Carlos 
Sofiatti</t>
  </si>
  <si>
    <t>Braúlio Salomão de 
Carvalho</t>
  </si>
  <si>
    <t>MARLENE BARASUOL 
KRONBAUER</t>
  </si>
  <si>
    <t>Nariman Tenório 
Cardoso dos Santos</t>
  </si>
  <si>
    <t>KELSIMAR SILVA 
COELHO</t>
  </si>
  <si>
    <t>Reginaldo Leandro 
da Silva</t>
  </si>
  <si>
    <t>Leonardo Freitas de 
Paiva</t>
  </si>
  <si>
    <t>Nauílio Carlos da 
Silva Júnior</t>
  </si>
  <si>
    <t>Antonio Carlos 
Pereira</t>
  </si>
  <si>
    <t>Edna Chaves 
Velasquez</t>
  </si>
  <si>
    <t>OSMAR CASTILHO</t>
  </si>
  <si>
    <t>Cacildo Dias de 
Oliveira</t>
  </si>
  <si>
    <t>Aparecido Savi</t>
  </si>
  <si>
    <t>Jesus de Nazaré 
Alvarenga</t>
  </si>
  <si>
    <t>Sebastião Batista 
Ferreira</t>
  </si>
  <si>
    <t>Lazaro Danatiel 
Alves Machado</t>
  </si>
  <si>
    <t>Osmar Castilho Me</t>
  </si>
  <si>
    <t>Silvio Alberto 
Ferrari</t>
  </si>
  <si>
    <t>Daladier Agi</t>
  </si>
  <si>
    <t>Lauro da Silva 
Marques</t>
  </si>
  <si>
    <t>Hélio Gonçalves 
Caetano</t>
  </si>
  <si>
    <t>Nayara Priscila 
Trevisan</t>
  </si>
  <si>
    <t>Nelci Lucia Rabucka</t>
  </si>
  <si>
    <t>Alencar da Silva</t>
  </si>
  <si>
    <t>Claudio Kikuti</t>
  </si>
  <si>
    <t>Juliano Reinaldo Knies</t>
  </si>
  <si>
    <t>Neide Aparecida Marins Fernandes</t>
  </si>
  <si>
    <t>Adiles Rech</t>
  </si>
  <si>
    <t>Nara Lusia Fischer da Silva</t>
  </si>
  <si>
    <t>Luciana Souza da Silva</t>
  </si>
  <si>
    <t>Jean Carlos Cardoso Steyer</t>
  </si>
  <si>
    <t>Ministério Público do Trabalho - Procuradoria de Pato Branco/PR</t>
  </si>
  <si>
    <t>Vanusa de Sousa Menezes</t>
  </si>
  <si>
    <t>Elton Mattes</t>
  </si>
  <si>
    <t>Rudinei Zorzo</t>
  </si>
  <si>
    <t>Nicole Teresinha Ribaski</t>
  </si>
  <si>
    <t>Webert Maciel de Leles e Souza</t>
  </si>
  <si>
    <t>Larissa de Fatima Veiga</t>
  </si>
  <si>
    <t>Renato Luiz de Freitas</t>
  </si>
  <si>
    <t>Lelio Marques Cavalcante</t>
  </si>
  <si>
    <t>65</t>
  </si>
  <si>
    <t>Vitor Dias Pagotto</t>
  </si>
  <si>
    <t>André Roger Miranda Ramos</t>
  </si>
  <si>
    <t>Evandro Rafael Hendges Hunsche</t>
  </si>
  <si>
    <t>Rosani de Albuquerque</t>
  </si>
  <si>
    <t>Higor Vicentim</t>
  </si>
  <si>
    <t>Lucas Natanael Sbersi Sirtoli</t>
  </si>
  <si>
    <t>Jessica Dillmann Silva</t>
  </si>
  <si>
    <t>Joao Victor Medeiros dos Santos</t>
  </si>
  <si>
    <t>Vanessa Dorneles Ribeiro Machado</t>
  </si>
  <si>
    <t>Flavia Martins Campos de Moraes</t>
  </si>
  <si>
    <t>Viviane Souza Vieira Llano</t>
  </si>
  <si>
    <t>Ronaldo Cesar dos Santos</t>
  </si>
  <si>
    <t>Roberta Rosa Flores</t>
  </si>
  <si>
    <t>Juliana França Ferreira</t>
  </si>
  <si>
    <t>Daiane Carla Didó Karlinski</t>
  </si>
  <si>
    <t>Jean Francisco Gonçalves de Araujo</t>
  </si>
  <si>
    <t>Régis Andrei da Silva</t>
  </si>
  <si>
    <t>Paola Fernandes de Carvalho</t>
  </si>
  <si>
    <t>Kelly Regina Esperança</t>
  </si>
  <si>
    <t>Vilson Hubner</t>
  </si>
  <si>
    <t>Wilson Thiago Franzol</t>
  </si>
  <si>
    <t>Sandra Szczuk</t>
  </si>
  <si>
    <t>Thomas Willian Tyszka Costa</t>
  </si>
  <si>
    <t>Simone Cristina Zimmerman Ruschel</t>
  </si>
  <si>
    <t>Kristiane da Silva Souza Cândido</t>
  </si>
  <si>
    <t>Gleizer Largo Durante</t>
  </si>
  <si>
    <t>Sergio Roberto Segreti</t>
  </si>
  <si>
    <t>Rodrigo Schimitt Saldanha</t>
  </si>
  <si>
    <t>Angela Cristina de Souza Lougue</t>
  </si>
  <si>
    <t>Josaine Aparecida Blassioli Santos</t>
  </si>
  <si>
    <t>Diana Beatris Lenhardt</t>
  </si>
  <si>
    <t>Leise Josiane Deimling</t>
  </si>
  <si>
    <t>Rodrigo Orlando Scalco de Oliveira</t>
  </si>
  <si>
    <t>Reginaldo de Oliveira Souza</t>
  </si>
  <si>
    <t>Elaine Pinheiro</t>
  </si>
  <si>
    <t>Leandro Pinheiro Heleno</t>
  </si>
  <si>
    <t>William Batista Oliveira da Costa</t>
  </si>
  <si>
    <t>Fernando da Silva Cabral</t>
  </si>
  <si>
    <t>Caroline Boff de Godoy</t>
  </si>
  <si>
    <t>Simone Leoncio Mazon</t>
  </si>
  <si>
    <t>Raquel Donadello</t>
  </si>
  <si>
    <t>Gabriella Fernandes da Cruz</t>
  </si>
  <si>
    <t>1</t>
  </si>
  <si>
    <t>Felipe Assis Lauersdorf de Souza</t>
  </si>
  <si>
    <t>Ezequiel Borges da Rosa</t>
  </si>
  <si>
    <t>Mirca Mendes da Silva</t>
  </si>
  <si>
    <t>Fernanda da Rosa Machado</t>
  </si>
  <si>
    <t>Ana Carolina Jung</t>
  </si>
  <si>
    <t>Rodrigo Gomes da Luz</t>
  </si>
  <si>
    <t>José Carlos de Arruda Conceição Junior</t>
  </si>
  <si>
    <t>Suelen Daniel Leonardo Borges</t>
  </si>
  <si>
    <t>Cristiane Gattermann Kolling</t>
  </si>
  <si>
    <t>Luciana Carvalho</t>
  </si>
  <si>
    <t>Diene Caroline de Proença</t>
  </si>
  <si>
    <t>Dagoberto Clemente</t>
  </si>
  <si>
    <t>Rita Cassia Klesse do Nascimento</t>
  </si>
  <si>
    <t>Eva Maria Moraes Dias</t>
  </si>
  <si>
    <t>Alaertes Jesus Magalhaes</t>
  </si>
  <si>
    <t>Caroline Machado da Silva</t>
  </si>
  <si>
    <t>Vinicius Eduardo de Souza Vanzela</t>
  </si>
  <si>
    <t>Thiago Alessandro Ferreira</t>
  </si>
  <si>
    <t>Andreia Cristina Veiga Botini</t>
  </si>
  <si>
    <t>João Carlos Silva de Souza</t>
  </si>
  <si>
    <t>89</t>
  </si>
  <si>
    <t>Suelen Aparecida Elias</t>
  </si>
  <si>
    <t>Katia Loeri Batistela</t>
  </si>
  <si>
    <t>Lazaro Henrique Brotto</t>
  </si>
  <si>
    <t>Hossiana Sant Ana do Nascimento</t>
  </si>
  <si>
    <t>Gisele Maria de Oliveira Correia e Souza</t>
  </si>
  <si>
    <t>Fernanda Biasotto Begnini</t>
  </si>
  <si>
    <t>Rodrigo Matiazzi Risso</t>
  </si>
  <si>
    <t>Tiago dos Santos Pinto</t>
  </si>
  <si>
    <t>Maria José de Freitas Santana</t>
  </si>
  <si>
    <t>Jean Vagner Martins Machado</t>
  </si>
  <si>
    <t>Fabio Soares</t>
  </si>
  <si>
    <t>Terezinha Strapazzon Pulga</t>
  </si>
  <si>
    <t>Janaina Aparecida Lara de Oliveira</t>
  </si>
  <si>
    <t>Diogo Tomas Lasch</t>
  </si>
  <si>
    <t>Priscila Aparecida Fernandes</t>
  </si>
  <si>
    <t>Marcos Felipe Dias Xavier</t>
  </si>
  <si>
    <t>Paulo Cesar Solera</t>
  </si>
  <si>
    <t>Camila Aparecida Alves Miguel</t>
  </si>
  <si>
    <t>Conselho Regional de Economia PR</t>
  </si>
  <si>
    <t>Gustavo Barros Miranda</t>
  </si>
  <si>
    <t>Eduardo Jose Barbosa de Oliveira</t>
  </si>
  <si>
    <t>LUIS CARLOS PIMENTEL</t>
  </si>
  <si>
    <t>Jorni Henn</t>
  </si>
  <si>
    <t>Wagner Schneider</t>
  </si>
  <si>
    <t>Cibele de Souza Paz</t>
  </si>
  <si>
    <t>Lucas Lazaro Vilela</t>
  </si>
  <si>
    <t>Angelica Caldana</t>
  </si>
  <si>
    <t>Ministério Público do Trabalho de Mato Grosso</t>
  </si>
  <si>
    <t>Maria Nilza Ribeiro de Souza</t>
  </si>
  <si>
    <t>Jussara Besutti</t>
  </si>
  <si>
    <t>Paulo Antonio Machado</t>
  </si>
  <si>
    <t>Marcos Paulo Costa Couto</t>
  </si>
  <si>
    <t>Kellen Keterly Amorim de Souza</t>
  </si>
  <si>
    <t>Gabriela Morgana de Conto</t>
  </si>
  <si>
    <t>47</t>
  </si>
  <si>
    <t>95</t>
  </si>
  <si>
    <t>Gessica Aline de Almeida</t>
  </si>
  <si>
    <t>Fernanda Stefani Freitas Gonçalves</t>
  </si>
  <si>
    <t>Katiane Maciel Cunha</t>
  </si>
  <si>
    <t>Bruna Maria de Souza</t>
  </si>
  <si>
    <t>68</t>
  </si>
  <si>
    <t>Jorge Gomes Ain Filho</t>
  </si>
  <si>
    <t>Rodrigo Teixeira Esteves</t>
  </si>
  <si>
    <t>Ministério Público do Estado do Rio Grande do Sul</t>
  </si>
  <si>
    <t>Kariny Christoffoli de Azevedo</t>
  </si>
  <si>
    <t>Juliano Yutaka Kato</t>
  </si>
  <si>
    <t>Luis Ramiro Charczuk Viana</t>
  </si>
  <si>
    <t>Gaudilei Costa de Almeida</t>
  </si>
  <si>
    <t>PA-97</t>
  </si>
  <si>
    <t>87</t>
  </si>
  <si>
    <t>91</t>
  </si>
  <si>
    <t>46</t>
  </si>
  <si>
    <t>Marcio Alexandre dos Santos Giroldi</t>
  </si>
  <si>
    <t>Mariana Forti Tonon Martini</t>
  </si>
  <si>
    <t>Marcos Antonio Ignacio</t>
  </si>
  <si>
    <t>Cirley Balmer</t>
  </si>
  <si>
    <t>Gilmei Tadiotto</t>
  </si>
  <si>
    <t>Giancarlo Pinter Mussatto</t>
  </si>
  <si>
    <t>Ana Paula Santos de Oliveira</t>
  </si>
  <si>
    <t>Fernando Zanella</t>
  </si>
  <si>
    <t>Diandra Freschi Fontana</t>
  </si>
  <si>
    <t>Tatiana Aparecida Ferreira</t>
  </si>
  <si>
    <t>Keilla Cristina Pedroso Albergoni</t>
  </si>
  <si>
    <t>José Adonis Brehm</t>
  </si>
  <si>
    <t>Elisabete dos Santos Oliveira</t>
  </si>
  <si>
    <t>Cristiane Casagrande</t>
  </si>
  <si>
    <t>Livia Priscila Nunes Hafele</t>
  </si>
  <si>
    <t>Thamires de Abreu Barriunuevo</t>
  </si>
  <si>
    <t>Cleonice Maidana Telles</t>
  </si>
  <si>
    <t>Dirceu Luis Hosda</t>
  </si>
  <si>
    <t>Moises de Jesus</t>
  </si>
  <si>
    <t>Alessandra Cardoso Mateus</t>
  </si>
  <si>
    <t>Paulo Sergio Venceslau Lacerda</t>
  </si>
  <si>
    <t>Cleverson Ailton Vilas Boas</t>
  </si>
  <si>
    <t>Carla Aparecida dos Santos Barreto</t>
  </si>
  <si>
    <t>Celso Passarini</t>
  </si>
  <si>
    <t>Carolina Krohn</t>
  </si>
  <si>
    <t>Christian Kohler</t>
  </si>
  <si>
    <t>Nathalia Della Giustina Etges</t>
  </si>
  <si>
    <t>Rogério Moraes da Silva</t>
  </si>
  <si>
    <t>Rafael Rauta</t>
  </si>
  <si>
    <t>Angela Maria de Souza Sanches</t>
  </si>
  <si>
    <t>Rafael Ronaldo Mello</t>
  </si>
  <si>
    <t>Rafaela Mottin Zanardi Hungaro</t>
  </si>
  <si>
    <t>Fernanda Schneider Ortiz</t>
  </si>
  <si>
    <t>Micheli Franco Seda</t>
  </si>
  <si>
    <t>Géssica Tatiana Leal</t>
  </si>
  <si>
    <t>Leticia Pontes Marcondes dos Santos</t>
  </si>
  <si>
    <t>Andressa Ervin Papke</t>
  </si>
  <si>
    <t>Ministério Público do Trabalho - 4ª Região</t>
  </si>
  <si>
    <t>Ivone Zamadei Santolin</t>
  </si>
  <si>
    <t>Soila Marly Fernandes</t>
  </si>
  <si>
    <t>Edenir Maciel Dias</t>
  </si>
  <si>
    <t>Ana Magnus Bresolin</t>
  </si>
  <si>
    <t>Marise Barreto Barbosa</t>
  </si>
  <si>
    <t>Federação dos Emp. No Com. e Serv. MS</t>
  </si>
  <si>
    <t>Priscila Raupp Mesquita</t>
  </si>
  <si>
    <t>Sindicato dos Empregados em Estabelecimentos Bancários e do Ramo Financeiro - SEEB MT</t>
  </si>
  <si>
    <t>Leandro Rocha Ribeiro</t>
  </si>
  <si>
    <t>Joao Paulo Raabe</t>
  </si>
  <si>
    <t>Luciane Cenci Gavioli</t>
  </si>
  <si>
    <t>Aline Zanchettin Bavaresco</t>
  </si>
  <si>
    <t>Wagner Dopke</t>
  </si>
  <si>
    <t>Sindicato dos Empregados em Estabelecimentos Bancários e Financeiros de Limeira</t>
  </si>
  <si>
    <t>Tauana Ibraina Rischter</t>
  </si>
  <si>
    <t>Diego Santana Magalhães</t>
  </si>
  <si>
    <t>Viviane Alves de Carvalho Bunzel</t>
  </si>
  <si>
    <t>Danúbia Desini da Silva</t>
  </si>
  <si>
    <t>Ministério do Trabalho - Superintendência Regional do Trabalho e Emprego do Paraná</t>
  </si>
  <si>
    <t>Carina Slongo Brezolin</t>
  </si>
  <si>
    <t>Vandressa Lidia Moreira</t>
  </si>
  <si>
    <t>Silvana Schossler Paulus</t>
  </si>
  <si>
    <t>Mario Moreira Garcia</t>
  </si>
  <si>
    <t>Ministério do Trabalho - Superintendência Regional do Trabalho e Emprego do Mato Grosso</t>
  </si>
  <si>
    <t>Mauricio Roese</t>
  </si>
  <si>
    <t>Patricia Martins Batista</t>
  </si>
  <si>
    <t>Sula Patricia Maciel</t>
  </si>
  <si>
    <t>Graciandra Cristiane da Silva</t>
  </si>
  <si>
    <t>Nayara Adriana Rodrigues</t>
  </si>
  <si>
    <t>Silvanete Luzia de Almeida</t>
  </si>
  <si>
    <t>Daniel Felipe Bender</t>
  </si>
  <si>
    <t>William Fabiano Cardoso</t>
  </si>
  <si>
    <t>Rafaela Nascimento Buhler</t>
  </si>
  <si>
    <t>Ângela Trindade Ferreira Glass</t>
  </si>
  <si>
    <t>Samuel Sena Ribeiro</t>
  </si>
  <si>
    <t>Ministério do Trabalho e Emprego</t>
  </si>
  <si>
    <t>Ivone dos Santos</t>
  </si>
  <si>
    <t>Michele Fernanda Behs</t>
  </si>
  <si>
    <t>Franciele Maximiano Cervelin</t>
  </si>
  <si>
    <t>Carlos Eduardo Freitas Paiva Souza</t>
  </si>
  <si>
    <t>Raul Lima dos Santos</t>
  </si>
  <si>
    <t>Lucas Augusto da Silva</t>
  </si>
  <si>
    <t>Welington Pedro Frassati</t>
  </si>
  <si>
    <t>Cleide Josiane Brusius</t>
  </si>
  <si>
    <t>Eliane Rodrigues dos Santos</t>
  </si>
  <si>
    <t>Regiane Paula Rosa Ceratti</t>
  </si>
  <si>
    <t>Vania Marlise Poersch Jurach</t>
  </si>
  <si>
    <t>Lidiane de Souza Bley dos Santos</t>
  </si>
  <si>
    <t>Alex Eduardo Moeller</t>
  </si>
  <si>
    <t>Rodrigo Castro dos Santos</t>
  </si>
  <si>
    <t>Esmeralda Messias Pereira</t>
  </si>
  <si>
    <t>Wilson Angelo Kinippeberg</t>
  </si>
  <si>
    <t>Luciano Gomes da Silva</t>
  </si>
  <si>
    <t>Marcia Cristina Zanata Maio</t>
  </si>
  <si>
    <t>Jardel Corte</t>
  </si>
  <si>
    <t>Rafhael Marquioreto Remedio</t>
  </si>
  <si>
    <t>Rosicleia Aparecida Farina</t>
  </si>
  <si>
    <t>Lilian Faxina</t>
  </si>
  <si>
    <t>Arthur de Fraga</t>
  </si>
  <si>
    <t>Newton Akihiro Takahashi</t>
  </si>
  <si>
    <t>Nilson Luiz Gasparetto</t>
  </si>
  <si>
    <t>Jucimar Hojnoski</t>
  </si>
  <si>
    <t>Solange Groff</t>
  </si>
  <si>
    <t>Jesilaine dos Reis</t>
  </si>
  <si>
    <t>Roberto Lenzini</t>
  </si>
  <si>
    <t>Josimar Salvador</t>
  </si>
  <si>
    <t>Vera Lucia Quege Ribas</t>
  </si>
  <si>
    <t>Flávia Silva Lenz</t>
  </si>
  <si>
    <t>Juliana Gomes da Silva</t>
  </si>
  <si>
    <t>Maria Antonia Cassol</t>
  </si>
  <si>
    <t>Irma Rosler</t>
  </si>
  <si>
    <t>Cleia Denize Dal Pai Kerkhoff</t>
  </si>
  <si>
    <t>Leila Vanessa Machado Silva</t>
  </si>
  <si>
    <t>Flávio Roberto de Melo Martins</t>
  </si>
  <si>
    <t>Jone Machado de Souza</t>
  </si>
  <si>
    <t>Frank Erick Silva Mundim</t>
  </si>
  <si>
    <t>Débora Kling</t>
  </si>
  <si>
    <t>Renato Rafael de Marchi</t>
  </si>
  <si>
    <t>Thais Hoffman</t>
  </si>
  <si>
    <t>Carla Rosana Elste Kugland</t>
  </si>
  <si>
    <t>Gilvan Johann</t>
  </si>
  <si>
    <t>Fabiana Neckel Bueno</t>
  </si>
  <si>
    <t>Flademir de Freitas dos Santos</t>
  </si>
  <si>
    <t>Cristiane Ramos Gueber de Mello</t>
  </si>
  <si>
    <t>Eduardo Lopes Santos</t>
  </si>
  <si>
    <t>Sheli Akemi Morita</t>
  </si>
  <si>
    <t>Priscilla Silva Sasaki</t>
  </si>
  <si>
    <t>Neivo Pedro Steffen</t>
  </si>
  <si>
    <t>Marcelo José Ritter</t>
  </si>
  <si>
    <t>Fernanda Vitt Borsoi</t>
  </si>
  <si>
    <t>Deborah Castro de Sousa e Silva</t>
  </si>
  <si>
    <t>Luis Valdir Fernandes Batista</t>
  </si>
  <si>
    <t>Luana de Souza Rezende</t>
  </si>
  <si>
    <t>Karine Baumhardt Garcia</t>
  </si>
  <si>
    <t>Fabiano de Souza</t>
  </si>
  <si>
    <t>Giovanna Meurer Weschenfelder</t>
  </si>
  <si>
    <t>Fernanda Dacoltivo</t>
  </si>
  <si>
    <t>Lourdes Claudete Vivan</t>
  </si>
  <si>
    <t>Ana Claudia do Prado Macedo</t>
  </si>
  <si>
    <t>Cristiane Tranquilo Sá</t>
  </si>
  <si>
    <t>Elaine Cristina Michelon</t>
  </si>
  <si>
    <t>Manoele Roman</t>
  </si>
  <si>
    <t>Marcelo de Oliveira</t>
  </si>
  <si>
    <t>Carina Maria Bombana</t>
  </si>
  <si>
    <t>Aline Manetti Lopes Baranski</t>
  </si>
  <si>
    <t>Elizangela de Souza Rocha</t>
  </si>
  <si>
    <t>Janice Espindola Massagi</t>
  </si>
  <si>
    <t>Jeferson de Freitas</t>
  </si>
  <si>
    <t>Marisangela Salete Cracco Crapa</t>
  </si>
  <si>
    <t>Douglas David</t>
  </si>
  <si>
    <t>Elder Safraider Ferreira</t>
  </si>
  <si>
    <t>Pedro Carlos de Queiroz</t>
  </si>
  <si>
    <t>Inauê Gomes Adolfo Bianchini</t>
  </si>
  <si>
    <t>Carlos Roberto Ribeiro da Silva</t>
  </si>
  <si>
    <t>Carla Daiani Dalto</t>
  </si>
  <si>
    <t>Andréia Cardoso</t>
  </si>
  <si>
    <t>Alber Antonio Ruffo</t>
  </si>
  <si>
    <t>Gilmar Nunes Cavalheiro</t>
  </si>
  <si>
    <t>Charlene Klug Pinto</t>
  </si>
  <si>
    <t>Ivanete Neuza Bassi</t>
  </si>
  <si>
    <t>Jancarlos Bebber</t>
  </si>
  <si>
    <t>Marco Aurélio Tavares</t>
  </si>
  <si>
    <t>Amanda Pereira Agliardi</t>
  </si>
  <si>
    <t>Sadi Roque Deves</t>
  </si>
  <si>
    <t>Michael Fernando Neivert</t>
  </si>
  <si>
    <t>Jaqueline de Vargas dos Reis Mognaga</t>
  </si>
  <si>
    <t>Paulino Marcos Renz</t>
  </si>
  <si>
    <t>Luciana Roberta de Souza Hezel Roik</t>
  </si>
  <si>
    <t>Solange Perassolo</t>
  </si>
  <si>
    <t>Aline Witt da Rocha</t>
  </si>
  <si>
    <t>Julio Cesar Sberse</t>
  </si>
  <si>
    <t>Chiara Chemello Santos</t>
  </si>
  <si>
    <t>Ismael Ivan Black</t>
  </si>
  <si>
    <t>Matheus Colisse Graboski</t>
  </si>
  <si>
    <t>Sindicato dos Trabalhadores em Empresas do Ramo Financeiro de Araraquara</t>
  </si>
  <si>
    <t>Marla Eunisse Bergmann Rakow</t>
  </si>
  <si>
    <t>Greicy Kelly Luiz</t>
  </si>
  <si>
    <t>Gizéli Carine Lenhard</t>
  </si>
  <si>
    <t>Dayane Makewitz de Oliveira</t>
  </si>
  <si>
    <t>Indiane Hahn da Silva</t>
  </si>
  <si>
    <t>Ângela Muller</t>
  </si>
  <si>
    <t>Carolina Capovilla da Luz Cezar</t>
  </si>
  <si>
    <t>Alexandre Volz Felberg</t>
  </si>
  <si>
    <t>Susane Alves Costa</t>
  </si>
  <si>
    <t>Eliane da Silva</t>
  </si>
  <si>
    <t>Flaviane Cristina Franco Portella</t>
  </si>
  <si>
    <t>Priscila Dewes Gonçalves</t>
  </si>
  <si>
    <t>Marcelo Garcia Doberstein</t>
  </si>
  <si>
    <t>Mariluce da Costa Veiga</t>
  </si>
  <si>
    <t>Cristiano Girardi</t>
  </si>
  <si>
    <t>Fabiane Minussi de Lemos</t>
  </si>
  <si>
    <t>Jaqueline Maria Rorig</t>
  </si>
  <si>
    <t>Viviane Andrade Machado</t>
  </si>
  <si>
    <t>Simone Kaefer</t>
  </si>
  <si>
    <t>Raquel Beatris Adami Scur</t>
  </si>
  <si>
    <t>João Benini</t>
  </si>
  <si>
    <t>Ida Maria Ferreira da Luz</t>
  </si>
  <si>
    <t>Milton Rodrigo Ely</t>
  </si>
  <si>
    <t>Cassiano Pittol</t>
  </si>
  <si>
    <t>João Batista Ferreira</t>
  </si>
  <si>
    <t>Everton Luis Poletto</t>
  </si>
  <si>
    <t>Karine Daiana Lindner Araújo</t>
  </si>
  <si>
    <t>Josete Maria Zandonai</t>
  </si>
  <si>
    <t>Marcele Welter</t>
  </si>
  <si>
    <t>Priscila de Lima Scalzon Ritzel</t>
  </si>
  <si>
    <t>Bruno Sakae Ribeiro</t>
  </si>
  <si>
    <t>Marise Waschburger Ames</t>
  </si>
  <si>
    <t>Lisiane Costa Soares</t>
  </si>
  <si>
    <t>Mara Darlene Robalo Dias</t>
  </si>
  <si>
    <t>Daiane Letiele Buttow</t>
  </si>
  <si>
    <t>Talita Bellé</t>
  </si>
  <si>
    <t>Rodrigo Ferretti Cabral</t>
  </si>
  <si>
    <t>Eliezer Fraga Torres dos Reis</t>
  </si>
  <si>
    <t>Roger Kochhnann</t>
  </si>
  <si>
    <t>Vinicius da Silva Farias</t>
  </si>
  <si>
    <t>Vanessa Crippa</t>
  </si>
  <si>
    <t>Jaderson Luiz Chioquetta</t>
  </si>
  <si>
    <t>Kelen Macedo Rosa</t>
  </si>
  <si>
    <t>Luiz Fernando Zapelini</t>
  </si>
  <si>
    <t>Alessandra Inês Nicaretta</t>
  </si>
  <si>
    <t>Angelica Mallmann</t>
  </si>
  <si>
    <t>Rossana Garcia Becker</t>
  </si>
  <si>
    <t>Carolina Cornelo Spavanello de Castro</t>
  </si>
  <si>
    <t>Guilherme Machado das Neves Xavier Andrade</t>
  </si>
  <si>
    <t>Thâmisa Ramos Flores dos Santos</t>
  </si>
  <si>
    <t>Luiz Carlos Batista da Silva</t>
  </si>
  <si>
    <t>Alana Andressa Arend</t>
  </si>
  <si>
    <t>Rutimila Saraiva Lopes de Azevedo</t>
  </si>
  <si>
    <t>Natalia de Oliveira</t>
  </si>
  <si>
    <t>Carla Letícia Portella de Souza Tolazzi</t>
  </si>
  <si>
    <t>Gislaine Kufner</t>
  </si>
  <si>
    <t>Fabrício Cásseres de Souza</t>
  </si>
  <si>
    <t>Andréia Rigo</t>
  </si>
  <si>
    <t>Célia da Silva</t>
  </si>
  <si>
    <t>Luciana Naila Khalil Ahmad Muhd Mahmud</t>
  </si>
  <si>
    <t>Aline Pena Alves</t>
  </si>
  <si>
    <t>Lindauva Rodrigues da silva</t>
  </si>
  <si>
    <t>9</t>
  </si>
  <si>
    <t>Carlos Frederico Kohler</t>
  </si>
  <si>
    <t>Jason Antunes de Lemos</t>
  </si>
  <si>
    <t>Cleunice Adriane Zimmermann Garbin</t>
  </si>
  <si>
    <t>Márcio André Rochinski</t>
  </si>
  <si>
    <t>Pedro Luiz Lopes da Luz</t>
  </si>
  <si>
    <t>Tatiane Ludwig Lamb</t>
  </si>
  <si>
    <t>Márcia Juliani</t>
  </si>
  <si>
    <t>Jure Valentin Rech</t>
  </si>
  <si>
    <t>João Felipe Kunz</t>
  </si>
  <si>
    <t>Luiz Fernando da Rocha Colleoni</t>
  </si>
  <si>
    <t>Alessandra Denisiuk Barbosa Rocha</t>
  </si>
  <si>
    <t>5</t>
  </si>
  <si>
    <t>Claudia Mayer</t>
  </si>
  <si>
    <t>Vera Regina Mejolaro Santos</t>
  </si>
  <si>
    <t>Rafael Trindade Adami</t>
  </si>
  <si>
    <t>Leonardo Brown Gonçalves</t>
  </si>
  <si>
    <t>Receita Federal do Brasil - DRF Caxias do Sul</t>
  </si>
  <si>
    <t>Tributário</t>
  </si>
  <si>
    <t>Receita Federal do Brasil</t>
  </si>
  <si>
    <t>Secretaria da Fazenda do Estado do Rio Grande do Sul</t>
  </si>
  <si>
    <t xml:space="preserve"> Prefeitura Municipal de Santo Antônio da Patrulha</t>
  </si>
  <si>
    <t>Brigada Militar do Estado do Rio Grande do Sul</t>
  </si>
  <si>
    <t>Município de Bento Gonçalves</t>
  </si>
  <si>
    <t>Prefeitura do Município de Erechim</t>
  </si>
  <si>
    <t>Município de Santo Cristo</t>
  </si>
  <si>
    <t>Município de Toledo/PR</t>
  </si>
  <si>
    <t>FAZENDA NACIONAL</t>
  </si>
  <si>
    <t>Município de Matelândia/PR</t>
  </si>
  <si>
    <t>Município de Guaíra/PR</t>
  </si>
  <si>
    <t>Município de Ourizona/PR</t>
  </si>
  <si>
    <t>Município de Telêmaco Borba</t>
  </si>
  <si>
    <t>Receita Federal em Londrina</t>
  </si>
  <si>
    <t>Município de Iporã</t>
  </si>
  <si>
    <t>Município de Moreira Sales/PR</t>
  </si>
  <si>
    <t>Município de Engenheiro Beltrão/PR</t>
  </si>
  <si>
    <t>Município de Querência do Norte/PR</t>
  </si>
  <si>
    <t>Secretaria da Fazenda do Estado do Mato Grosso</t>
  </si>
  <si>
    <t>Município de Mirassol D'Oeste</t>
  </si>
  <si>
    <t>Município de Barra do Bugres / MT</t>
  </si>
  <si>
    <t>Município de Parnaíba/MS</t>
  </si>
  <si>
    <t>Município de Mirassol</t>
  </si>
  <si>
    <t>Ação Declaratória de Inexistência de Débito c/c Danos Morais</t>
  </si>
  <si>
    <t>132/1.15.0003747-6</t>
  </si>
  <si>
    <t>2ª Vara Cível-Sapiranga 
- RS</t>
  </si>
  <si>
    <t>Brandão e 
Advogados 
Associados</t>
  </si>
  <si>
    <t>Trata-se de ação 
indenizatória em 
que alega a autora 
que teve seu nome 
incluído 
indevidamente em 
órgão de restrição 
creditícia. Aduz 
que a inscrição 
ocorreu por dívida 
vencida em 10/04/
2015. Entretanto, 
alega ter efetuado 
renegociação da 
dívida em 06/05/
2015, estando com 
as parcelas em dia, 
não havendo 
qualquer débito 
capaz de ensejar a 
negativação. Por 
fim, requer 
indenização pelos 
danos sofridos.</t>
  </si>
  <si>
    <t>Aguardando Sentença</t>
  </si>
  <si>
    <t>Há chance de 
condenação 
caso fique 
comprovado 
falha na 
prestação de 
serviço da 
cooperativa.</t>
  </si>
  <si>
    <t>020/1.15.0001869-0</t>
  </si>
  <si>
    <t>3ª Vara Judicial-
Palmeira das Missões - 
RS</t>
  </si>
  <si>
    <t>Trata-se de Ação 
Ordinária, no qual 
a autora afirma ser 
beneficiária da 
Apólice de Seguro 
n.º 93.104.324 
(Proposta n.º 
9304929186/ Cart. 
Nosso Número 12/
110293-9), com 
cobertura de 
capital segurado de 
R$50.000,00 
(cinquenta mil 
reais) para o caso 
de morte do 
proponente Sr. 
Miguel Hamel 
Pereira Polidório). 
Após o óbito do 
segurado em 20/04/
2013, por 
enfermidade 
diagnosticada após 
a contratação, a 
autora informa que 
requisitou o 
pagamento da 
apólice de seguro, 
no entanto houve a 
negativa do Banco 
Sicredi.</t>
  </si>
  <si>
    <t>Caso fique 
comprovado o 
vínculo com 
a corretora, 
bem como a 
falha na 
prestação de 
serviço, 
teremos que 
cumprir com 
o disposto 
no contrato</t>
  </si>
  <si>
    <t>Ação de Indenização por Danos Morais e Materiais</t>
  </si>
  <si>
    <t>3667-
48.2015.811.0046</t>
  </si>
  <si>
    <t>2ª Vara Cível-Comodoro -
 MT</t>
  </si>
  <si>
    <t>Assis, Castro, 
Vigo e Stuart 
Advogados 
Associados</t>
  </si>
  <si>
    <t>Cobrança Indevida. 
Falha operacional 
interna.</t>
  </si>
  <si>
    <t>Aguarda movimentação/
andamento</t>
  </si>
  <si>
    <t>Indenização 
por danos 
morais 
devido à não 
comunicação 
de 
cancelamento 
de seguro.</t>
  </si>
  <si>
    <t>1789-
38.2012.8.16.0084</t>
  </si>
  <si>
    <t>Vara Cível e Anexos-
Goioerê - PR</t>
  </si>
  <si>
    <t>Araúz e 
Advogados 
Associados</t>
  </si>
  <si>
    <t>Autores pretendem 
receber indenização 
de seguro de 
colheitadeira 
sinistrada. Ocorre 
que o seguro 
contratado cobria 
outra 
colheitadeira, que 
não a sinistrada</t>
  </si>
  <si>
    <t>Petição Protocolizada</t>
  </si>
  <si>
    <t>Consideramos 
remota a pro
babilidade 
de 
condenação, 
em vista da 
documentação 
apresentada 
aos autos, 
que inclui a 
proposta de 
seguros, 
assinada 
pelos 
autores, ide
ntificando o 
bem segurado 
como sendo 
diverso 
daquele 
sinistrado.</t>
  </si>
  <si>
    <t>1013784-
17.2016.8.26.0309</t>
  </si>
  <si>
    <t>06ª Vara Cível-Jundiaí -
 SP</t>
  </si>
  <si>
    <t>Carmona Maya, 
Martins e 
Medeiros 
Sociedade de 
Advogados</t>
  </si>
  <si>
    <t>Cuida-se de Ação de 
Indenização, por 
meio da qual a 
Autora alega ser 
proprietária do 
veículo MITSUBISHI/
Pajero, Placa EVT 
3838-SP, o qual era 
segurado junto à 
Corretora de 
Seguros Sicredi.
O seguro inicial, 
contratado em 2011, 
tinha como 
beneficiária a 
sócia da empresa 
Autora, a Sra. 
Suemi Guttierrez 
Buzzo, era renovado 
automaticamente 
pelo agente da 
Cooperativa de 
Crédito. 
Em meados do ano de 
2013, a CNH da 
sócia da empresa 
Autora e condutora 
exclusiva do 
veículo foi 
alterada para  
"portador de 
deficiência 
física", em 
decorrência de 
problemas de 
coluna, foi 
proibida de dirigir 
veículo mecânico. 
Assim, em razão da 
questão médica, a 
sócia da Autora 
transferiu o 
veículo segurado  
para a empresa 
Autora, mantendo o 
contrato de seguro 
contratado em 2014 
ainda em seu nome. 
E, pouco antes do 
vencimento do 
seguro que se daria 
em abril de 2015, a 
sócia da empresa 
Autora e até então 
beneficiária do 
seguro, solicitou  
que a nova apólice 
fosse contratada em 
nome da  empresa 
Autora, com baixa 
na cláusula 
restritiva de 
condução por pessoa 
entre 18 e 25 anos, 
uma vez que o 
veículo passaria a 
ser conduzido por 
Rodrigo Gutierrez 
Buzzo, que contava 
com 22 anos à 
época. 
Tal providência foi 
solicitada à agente 
bancária, gerente 
da Cooperativa Ré, 
que teria atendido 
a solicitação da 
sócia da empresa Ré 
e garantido que a 
solicitação seria 
atendida em relação 
à contratação de 
nova apólice, 
passando a figurar 
a empresa Autora 
como contratante e 
beneficiária do 
seguro do veículo, 
com a exclusão da 
cláusula de 
condução por pessoa 
entre 18 e 25 anos 
e com a inserção 
dos dados do 
condutor, Rodrigo 
Gutierrez Buzzo. 
Ao questionar sobre 
o envio da proposta 
de seguro nos 
moldes solicitados 
para assinatura, a 
agente bancária da 
Cooperativa Ré 
teria afirmado que 
não era necessária 
nenhuma assinatura 
e que a contratação 
já estava certa. 
Assim acreditou a 
Autora, uma vez que 
os débitos das 
parcelas começaram 
a ser debitados de 
sua conta corrente, 
mantida junto à 
Cooperativa Ré, e 
não mais da conta 
da pessoa física de 
sua sócia. 
E, assim, o veículo 
passou a ser 
utilizado por 
Rodrigo Gutierrez 
Buzzo.
Em 21.01. 2016, 
Rodrigo acidentou-
se com o veículo e 
acionou a 
Seguradora 
SulAmérica, que 
enviou um guincho e 
removeu o veículo 
para a assistência 
autorizada, TCHOY 
Motors (RTS 
Comércio de 
Veículos Ltda), 
para iniciar o 
procedimento de 
reparo, onde foi 
constatado a perda 
total do veículo. 
Relata a Autora que 
a documentação 
atinente ao 
acidente foi 
enviada 
integralmente à 
Seguradora, para 
procedimentos de 
recebimento do 
prêmio de seguro. 
Entretanto, a 
Autora tomou 
conhecimento da não 
cobertura do 
seguro, pois a 
proposta vigente 
era a mesma 
proposta anterior, 
sem alteração de 
contratante/
beneficiário e sem 
baixa na cláusula 
restritiva de idade 
para condutor. 
Segundo a Autora, 
por erro da 
Cooperativa Ré, 
houve apenas 
mudança de conta 
para cobrança, 
sendo renovada a 
proposta anterior 
e, portanto, 
mantendo todas as 
cláusulas e 
restrições à sócia 
Suemi Gutierrez 
Buzzo, que ainda se 
mantinha como 
beneficiária, pois 
não houve 
atualização de 
dados na proposta. 
A Autora afirma ter 
notificado a 
Seguradora, porém, 
sem qualquer 
solução para o 
caso.
Afirma, ainda  ter 
sido contatada pela 
assistência 
técnica, TCHOY 
MOTORS, solicitando 
a remoção do 
veiculo que lá se 
encontra desde o 
sinistro, sob pena 
de começar cobrar 
pela utilização do 
espaço para a 
guarda do veículo 
avariado.
Sob tais 
fundamentos, a 
Autora pretende a 
condenação da Ré ao 
pagamento de 
indenização por 
danos materiais 
correspondente ao 
valor integral do 
veículo (R$ 
43.799,00); o valor 
total das parcelas 
debitadas de sua 
conta a favor do 
SulAmérica (R$ 
1.767,06), cujo 
seguro não foi 
usufruído; bem como 
danos morais a 
serem arbitrados 
pelo Juízo.</t>
  </si>
  <si>
    <t>Considerando 
o objeto da 
ação e a 
fase da 
ação, o 
risco é 
analisado 
como 
possível.</t>
  </si>
  <si>
    <t>Ação de Indenização por Danos Morais</t>
  </si>
  <si>
    <t>0016614-
20.2014.8.16.0018</t>
  </si>
  <si>
    <t>03º Juizado Especial 
Cível-Maringá - PR</t>
  </si>
  <si>
    <t>Frizzo 
Advocacia</t>
  </si>
  <si>
    <t>Inscrição indevida.</t>
  </si>
  <si>
    <t>- Exclusão 
da Restrição 
no SERASA.
- Danos 
Morais no 
valor de 
R$10.000,00
- Pagamento 
em dobro da 
quantia 
cobrada inde
vidamente 
(R$ 551,24)</t>
  </si>
  <si>
    <t>Ação de Indenização por Danos Materiais</t>
  </si>
  <si>
    <t>0321625-
98.2016.8.24.0038</t>
  </si>
  <si>
    <t>03ª Vara Cível-
Joinville - SC</t>
  </si>
  <si>
    <t>Martins e 
Copetti 
Advogados 
Associados</t>
  </si>
  <si>
    <t>Cobertura seguro 
vida prestamista 
negado. Pedido de 
indenização contra 
ACS.</t>
  </si>
  <si>
    <t>.Consta 
opção pelo 
seguro de 
vida. 
Prêmios 
foram 
repassados. 
ICATU negou 
cobertura. É 
possivel a 
condenação 
da ACS, mas 
não 
provável.</t>
  </si>
  <si>
    <t>0002806-
57.2017.8.16.0077</t>
  </si>
  <si>
    <t>Juizado Especial Cível-
Cruzeiro do Oeste - PR</t>
  </si>
  <si>
    <t>Alega inscrição 
indevida em órgãos 
negativos de 
crédito.</t>
  </si>
  <si>
    <t>Aguardando Audiência de 
Conciliação</t>
  </si>
  <si>
    <t>.Não consta 
que a 
inclusão no 
SERASA foi 
pela ACS. 
Registro 
indicam que 
a inclusão 
foi pela 
Cooperativa.
Assim, salvo 
se 
considerado 
como grupo 
economico, 
as possibili
dades de 
condenação 
da ACS são 
remotas</t>
  </si>
  <si>
    <t>094/1.15.0001219-9</t>
  </si>
  <si>
    <t>Vara Única-Crissiumal - 
RS</t>
  </si>
  <si>
    <t>Trata de “Ação de 
Repetição de 
indébito c/c 
indenização por 
Danos Morais”, no 
qual o autor alega 
que efetuou a 
compra ,no site da 
corré AKATUS MEIO 
DE PAGAMENTOS LTDA, 
de um televisor 
Samsung, efetuando 
o pagamento através 
do VISA CLASSIC 
SICREDI. Informa 
que a compra fora 
parcelada em 01 
parcela de R$91,75 
(noventa e um reais 
e setenta e cinco 
centavos) e 11 
parcelas de R$91,65 
(noventa e um reais 
e sessenta e cinco 
centavos). Ocorre 
que o prazo de 
entrega não teria 
sido cumprido, 
razão pela qual o 
autor requereu o 
cancelamento da 
compra diretamente 
a administradora do 
cartão, tendo sido 
informado que o 
débito em conta 
cessaria. No 
entanto, o débito 
automático teria 
prosseguido, 
realizada a 
quitação de todas 
as parcelas, 
ficando evidenciada 
a falha na 
prestação do 
serviço prestada 
pela 
administradora. 
Posto isto, requer 
a condenação 
solidária para 
devolução do valor 
em dobro (R$ 
4.399,60 – quatro 
mil e trezentos e 
noventa e nove 
reais e sessenta 
centavos) acrescido 
de juros e 
correção, ambos da 
data de entrega não 
cumprida, bem como 
Danos morais 
(R$15.000,00 – 
quinze mil reais).</t>
  </si>
  <si>
    <t>Se ficar 
comprovado 
que a 
cobrança é 
devida, 
podemos ser 
condenados a 
restituir o 
valor 
atualizado</t>
  </si>
  <si>
    <t>Juizado Especial Cível-
Cornélio Procópio - PR</t>
  </si>
  <si>
    <t>Autores alegam 
receberam um cartão 
de crédito sem 
jamais ter 
solicitado, e que 
recebem cobranças 
indevidas de 
anuidade de cartão 
de crédito.</t>
  </si>
  <si>
    <t>Aguarda arquivamento</t>
  </si>
  <si>
    <t>Sentença sem 
valor 
pecuniário. 
Aguarda 
recurso</t>
  </si>
  <si>
    <t>Juizado Especial do 
Jardim Glória-Várzea 
Grande - MT</t>
  </si>
  <si>
    <t>Concluso</t>
  </si>
  <si>
    <t>1001401-
40.2016.8.11.0045</t>
  </si>
  <si>
    <t>6ª Vara Cível-Lucas do 
Rio Verde - MT</t>
  </si>
  <si>
    <t>Faeda 
Advogados</t>
  </si>
  <si>
    <t>Dano moral.</t>
  </si>
  <si>
    <t>Decisão Interlocutória 
Proferida</t>
  </si>
  <si>
    <t>Remota 
porque o 
credito 
reclamado 
esta na 
fatura.</t>
  </si>
  <si>
    <t>Cobrança indevida.</t>
  </si>
  <si>
    <t>Sentença Publicada</t>
  </si>
  <si>
    <t>Ação de Restituição</t>
  </si>
  <si>
    <t>275138-
37.2013.8.09.0024</t>
  </si>
  <si>
    <t>03ª Vara Cível-Caldas 
Novas - GO</t>
  </si>
  <si>
    <t>Autor alega que se 
vinculou à 
Cooperativa abrindo 
uma conta junto à 
mesma, e em meados 
de 2011 solicitou 
seu encerramento, o 
que não ocorreu. 
Por conta disso 
acumularam-se 
cobranças junto à 
mesma. Desta forma 
requer a declaração 
de nulidade da 
dívida e a 
indenização pelos 
danos morais que 
alega ter sofrido.</t>
  </si>
  <si>
    <t>Indenização 
por danos 
morais 
referente a 
cobrança de 
taxas em 
conta 
inativa.</t>
  </si>
  <si>
    <t>010/1.13.0018584-8</t>
  </si>
  <si>
    <t>05ª Vara Cível-Caxias 
do Sul - RS</t>
  </si>
  <si>
    <t>Trata-se de ação 
por indenização de 
danos morais 
ajuizada pelo autor 
em face relação 
Jurídica mantida 
com a empresa 
Simone Paula ME e 
seus sócios.</t>
  </si>
  <si>
    <t>Há chance de 
condenação 
caso fique 
comprovado 
falha na 
prestação de 
serviço.</t>
  </si>
  <si>
    <t>1318-
83.2014.8.16.0138</t>
  </si>
  <si>
    <t>Cartório Cível, 
Comércio e Anexos-
Primeiro de Maio - PR</t>
  </si>
  <si>
    <t>Autor alega que não 
adquiriu produtos 
da empresa Sartor 
Idústria e 
Comércio, e que, 
portanto, as 
duplicatas são 
frias.</t>
  </si>
  <si>
    <t>Aguardando 
prosseguimento instrução</t>
  </si>
  <si>
    <t>Processo em 
fase de 
conhecimento</t>
  </si>
  <si>
    <t>2. Sentença Parcialmente 
Procedente</t>
  </si>
  <si>
    <t>Se ficar 
comprovado 
que houve 
falha na 
prestação de 
serviços por 
parte da 
Cooperativa, 
poderá haver 
condenação 
em danos 
morais.</t>
  </si>
  <si>
    <t>Ação Declaratória de Inexistência de Débito</t>
  </si>
  <si>
    <t>Machado de 
Assis Berni e 
Brenner 
Advogados</t>
  </si>
  <si>
    <t>49. Concluso para 
Sentença</t>
  </si>
  <si>
    <t>1011191-
42.2017.8.26.0224</t>
  </si>
  <si>
    <t>03ª Vara Cível-
Guarulhos - SP</t>
  </si>
  <si>
    <t>Trata-se de Ação 
Indenizatória 
ajuizada em face do 
Banco Bradesco e 
Banco Sicredi, na 
qual a Autora alega 
possuir relação 
comercial mensal 
com a sociedade 
anônima Videolar-
Innova S/A do 
produto “Estireno, 
Monomero, 
Estabilizado – 
LT:SM-161025A”, 
consistente nas 
notas fiscais de 
números 14131 e 
14132, cujos 
vencimentos estavam 
previstos para 21/
12/2016 e 24/12/
2014, que teriam 
sido devidamente 
pagos.
Afirma que no 
início do ano de 
2017, teria sido 
surpreendido com a 
informação de que 
os valores não 
haviam sido 
adimplidos, ocasião 
em que enviou os 
comprovantes para a 
credora Videolar-
Innova, tendo sido 
apurado que os 
valores teriam sido 
direcionado à 
Cooperativa Sicredi 
e não ao Banco 
Bradesco.
Foi lavrado Boletim 
de Ocorrência. 
Assim, pleiteia: 
(i) tutela de 
urgência  para 
imediata devolução 
do valor de R$ 
226.579,61; (ii) 
procedência da ação 
para condenar a 
indenizar a Autora 
no valor 
supramencionado;</t>
  </si>
  <si>
    <t>Aguardando Réplica</t>
  </si>
  <si>
    <t>020.11.501463-2</t>
  </si>
  <si>
    <t>04ª Vara Cível (UJI)-
Criciúma - SC</t>
  </si>
  <si>
    <t>A inicial alega que 
a empresa autora 
foi “surpreendida 
por uma citação 
judicial” referente 
a processo movido 
pela empresa 
Revenda de Veículos 
Cardoso Ltda., 
“ajuizada perante a 
1ª Vara Cível da 
Comarca de 
Araranguá, sob o 
n.º 004.11.500186-
0”.
Segue relatando que 
a demanda foi 
movida em virtude 
de protesto de 
título pela ré, 
sendo esse título 
emitido pela autora 
(cedente) contra a 
Revenda de Veículos 
Cardoso Ltda. 
(sacado). 
Certo é, portanto, 
que a autora 
possuía contrato 
para prestação de 
serviço de 
cobrança, conforme 
documento que ora é 
anexado.
Aduz que no 
referido processo 
“as partes chegaram 
a uma composição no 
valor de R$ 
4.000,00 (quatro 
mil reais)", ou 
seja, por livre e 
espontânea 
manifestação de 
vontade celebrou 
acordo em valor 
escolhido a seu 
critério, sem que 
tenha ocorrido a 
instrução 
processual, 
restando 
inviabilizada a 
real identificação 
da existência e 
extensão do dano 
causado.
Refere que, no dia 
10/03/2011 (quinta-
feira), teria 
notificado a ré 
para que realizasse 
a baixa do título, 
todavia, o protesto 
teria sido 
realizado e baixado 
no dia 16/03/2011, 
ou seja, no 4º dia 
útil seguinte a 
solicitação da 
baixa.
Com base nos 
argumentos acima 
referidos pretende 
receber (a) 
indenização a 
título de danos 
materiais na 
quantia de R$ 
4.000,00 (quatro 
mil reais) 
referente ao acordo 
entabulado no 
processo (n.º 
004.11.500186-0) 
conforme citado 
alhures e (b) 
indenização a 
título de danos 
morais “em razão 
dos transtornos 
pelos quais 
passou”.</t>
  </si>
  <si>
    <t>Aguardando Julgamento de 
Recurso</t>
  </si>
  <si>
    <t>015.1.12.0007041-2</t>
  </si>
  <si>
    <t>2ª Vara Cível-Gravataí -
 RS</t>
  </si>
  <si>
    <t>Trata-se de ação 
declaratória de 
inexistência de 
débito cumulada com 
danos morais, em 
razão de alegada 
cobrança indevida 
no cartão de 
crédito</t>
  </si>
  <si>
    <t>Trata-se de 
Ação de 
Reparação de 
Danos 
Materiais e 
Morais. 
Débitos não 
reconhecidos 
em cartão de 
crédito. 
Sustentamos 
Ilegitimidad
e Passiva.</t>
  </si>
  <si>
    <t>0002539-
75.2012.8.16.0137</t>
  </si>
  <si>
    <t>Juizado Especial Cível-
Porecatu - PR</t>
  </si>
  <si>
    <t>A Autora alega que 
houve o protesto 
indevido de uma 
duplicata, pois 
jamais manteve 
qualquer relação 
com as Rés.</t>
  </si>
  <si>
    <t>Valor 
conforme 
sentença</t>
  </si>
  <si>
    <t>020.12.021953-0</t>
  </si>
  <si>
    <t>02ª Vara Cível-Criciúma 
- SC</t>
  </si>
  <si>
    <t>Trata-se de Ação 
Declaratória de 
Inexistência de 
Débito com Pedido 
de Antecipação de 
Tutela e 
Indenização por 
Danos Morais, tendo 
sido deferida a 
tutela antecipada.
Sustenta que teve 
um crédito negado e 
tomou conhecimento 
de uma duplicada 
protestada pelo 
Banco, alega jamais 
ter realizado 
qualquer negócio 
que pudesse gerar o 
título. O 
demandante postula 
o cancelamento do 
débito, além de 
indenização por 
danos morais.</t>
  </si>
  <si>
    <t>0750397-
25.2012.8.13.0079</t>
  </si>
  <si>
    <t>01° Vara Cível-Contagem 
- MG</t>
  </si>
  <si>
    <t>Autora pleiteia 
indenização por 
danos morais 
decorrentes de 
protesto de título 
que entende 
indevido.</t>
  </si>
  <si>
    <t>Processo suspenso</t>
  </si>
  <si>
    <t>Acreditamos 
na improcedê
ncia da 
ação, em 
vista do 
fato de que 
a 
cooperativa 
atuou como 
mera 
mandatária 
ao enviar o 
título a 
protesto . 
Todavia, em 
cumprimento 
às 
diretrizes 
de contingen
ciamento de 
processos 
emitidas 
pelo CAS-
Jurídico, 
inserimos a 
probabilidad
e como 
"possível".</t>
  </si>
  <si>
    <t>018.13.00115-2</t>
  </si>
  <si>
    <t>04ª Vara Cível-Chapecó -
 SC</t>
  </si>
  <si>
    <t>Informo que trata-
se de ação de 
indenização por 
danos morais c/c 
declaratória de 
inexistência de 
débito.</t>
  </si>
  <si>
    <t>Informo que 
trata-se de 
ação de 
indenização 
por danos 
morais c/c 
declaratória 
de 
inexistência 
de débito.</t>
  </si>
  <si>
    <t>Ação Declaratória de Nulidade de Título c/c Indenização por Danos Morais</t>
  </si>
  <si>
    <t>020.13.020613-0</t>
  </si>
  <si>
    <t>01ª Vara Cível-Criciúma 
- SC</t>
  </si>
  <si>
    <t>Trata-se de Ação 
Declaratória de 
Inexigibilidade de 
débitos c/c pedido 
de danos morais.</t>
  </si>
  <si>
    <t>Aguardando Acórdão</t>
  </si>
  <si>
    <t>Trata-se de 
Ação 
Declaratória 
de Inexigibi
lidade de 
débitos c/c 
pedido de 
danos 
morais. 
 A parte 
autora 
ajuizou a 
presente 
ação 
aduzindo que 
foi 
supreendida 
com a 
intimação do 
1º e 2º 
Tabelionato 
de Notas de 
Criciúma, 
dando conta 
de 
apontamento 
de 
duplicatas  
(nºs 001410, 
001325 e 
001293) para 
protesto.</t>
  </si>
  <si>
    <t>0003154-
54.2014.814.0039</t>
  </si>
  <si>
    <t>1ª Vara Cível-
Paragominas</t>
  </si>
  <si>
    <t>Autor alega que 
contratou seguro 
automotivo através 
da Cooperativa e, 
quando houve a 
necessidade de 
utilizá-lo por 
conta de acidente 
envolvendo este 
veículo segurado e 
uma outra 
motocicleta, não 
teve o sinistro 
coberto pela 
seguradora. Por 
tais motivos requer 
a indenização por 
Danos Morais e 
Materiais.</t>
  </si>
  <si>
    <t>Indenização 
por danos 
morais e 
materiais 
referentes a 
não 
cobertura de 
sinistro em 
seguro.</t>
  </si>
  <si>
    <t>052/1.14.0005152-0</t>
  </si>
  <si>
    <t>3ª Vara Cível-Guaíba - 
RS</t>
  </si>
  <si>
    <t>O autor afirma que 
recebeu intimação 
de protesto no 
valor de R$ 
2.068,20. Afirma 
que as duplicatas 
que geraram o 
aponte são frias e 
que jamais manteve 
qualquer relação 
com a sacadora 
EDUARDO SCHONHRST-
ME. Pede a 
desconstituição do 
débito e a 
indenização pelos 
danos morais 
decorrentes do 
protesto indevido.</t>
  </si>
  <si>
    <t>Aguarda intimação</t>
  </si>
  <si>
    <t>033/1.14.0011626-0</t>
  </si>
  <si>
    <t>03ª Vara Cível-São 
Leopoldo - RS</t>
  </si>
  <si>
    <t>Trata-se de Ação 
Indenizatória, onde 
a autora relata ter 
tido o crédito 
negado em função de 
cadastro junto aos 
órgãos protetores 
de crédito por 
iniciativa das 
demandadas.
Alega jamais ter 
mantido relação 
comercial junto ao 
Sicredi.</t>
  </si>
  <si>
    <t>0035580-
82.2014.8.16.0001</t>
  </si>
  <si>
    <t>21ª Vara Cível-Curitiba 
- PR</t>
  </si>
  <si>
    <t>Autor alega 
devolução indevida 
de cheque pelo 
motivo 13 (conta 
encerrada).</t>
  </si>
  <si>
    <t>Condenação 
possível, 
caso seja 
comprovado 
algum ato 
ilícito 
cometido 
pelo Banco.</t>
  </si>
  <si>
    <t>Juizado Especial Cível-
Marília - SP</t>
  </si>
  <si>
    <t>0000835-
32.2015.8.16.0069</t>
  </si>
  <si>
    <t>Juizado Especial Cível-
Cianorte - PR</t>
  </si>
  <si>
    <t>Cobrança Indevida.</t>
  </si>
  <si>
    <t>Processo Arquivado</t>
  </si>
  <si>
    <t>- Danos 
morais no 
valor de R$ 
25.000,00
- Devolução 
em dobro do 
valor 
cobrado inde
vidamente, 
de 
R$2.561,52</t>
  </si>
  <si>
    <t>0003347-
11.2015.8.17.0990</t>
  </si>
  <si>
    <t>04ª Vara Cível-Olinda - 
PE</t>
  </si>
  <si>
    <t>Financiamento. 
Pagamento em 
duplicidade. 
Restituição.</t>
  </si>
  <si>
    <t>Trata-se de 
ação no qual 
a parte 
informa que 
tem um 
contrato com 
o Banco 
Itaú, de fin
anciamento 
de veículo 
com 
pagamento em 
48 parcelas, 
no valor de 
R$ 3.738,51, 
cada. No 
decorrer dos 
pagamentos 
mensais, o 
autor alega 
que a 
parcela de 
15/10/2014, 
nº 40, não 
foi 
compensada 
pelo 
referido 
banco, sendo 
que este 
realizou a 
sua 
negativação. 
Desta forma, 
para que o 
nome do 
autor fosse 
excluído dos 
cadastros de 
inadimplente
s, fora 
realizado 
novo 
pagamento da 
parcela, com 
juros, no 
valor de R$ 
4.208,20. Co
ntinuamente, 
o autor 
pleiteia a 
restituição 
do valor 
pago, em 
dobro, mais 
dano de 
ordem moral.</t>
  </si>
  <si>
    <t>0302652-
38.201.8.24.0036</t>
  </si>
  <si>
    <t>Juizado Especial Cível 
e Criminal-Jaraguá do 
Sul - SC</t>
  </si>
  <si>
    <t>Trata-se de Ação 
Declaratória de 
Inexistência de 
Débitos c/c 
Indenização por 
Danos Morais, onde 
o autor relata que 
encomendou no ano 
de 2014, três 
bicicletas da 
empresa SBR 
Indústria de 
Bicicletas e 
Comércio de 
Importados, tendo 
sido emitidos três 
boletos para 
pagamento.
Informa que a 
empresa SBR 
solicitou que 
desconsiderasse os 
boletos emitidos, 
pois não 
conseguiria 
entregar a 
encomenda no prazo 
convencionado. 
Alega que, devido a 
isso, foram 
emitidos novos 
boletos que foram 
devidamente pagos.
Relata que dois dos 
boletos que foram 
solicitados a 
desconsideração, 
foram levados a 
protesto, levando a 
negativação do seu 
nome perante os 
órgãos protetores 
de crédito.</t>
  </si>
  <si>
    <t>Interposto Recurso</t>
  </si>
  <si>
    <t>Ação de Indenização por danos morais com pedido de liminar</t>
  </si>
  <si>
    <t>090/1.15.0001314-9</t>
  </si>
  <si>
    <t>Vara Judicial-Casca - 
RS</t>
  </si>
  <si>
    <t>Trata-se de Ação 
Anulatória de 
Duplicata Mercantil 
com Pedido de 
Tutela Antecipada, 
onde a parte autora 
relata que em 
novembro de 2014 
requereu seu 
desligamento da 
Associação dos 
Transportadores de 
Carga Casquense, 
encaminhando 
requerimento 
específico ao 
presidente da 
associação.
Relata que, na 
ocasião, foi 
entregue ao 
presidente da 
entidade, 
requerimento 
postulando a 
cessação do 
pagamento das 
mensalidades.
Aduz que, ao 
solicitar tal 
desligamento, nada 
devia à 
instituição.
Alega que, o 
presidente da 
associação foi 
omisso em relação 
ao seu pedido de 
desligamento, pois 
demorou a dar 
conhecimento do 
mesmo à associação.
Relata que tomou 
conhecimento do 
fato com a emissão 
das seguintes 
duplicatas:
- Duplicata 
Mercantil vencida 
em 25/03/2015 – 
6405
- Duplicata 
Mercantil vencida 
em 25/04/2015 – 
6406
- Duplicata 
Mercantil 
vencimento em 25/05/
2015 – 6407
- Duplicata 
Mercantil 
vencimento em 25/06/
2015 – 6408
- Duplicata 
Mercantil 
vencimento em 25/07/
2015 – 6409
- Duplicata 
Mercantil 
vencimento em 25/08/
2015 – 6410
Aduz que todas 
foram entregues ao 
Banco Sicredi para 
cobrança, tendo 
como cedente 
Associação dos 
Transportadores de 
Carga Casquense.
Alega que o valor 
cobrado é no 
montante de R$ 
41.866,10.</t>
  </si>
  <si>
    <t>Sustentamos 
ilegitimidad
e passiva, 
em razão da 
demanda 
envolver 
cobrança 
mediante 
endosso-
mandato. 
Apesar de 
haver posici
onamentos 
contrários 
tanto no 
âmbito do TJ/
RS como no 
STJ, a 
corrente 
majoritária 
corrobora 
com o 
entendimento 
de que nesse 
caso, não há 
responsabili
dade do 
Banco. Assim 
sendo, temos 
boas 
perspectivas 
de excluir o 
Banco de 
eventual 
condenação. 
A parte 
autora ainda 
pede danos 
morais.</t>
  </si>
  <si>
    <t>0022869-
50.2015.8.13.0015</t>
  </si>
  <si>
    <t>2ª Vara Cível-Além 
Paraíba - MG</t>
  </si>
  <si>
    <t>Protesto. Boleto.</t>
  </si>
  <si>
    <t>0305724-
81.2015.8.24.0020</t>
  </si>
  <si>
    <t>03ª Vara Cível-Criciúma 
- SC</t>
  </si>
  <si>
    <t>Trata-se de Ação de 
Indenização por 
Danos Materiais, 
onde a parte autora 
relata que 
contratou serviços 
de seguro das 
demandadas, com 
vigência para o 
período de 28/05/
2014 a 28/05/2015.
Narra que no dia 11/
07/2014 ocorreu um 
acidente, causando 
prejuízos à parte 
demandante.
Alega que, ao 
acionar as 
demandadas para 
cobertura do 
sinistro, foi 
informado da 
inexistência de 
apólice para 
cobertura dos danos 
reclamados. 
Requer a condenação 
das demandadas no 
pagamento dos danos 
sofridos, no valor 
de R$ 64.508,63.</t>
  </si>
  <si>
    <t>Se restar 
comprovado 
que a 
apólice do 
seguro cria 
o sinistro, 
poderá haver 
condenação 
em danos 
materiais.</t>
  </si>
  <si>
    <t>039/1.15.0007023-6</t>
  </si>
  <si>
    <t>3ª Vara Cível-Viamão - 
RS</t>
  </si>
  <si>
    <t>O autor afirma que 
perdeu seus 
documentos em 2014, 
somente registrando 
o fato junto à 
Delegacia em 09/01/
2015, após ser 
comunicado pelo 
Banrisul de 
pendencias em seu 
nome. Afirma que, 
nesta ocasião lhe 
foi mostrado cópia 
do documento de 
identidade com seus 
dados, todavia com 
a foto de outro 
indivíduo. Afirma 
que tais 
negociações são 
fraudulentas, pois 
não ter sido o 
responsável por 
essas contratações. 
Alega que que está 
inscrito nos órgãos 
restritivos de 
crédito. Requereu, 
em sede de 
antecipação de 
tutela, a exclusão 
de seu nome dos 
órgãos de restrição 
ao crédito. Pede 
ainda, que seja 
declarada a 
inexistência do 
débito e a 
condenação da 
requerida ao 
pagamento de 
indenização por 
danos morais.</t>
  </si>
  <si>
    <t>098/1.15.0000942-8</t>
  </si>
  <si>
    <t>Vara Judicial-Gaurama - 
RS</t>
  </si>
  <si>
    <t>Trata-se de “Ação 
Declaratória de 
Inexistência de 
Dívida c/c Exibição 
de Documentos, 
Cancelamento de 
Protesto e 
Reparação de 
Danos”, no qual o 
autor alega que 
fora realizado 
protesto indevido 
de duplicata na 
importância de R$ 
930,00 (novecentos 
e trinta reais), 
com vencimento para 
03/07/2014, sob n.º 
62158. Alega, 
ainda, que a 
duplicata acima 
referida é objeto 
em Ação de Cobrança 
distribuída sob n.º 
098/1.14.0000818-7, 
no qual a corré 
COMERCIAL DE 
COMBUSTÍVEIS 
TODESCATT LTDA ME é 
autora. Por fim, 
afirma que não 
possui nenhum 
débito com o 
corréu, razão pela 
qual o protesto 
seria indevido e 
teria lhe causado 
danos. Posto isto, 
requer seja julgado 
procedente o pedido 
de declaração de 
inexigibilidade do 
débito, cancelando 
os efeitos do 
protesto; exibição 
da fatura que deu 
ensejo à emissão da 
duplicata 
protestada pela 
corré; indenização 
por danos morais em 
valor mínimo de 
R$15.760,00 (quinze 
mil reais e 
setecentos e 
sessenta reais). 
Ademais, em 
Antecipação de 
Tutela requereu a 
sustação dos 
efeitos do 
protesto, bem como 
a não inscrição de 
seu nome nos órgãos 
de proteção de 
crédito, sendo 
deferida a medida 
postulada como 
cautelar inominada 
incidental, para:
a)	Oficiar 
diretamente o 
Cartório de 
Protesto de Títulos 
e Documentos da 
determinação de 
sustação dos 
efeitos do protesto 
nº 62158, não se 
podendo extrair 
qualquer certidão 
referente ao ato, 
nem podendo, em 
virtude dele, 
inscrever o nome do 
autor nos órgãos de 
proteção ao 
crédito.
b)	As requeridas 
não apontar o nome 
do demandado a 
cadastros de 
inadimplentes ou, 
se já o fizeram, 
procedar na 
respectiva baixa da 
anotação, no prazo 
de cinco (05) dias. 
Ficou determinado 
que em caso de 
descumprimento, 
incidirão nas 
seguintes sanções: 
pelo simples 
descumprimento da 
medida, multa de 
50% do valor do 
aponte, acrescido 
de multa diária 
adicional de R$ 
250,00 (duzentos e 
cinquenta reais) 
por dia de 
retardamento, 
vigente nos dez 
primeiros dias de 
inadimplência, a 
qual é 
automaticamente 
majorada para R$ 
1.000,00 (mil 
reais) por dia a 
partir do décimo 
primeiro dia, 
limitada ao valor 
global equivalente 
a R$ 30.000,00 
(trinta mil reais).</t>
  </si>
  <si>
    <t>0005203-
53.2015.8.17.1590</t>
  </si>
  <si>
    <t>3ª Vara Cível-Vitória 
Santo Antão - PE</t>
  </si>
  <si>
    <t>Negativação 
indevida - 
indenizatória.</t>
  </si>
  <si>
    <t>Aguardando conclusão</t>
  </si>
  <si>
    <t>Danos 
morais.</t>
  </si>
  <si>
    <t>0000823-
37.2016.8.16.0019</t>
  </si>
  <si>
    <t>01º Juizado Especial 
Cível-Ponta Grossa - PR</t>
  </si>
  <si>
    <t>A Autora relata que 
comprou ingressos 
para o show do 
Rolling Stones, mas 
ao pedir a 
solicitação de 
confirmação de 
pagamento percebeu 
que “caiu em um 
golpe”. Aduz que a 
Cooperativa é 
responsável 
solidária, pois 
mantem a conta do 
fraudador, “1ª Ré”.</t>
  </si>
  <si>
    <t>5021394-
10.2016.8.13.0024</t>
  </si>
  <si>
    <t>31ª Vara Cível-Belo 
Horizonte - MG</t>
  </si>
  <si>
    <t>Golpe do boleto 
falso.</t>
  </si>
  <si>
    <t>Repetição do 
indébito e 
danos morais 
.</t>
  </si>
  <si>
    <t>8010009-
47.2016.811.0031</t>
  </si>
  <si>
    <t>Juizado Especial-
Nortelândia - MT</t>
  </si>
  <si>
    <t>Cheque. Cobrança 
Indevida. Dano 
Moral.</t>
  </si>
  <si>
    <t>O refere-se 
a possível 
condenação 
por danos 
morais, uma 
vez que a 
Cooperativa 
negativou a 
parte autora 
depois do 
encerramento 
da conta.</t>
  </si>
  <si>
    <t>0501164-
07.2016.8.05.0150</t>
  </si>
  <si>
    <t>02ª Vara de Feitos de 
Rel. de Cons. Cível e 
Comerciais-Lauro de 
Freitas - BA</t>
  </si>
  <si>
    <t>Fraude em boleto.</t>
  </si>
  <si>
    <t>Indenização 
por danos 
morais 
devido ao 
pagamento de 
boleto 
fraudado 
emitido por 
associado da 
cooperativa.</t>
  </si>
  <si>
    <t>0300511-
39.2016.8.24.0027</t>
  </si>
  <si>
    <t>01ª Vara Judicial-
Ibirama - SC</t>
  </si>
  <si>
    <t>A autora relata que 
foi surpreendida 
com o aponte para 
protesto de título 
em seu nome. Refere 
que jamais possuiu 
qualquer relação 
com a referida 
empresa, de modo 
que o protesto é 
indevido. Requereu, 
em sede de 
antecipação de 
tutela, fosse 
determinada o 
cancelamento do 
protesto, bem como 
seja declarada a 
inexistência do 
débito e fossem os 
réus condenados ao 
pagamento de 
indenização por 
danos morais.
 Foi deferida 
liminar para a 
suspensão dos 
efeitos do 
protesto, favor 
verificar a baixa 
da inscrição.</t>
  </si>
  <si>
    <t>9001348-
71.2016.8.21.0132</t>
  </si>
  <si>
    <t>Vara do JEC-Sapiranga - 
RS</t>
  </si>
  <si>
    <t>Trata-se de ação 
indenizatória em 
que o autor reclama 
que sofreu a 
inclusão indevida 
do seu nome nos 
restritivos de 
crédito em 
decorrência de 
saldo devedor da 
conta CC5191-8, 
vencido em 18/07/
2014. Segundo o 
autor, o referido 
saldo devedor é 
inexistente, pois 
teria pago todos os 
valores que devia 
ao Sicredi. Pede a 
desconstituição do 
débito e 
indenização pelos 
danos decorrentes 
da inscrição que 
reputa indevida.</t>
  </si>
  <si>
    <t>Ação de Obrigação de Fazer</t>
  </si>
  <si>
    <t>0002115-
50.2016.8.16.0086</t>
  </si>
  <si>
    <t>Vara Cível e Anexos-
Guaíra - PR</t>
  </si>
  <si>
    <t>O Autor alega que 
possui contratos de 
financiamento sob a 
modalidade FINAME, 
bem como, que tomou 
conhecimento acerca 
da possibilidade do 
refinanciamento, 
contudo, embora 
tenha solicitado o 
refinanciamento dos 
contratos junto ao 
Banco, não obteve 
êxito.</t>
  </si>
  <si>
    <t>Fase de 
conhecimento</t>
  </si>
  <si>
    <t>0007065-
75.2016.8.19.0068</t>
  </si>
  <si>
    <t>1ª Vara-Rio das Ostras -
 RJ</t>
  </si>
  <si>
    <t>Protesto indevido - 
indenizatória.</t>
  </si>
  <si>
    <t>0009750-
78.2016.8.19.0028</t>
  </si>
  <si>
    <t>01° Vara Cível-Macaé - 
RJ</t>
  </si>
  <si>
    <t>Duplicata - 
protesto indevido.</t>
  </si>
  <si>
    <t>Juizado Especial Cível-
Nova Aurora - PR</t>
  </si>
  <si>
    <t>Cobrança indevida</t>
  </si>
  <si>
    <t>Acordo</t>
  </si>
  <si>
    <t>327891-
78.2016.8.09.0019</t>
  </si>
  <si>
    <t>01ª Vara Cível-Buriti 
Alegre - GO</t>
  </si>
  <si>
    <t>Aguarda Decurso de Prazo</t>
  </si>
  <si>
    <t>Possível 
indenização 
por danos 
morais.</t>
  </si>
  <si>
    <t>Ação Declaratória</t>
  </si>
  <si>
    <t>112/1.16.0001275-0</t>
  </si>
  <si>
    <t>Vara Judicial-Não-Me-
Toque - RS</t>
  </si>
  <si>
    <t>ELMO MARKMANN 
ajuizou ação 
declaratória de 
nulidade de débito 
c/c pedido de 
indenização de dano 
moral e pedido de 
antecipação de 
tutela, em face de 
HENRIQUE LUIZ NEULS 
e BANCO SICREDI. 
Requereu, 
liminarmente, o 
cancelamento do 
protesto da 
Duplicata Mercantil 
nº 8752, realizado 
no Tabelionato de 
Protesto de Títulos 
de Victor Graeff - 
RS, sob o Protocolo 
nº 33917, enquanto 
pendente a tutela 
jurisdicional, 
assim como sejam os 
réus proibidos de 
emitir, protestar 
ou fazer circular 
títulos de crédito 
contra o autor, 
atinentes aos fatos 
em discussão, até o 
deslinde da 
demanda; 
oficiamento ao 
SERASA, SPC e 
órgãos similares, 
para exclusão do 
nome do autor de 
seus registros ou 
de divulgação, seja 
da forma que for, 
quanto aos 
indevidos atos de 
restrição cadastral 
do autor, o qual 
está pendente de 
tutela 
jurisdicional, ou, 
caso o nome do 
autor não tenha 
sido positivado em 
tais órgãos, 
determine aos réus 
que se abstenham de 
positivar, sob pena 
de multa diária, em 
caso de 
descumprimento. 
Requer dispensa de 
caução, ante a 
irregularidade da 
emissão do título, 
em face do regular 
pagamento da 
mercadoria; e 
ainda, que seja 
determinada a 
inversão do ônus da 
prova. Juntou 
documentos (fls. 20-
27).</t>
  </si>
  <si>
    <t>5312953.91.2016.8.0
9.0051</t>
  </si>
  <si>
    <t>1º Juizado Especial 
Cível-Goiânia - GO</t>
  </si>
  <si>
    <t>Restituição de 
capital 
integralizado - 
indenizatório.</t>
  </si>
  <si>
    <t>Danos morais 
e obrigação 
de fazer.</t>
  </si>
  <si>
    <t>5324551.42.2016.8.0
9.0051</t>
  </si>
  <si>
    <t>11ª Vara Cível-Goiânia -
 GO</t>
  </si>
  <si>
    <t>0011998-
68.2016.8.19.0011</t>
  </si>
  <si>
    <t>01ª Vara Cível-Cabo 
Frio - RJ</t>
  </si>
  <si>
    <t>Juizado Especial Cível-
Lapa - PR</t>
  </si>
  <si>
    <t>Tempo em fila de 
espera</t>
  </si>
  <si>
    <t>Impugnação da 
Contestação</t>
  </si>
  <si>
    <t>0012998-
21.2017.811.0002</t>
  </si>
  <si>
    <t>Juizado Especial Cristo 
Rei-Várzea Grande - MT</t>
  </si>
  <si>
    <t>Remota 
porque  a 
negociaçao 
com a autora 
foi regular.</t>
  </si>
  <si>
    <t>0301227-
88.2016.8.24.0005</t>
  </si>
  <si>
    <t>02ª Vara Judicial-Porto 
União - SC</t>
  </si>
  <si>
    <t>Trata a presente de 
ação de AÇÃO 
DECLARATÓRIA DE 
INEXIGÊNCIA DE 
DÉBITO C/C 
INDENIZAÇÃO POR 
DANOS MORAIS COM 
PEDIDO DE MEDIDA 
LIMINAR DE EXCLUSÃO 
DO NOME DOS ÓRGÃOS 
DE PROTEÇÃO AO 
CRÉDITO, no qual o 
autor relata que 
efetuou apenas uma 
transação com a 
corré BLUMARINE 
BRASIL INDÚSTRIA E 
COMÉRCIO DE 
CONFECÇÕES DE PEÇAS 
E VESTUÁRIO LTDA – 
ME, relativo a NF 
000001162, o qual 
teria sido quitada 
em 04/04/2016. No 
entanto, alega que, 
apesar de quitado o 
débito, teria sido 
protestado títulos 
sem origem.</t>
  </si>
  <si>
    <t>0301229-
58.2016.8.24.0052</t>
  </si>
  <si>
    <t>Trata-se de Ação 
Declaratória de 
Inexistência de 
Débito c/c 
Indenização por 
Danos Morais, onde 
o autor relata que 
trabalha no ramo de 
comércio varejista 
de artigos de 
vestuário e 
acessórios. Alega 
que no início do 
mês de maio de 2016 
foi surpreendido 
com o recebimento 
de uma Intimação  
de apontamento de 
título à protesto, 
momento em que 
ficou sabendo que 
sua empresa havia 
sido protestada.</t>
  </si>
  <si>
    <t>Caso fique 
comprovado 
que houve 
falha na 
prestação de 
serviços por 
parte da 
cooperativa, 
poderá haver 
condenação 
em danos 
morais.</t>
  </si>
  <si>
    <t>12º Juizado Especial 
Cível-Rio de Janeiro - 
RJ</t>
  </si>
  <si>
    <t>1006211-
80.2017.8.26.0344</t>
  </si>
  <si>
    <t>03ª Vara Cível-Marília -
 SP</t>
  </si>
  <si>
    <t>Trata-se de Ação de 
Indenização por 
danos morais, na 
qual alega que que 
entre os dias 05,06 
e 07 do mês de 
outubro de 2015, 
teve uma 
desagradável 
surpresa, haja 
vista ter ocorrido 
diversos 
lançamentos de 
débitos em sua 
conta corrente, 
proveniente de 
compras realizadas 
nas cidades de São 
Paulo e Rio de 
Janeiro, no valor 
de R$3.142,00.
Assim, sob alegação 
de fraude, pleiteia 
danos morais no 
valor de R$ 
46.850,00.</t>
  </si>
  <si>
    <t>Ação Declaratória de Inexistência de Débito c/c Pedido de Sustação de Protesto c/c Indenização por Dano Moral com Pedido de Tutela Antecipada</t>
  </si>
  <si>
    <t>0020838-
67.2016.8.19.0011</t>
  </si>
  <si>
    <t>3ª Vara Cível-Cabo Frio 
- RJ</t>
  </si>
  <si>
    <t>Trata-se de ação de 
cancelamento de 
protesto cumulada 
com dano moral e 
pedido de tutela de 
urgência de 
natureza 
antecipada, 
ajuizada em face de 
Surf Rio Indústria 
E Comércio De 
Calçados Ltda, 
Banco Cooperativo 
Sicredi S.A., e 
Banco Bradesco S.A.
Alega que foi 
surpreendido por um 
protesto indevido 
em seu nome, no 
valor de R$ 955,48, 
duplicata n.º 315/
1, vencida em 08/04/
2016, motivo pelo 
qual, pleiteia a 
tutela para 
imediato 
cancelamento do 
protesto, e no 
mérito, pleiteia 
indenização por 
danos morais.
A tutela antecipada 
foi deferida nos 
seguintes termos: 
“Defiro a TUTELA DE 
URGÊNCIA para 
determinar a 
sustação dos 
efeitos do protesto 
da duplicata objeto 
da lide realizado 
pelo 1º Ofício de 
Cabo Frio, bem como 
o cancelamento da 
restrição efetuada 
junto ao SERASA em 
decorrência do 
referido protesto, 
no prazo de 05 
dias, até ulterior 
decisão judicial. 
Expeçam-se os 
ofícios. Intimem-
se.”
Vale esclarecer que 
a baixa do protesto 
será feita mediante 
expedição de oficio 
pelo próprio 
cartório.</t>
  </si>
  <si>
    <t>0050685-
67.2009.8.14.0301</t>
  </si>
  <si>
    <t>6 Vara Cível-Belém - PA</t>
  </si>
  <si>
    <t>Protesto indevido.</t>
  </si>
  <si>
    <t>Protesto 
indevido. 
Ainda não 
houve 
sentença</t>
  </si>
  <si>
    <t>075.12.000892-5</t>
  </si>
  <si>
    <t>03ª Vara Cível-Tubarão -
 SC</t>
  </si>
  <si>
    <t>Trata o presente 
feito de pedido de 
declaração de 
inexistência de 
débito cumulado com 
danos morais, ao 
argumento do 
requerente de que 
não celebrou com o 
qualquer negócio 
que tivesse origem 
no título indicado 
a protesto pela 
instituição 
financeira ora 
demandada 
(protocolo 250371, 
título 138, no 
valor de 
R$2.650,00).
Segundo relata, o 
2º Tabelionato de 
Notas e Protesto de 
Títulos de Tubarão 
– SC apontou 
indevidamente o 
título 138, no 
valor de R$2.650,00 
(dois mil, 
seiscentos e 
cinqüenta reais), 
sem que qualquer 
relação 
preexistente 
houvesse 
estabelecido com a 
suposta credora, 
empresa JLG 
Reparação e 
Manutenção Ltda ME, 
sediada em Criciúma/
SC.
Afirma que a 
demanda se 
contrapõe à ora 
demandada por ter 
sido o título 
sacado no Banco 
Cooperativo 
SICREDI, 
sustentando a 
empresa autora que 
a primeira 
demandada emitiu e 
repassou para a 
cooperativa corré 
um título sem 
lastro comercial.
Ressalta, ainda, 
que já solicitou 
serviços à primeira 
demandada entre os 
meses de janeiro e 
julho do ano de 
2011, mas que tais 
serviços foram 
devidamente 
quitados, conforme 
ficha financeira 
que anexa à 
exordial.
Quanto aos serviços 
prestados e 
quitados, refere a 
empresa autora que 
o último serviço 
efetivamente 
prestado por JLG 
Reparação e 
Manutenção LTDA ME 
ocorreu em 
01.08.2011, e 
liquidado em 
01.12.2011, 
referente à nota 
fiscal nº 136, no 
valor de R$629,99 
(seiscentos e vinte 
e nove reais e 
noventa e nove 
centavos).
Ocorre, porém, que 
além do aviso de 
protesto referente 
ao título ora 
impugnado, a 
empresa autora 
recebeu mais 04 
notificações 
relativamente às 
notas 133, 134, 135 
e 137, todas 
emitidas sem causa, 
mas que sustenta 
terem sido 
liquidadas para 
evitar os danos 
irreparáveis do 
protesto, situação 
que a empresa 
autora não admite 
se repita quanto ao 
título 138.
Com estes 
fundamentos, 
ajuizou ação 
cautelar para 
sustação liminar do 
protesto referente 
ao título 138 e 
vedação de novos 
apontes, liminar 
deferida e 
efetivada em 
29.12.2011. Agora, 
na presente 
declaratória, 
ajuizada no último 
dia 14.03.2012, 
postulou a 
declaração de 
inexistência de 
débito e 
consolidação da 
liminar deferida 
nos autos da ação 
cautelar (Proc. nº 
075.12.000007-0), 
além da proibição 
de cadastro do nome 
da empresa autora 
junto ao SPC, 
SERASA, SPI, CADIN 
e demais órgãos de 
controle de 
crédito, sob pena 
de multa diária.
Ocorre, que o ora 
demandado não 
possui qualquer 
vínculo com a 
empresa autora 
desta ação, sendo 
tão somente 
cessionário-
mandatário dos 
direitos da empresa 
JLG REPARAÇÃO E 
MANUTENÇÃO LTDA ME, 
a qual possui 
relação jurídica 
absolutamente 
alheia ao banco 
cooperativo, como 
se verá 
pormenorizadamente 
a seguir.</t>
  </si>
  <si>
    <t>Aguarda Juntada de 
Contrarrazões</t>
  </si>
  <si>
    <t>2750-
03.2013.811.0045</t>
  </si>
  <si>
    <t>1ª Vara Cível-Lucas do 
Rio Verde - MT</t>
  </si>
  <si>
    <t>Indenização por 
danos morais em 
razão da negativa 
de atendimento por 
parte do plano de 
saúde. - Valor: 
41.440.70
Declaração da 
inexistência de 
débito.</t>
  </si>
  <si>
    <t>Remetidos os autos ao 
Tribunal de Justiça</t>
  </si>
  <si>
    <t>0000392-
90.2013.8.16.0121</t>
  </si>
  <si>
    <t>Vara Única-Nova 
Londrina - PR</t>
  </si>
  <si>
    <t>Pleiteiam os 
autores indenização 
por danos morais em 
virtude de terem 
contratado Cédula 
de Crédito Rural 
Hipotecária, 
todavia, mesmo 
tendo sido aprovada 
a liberação nunca 
houve a entrega dos 
recursos aos 
autores.</t>
  </si>
  <si>
    <t>02ª Vara Judicial-Marau 
- RS</t>
  </si>
  <si>
    <t>070/1.14.0000265-9</t>
  </si>
  <si>
    <t>2ª Vara Judicial-
Taquara - RS</t>
  </si>
  <si>
    <t>O autor pede 
indenização pelos 
danos decorrentes 
da negativa de 
concessão de 
financiamento de 
veículo. Alega que 
o Sicredi teria 
prometido conceder 
o crédito e, 
depois, voltou 
atrás com base na 
informação de que o 
autor era devedor 
do Bradesco e 
sofria ação de 
busca e apreensão 
de veículo. Alega 
que sofreu danos 
materiais e morais. 
Pede indenização.</t>
  </si>
  <si>
    <t>021/1.14.0000756-0</t>
  </si>
  <si>
    <t>O autor afirma que 
tomou conhecimento 
da existência de 
contratos, cheques 
sem fundos e 
registro nos 
restritivos de 
crédito em seu nome 
decorrentes de 
relação com o 
"Banco Cooperativo 
Sicredi S/A". 
Afirma que jamais 
residiu em Estância 
Velha, sequer 
possui carro e 
nunca foi 
correntista "Banco 
Sicredi" para ter 
emitido cheques sem 
fundos. Em resumo, 
afirma que jamais 
possuiu qualquer 
relação com o 
Sicredi, de modo 
que tais obrigações 
somente podem 
decorrer de ação 
criminosa e do 
descuido da 
instituição 
financeira. Pede 
indenização pelos 
danos morais 
sofridos.</t>
  </si>
  <si>
    <t>Acórdão Publicado</t>
  </si>
  <si>
    <t>Ação Civil Pública</t>
  </si>
  <si>
    <t>4242-
74.2014.8.09.0134</t>
  </si>
  <si>
    <t>Vara da Fazenda Pública 
e 02ª Cível-
Quirinópolis - GO</t>
  </si>
  <si>
    <t>Ministério Público 
do Estado de GO 
instaurou 
procedimento 
administrativo (nº 
201300328990) para 
apurar denúncia de 
não cumprimento de 
Lei Municipal que 
estipula prazo 
máximo de 15 
minutos de espera 
em fila. Após as 
devidas apurações, 
foi iniciada Ação 
Civil Pública 
contra as 
instituições 
financeiras que 
estavam 
descumprindo esta 
norma, estipulando 
multa diária de R$ 
50.000,00 em caso 
de descumprimento 
após 30 dias da 
decisão proferida.</t>
  </si>
  <si>
    <t>Ação Civil 
Pública 
contra as 
instituições 
financeiras 
que estavam 
descumprindo 
Lei 
Municipal 
que 
estabelece 
tempo mínimo 
de espera em 
fila. Não há 
valor de 
perda 
estimável, 
tendo em 
vista que 
não há como 
deduzir a 
quantia da 
multa que 
será 
aplicada, se 
será 
aplicada.</t>
  </si>
  <si>
    <t>0041729-
33.2009.8.14.0301</t>
  </si>
  <si>
    <t>Protesto indevido</t>
  </si>
  <si>
    <t>Possível 
(ainda não 
houve 
sentença)</t>
  </si>
  <si>
    <t>Juizado Especial Cível-
Quirinópolis - GO</t>
  </si>
  <si>
    <t>Pagamento da Condenação 
Realizado</t>
  </si>
  <si>
    <t>0802061-
30.2015.8.12.0011</t>
  </si>
  <si>
    <t>01ª Vara Judicial-Coxim 
- MS</t>
  </si>
  <si>
    <t>Capitalização. Dano 
Material. Dano 
Moral.</t>
  </si>
  <si>
    <t>Tempo de espera na fila</t>
  </si>
  <si>
    <t>18110-
36.2015.811.0003</t>
  </si>
  <si>
    <t>03ª Vara Cível-
Rondonópolis - MT</t>
  </si>
  <si>
    <t>Remota 
porque a lei 
municipal 
nao 
determina in
denizaçoes.</t>
  </si>
  <si>
    <t>0000402-
18.2016.8.16.0158</t>
  </si>
  <si>
    <t>Juizado Especial Cível-
São Mateus do Sul - PR</t>
  </si>
  <si>
    <t>Autor relata que 
efetuou um 
financiamento com a 
Ré de R$ 17.000,00 
e ficou pactuado 
que o pagamento se 
daria em 5 parcelas 
anuais de R$ 
7.027,00. Relata 
que atrasou a 
primeira parcela, 
mas que foi 
efetuando o 
deposito aos 
poucos, R$ 
2.000,00, R$ 
1.000,00, R$ 
3.000,00 e assim 
sucessivamente. 
Relata que ficou 
devendo R$ 500,00 e 
que há 15 dias o 
banco realizou a 
busca e apreensão 
do veículo. Afirma 
que procurou a 
agencia para 
realizar um acordo, 
mas que a 
Cooperativa se 
negou.</t>
  </si>
  <si>
    <t>17795-
08.2015.811.0003</t>
  </si>
  <si>
    <t>04ª Vara Cível-
Rondonópolis - MT</t>
  </si>
  <si>
    <t>Remota por 
estar em 
fase de conh
ecimento.</t>
  </si>
  <si>
    <t>070/1.16.0002779-5</t>
  </si>
  <si>
    <t>CEJUSC de Taquara - RS-
Taquara - RS</t>
  </si>
  <si>
    <t>A autora reclama 
que em 15/06/2016 
foi supreendida com 
a cobrança de um 
débito original de 
contrato no valor 
de R$ 9.125,30, o 
que afirma 
desconhecer. Refere 
que pela análise 
dos extratos dos 
últimos meses a sua 
conta estava 
"zerada", 
inexistindo dívida 
ou débitos 
pendentes. Menciona 
que se tal débito 
fosse relativo aos 
juros de cheque 
especial a dívida 
seria inexistente, 
pois nunca 
autorizou qualquer 
limite, nem o 
desconto de 
encargos. Pede a 
baixa dos 
restritivos e a 
condenação do 
Sicredi ao 
pagamento de 
indenização por 
danos morais.</t>
  </si>
  <si>
    <t>142/1.16.0001656-5</t>
  </si>
  <si>
    <t>Vara Judicial-Igrejinha 
- RS</t>
  </si>
  <si>
    <t>Trata-se de ação 
indenizatória onde 
alega a autora que 
é associada da 
cooperativa (ag. 
0109, CC 44178-3). 
Relata que no ano 
de 2014 fez uso de 
todo o limite de 
cheque especial, 
ocasionando 
cobrança de juros. 
Afirma que em 
novembro de 2014, 
contatou seu 
gerente Marcio para 
negociar o 
pagamento da 
dívida, buscando 
evitar corte em 
seus limites e 
restrições em 
órgãos de proteção. 
Relata que lhe foi 
informado que se 
efetuasse a 
quitação da dívida 
através de valores 
recebíveis do 
cartão os juros 
seriam menores, 
proposta esta que 
foi aceita, sob a 
promessa de que o 
valor negociado 
começasse a ser 
quitado. Aduz que 
mesmo tendo 
efetuado o acordo, 
a instituição não 
cumpriu, o que 
acabou gerando mais 
cobrança de juros. 
Discorre que em 
razão da inercia da 
cooperativa em 
relação ao primeiro 
acordo, solicitou 
nova proposta, 
oportunidade em que 
a dívida 
ultrapassava os R$ 
10.000,00. Afirma 
que durante a nova 
negociação houve 
inscrição do nome 
da autora em órgãos 
de restrição 
creditícia, sendo, 
inclusive, mantido 
após o pagamento da 
primeira parcela. 
Relata que informou 
a cooperativa de 
que a inscrição era 
irregular, porem 
não obteve êxito na 
retirada de seu 
nome dos órgãos de 
proteção. Alega que 
após longo período 
de tratativas, 
conseguiu efetivar 
o acordo, 
entretanto, mesmo 
após a assinatura 
do contrato, bem 
como com efetivo 
pagamento da 
primeira parcela da 
quitação da dívida, 
o nome da autora 
permaneceu inscrito 
em rol de maus 
pagadores.  Por 
fim, requer, a 
condenação da 
requerida nos danos 
moreis e materiais</t>
  </si>
  <si>
    <t>Há chance de 
condenação 
caso 
comprovada 
falha na 
prestação do 
serviço</t>
  </si>
  <si>
    <t>1831-
17.2016.811.0010</t>
  </si>
  <si>
    <t>2ª Vara Cível-Jaciara - 
MT</t>
  </si>
  <si>
    <t>Inexistencia de 
debito c/c dano 
moral.</t>
  </si>
  <si>
    <t>Remota 
porque autor 
abriu a 
conta e nao 
pediu encerr
amento.</t>
  </si>
  <si>
    <t>013/1.16.0008693-3</t>
  </si>
  <si>
    <t>2ª Vara Cível-Erechim - 
RS</t>
  </si>
  <si>
    <t>O autor afirma que 
possuía conta 
corrente vinculada 
a um seguro de vida 
desde 01/12/2006. 
Alega que em 17/07/
2013 comunicou a 
requerida o 
interesse em 
encerrar a conta e 
confirma que tal 
solicitação foi 
verbal. Relata que 
realizou o depósito 
de R$ 150,00 para 
pagar o saldo 
devedor da época e 
não mais movimentou 
a conta. Afirma 
que, foi 
surpreendido com a 
notificação de um 
saldo devedor no 
valor de R$ 
3.087,49 e caso não 
houvesse o 
pagamento seria 
incluído nos órgãos 
restritivos de 
crédito. O autor 
afirma que em 29/08/
2016 realizou o 
pagamento temendo a 
inscrição. Afirma 
que a cobrança é 
indevida porque a 
se trata de conta 
já encerrada. Pede 
a devolução em 
dobro do valor pago 
e a indenização 
pelos danos morais.</t>
  </si>
  <si>
    <t>Ação Declaratória de Rescisão de Contrato</t>
  </si>
  <si>
    <t>1ª Vara do Juizado 
Especial Cível e 
Criminal-Três Lagoas - 
MS</t>
  </si>
  <si>
    <t>Cobrança indevida - 
indenizatória.</t>
  </si>
  <si>
    <t>Aguardando Audiência de 
Instrução</t>
  </si>
  <si>
    <t>098/1.11.0001303-7</t>
  </si>
  <si>
    <t>O autor afirma que 
emitiu um cheque da 
CREHNOR em 06/10/
2011. O cheque 
circulou e foi 
parar com o 
portador Marcos 
Leyser. Ao tentar 
efetuar a 
compensação do 
cheque, porém, a 
cártula foi 
devolvida pelo 
Sicredi pelo motivo 
49. Reclama que a 
devolução foi 
indevida, porque o 
emitente possuía 
fundos em sua conta 
na data da 
apresentação. Tanto 
que o cheque acabou 
sendo realmente 
compensando. Pede 
indenização pelos 
danos decorrentes 
da devolução do 
cheque.</t>
  </si>
  <si>
    <t>Ação de Cancelamento de Registro c/c Indenização por Danos Morais</t>
  </si>
  <si>
    <t>064.13.009011-9</t>
  </si>
  <si>
    <t>03ª Vara Cível-São José 
- SC</t>
  </si>
  <si>
    <t>Autora reclama que 
sofreu o protesto 
do título 589-A 
(duplicata 
mercantil) e que 
teria efetuado o 
pagamento 
diretamente no 
Banco do Brasil. 
Pede o cancelamento 
do protesto e 
indenização pelos 
danos morais.</t>
  </si>
  <si>
    <t>053/1.13.0000999-4</t>
  </si>
  <si>
    <t>1.ª Vara Judicial-
Guaporé - RS</t>
  </si>
  <si>
    <t>Trata-se de Ação de 
Ressarcimento de 
Valores c/c Pedido 
Indenizatório, onde 
o autor postula 
restituição de 
valor pago a título 
de multa e 
indenização por 
danos morais. Alega 
o demandante que 
buscou 
financiamento junto 
ao Banco para 
realização de obra 
de instalação 
elétrica, tendo 
sido notificado a 
devolver o valor 
sob alegação de 
desvio, além de 
pagar uma multa.</t>
  </si>
  <si>
    <t>Estimativa 
de valor com 
base no tipo 
de demanda e 
pedido, 
conforme jur
isprudência.</t>
  </si>
  <si>
    <t>0010079-
96.2014.811.0056</t>
  </si>
  <si>
    <t>Juizado Especial-
Ribeirão Cascalheira - 
MT</t>
  </si>
  <si>
    <t>Remota 
porque nao 
houve sensib
ilizaçao da 
conta da 
autora.</t>
  </si>
  <si>
    <t>0337574-
88.2014.8.19.0001</t>
  </si>
  <si>
    <t>26ª Vara Cível-Rio de 
Janeiro - RJ</t>
  </si>
  <si>
    <t>Protesto indevido. 
Endosso mandato. 
Danos Morais.</t>
  </si>
  <si>
    <t>O valor 
refere-se a 
uma possível 
condenação.</t>
  </si>
  <si>
    <t>910-
53.2014.811.0099</t>
  </si>
  <si>
    <t>Vara Única-Cotriguaçu - 
MT</t>
  </si>
  <si>
    <t>A parte autora 
informa que não 
realizou nenhum 
empréstimo 
juntamente com a 
cooperativa, desta 
forma, requer a 
declaração de 
inexistência dos 
débitos e extinção 
da cobrança pela 
ré.</t>
  </si>
  <si>
    <t>A parte 
autora 
requer 
exclusão dos 
débitos em 
seu nome.</t>
  </si>
  <si>
    <t>0031151-
38.2015.8.16.0001</t>
  </si>
  <si>
    <t>04ª Vara Cível-Curitiba 
- PR</t>
  </si>
  <si>
    <t>Autora alega que o 
envio de título 
para protesto é 
indevido.</t>
  </si>
  <si>
    <t>02º Juizado Especial 
Cível-Guarapuava - PR</t>
  </si>
  <si>
    <t>Fase de Liquidação</t>
  </si>
  <si>
    <t>1002993-
63.2015.8.26.0037</t>
  </si>
  <si>
    <t>04ª Vara Cível-
Araraquara - SP</t>
  </si>
  <si>
    <t>Cobrança indevida. 
Endosso-mandato. 
Falha interna. 
Abuso do exercício 
regular de direito;</t>
  </si>
  <si>
    <t>Considerando 
a sentença 
de extinção 
e o Acórdão 
que negou 
provimento 
ao recurso 
de apelação, 
o risco foi 
alterado 
para remoto.</t>
  </si>
  <si>
    <t>0014508-
05.2015.8.16.0001</t>
  </si>
  <si>
    <t>05ª Vara Cível-Curitiba 
- PR</t>
  </si>
  <si>
    <t>Autor alega 
inscrição indevida 
no serasa</t>
  </si>
  <si>
    <t>0001842-
97.2015.8.16.0121</t>
  </si>
  <si>
    <t>Juizado Especial Cível-
Nova Londrina - PR</t>
  </si>
  <si>
    <t>Autor relata que em 
08/05/2015 quitou 
sua dívida junto à 
Ré, no entanto, seu 
nome permanece 
inscrito no Serasa 
até a presente 
data.</t>
  </si>
  <si>
    <t>01ª Vara Cível-Paraíso 
do Tocantins - TO</t>
  </si>
  <si>
    <t>Inscrição em 
restritivos. Falha 
operacional 
interna.</t>
  </si>
  <si>
    <t>0800960-
88.2016.8.12.0021</t>
  </si>
  <si>
    <t>03ª Vara Cível-Três 
Lagoas - MS</t>
  </si>
  <si>
    <t>Indenizatória</t>
  </si>
  <si>
    <t>Por morais, 
materiais e 
estéticos.</t>
  </si>
  <si>
    <t>0801734-
33.2016.8.12.0114</t>
  </si>
  <si>
    <t>Execução de 
operação de crédito 
- indenizatória.</t>
  </si>
  <si>
    <t>A titulo de 
danos 
morais.</t>
  </si>
  <si>
    <t>0004048-
71.2017.8.16.0038</t>
  </si>
  <si>
    <t>Juizado Especial Cível -
 Posto Avançado 
Mandirituba-Fazenda Rio 
Grande - PR</t>
  </si>
  <si>
    <t>Inscrição indevida 
em órgãos de 
proteção ao 
crédito.</t>
  </si>
  <si>
    <t>Processo em 
fase de conh
ecimento.</t>
  </si>
  <si>
    <t>0701479-
37.2011.8.24.0008</t>
  </si>
  <si>
    <t>Juizado Especial Cível-
Blumenau - SC</t>
  </si>
  <si>
    <t>A parte autora 
ajuíza ação de 
indenização por 
danos morais contra 
VIA MAR APART 
HOTÉIS E TURISMO e 
contra o BANCO 
COOPERATIVO SICREDI 
S/A, ao fundamento 
que teria 
contratado serviços 
de turismo com VIA 
MAR, em abril de 
2011, pelo valor de 
R$ 1.156,00, pagos 
através de 4 
(quatro) cheques no 
valor de R$ 289,00 
cada, com 
vencimentos a 
partir de 10 de 
maio de 2011.
Afirma que o 
terceiro cheque 
(número 900003) 
teria sido 
compensado no dia 
13 de julho de 
2001, mas, “mesmo 
já tendo sido 
compensado, o 
cheque foi 
novamente 
apresentado no dia 
29 de julho de 
2011”, ocasião em 
que teria sido 
informado pelo 
gerente da CEF que 
o cheque seria 
devolvido pelo 
motivo 35 “para que 
não fosse debitado 
novamente o valor 
em sua conta e 
também não fosse 
inscrito no 
Cadastro de Cheques 
sem Fundo”.</t>
  </si>
  <si>
    <t>Juizado Especial-Juína -
 MT</t>
  </si>
  <si>
    <t>135/1.12.0000713-9</t>
  </si>
  <si>
    <t>Vara Judicial-Tapejara -
 RS</t>
  </si>
  <si>
    <t>Trata-se de ação 
declaratória de 
inxeistência de 
débito e 
cancelmento de 
protesto cumulada 
om idenização por 
danos morais em 
razão de alegada 
inscrição indevida 
pois alega a autora 
nunca ter havido 
relação negocial 
entre ela e os 
reus.</t>
  </si>
  <si>
    <t>0114-001.240-8</t>
  </si>
  <si>
    <t>PROCON de Gravataí - RS-
Gravataí - RS</t>
  </si>
  <si>
    <t>O autor reclama que 
no dia 15/05/2014 
aguardou 
atendimento por 1 
hora e 40 minutos. 
Como prova, 
apresenta a senha 
de atendimento nº 
112 que marca o 
horário das 
14h53min de 12/05/
2014, bem como o 
comprovante de 
depósito e 
pagamento com 
horário das 16:43 
do mesmo dia. O 
PROCON solicita 
esclarecimentos 
sobre o ocorrido.</t>
  </si>
  <si>
    <t>O processo a
dministrativ
o junto ao 
PROCON não 
gera a risco 
de 
desembolso 
de valores, 
porém, pode 
gerar 
advertência 
para a 
Cooperativa 
por descumpr
imento da 
legislação 
municipal.</t>
  </si>
  <si>
    <t>2ª Vara Cível-São Luiz 
Gonzaga - RS</t>
  </si>
  <si>
    <t>Aguarda baixa</t>
  </si>
  <si>
    <t>0004300-
09.2014.8.16.0126</t>
  </si>
  <si>
    <t>Juizado Especial Cível-
Palotina - PR</t>
  </si>
  <si>
    <t>Protesto indevido 
de cheque. 
Indenização por 
danos morais 
repetição de 
indébito.</t>
  </si>
  <si>
    <t>Sentença de 
improcedênci
a. Parte 
contrária 
recorreu</t>
  </si>
  <si>
    <t>2ª Vara Cível-Carazinho 
- RS</t>
  </si>
  <si>
    <t>109/1.15.0000594-7</t>
  </si>
  <si>
    <t>01ª Vara Judicial-Marau 
- RS</t>
  </si>
  <si>
    <t>Trata-se de ação 
declaratória de 
inexistência de 
débito cumulada com 
pedido 
indenizatório. 
Alega a autora ter 
sido surpreendida 
com aponte de 
títulos a protesto, 
cuja origem 
desconhece. Alega 
que buscou 
esclarecimentos 
junto à primeira 
ré, mas que não 
obteve êxito, sendo 
os títulos 
protestados, 
havendo ainda dois 
a vencer. Alega 
serem indevidos, 
pois não teria 
causa debendi.</t>
  </si>
  <si>
    <t>Trata-se de 
ação 
declaratória 
de 
inexistência 
de débito 
cumulada com 
pedido inden
izatório. 
Alega a 
autora ter 
sido 
surpreendida 
com aponte 
de títulos a 
protesto, 
cuja origem 
desconhece. 
Alega que 
buscou escla
recimentos 
junto à 
primeira ré, 
mas que não 
obteve 
êxito, sendo 
os títulos 
protestados, 
havendo 
ainda dois a 
vencer. 
Alega serem 
indevidos, 
pois não 
teria causa 
debendi.</t>
  </si>
  <si>
    <t>230-
60.2015.8.06.0200</t>
  </si>
  <si>
    <t>Vara Única Vinculada de 
Milhã-Milhã - CE</t>
  </si>
  <si>
    <t>Débitos. 
Indenização Danos 
Morais.</t>
  </si>
  <si>
    <t>Indenização 
por danos 
morais 
devido a 
negativação 
supostamente 
indevida.</t>
  </si>
  <si>
    <t>0010585-
67.2015.811.0014</t>
  </si>
  <si>
    <t>4º Juizado Especial 
Cível-Sorriso - MT</t>
  </si>
  <si>
    <t>0010269-
04.2015.811.0063</t>
  </si>
  <si>
    <t>Danos morais</t>
  </si>
  <si>
    <t>Remota possi
bilidade de 
perda porque 
o valor dos 
contratos 
envolvidos 
supera o 
limite do 
Juizado 
Especial.</t>
  </si>
  <si>
    <t>0010268-
19.2015.811.0063</t>
  </si>
  <si>
    <t>Danos morais e 
materiais.</t>
  </si>
  <si>
    <t>Remota possi
bilidade de 
perda porque 
a transferên
cia 
reclamada 
foi efetuada 
por 
procurador 
munido de 
procuração 
pública.</t>
  </si>
  <si>
    <t>0010204-
45.2015.811.0051</t>
  </si>
  <si>
    <t>Juizado Especial-
Rosário Oeste - MT</t>
  </si>
  <si>
    <t>Indenizaçao por 
valor pago - ação 
de regresso, e dano 
moral.</t>
  </si>
  <si>
    <t>Remota possi
bilidade 
porque a 
emissao dos 
titulos é 
por conta e 
risco da 
autora.</t>
  </si>
  <si>
    <t>0000036-
42.2016.8.16.0040</t>
  </si>
  <si>
    <t>Vara Cível-Altônia - PR</t>
  </si>
  <si>
    <t>O Autor alega que 
jamais contatou com 
a Cooperativa e 
teve seu nome 
inscrito nos órgãos 
de proteção ao 
crédito.</t>
  </si>
  <si>
    <t>0300345-
31.2016.8.24.0019</t>
  </si>
  <si>
    <t>Juizado Especial Cível-
Concórdia - SC</t>
  </si>
  <si>
    <t>Cobrança Indevida. 
Falha operacional 
interna;
Informo que trata-
se de ação 
indenizatória onde 
alega o autor que 
possuía conta junto 
a ré, sendo que 
esta estaria 
inativa. 
Entretanto, a 
instituição 
permaneceu cobrando 
taxas e tarifas 
bancárias, o que 
ocasionou inscrição 
de seu nome em 
órgãos de restrição 
creditícia, sob a 
rubrica “adiant 
conta/contrato CC 
29292-3”. Requere, 
por fim, declaração 
de inexistência do 
débito, bem como 
indenização por 
danos morais.</t>
  </si>
  <si>
    <t>Há chances 
de haver 
condenação, 
caso 
comprovada 
falha na 
prestação do 
serviço.</t>
  </si>
  <si>
    <t>021/1.16.0002770-0</t>
  </si>
  <si>
    <t>Trata-se de ação 
indenizatória, onde 
alega o autor que a 
empresa MF 
Acimentados 
Indústria e 
comércio  emitiu 
títulos sem origem 
em seu nome. Por 
fim, requer a 
declaração de 
inexistência de 
débito, bem como 
indenização pelos 
danos sofridos. 
 Assim, solicito 
que a UA efetue 
breve relado do 
trâmite com o 
associado, 
informando que tipo 
de cobrança envolve 
o título, 
encaminhando o 
contrato de 
prestação de 
serviço, bem como 
documento capaz de 
demonstrar a 
relação existente 
entre o autor e a 
empresa corré (nota 
fiscal; comprovante 
de entrega assinado 
pelo autor, etc). 
Peço ainda o envio 
de consulta ao SPC 
e Serasa em nome do 
autor.</t>
  </si>
  <si>
    <t>Há chance de 
condenação 
caso a 
instituição 
tenha 
extrapolado 
os poderes 
inerentes ao 
mandato.</t>
  </si>
  <si>
    <t>Ação Declaratória de Inexistência de Relação Jurídica c/c Indenização Por Danos Morais</t>
  </si>
  <si>
    <t>0007026-
55.2016.8.16.0038</t>
  </si>
  <si>
    <t>Juizado Especial Cível-
Rio Grande - RS</t>
  </si>
  <si>
    <t>Inscrição indevida</t>
  </si>
  <si>
    <t>0800069-
93.2017.8.12.0001</t>
  </si>
  <si>
    <t>11ª Vara Cível-Campo 
Grande - MS</t>
  </si>
  <si>
    <t>0006145-
63.2017.8.19.0037</t>
  </si>
  <si>
    <t>Juizado Especial Cível-
Nova Friburgo - RJ</t>
  </si>
  <si>
    <t>Trata-se de Ação 
Declaratória de 
Inexigibilidade de 
Débito ajuizada em 
face de BCL 
Brazilian Expert 
Móveis e Banco 
Cooperativo 
Sicredi, sob 
alegação de 
protesto indevido.
Aduz ter efetuado 
uma compra junto à 
Corré BCL, e que 
teria solicitado 
prazo maior para 
pagamento o que 
teria sido 
concedido. Contudo, 
teria recebido uma 
notificação do 3º 
Ofício de Nova 
Friburgo, no dia 21/
11/2016, dando 
conta do 
requerimento de 
protesto do título 
Duplicata nº. 
111829-5, cuja data
de vencimento 
inicial era a de 08/
11/2016 e foi 
prorrogado para 16/
011/2016.
Assim, sob alegação 
de protesto 
indevido, pleiteia: 
(i) tutela de 
urgência para 
cancelamento  do 
protesto da 
Duplicata nº 111829-
5 no valor de R$ 
338, 46; (ii) 
exclusão do 
apontamento perante 
o SERASA; (iii) 
inversão do ônus; 
(iv) declaração de 
inexistência do 
débito; (v) 
indenização por 
danos morais no 
valor de R$ 
30.000,00.
A tutela foi 
deferida nos 
seguintes termos: 
“DEFIRO O PEDIDO, 
para determinar 
seja expedido 
ofício ao Cartório 
do 3° Ofício desta 
Comarca para que 
efetue a suspensão 
dos efeitos do 
protesto de número 
254126, conforme se 
extrai da certidão 
acostada à fl. 15.”</t>
  </si>
  <si>
    <t>Considerando 
a fase 
inicial, o 
risco é 
considerado 
possível.</t>
  </si>
  <si>
    <t>1423-
34.2012.8.16.0040</t>
  </si>
  <si>
    <t>Juizado Especial Cível-
Altônia - PR</t>
  </si>
  <si>
    <t>Autor pretende 
indenização por 
danos morais 
decorrentes de 
espera por 
atendimento em 
tempo superior ao 
máximo permitido em 
lei.</t>
  </si>
  <si>
    <t>Valor 
conforme 
decisões</t>
  </si>
  <si>
    <t>2ª Vara Cível-Camaquã - 
RS</t>
  </si>
  <si>
    <t>0096196-
07.2012.8.19.0002</t>
  </si>
  <si>
    <t>9ª Vara Cível-Niterói - 
RJ</t>
  </si>
  <si>
    <t>Trata-se de ação 
declaratória de 
inexistência de 
débito, c/c danos 
morias e pedido de 
tutela antecipada. 
Requer a autora a 
concessão da tutela 
antecipada, para 
que sejam retirados 
os apontamentos no 
distribuidor de 
títulos de niterói 
em seu nome e a 
condenação das 
requeridas para 
pagamento de 
indenização por 
danos morais.</t>
  </si>
  <si>
    <t>157/1.13.0000457-7</t>
  </si>
  <si>
    <t>1ª Vara Judicial-Parobé 
- RS</t>
  </si>
  <si>
    <t>ENDOSSO MANDATO.
Informo que trata-
se de ação de 
indenização por 
danos morais c/c 
declaratória de 
inexistência de 
débito. 
Alega o autor que 
se surpreendeu com 
a inscrição de seu 
nome em órgãos de 
restrição 
creditícia em razão 
de três protestos 
no valor de R$ 
33,00.. 
Aduz a autora que 
já havia efetuado o 
pagamento dos 
boletos diretamente 
no caixa da unidade 
de atendimento. 
Ao fim, requer 
indenização por 
danos morais 
sofridos.</t>
  </si>
  <si>
    <t>Sustentamos 
ilegitimidad
e passiva, 
em razão da 
demanda 
envolver 
cobrança 
mediante 
endosso-
mandato. 
Apesar de 
haver posici
onamentos 
contrários 
tanto no 
âmbito do TJ/
RS como no 
STJ, a 
corrente 
majoritária 
corrobora 
com o 
entendimento 
de que nesse 
caso, não</t>
  </si>
  <si>
    <t>130-
47.2014.811.0024</t>
  </si>
  <si>
    <t>02ª Vara Judicial-
Chapada dos Guimarães - 
MT</t>
  </si>
  <si>
    <t>Danos Morais.</t>
  </si>
  <si>
    <t>A Autor 
informa que 
não comprou 
mercadorias 
do cedente 
da duplicata 
protestada 
pela 
Cooperativa. 
Em 
informações 
o Gerente 
Altair 
Flavio 
Minosso 
informa que 
não existe a 
nota, 
apenas o 
pedido. 
Entendemos 
que por 
conta do 
erro formal 
do cedente 
do título a 
condenação é 
bastante 
certa e a 
Cooperativa 
responde de 
forma 
solidária.</t>
  </si>
  <si>
    <t>020.14.007554-2</t>
  </si>
  <si>
    <t>O autor relata que 
foi surpreendido 
com o aponte para 
protesto de título 
em seu nome. Afirma 
que adquiriu 
mercadorias com o 
com o sacador do 
título, MINOSSO 
FIOS E CABOS LTDA. 
Menciona que no 
momento que recebeu 
a mercadoria 
verificou que o 
equívoco no valor 
das duplicatas, 
Procurou a corré 
MINOSSO FIOS E 
CABOS LTDA que 
emitiu novas 
duplicatas. Afirma 
o autor que 
realizou o 
pagamento três dias 
antes do 
vencimento, todavia 
seu nome foi 
enviado para 
intimação de 
protesto. O título 
não chegou a ser 
protestado. 
Requereu que fossem 
os réus condenados 
ao pagamento de 
indenização por 
danos morais, tendo 
em vista a “falsa 
notícia” publicada 
em jornal regional.</t>
  </si>
  <si>
    <t>Aguardando Juntada De 
Documento</t>
  </si>
  <si>
    <t>Ação de Anulação de Débito</t>
  </si>
  <si>
    <t>45145-
85.2014.811.0041</t>
  </si>
  <si>
    <t>05ª Vara Especializada 
da Fazenda Pública-
Cuiabá - MT</t>
  </si>
  <si>
    <t>A ação anulatória 
será distribuída 
pelo motivo de 
haver uma multa do 
PROCON em face da 
cooperativa.
Pasta vinculada ao 
processo: 45679.</t>
  </si>
  <si>
    <t>1. Sentença Improcedente</t>
  </si>
  <si>
    <t>Valor do 
auto de 
infração.</t>
  </si>
  <si>
    <t>0023986-
58.2014.8.13.0388</t>
  </si>
  <si>
    <t>Vara Única Cível-Luz - 
MG</t>
  </si>
  <si>
    <t>Autor alega que 
teve título 
protestado em seu 
nome por conta de 
duplicata emitida 
pela Cooperativa  
por ordem de 
cooperado com o 
qual nunca manteve 
relação comercial 
nenhuma. Por conta 
disso, requer que 
seja declarada a 
nulidade do título, 
bem como que seja 
indenizada pelos 
danos morais 
sofridos.</t>
  </si>
  <si>
    <t>Indenização 
por danos 
morais 
devido a 
protesto 
supostamente 
indevido.</t>
  </si>
  <si>
    <t>3383-
95.2014.8.10.0048</t>
  </si>
  <si>
    <t>01ª Vara Cível-
Itapecuru-Mirim - MA</t>
  </si>
  <si>
    <t>Autor alega que 
teve ciência de 
protesto de título 
em seu nome, 
realizado pelo 
Bradesco e tendo 
como cedente a 
Cooperativa, mesmo 
sem ter nenhuma 
relação com 
quaisquer destas 
duas instituições. 
Desta forma, requer 
ser indenizado 
pelos danos morais 
e materiais que 
alega ter sofrido.</t>
  </si>
  <si>
    <t>60890-
58.2014.8.10.0001</t>
  </si>
  <si>
    <t>16ª Vara Cível-São Luís 
- MA</t>
  </si>
  <si>
    <t>Duplicata. Protesto 
indevido. Fraude.</t>
  </si>
  <si>
    <t>0030437-
02.2014.8.13.0388</t>
  </si>
  <si>
    <t>Indenização 
pelos danos 
morais 
sofridos em 
virtude de 
Protesto 
indevido.</t>
  </si>
  <si>
    <t>2572-
95.2015.811.0041</t>
  </si>
  <si>
    <t>06ª Vara Cível-Cuiabá - 
MT</t>
  </si>
  <si>
    <t>Autor alega que 
sofreu diversos 
constrangimentos 
por conta de 
cobranças feitas 
por associado que 
efetuou 
erroneamente 
depósito em sua 
conta, por conta de 
informações suas 
prestadas ao mesmo 
por colaborador da 
Cooperativa. Por 
conta disso requer 
ser indenizado 
pelos danos morais 
que alega ter 
sofrido</t>
  </si>
  <si>
    <t>Indenização 
por danos 
morais 
devido a 
divulgação 
de dados 
pessoais sem 
autorização 
do 
associado.</t>
  </si>
  <si>
    <t>01ª Vara Cível-Xaxim - 
SC</t>
  </si>
  <si>
    <t>Ação Ordinária de Anulabilidade de Negócio Jurídico c/c Ressarcimento por Danos Causados por Atos Ilícitos</t>
  </si>
  <si>
    <t>0000648-
52.2015.8.16.0092</t>
  </si>
  <si>
    <t>Vara Cível-Imbituva - 
PR</t>
  </si>
  <si>
    <t>Autor alega que um 
estelionatário 
realizou um 
financiamento de um 
carro Fiat Uno em 
seu nome. Em 
consulta realizada 
junto ao Detran, 
constatou que o 
veículo estava com 
restrição de venda 
para o Banco 
Sicredi.
- PEDIDOS: 
Indenização por 
danos morais no 
valor de 
R$80.000,00; A 
declaração de 
nulidade dos 
contratos firmados 
entre o 
estelionatário e 
todas as Rés; 
condenação em 
honorários 
sucumbenciais e 
custas processuais</t>
  </si>
  <si>
    <t>Processo em 
Fase de 
Conhecimento</t>
  </si>
  <si>
    <t>158/1.15.0000418-6</t>
  </si>
  <si>
    <t>Vara Judicial-Rodeio 
Bonito - RS</t>
  </si>
  <si>
    <t>A empresa autora 
ajuizou a presente 
ação indenizatória 
postulando a 
imediata liberação 
do valor de USD 
29.434,55, valor 
que teria sido 
bloqueado de sua 
conta-corrente pelo 
Sicredi sem sua 
autorização. Aduz 
que esta quantia é 
decorrente do 
pagamento de 
exportação de 
pedras ametista por 
uma empresa da 
China. Afirma que 
não procede a 
alegação do Sicredi 
de que o bloqueio 
se deu para 
regularizar um 
contrato anterior 
em que, por erro do 
próprio Sicredi, 
houve o incorreto 
depósito na conta-
corrente da 
agravante, numa 
espécie de 
compensação. Pede 
indenização por 
danos materiais e 
morais e a 
liberação do 
crédito efetuado na 
sua conta para 
pagamento  de 
fornecedores.</t>
  </si>
  <si>
    <t>0048432-
05.2015.8.13.0352</t>
  </si>
  <si>
    <t>1ª Vara Cível-Januária -
 MG</t>
  </si>
  <si>
    <t>Negativação 
indevida. Extravio 
de documentos. 
Danos morais.</t>
  </si>
  <si>
    <t>Indenização 
por danos 
morais 
devido a 
abertura de 
conta 
supostamente 
feita por 
documentos 
fraudados.</t>
  </si>
  <si>
    <t>33658-
84.2015.811.0041</t>
  </si>
  <si>
    <t>03ª Vara Especializada 
da Fazenda Pública-
Cuiabá - MT</t>
  </si>
  <si>
    <t>Espera em fila. 
Multa.</t>
  </si>
  <si>
    <t>Distribuída 
ação 
anulatária 
referente a 
multa 
aplicada 
pelo Procon.</t>
  </si>
  <si>
    <t>05º Juizado Especial 
Cível-Cuiabá - MT</t>
  </si>
  <si>
    <t>Recurso Aguardando 
Julgamento</t>
  </si>
  <si>
    <t>Execução Fiscal</t>
  </si>
  <si>
    <t>41816-
31.2015.811.0041</t>
  </si>
  <si>
    <t>Vara Especializada de 
Execução Fiscal-Cuiabá -
 MT</t>
  </si>
  <si>
    <t>Execução Fiscal 
Certidão de divida 
Ativa n. CDA Nº 
1088734.</t>
  </si>
  <si>
    <t>Valor 
depositado 
para 
garantia do 
juízo. R$ 
25.091,29</t>
  </si>
  <si>
    <t>0013680-
75.2015.8.15.0173</t>
  </si>
  <si>
    <t>Juizado Especial Cível-
Umuarama - PR</t>
  </si>
  <si>
    <t>Tempo de Espera em 
fila</t>
  </si>
  <si>
    <t>Valores 
conforme 
condenação.</t>
  </si>
  <si>
    <t>0013706-
73.2015.8.16.0173</t>
  </si>
  <si>
    <t>Tempo de espera em 
fila</t>
  </si>
  <si>
    <t>007/1.15.0005557-2</t>
  </si>
  <si>
    <t>O autor relata que 
é cliente da 
requerida a mais de 
4 anos e que 
recebeu cartão de 
crédito. Afirma que 
em 2013 solicitou o 
cancelamento do 
cartão, afirma que 
segundo a requerida 
“passaria a contar 
como inativa”, sem 
a cobrança de juros 
e encargos. 
Sustenta que em 
2015 para sua 
surpresa, foi 
inscrito nos 
restritivos de 
crédito. Pede a 
exclusão do 
apontamento e a 
condenação em 
indenização por 
danos morais.
Foi indeferida 
liminar para a 
baixa dos 
restritivos.</t>
  </si>
  <si>
    <t>0014761-
59.2015.8.16.0173</t>
  </si>
  <si>
    <t>Tempo de espera na 
fila</t>
  </si>
  <si>
    <t>Valor 
conforme 
condenação.</t>
  </si>
  <si>
    <t>0470471-
90.2015.8.13.0105</t>
  </si>
  <si>
    <t>Juizado Especial Cível-
Governador Valadares - 
MG</t>
  </si>
  <si>
    <t>Protesto. 
Duplicata. Endosso 
Mandato.</t>
  </si>
  <si>
    <t>Possível 
condenação 
em danos 
morais.</t>
  </si>
  <si>
    <t>0000214-
77.2016.8.16.0173</t>
  </si>
  <si>
    <t>empo de espera em 
fila superior a uma 
hora.</t>
  </si>
  <si>
    <t>VALOR 
CONFORME 
CONDENAÇÃO.</t>
  </si>
  <si>
    <t>0000645-
14.2016.8.16.0173</t>
  </si>
  <si>
    <t>Tempo de espera em 
fila superior à uma 
hora.</t>
  </si>
  <si>
    <t>0000814-
98.2016.8.16.0173</t>
  </si>
  <si>
    <t>Tempo de espera em 
fila de atendimento 
superior à uma 
hora.</t>
  </si>
  <si>
    <t>0001006-
31.2016.8.16.0173</t>
  </si>
  <si>
    <t>0001008-
98.2016.8.16.0173</t>
  </si>
  <si>
    <t>0001989-
30.2016.8.16.0173</t>
  </si>
  <si>
    <t>0002222-
27.2016.8.16.0173</t>
  </si>
  <si>
    <t>0002327-
04.2016.8.16.0173</t>
  </si>
  <si>
    <t>0004403-
98.2016.8.16.0173</t>
  </si>
  <si>
    <t>0305415-
62.2016.8.24.0008</t>
  </si>
  <si>
    <t>04ª Vara Cível-Blumenau 
- SC</t>
  </si>
  <si>
    <t>Autora alega que 
efetuou um contrato 
de compra e venda 
com a 1ª Ré, no 
entanto, não 
recebeu todos os 
produtos 
adquiridos, pois a 
1ª Ré está com 
dificuldades 
financeiras. Narra 
que foi 
surpreendida ao 
receber uma 
intimação de 
protesto no valor 
de R$ 3.028,34.</t>
  </si>
  <si>
    <t>0000942-
05.2016.8.16.0049</t>
  </si>
  <si>
    <t>Juizado Especial Cível-
Astorga - PR</t>
  </si>
  <si>
    <t>Autora relata 
emissão indevida de 
duplicata, pois 
narra que jamais 
realizou qualquer 
negócio com as Rés.</t>
  </si>
  <si>
    <t>0311046-
91.2016.8.24.0038</t>
  </si>
  <si>
    <t>04ª Vara Cível-
Joinville - SC</t>
  </si>
  <si>
    <t>Protesto 
supostamente 
indevido</t>
  </si>
  <si>
    <t>0007052-
36.2016.8.16.0173</t>
  </si>
  <si>
    <t>Inscrição 
Supostamente 
indevida</t>
  </si>
  <si>
    <t>Sentença 
improcedente</t>
  </si>
  <si>
    <t>0007195-
25.2016.8.16.0173</t>
  </si>
  <si>
    <t>218981-
93.2016.8.09.0006</t>
  </si>
  <si>
    <t>01º Juizado Especial 
Cível-Anápolis - GO</t>
  </si>
  <si>
    <t>Negativação 
indevida. Danos 
morais.</t>
  </si>
  <si>
    <t>Indenização 
por danos 
morais.</t>
  </si>
  <si>
    <t>0007985-
18.2016.8.16.0170</t>
  </si>
  <si>
    <t>Juizado Especial Cível-
Toledo - PR</t>
  </si>
  <si>
    <t>Diz que a parcela 
do empréstimo com 
vencimento em 15/05/
2016 não foi 
debitada, bem como 
que não foi 
previamente avisado 
do valor a ser 
debitado, nem 
tampouco se havia a 
necessidade de 
complementar o 
valor depositado em 
conta corrente.</t>
  </si>
  <si>
    <t>Publicação</t>
  </si>
  <si>
    <t>Fase de conh
ecimento.</t>
  </si>
  <si>
    <t>1002909-
32.2016.8.26.0650</t>
  </si>
  <si>
    <t>02ª Vara Cível-Valinhos 
- SP</t>
  </si>
  <si>
    <t>Sustação de 
protesto</t>
  </si>
  <si>
    <t>0029618-
14.2017.811.0001</t>
  </si>
  <si>
    <t>Segundo Juizado 
Especial Cível-Cuiabá - 
MT</t>
  </si>
  <si>
    <t>Remota por 
estar no 
inicio da 
demanda.</t>
  </si>
  <si>
    <t>1023321-
82.2016.8.11.0041</t>
  </si>
  <si>
    <t>Remota por 
estar no 
inicio da 
demanda, 
entretanto a 
negativaçao 
foi 
indevida.</t>
  </si>
  <si>
    <t>0002150-
81.2012.8.16.0140</t>
  </si>
  <si>
    <t>Juizado Especial Cível-
Quedas do Iguaçu - PR</t>
  </si>
  <si>
    <t>Trata-se de ação de 
indenização por 
danos morais, na 
qual a Autora alega 
que ao tentar 
realizar compras 
teve conhecimento 
de que havia um 
protesto comandado 
pela segunda Ré 
AUTO POSTO E 
TRANSPORTADORA 
MARIANA LTDA – EPP, 
o qual afirma 
desconhecer a 
origem.</t>
  </si>
  <si>
    <t>8010297-
21.2013.8.11.0024</t>
  </si>
  <si>
    <t>Juizado Especial-
Chapada dos Guimarães - 
MT</t>
  </si>
  <si>
    <t>Alega o autor  que 
teve seu nome 
inscrito no SPC/
SERASA por divida 
paga.</t>
  </si>
  <si>
    <t>Condenação 
em danos 
morais.</t>
  </si>
  <si>
    <t>0005573-
42.2013.8.16.0131</t>
  </si>
  <si>
    <t>02ª Serventia Cível-
Pato Branco - PR</t>
  </si>
  <si>
    <t>Pedido de 
declaração de 
inexigibilidade de 
débito envolvendo 
falha na prestação 
do serviço (fraude 
em pagamento/
compensação de 
boletos) em 
decorrência da 
atuação de Central 
de Arrecadação que 
não efetuou o 
repasse dos valores 
recebidos pelos 
consumidores</t>
  </si>
  <si>
    <t>É possível a 
condenação 
na 
declaração 
de inexigibi
lidade de 
débito caso 
o MP seja 
considerado 
parte 
legítima 
para propor 
a ação em 
face dos 
consumidores 
lesados, 
reconhecendo-
se a falha 
na prestação 
dos serviços 
pelas 
requeridas</t>
  </si>
  <si>
    <t>0065201-
34.2013.8.13.0134</t>
  </si>
  <si>
    <t>Vara Cível-Caratinga - 
MG</t>
  </si>
  <si>
    <t>O autor reclama que 
contratou produtos 
do corréu, porém 
não os recebeu. 
Cancelou a compra. 
Mesmo assim, foi 
protestado. Pede 
indenização.</t>
  </si>
  <si>
    <t>0001542-
66.2014.8.16.0123</t>
  </si>
  <si>
    <t>02ª Vara Cível-Palmas - 
PR</t>
  </si>
  <si>
    <t>Alega protesto 
indevido</t>
  </si>
  <si>
    <t>154/1.14.0000626-2</t>
  </si>
  <si>
    <t>Vara Única-Agudo - RS</t>
  </si>
  <si>
    <t>Trata-se de Ação 
Ordinária com 
pedido de 
antecipação de 
tutela de sustação 
de protesto e 
retirada de 
inscrição indevida 
nos órgãos de 
proteção ao 
crédito, no qual os 
autores alegam que, 
no início de 2013, 
efetuaram matrícula 
na OXIX CURSOS E 
PROJETOS ESPECIAIS 
LTDA e o curso não 
iniciou no período 
informado. Assim 
sendo, teriam 
requerido a 
desistência, no 
entanto houve 
desacordo 
comercial. Ocorre 
que fora protestada 
duas duplicatas 
(n.º 5862 e nº 
5859), as quais 
teriam sido 
protestada pelo 
Banco Sicredi S/A. 
Ainda, informam que 
foram inscritos nos 
órgãos de proteção 
ao crédito. Sendo 
assim, em 
antecipação de 
tutela requereram a 
sustação do 
protesto; exclusão 
dos seus nomes nos 
órgãos de proteção 
ao crédito e 
inversão do ônus da 
prova para 
apresentação do 
contrato de 
prestação de 
serviço e 
comprovante de 
matrícula. No 
mérito, requerem a 
confirmação da 
antecipação de 
tutela e a 
condenação em Danos 
Morais, na 
importância de 
R$5.000,00 (cinco 
mil reais) para 
cada autor.</t>
  </si>
  <si>
    <t>033/1.14.0012858-7</t>
  </si>
  <si>
    <t>02ª Vara Cível-São 
Leopoldo - RS</t>
  </si>
  <si>
    <t>Trata-se de Ação 
Declaratória de 
Inexigibilidade de 
Título e de 
Inexistência de 
Débito  cumulada 
com Indenização por 
Danos Morais com 
Pedido de 
Antecipação de 
Tutela, onde a 
autora relata que 
recebeu do 
Tabelionato de 
Protesto de Títulos 
intimação para 
pagamento de 
Duplicata Mercantil 
5253574, no valor 
de R$ 752,65.  
Aduz que desconhece 
a origem do título 
protestado.</t>
  </si>
  <si>
    <t>Se ficar 
comprovado 
que houve 
falha na 
prestação de 
serviços, 
poderá haver 
condenação 
em danos 
morais.</t>
  </si>
  <si>
    <t>033/1.14.0012857-9</t>
  </si>
  <si>
    <t>05ª Vara Cível-São 
Leopoldo - RS</t>
  </si>
  <si>
    <t>A empresa autora 
afirma que não 
firmou qualquer 
tipo de contratou 
ou adquiriu 
produtos da corré 
NAM ATACADO 
DISTRIBUIDORA E 
COMERCIO LTDA. 
Reclama que sofreu 
o protesto de 
duplicada sacada 
pela referida 
empresa. Afirma que 
a duplicada seria 
"fria". Pede 
indenização pelos 
danos morais 
decorrentes do 
protesto indevido.</t>
  </si>
  <si>
    <t>033/1.14.0013705-5</t>
  </si>
  <si>
    <t>04ª Vara Cível-São 
Leopoldo - RS</t>
  </si>
  <si>
    <t>Informo que trata-
se de Ação 
Declaratória de 
Inexigibilidade de 
Títulos e de 
Inexistência de 
Débito c/c 
Indenização por 
Danos Morais com 
Pedido de 
Antecipação de 
Tutela em Caráter 
de Urgência, onde a 
empresa autora 
relata ter sido 
surpreendida ao 
receber do 
Tabelionato de 
Protesto de Títulos 
de sua cidade 
intimação para 
pagamento referente 
à duplicata 
mercantil número 
805, com protocolo 
1566639 no valor de 
R$ 844,02.
Relata que não 
possui fato que 
justifique a 
emissão do referido 
título.</t>
  </si>
  <si>
    <t>033/1.14.0014601-1</t>
  </si>
  <si>
    <t>A empresa autora 
afirma que recebeu 
intimação de 
protesto relativa à 
duplicata mercantil 
nº 807, no valor de 
R$ 707,02. Afirma 
que a duplicata é 
fria e que jamais 
houve contrato ou 
relação comercial 
com a corré NAM 
ATACADO E 
DISTRIBUIDORA que 
justificasse a 
emissão do título. 
Pede a 
desconstituição do 
débito e a 
indenização pelos 
danos morais 
decorrentes do 
protesto indevido.</t>
  </si>
  <si>
    <t>033/1.14.0016102-9</t>
  </si>
  <si>
    <t>Trata-se de Ação 
Declaratória de 
Inexigibilidade de 
Títulos e de 
Inexistência de 
Débito c/c 
Indenização por 
Danos Morais com 
Pedido de 
Antecipação de 
Tutela em Caráter 
de Urgência, onde a 
empresa autora 
relata ter sido 
surpreendida ao 
receber do 
Tabelionato de 
Protesto de Títulos 
de sua cidade 
intimação para 
pagamento referente 
à duplicata 
mercantil número 
5253576 no valor de 
R$ 752,65.
Relata que não 
possui fato que 
justifique a 
emissão do referido 
título.</t>
  </si>
  <si>
    <t>Caso fique 
comprovado 
que houve 
falha na 
prestação de 
serviços por 
parte da 
Cooperativa, 
há chance de 
condenação 
da 
cooperativa.</t>
  </si>
  <si>
    <t>033/1.14.0016216-5</t>
  </si>
  <si>
    <t>A empresa autora, 
novamente, ajuíza 
ação indenizatória 
que seria 
decorrente do 
recebimento da 
notificação de 
protesto da 
duplicata mercantil 
nº 808, no valor de 
R$ 707,02. A 
empresa autora já 
havia ajuizado o 
processo 033/
1.14.0014601-1 
relativo ao 
protesto da 
duplicata nº 807, 
no valor de R$ 
707,02. Em ambos os 
casos, afirma que a 
duplicata é fria e 
que jamais houve 
contrato ou relação 
comercial com a 
corré NAM ATACADO E 
DISTRIBUIDORA que 
justificasse a 
emissão do título. 
Pede a 
desconstituição do 
débito e a 
indenização pelos 
danos morais 
decorrentes do 
protesto indevido.</t>
  </si>
  <si>
    <t>0004274-
79.2014.8.16.0168</t>
  </si>
  <si>
    <t>Juizado Especial Cível-
Terra Roxa - PR</t>
  </si>
  <si>
    <t>Débitos de conta 
corrente/inscrição 
indevida.
Declaração de 
inexistência de 
débitos e 
indenização por 
danos morais.</t>
  </si>
  <si>
    <t>"Valor  
conforme 
decisões"</t>
  </si>
  <si>
    <t>0026150-
13.2015.811.0001</t>
  </si>
  <si>
    <t>2ª Juizado Especial 
Cível de Cuiabá-Cuiabá -
 MT</t>
  </si>
  <si>
    <t>33821-
64.2015.811.0041</t>
  </si>
  <si>
    <t>04ª Vara Cível-Cuiabá - 
MT</t>
  </si>
  <si>
    <t>Cartão de crédito. 
Danos morais.</t>
  </si>
  <si>
    <t>Possível 
indenização 
por danos 
morais e 
materiais.</t>
  </si>
  <si>
    <t>0016296-
93.2015.808.0545</t>
  </si>
  <si>
    <t>5º Juizado Especial 
Cível-Vila Velha - ES</t>
  </si>
  <si>
    <t>Falha no sistema. 
Restituição do 
crédito em dobro. 
Indenização por 
danos morais.</t>
  </si>
  <si>
    <t>3. Sentença Procedente</t>
  </si>
  <si>
    <t>Condenação 
por danos 
morais e 
restituição 
de valores.</t>
  </si>
  <si>
    <t>0002398-
55.2015.8.16.0168</t>
  </si>
  <si>
    <t>A Autora alega que 
buscou uma 
simulação de 
financiamento com a 
Requerida e a mesma 
cadastrou o gravame 
de Alienação 
Fiduciária 
indevidamente pois 
não houve a 
conclusão do 
financiamento.</t>
  </si>
  <si>
    <t>Sentença Proferida</t>
  </si>
  <si>
    <t>084/1.16.0000010-3</t>
  </si>
  <si>
    <t>Vara Única-Butiá - RS</t>
  </si>
  <si>
    <t>Trata-se de “Ação 
Declaratória de 
Inexistência de 
Débito c/c 
Indenização por 
Danos Morais e 
Repetição de 
Indébito”, no qual 
o autor informa que 
teve crédito 
reprovado em 
virtude de protesto 
registrado em seu 
nome, no qual a 
empresa Costa e 
Wrage Ltda constava 
como credor e Banco 
Cooperativo Sicredi 
como apresentante. 
No entanto, o mesmo 
alega que não 
possui nenhum um 
vínculo com a 
empresa credora. 
Informa, ainda, que 
tentou efetuar a 
quitação do débito, 
no entanto o 
cartório negou, 
pois precisaria do 
boleto para 
pagamento. Sendo 
assim, no mérito o 
autor requer a 
condenação em danos 
morais, bem como a 
devolução em dobro 
da cobrança 
indevida. 
Por fim, em 
antecipação de 
tutela requereu que 
fosse oficiado o 
cartório de 
registro de butiá 
para proceder com a 
exclusão do 
protesto em nome do 
autor, no entanto o 
juízo concedeu 
determinando que a 
“parte demandada 
retire a inscrição 
em órgão de 
cadastro de 
inadimplentes como 
CARTÓRIO DE 
PROTESTOS, etc.., 
durante o trâmite 
do feito, referente 
à dívida aqui 
discutida.” Ou 
seja, a cooperativa 
deverá cumprir com 
a liminar!</t>
  </si>
  <si>
    <t>0801500-
02.2016.8.12.0001</t>
  </si>
  <si>
    <t>14ª Vara Cível-Campo 
Grande - MS</t>
  </si>
  <si>
    <t>Negativação 
indevida. Boleto. 
Indenização por 
danos morais</t>
  </si>
  <si>
    <t>Citação/Intimação</t>
  </si>
  <si>
    <t>Vara do JEC-Canoas - RS</t>
  </si>
  <si>
    <t>Retorno dos Autos</t>
  </si>
  <si>
    <t>7421-
76.2016.811.0041</t>
  </si>
  <si>
    <t>Dano material e 
moral.</t>
  </si>
  <si>
    <t>Houve o 
extravio do 
cartao e 
senha antes 
da entrega 
ao cooperado 
e na inicial 
ele reclama 
danos 
materiais e 
morais, 
sendo 
bastante 
certa a 
condenaçao 
em 
R$21.000,00 
relativo aos 
saques antes 
da entrega 
do cartao .</t>
  </si>
  <si>
    <t>0001482-
87.2016.8.16.0167</t>
  </si>
  <si>
    <t>Juizado Especial Cível-
Terra Rica - PR</t>
  </si>
  <si>
    <t>Autor relara que 
solicitou abertura 
de conta salário, 
mas que houve a 
abertura de uma 
conta corrente e 
alega que a 
cobrança das 
tarifas é indevida.
- PEDIDOS: 
antecipação dos 
efeitos da tutela 
para que a Ré deixe 
de cobrar as 
tarifas tidas por 
indevidas pelo 
Autor; declaração 
de nulidade do 
contrato de conta 
corrente; a 
declaração de 
nulidade da tarifa 
denominada cesta de 
relacionamento; 
indenização por 
danos morais; 
inexistência de 
débito e condenação 
em honorários e 
custas processuais.</t>
  </si>
  <si>
    <t>Vara do JEC-Pelotas - 
RS</t>
  </si>
  <si>
    <t>0003432-
05.2016.8.16.0112</t>
  </si>
  <si>
    <t>Juizado Especial Cível-
Marechal Cândido Rondon 
- PR</t>
  </si>
  <si>
    <t>Suposta inscrição 
indevida</t>
  </si>
  <si>
    <t>0001317-
37.2016.8.16.0168</t>
  </si>
  <si>
    <t>0019212-
70.2016.8.16.0019</t>
  </si>
  <si>
    <t>03º Juizado Especial 
Cível-Ponta Grossa - PR</t>
  </si>
  <si>
    <t>Autora alega que 
teve seu nome 
protestado 
indevidamente pelo 
Réu, em razão de 
duplicata oriunda 
de dívida que 
afirma desconhecer.</t>
  </si>
  <si>
    <t>0001809-
29.2016.8.16.0168</t>
  </si>
  <si>
    <t>Relata que, o Réu 
não procedeu com a 
baixa dos débitos 
junto aos órgãos de 
proteção ao 
crédito.</t>
  </si>
  <si>
    <t>06º Juizado Especial 
Cível de Cuiabá-Cuiabá -
 MT</t>
  </si>
  <si>
    <t>Dano Moral.</t>
  </si>
  <si>
    <t>Remota por 
estar em 
fase de conh
ecimento..</t>
  </si>
  <si>
    <t>139/1.16.0001669-6</t>
  </si>
  <si>
    <t>Vara Judicial-Triunfo - 
RS</t>
  </si>
  <si>
    <t>Trata-se de ação 
anulatória com 
pedido de tutela de 
urgência de 
sustação de 
protesto, onde a 
parte autora alegou 
que tomou ciência 
de vários 
apontamentos 
restritivos de 
crédito, todos 
indevidos, em razão 
de emissão de 
título frio, o qual 
não reconhece, ante 
a inexistência de 
relação mercantil 
que o respalde. 
Postulou, em sede 
de tutela de 
urgência, a 
sustação dos 
efeitos do 
protesto.</t>
  </si>
  <si>
    <t>Se restar 
comprovada r
esponsabilid
ade da 
cooperativa 
nos fatos 
alegados 
pela autora, 
poderá haver 
condenação 
em danos 
morais.</t>
  </si>
  <si>
    <t>0002123-
72.2016.8.16.0168</t>
  </si>
  <si>
    <t>0842652-
30.2016.8.12.0001</t>
  </si>
  <si>
    <t>negativação 
indevida - 
indenizatória.</t>
  </si>
  <si>
    <t>danos 
morais.</t>
  </si>
  <si>
    <t>063/1.14.0002627-6</t>
  </si>
  <si>
    <t>3ª Vara Judicial-Santa 
Vitória do Palmar - RS</t>
  </si>
  <si>
    <t>Em resumo, o autor 
reclama que foi 
surpreendido com o 
aponte para 
protesto de 
duplicata sacada 
por CULTIVAR 
INSUMOS ACRICOLAS 
LTDA, no valor de 
R$ 3.500,00 com 
vencimento para 30/
07/2014. Refere que 
jamais possuiu 
qualquer relação 
com a referida 
empresa, de modo 
que o protesto é 
indevido. Em razão 
do ocorrido pede o 
cancelamento do 
protesto.</t>
  </si>
  <si>
    <t>Autos em Carga</t>
  </si>
  <si>
    <t>Notificação Judicial</t>
  </si>
  <si>
    <t>159/2017</t>
  </si>
  <si>
    <t>01º Juizado Especial 
Cível-Curitiba - PR</t>
  </si>
  <si>
    <t>Renegociação de 
dívida</t>
  </si>
  <si>
    <t>0000647-
44.2012.8.16.0166</t>
  </si>
  <si>
    <t>Vara Única-Terra Boa - 
PR</t>
  </si>
  <si>
    <t>Autor requer 
indenização por 
supostos danos 
materiais e morais 
decorrentes de 
negativa de 
pagamento de 
PROAGRO</t>
  </si>
  <si>
    <t>Aguarda Trânsito em 
Julgado</t>
  </si>
  <si>
    <t>Sentença imp
rocedente.</t>
  </si>
  <si>
    <t>Ação Cautelar Inominada</t>
  </si>
  <si>
    <t>0311329-
72.2013.8.21.7000</t>
  </si>
  <si>
    <t>05ª Câmara Cível-
Pelotas - RS</t>
  </si>
  <si>
    <t>Informa o autor que 
é correntista do 
banco réu, com quem 
firmou contrato de 
empréstimo, ocasião 
em que lhe teria 
sido ofertado um 
serviço de seguro 
que não contratou, 
mas lhe foi 
debitado o valor 
correspondente. 
Aduz ainda que 
desde a quitação do 
contrato nuca mais 
movimentou sua 
conta, acreditando 
que tal conduta 
ensejaria o 
encerramento da 
mesma. Por fim, 
afirma o autor que 
ao buscar renovação 
de Crédito Rural 
junto a outra 
instituição 
financeira foi 
surpreendido com a 
informação que 
estava inscrito em 
cadastro restritivo 
de crédito.</t>
  </si>
  <si>
    <t>Existe 
chance de 
condenação 
caso fique 
comprovado 
falha na 
prestação do 
serviço.</t>
  </si>
  <si>
    <t>022.1.13.0001147-3</t>
  </si>
  <si>
    <t>3ª Vara Cível-Pelotas - 
RS</t>
  </si>
  <si>
    <t>Afirma o autor que 
teve o seu plano de 
saúdo cancelado, 
tendo em vista a 
existência de 
débitos possuídos 
pela pessoa 
jurídica. Refere 
que jamais atrasou 
o pagamento de 
qualquer parcela do 
plano de saúde. 
Afirma que não 
consegui fazer a 
tranasferência do 
plano de saúde da 
conta da pessoa 
jurídica para a 
pessoa física e que 
teve seu usuário 
bloqueado. Requer a 
concessão da 
antecipação da 
tutela, para que 
seja reativado o 
plano de saúde, bem 
como para que o 
pagamento se dê 
através da conta da 
pessoa física do 
autor.</t>
  </si>
  <si>
    <t>132/1.13.0001042-6</t>
  </si>
  <si>
    <t>3ª Vara Cível-Sapiranga 
- RS</t>
  </si>
  <si>
    <t>SEGURO, VENDA 
CASADA
Afirma o autor que 
efetuou empréstimo 
no Banco no valor 
de R$ 11.500,00, a 
ser pago em 48 
parcelas. 
Aduz que a 
contratação foi 
intermediada pelo 
colaborador Icaro, 
que lhe ofereceu um 
seguro sem nenhum 
custo adicional. 
Alega que em 30/01/
2013 o banco 
debitou de sua 
conta o valor de R$ 
284,70 referente a 
contratação do 
mencionado seguro.  
Outrossim, no mesmo 
dia houve outro 
debito na conta do 
autor no valor de 
R$ 402,61, 
referente a um 
seguro prestamista. 
Ainda, afirma que 
lhe foi cobrado o 
valor de R$ 104,57, 
referente a taxa de 
averbação da 
reserva de domínio 
sobre o veiculo 
financiado. 
Por fim, o autor 
alega que foi a te 
a unidade de 
atendimento e 
conversou com o Sr. 
Alisson, gerente da 
cooperativa, que 
lhe informou que o 
seguro era opcional 
e que, em razão do 
descontentamento do 
autor, iria 
providencia o 
reembolso de tais 
valores. Contudo, 
afirma que não 
houve 
ressarcimento, 
motivo pelo qual 
requer o reembolso 
de todos os valores 
debitados 
indevidamente, bem 
como indenização 
pelos danos 
alegadamente 
sofridos.</t>
  </si>
  <si>
    <t>Neste caso, 
o juízo pode 
entender que 
o autor 
sofreu 
coação e 
caracterizar 
os danos 
morais.</t>
  </si>
  <si>
    <t>087/1.13.0002835-4</t>
  </si>
  <si>
    <t>1.ª Vara Judicial-Campo 
Bom - RS</t>
  </si>
  <si>
    <t>Trata-se de ação 
Indenizatória. 
Aduz o autor que 
emitiu um cheque  
(nº 851066) do 
Banco do Brasil 
(Agência 0755-2 e 
CC 24.370-1), no 
valor de R$ 
2.000,00. No dia 16/
04 o referido 
cheque foi 
devolvido pelo 
Requerido por falta 
de fundos, após em 
18/04 houve o 
compensação do 
mesmo. Todavia, 
afirma  que no dia 
19/04, mesmo após a 
compensação, o 
cheque foi 
carimbado 
indevidamente pelo 
motivo 12 
(insuficiência de 
fundos).</t>
  </si>
  <si>
    <t>Conforme 
orientação j
urisprudenci
al, havendo 
comprovação 
de falha na 
prestação 
poderá haver 
condenação.</t>
  </si>
  <si>
    <t>022/1.13.0022084-6</t>
  </si>
  <si>
    <t>2ª Vara Cível-Pelotas - 
RS</t>
  </si>
  <si>
    <t>Trata-se de ação 
Indenizatória em 
razão de título 
protestado 
indevidamente. 
Alega a parte 
autora que firmou 
contrato de 
serviços de 
segurança com a 
corré Foster, no 
valor de R$ 598,80 
pagos em 12 
parcelas de R$ 
49,90.
Afirma que para 
pagamento recebeu 
um carnê do 
SICREDI. Aduz que 
sempre honorou com 
o pagamento das 
parcelas (algumas 
foram pagas 
diretamente na sede 
da corré, outras na 
Caixa Econômica 
Federal), todavia 
seu nome foi levado 
a protesto 
indevidamente pelo 
SICREDI em razão do 
título GTRE4544, 
com vencimento em 
15/02/2013, no 
valor de R$ 57,25, 
título este 
supostamente 
quitado.</t>
  </si>
  <si>
    <t>Conforme 
orientação j
urisprudenci
al em caso 
de aponte 
indevido 
seremos 
condenados.</t>
  </si>
  <si>
    <t>Vara Única-Barra do 
Ribeiro - RS</t>
  </si>
  <si>
    <t>0071587-
46.2014.8.13.0134</t>
  </si>
  <si>
    <t>2ª Vara Cível-Caratinga 
- MG</t>
  </si>
  <si>
    <t>Protesto 
Indevido.Duplicata. 
Falha operacional 
interna. Inscrição 
em restritivos.</t>
  </si>
  <si>
    <t>Indenização 
por danos 
morais 
devido ao 
protesto 
indevido.</t>
  </si>
  <si>
    <t>022/1.14.0017308-4</t>
  </si>
  <si>
    <t>Trata-se de ação 
declaratória de 
inexistência de 
débito cumulada com 
pedido 
indenizatório onde 
alega o autor que 
desconhece a origem 
do débito.  Aduz o 
demandante que 
jamais contratou 
serviço das rés, 
sendo inexistente a 
relação jurídica e, 
consequentemente, 
os protestos.</t>
  </si>
  <si>
    <t>Há chance de 
condenação, 
mesmo a 
cooperativa 
tenha agido 
mediante 
endosso 
mandato, 
caso fique 
comprovado 
que agiu com 
excesso.</t>
  </si>
  <si>
    <t>155/1.14.0003327-4</t>
  </si>
  <si>
    <t>Vara Judicial-Portão - 
RS</t>
  </si>
  <si>
    <t>Trata-se de Ação 
indenizatória, onde 
o autor relata que 
teve um título 
protestado em seu 
nome (Título DMI - 
10.293/4, no valor 
de R$ 13.985,97). 
Alega desconhecer a 
origem do referido 
protesto.</t>
  </si>
  <si>
    <t>Há chance de 
condenação 
em razão de 
envolver 
protesto de 
título 
mediante 
cobrança 
descontada.</t>
  </si>
  <si>
    <t>Juizado Especial-Vila 
Rica - MT</t>
  </si>
  <si>
    <t>1ª Vara Cível-Sapiranga 
- RS</t>
  </si>
  <si>
    <t>022/1.14.0020916-0</t>
  </si>
  <si>
    <t>Trata-se de ação 
indenizatória, onde 
alega o autor que 
foi impedido de 
efetuar transações 
comerciais em vista 
de protesto em seu 
nome, realizado 
pela corré. Alega 
que o boleto 
referente ao 
protesto já havia 
sido quitado. Por 
fim, requer 
indenização pelos 
danos sofridos.</t>
  </si>
  <si>
    <t>Há chance de 
condenação 
caso 
comprovado 
que a 
instituição 
financeira 
extrapolou 
os poderes 
do mandato.</t>
  </si>
  <si>
    <t>022/1.16.0010291-1</t>
  </si>
  <si>
    <t>1ª Vara Cível-Pelotas - 
RS</t>
  </si>
  <si>
    <t>“Trata-se de Tutela 
Provisória 
Antecipada em 
Caráter 
Antecedente, onde a 
parte autora narra 
que possui conta 
junto ao Sicredi – 
agência 0663, conta 
03670-6, onde tem 
sua filha e 
primeira demandada, 
Ivone Timm Weiser 
como segunda 
titular.
Relata que a filha 
a convenceu de 
assinar uma 
transferência para 
o Banco Bradesco, 
sendo a demandada 
Ivone primeira 
titular da conta.
Alega que a filha 
está negligenciando 
os cuidados com a 
mãe, desviando os 
proventos da mesma 
em benefício 
próprio.
Requer sejam 
bloqueados todos os 
valores existentes 
nas contas junto ao 
Sicredi e Banco 
Bradesco para que a 
filha seja impedida 
de retirá-los.”</t>
  </si>
  <si>
    <t>Trata-se de 
Medida de 
Tutela Antec
ipatória, a 
princípio, 
sem 
condenação 
em dano 
moral.</t>
  </si>
  <si>
    <t>7039937-
47.2016.8.22.0001</t>
  </si>
  <si>
    <t>4º Juizado Especial 
Cível-Porto Velho - RO</t>
  </si>
  <si>
    <t>132/1.16.0005797-5</t>
  </si>
  <si>
    <t>Trata-se de Ação 
Declaratória de 
Inexistência de 
Débito c/c Danos 
Morais, onde a 
parte autora relata 
ter aberto uma 
conta junto à 
Cooperativa 
demandada com o 
único objetivo de 
receber seu 
benefício 
previdenciário.
Alega que, a partir 
do ano de 2009, sua 
conta passou a ter 
valores 
descontados, como 
cesta de 
relacionamentos, 
juros de cheque 
especial, IOF e 
cheque e IOF de 
depósito. Aduz que 
no ano de 2011 
passou a ter 
descontado seguro 
prestamista, débito 
de Convênio Icatu, 
seguro de vida e 
seguro de casa.
Alega, ainda, que 
passou a receber 
cobranças 
referentes a 
B408302583, 
B308311980 e  
CC61785-7.
Relata que foi 
enviado para sua 
residência um 
cartão de crédito 
que jamais 
solicitou.</t>
  </si>
  <si>
    <t>022/1.16.0017449-1</t>
  </si>
  <si>
    <t>Trata a presente de 
Ação Declaratória 
de Inexistência de 
Débito c/c 
Indenização por 
Danos Morais, no 
qual o autor 
informa que efetuou 
uma compra na corré 
NASI REVESTIMENTOS -
 QUINTANA &amp; SANTOS 
REVESTIMENTOS LTDA 
– ME, na 
importância de 
R$2.000,00 
parcelado em duas 
parcelas de 
R$1.000,00 (hum mil 
reais), com 
vencimento para 10/
09/2016 e 10/10/
2016, ambos 
quitados antes do 
vencimento, 
respectivamente em 
08/09 e 07/10. No 
entanto, o autor 
teria sido 
protestado 
indevidamente e o 
corréu alegou que 
não poderia dar a 
baixa do título, 
pois a Cooperativa 
supostamente não 
teria lhe repassado 
os valores. Ao 
final, requer no 
mérito que seja 
declarada a 
inexistência do 
débito e arbitrado 
dano moral de 
R$2.8260,00.</t>
  </si>
  <si>
    <t>Ação Declaratória de Rescisão de Contrato c/c Indenização por Danos Morais e Materiais</t>
  </si>
  <si>
    <t>Juizado Especial 
Adjunto-Sidrolândia - 
MS</t>
  </si>
  <si>
    <t>Aguardando Impugnação</t>
  </si>
  <si>
    <t>11948-
76.2013.811.0041</t>
  </si>
  <si>
    <t>07ª Vara Cível-Cuiabá - 
MT</t>
  </si>
  <si>
    <t>Indenização por 
danos materiais e 
morais em razão de 
extavio de cheques 
depositados e sem 
provisão de fundos.</t>
  </si>
  <si>
    <t>Em sendo 
verídico o 
relato do 
requerente 
(extravio de 
cheques), há 
alta probabi
lidade de 
condenação.
Sentença 
procedente - 
Condenação 
em danos 
morais - R$ 
30.000,00.
Sentença 
reformada - 
Condenação 
em danos 
morais - R$ 
10.000,00</t>
  </si>
  <si>
    <t>135/1.13.0002516-3</t>
  </si>
  <si>
    <t>135/1.13.0002515-5</t>
  </si>
  <si>
    <t>Trata-se de Ação de 
Cancelamento de 
Protesto c/c 
Indenização por 
Danos Morais, com 
pedido de liminar.
Alega a autora que 
tomou ciência de 3 
protestos em seu 
nome, dois deles 
realizados pelo 
Banco Cooperativo 
Sicredi, na cidade 
de Carazinho. 
Sustenta que 
desconhece a origem 
dos títulos, que 
jamais esteve na 
cidade ou firmou 
negócio com a 
empresa requerida, 
TAISE BARCELOS ME.
Em sede de liminar, 
a autora postula o 
cancelamento dos 
protestos e 
exclusão do seu 
nome e CPF dos 
órgãos restritivos 
de crédito. A 
liminar foi 
deferida e ordenada 
expedição de ofício 
ao SPC e SERASA.
No mérito, a autora 
requer o 
cancelamento do 
protesto e 
indenização pelos 
danos morais que 
entende ter 
sofrido.</t>
  </si>
  <si>
    <t>Possibilidad
e de 
acolhimento 
da 
preliminar 
de ilegitimi
dade, mas há 
entendimento 
diverso, 
podendo 
haver 
condenação 
conforme 
entendimento 
jurisprudenc
ial.</t>
  </si>
  <si>
    <t>0004266-
30.2013.8.16.0074</t>
  </si>
  <si>
    <t>Vara Cível e Anexos-
Corbélia - PR</t>
  </si>
  <si>
    <t>Autora pleiteia 
ressarcimento de 
danos patrimoniais 
decorrente de 
suposta fraude</t>
  </si>
  <si>
    <t>É possível a 
responsabili
zação da 
cooperativa 
caso reste 
demonstrado 
que ocorreu 
falha na 
compensação 
do cheque</t>
  </si>
  <si>
    <t>144/1.14.0001143-0</t>
  </si>
  <si>
    <t>Vara Judicial-Carlos 
Barbosa - RS</t>
  </si>
  <si>
    <t>trata-se de Ação de 
Inexigibilidade de 
Débito cumulada com 
Indenização por 
Danos Morais, onde 
a autora relata que 
tentou efetuar 
compras a prazo, 
mas teve seu 
crédito negado em 
virtude de um 
título protestado 
pela empresa STAR 
VEÍCULOS que também 
é ré na demanda. 
Informa que se 
dirigiu até o 
cartório, quando 
foi informada de 
que o título no 
valor de R$ 
2.000,00 pertence à 
empresa STAR 
VEÍCULOS e que foi 
apresentado pelo 
BANCO SICREDI.
A autora alega que 
jamais teve 
qualquer relação 
comercial com as 
demandadas. 
Relata, no entanto, 
que seu marido 
AMADEU ALOISIO 
ASSMANN prestou 
serviços na 
residência do 
proprietário da 
primeira demandada 
STAR VEÍCULOS, e 
que houve um 
desentendimento 
entre ambos, 
fazendo com que o 
Sr. Amadeu deixasse 
a obra sem 
finalizar a mesma.
A autora acredita 
que, em razão desse 
desentendimento, a 
empresa STAR 
VEÍCULOS emitiu um 
título em nome 
dela.</t>
  </si>
  <si>
    <t>0000834-
40.2015.8.16.0136</t>
  </si>
  <si>
    <t>Vara Cível e Anexos-
Pitanga - PR</t>
  </si>
  <si>
    <t>Declaração de 
inexistência de 
débito e 
indenização por 
danos morais.</t>
  </si>
  <si>
    <t>Sentença de 
improcedênci
a. Aguarda 
recurso</t>
  </si>
  <si>
    <t>0005792-
84.2015.8.16.0131</t>
  </si>
  <si>
    <t>02ª Vara Cível-Pato 
Branco - PR</t>
  </si>
  <si>
    <t>Autor narra que 
efetuou o pagamento 
do boleto, mas que 
seu nome foi 
protestado. Afirma 
que o protesto é 
indevido, pois o 
pagamento foi 
efetuado na data 
correta.</t>
  </si>
  <si>
    <t>033/1.15.0008749-1</t>
  </si>
  <si>
    <t>Trata-se de ação 
indenizatória, onde 
alega o autor que  
efetuou negociação 
comercial referente 
à compra de um 
colchão com a ré 
Dellvince Moveis 
LTDA. Discorre que 
no momento da 
compra recebeu um 
carnê para 
pagamento, sendo 
que desde então 
vinha adimplindo 
com as parcelas 
sempre dentro do 
prazo estabelecido 
nos boletos, que 
discriminava o 
vencimento para 
todo dia 15 de cada 
mês. Relata que foi 
surpreendido com o 
recebimento de um 
novo carnê, via 
correio. 
Entretanto, 
desconhecendo o 
motivo do envio 
deste documento e 
por nunca ter 
negociado com a 
empresa referida 
neste novo carnê 
(LBB COLCHÕES LTDA 
– ME), continuou 
adimplindo sua 
dívida no carnê 
antigo, em prol da 
empresa com quem 
tinha relação 
jurídica (Dellvince 
Moveis LTDA). Aduz 
no início do mês de 
outubro de 2015, 
recebeu uma ligação 
da suposta empresa 
credora da dívida 
(LBB COLCHÕES LTDA 
– ME), solicitando 
a confirmação do 
recebimento do novo 
carnê e informando 
ainda que a partir 
de então o 
adimplemento das 
parcelas sucessivas 
deveria ser 
realizado neste 
novo título. Alega 
ainda que 
prontamente 
comunicou que o 
pagamento dos meses 
de agosto e 
setembro, os quais 
já se encontravam 
incluídos no novo 
carnê, estes por 
falta da devida 
informação, haviam 
se concretizado no 
carnê antigo. Narra 
que como resposta, 
obteve a informação 
de que com relação 
a estes pagamentos 
a própria empresa 
tomaria as 
providências 
pertinentes para 
readequar estes 
adimplementos.  No 
entanto, ainda que 
supostamente 
resolvida referida 
situação, a qual 
ocorreu de modo 
verossímil por 
culpa exclusiva dos 
réus, os boletos de 
competência dos 
meses de agosto/
2015 e setembro/
2015 foram 
indevidamente 
protestados. 
Discorre que em 
nenhum momento foi 
notificado destes 
protestos, tomando 
ciência dessa 
restrição apenas 
recentemente, a 
poucos dias, quando 
buscou crédito 
bancário e teve sua 
pretensão negada 
ante o registro 
dessa restrição 
junto ao Serasa. Ao 
final requer danos 
morais no valor de 
R$ 15.000,00.</t>
  </si>
  <si>
    <t>Há chance de 
condenção 
caso fique 
comprovado 
que a 
cooperativa 
extrapolou 
os poderes 
oriundos do 
contrato de 
prestação de 
serviço.</t>
  </si>
  <si>
    <t>0002190-
62.2015.8.16.0074</t>
  </si>
  <si>
    <t>Juizado Especial Cível-
Corbélia - PR</t>
  </si>
  <si>
    <t>Protesto indevido 
de título quitado.</t>
  </si>
  <si>
    <t>Valores 
conforme 
sentença</t>
  </si>
  <si>
    <t>01º Juizado Especial 
Cível-Guarapuava - PR</t>
  </si>
  <si>
    <t>022/1.16.0008497-2</t>
  </si>
  <si>
    <t>Trata-se de Ação de 
Sustação de 
Protesto com Pedido 
de Tutela 
Antecipada, onde a 
parte autora relata 
que nunca manteve 
relação comercial 
com a primeira 
demandada Reiter 
Pedrotti Madruga – 
ME.
Relata que recebeu 
três intimações do 
Tabelionato de sua 
cidade, informando 
a existência das 
seguintes 
Duplicatas 
Mercantis por 
Indicação (DMI): 
- 3545830-0 no 
valor de R$ 
1.019,10
- 2546326-7 no 
valor de R$ 
1.749,35
- 3546339-2 no 
valor de R$ 
1.971,35
- 3546692 no valor 
de R$ 2.070,45
Aduz que tais 
títulos possuem 
vencimento em 21/06/
2016.</t>
  </si>
  <si>
    <t>Se ficar 
comprovado 
que houve 
falha na 
prestação de 
serviços por 
parte da 
cooperativa, 
poderá haver 
condenação 
em danos 
morais.</t>
  </si>
  <si>
    <t>5323291.62.2016.8.0
9.0007</t>
  </si>
  <si>
    <t>Juizado Especial Cível-
Tupã - SP</t>
  </si>
  <si>
    <t>Considerando 
a fase 
inicial, o 
risco é 
considerado 
possivel</t>
  </si>
  <si>
    <t>Ação de Indenização por Danos Morais C/C Declaração de Inexistência de Débito</t>
  </si>
  <si>
    <t>0800886-
83.2017.8.14.0040</t>
  </si>
  <si>
    <t>Juizado Especial Cível-
Parauapebas - PA</t>
  </si>
  <si>
    <t>Remota 
porque a 
inscriçao 
decorrente 
da devoluçao 
de cheque se 
dá pelo 
Banco 
Central.</t>
  </si>
  <si>
    <t>023/1.12.0004075-3</t>
  </si>
  <si>
    <t>2ª Vara Cível-Rio 
Grande - RS</t>
  </si>
  <si>
    <t>Trata-se de demanda 
indenizatória que 
envolve, 
supostamente, 
protesto indevido 
de título. Aduz a 
autora que teria 
adquirido produto 
da corré, bem como 
teria realizado o 
pagamento total, 
todavia, teria sido 
protestado o título 
emitido em razão da 
negociação 
comercial. Diante 
dos fatos, a autora 
postula (i) a 
declaração de 
inexigibilidade do 
título, (ii) o 
cancelamento dos 
registros 
cartoriais e (iii) 
a condenação das 
rés a título de 
danos morais.</t>
  </si>
  <si>
    <t>0300107-
56.2013.8.05.0080</t>
  </si>
  <si>
    <t>03ª Vara de Feitos de 
Rel de Cons. Cível e 
Comerciais-Feira de 
Santana - BA</t>
  </si>
  <si>
    <t>A autora afirma que 
mantém relação 
comarcial com a 
corré IMEC - 
INDÚSTRIA DE 
MEDICAMENTOS 
CUSTÓDIA LTDA. 
Afirma que sofreu 
protesto de título 
pago dentro do 
vencimento. Pede 
indenização pelos 
danos decorrentes 
do protesto.</t>
  </si>
  <si>
    <t>0045434-
78.2013.815.2001</t>
  </si>
  <si>
    <t>01ª Vara Cível-João 
Pessoa</t>
  </si>
  <si>
    <t>A autora reclama 
estar inscrita nos 
restritivos de 
crédito em 
decorrência de 
suposto 
inadimplemento de 
parcela do aluguel 
de stand. Afirma, 
todavia, que 
efetuou o referido 
pagamento dentro do 
prazo de 
vencimento, tendo 
comunicado o fato à 
AMPERG. Porém, a 
restrição não foi 
baixada. A autora 
não menciona que 
tenha sofrido o 
protesto, mas 
talvez apenas 
porque não possui 
conhecimento. Pede 
a baixa dos 
restritivos e a 
condenação das rés 
ao pagamento de 
indenização.</t>
  </si>
  <si>
    <t>0006272-
33.2014.4.03.6100</t>
  </si>
  <si>
    <t>24ª Vara Federal Cível 
da Subseção Judiciária 
de São Paulo-São Paulo -
 SP</t>
  </si>
  <si>
    <t>Como se observa da 
cópia integral do 
processo já 
remetida, o autor 
relata que recebeu 
ligação de 
representante da 
empresa SUPERCRED 
ASSESSORIA 
FINANCEIRA, a qual 
seria "ligada ao 
Banco Cooperativo 
Sicredi S/A" 
oferecendo um 
empréstimo de R$ 
8.000,00. 
Solicitaram 
documentos do 
associado para 
"completar o 
cadastro". Ele 
enviou. O suposto 
crédito foi 
aprovado. Ele seria 
pago por débitos em 
sua conta corrente. 
Alguns dias depois, 
o autor recebeu um 
crédito de R$ 
80.000,00 em sua 
conta no Santander. 
Entrou em contato 
com a SUPERCRED e a 
mesma informou que 
o depósito era 
equivocado. Ele 
teria que devolver 
R$ 52.900,00 para a 
SUPER COBRANÇA LTDA 
ME que havia 
efetuado o crédito, 
e poderia ficar o 
restante por conta 
do empréstimo de R$ 
8.000,00 e 
liquidação de 
outras duas 
operações (Bradesco 
e Capemisa). Porém, 
posteriormente, 
verificou que 
passou a sofrer 
débitos da CEF em 
seu salário "CEF 
EMPREST" no valor 
de R$ 2.410,27. Ao 
verificar junto à 
CEF descobriu que 
havia um empréstimo 
em seu nome de R$ 
82.324,50. A partir 
de então o autor 
não conseguiu mais 
contato com a 
empresa SUPERCRED 
(ou SUPER COBRANÇA 
LTDA). Pede a 
desconstituição da 
dívida e a 
indenização por 
danos morais. A 
ação inicialmente 
foi dirigida 
somente contra a 
CEF. A CEF 
contestou e pediu o 
direito de agir 
regressivamente 
contra SUPRECRED 
ASSESSORIA 
FINANCEIRA, BANCO 
COOPERATIVO SICREDI 
e BANCO SANTANDER. 
Tal pedido foi 
deferido pelo 
juízo. Pela análise 
do caso, 
aparentemente se 
trata de fraude 
perpetrada pela 
empresa SUPERCRED e 
SUPER COBRANÇA LTDA 
ME. Existe nos 
autos o comprovante 
de que o autor 
creditou o valor de 
R$ 52.900,00 para a 
empreesa SUPER 
COBRANÇA LTDA ME</t>
  </si>
  <si>
    <t>O risco foi 
avaliado 
como 
possivel, 
conforme 
manual do 
cliente.</t>
  </si>
  <si>
    <t>078/1.14.0001483-6</t>
  </si>
  <si>
    <t>Vara Judicial-
Veranópolis - RS</t>
  </si>
  <si>
    <t>Alega a autora que 
foi surpreendida 
com um aviso do 
Tabelionato de 
Protesto de Títulos 
de sua cidade, 
informando a 
existência de IDM 
2604, no valor de 
R$ 623,80, com 
vencimento para o 
dia 17/07/2014. 
Relata que 
verificou que o 
pedido de aponte 
foi feito pelo 
Banco Sicredi 
referente à 
duplicata mercantil 
nº 2604 no valor de 
R$ 560,40, tendo 
como credora a 
demandada Top 
Marcas e Franquias. 
Relata que nada 
contratou com a 
primeira demandada. 
Alega que a Top 
Marcas atuava como 
intermediadora da 
compra e venda 
realizada entre a 
autora e as 
franqueadas dos 
produtos Tevah. 
Informa que cada 
vez que uma 
franqueada lhe 
emitia um pedido de 
compras, a 
demandada Top 
Marcas recebia 
cópia deste pedido, 
cobrando percentual 
sobre a transação. 
Aduz que as 
empresas 
franqueadas 
passaram a ficar 
inadimplentes, 
fazendo com que 
novos pedidos não 
fossem aceitos. 
Alega que, no 
entanto, a ré Top 
Marcas realiza 
cobrança sob o 
título de reembolso 
de publicidade, 
independentemente 
da concretização do 
negócio.</t>
  </si>
  <si>
    <t>090/1.14.0003112-9</t>
  </si>
  <si>
    <t>Trata-se de Ação 
Indenizatória por 
Danos Morais c/c 
Exibição de 
Documentos Declarar 
a Inexistência de 
Débito, Devolução 
em Dobro dos 
Valores Cobrados e 
Pedido de Tutela 
Antecipada, onde o 
autor relata que 
recebe seu 
benefício de 
aposentadoria 
através do 
demandado.
Relata que no mês 
de julho de 2014, 
verificou que lhe 
foi descontado o 
valor de R$ 117,00 
na mensalidade do 
seu benefício. 
Alega ter se 
dirigido até a 
agência bancária 
para reclamar, 
momento em que 
tomou conhecimento 
de que tal desconto 
é referente à 
parcela de 
financiamento 
efetuado em seu 
nome. Relata, 
ainda, ter sido 
descontado o valor 
de R$ 1.500,00 de 
sua conta. Alega 
jamais ter 
contratado tal 
financiamento.</t>
  </si>
  <si>
    <t>070/1.14.0005710-0</t>
  </si>
  <si>
    <t>3ª Vara Judicial-
Taquara - RS</t>
  </si>
  <si>
    <t>O autor afirma que 
possuía conta 
poupança junto à 
Cooperativa. 
Sustenta que 
encerrou a conta em 
"março de 2014", 
liquidando todos os 
débitos que 
existiam naquele 
momento. Afirma que 
foi surpreendido 
com a inclusão do 
seu nome junto aos 
restritivos de 
crédito após o 
cancelamento da 
conta e da 
liquidação dos 
débitos. Pede a 
desconstituição do 
débito inscrito e 
indenização pelos 
danos supostamente 
decorrentes.</t>
  </si>
  <si>
    <t>028/1.15.0001782-1</t>
  </si>
  <si>
    <t>Trata-se de ação de 
cancelamento de 
protesto com pedido 
indenizatório em 
que a parte autora 
afirma que atua no 
comércio de 
vestuário e 
calçados, relatando 
que no mês de abril 
de 2014 encomendou 
junto à corré 
NATÁLIA DE MARTINI 
72 pares de 
calçados. Contudo, 
as mercadorias não 
chegaram no prazo 
previsto. Mencionou 
que, entrou em 
contato com a 
empresa NATÁLIA DE 
MARTINI para 
cancelar as 
encomendas, porém, 
foi convencida de 
mantê-la, sob o 
fundamento de vendê-
las no dia das 
mães. Referiu que a 
mercadoria chegou 
somente na semana 
seguinte ao dia 
comemorativo, dessa 
forma, não recebeu 
os calçados 
encomendados, e por 
isso promoveu o 
cancelamento do 
pedido. Mencionou 
que, meses depois, 
começou a ter seu 
crédito bloqueado, 
em razão da 
existência de 
protestos em seu 
nome. Refere que 
buscou solucionar o 
problema, não 
tendo, contudo, 
obtido êxito. 
Requereu, em sede 
de antecipação de 
tutela, fosse 
determinada a 
suspensão da dívida 
relativa aos 
títulos 
protestados, com o 
devido cancelamento 
dos efeitos das DMI 
nºs 391C e 391D, 
bem como fosse 
retirado o seu nome 
e CNPJ dos órgãos 
de restrição ao 
crédito e fossem os 
réus condenados ao 
pagamento de 
indenização por 
danos morais.</t>
  </si>
  <si>
    <t>154/1.15.0001012-1</t>
  </si>
  <si>
    <t>Trata-se de ação 
indenizatória 
ajuizada por JULIA 
STEUERNAGEL 
CAVALHEIRO, menor, 
assistida por sua 
genitora ÂNGELA 
STEUERNAGEL 
CAVALHEIRO, em face 
do BANCO SICREDI e 
ÓTIMA GRÁFICA, em 
razão da divulgação 
de sua imagem em 
calendário pelos 
requeridos, sem 
autorização. 
Requereu a 
condenação dos réus 
ao pagamento de 
indenização por uso 
não autorizado da 
imagem.</t>
  </si>
  <si>
    <t>048/1.16.0000182-0</t>
  </si>
  <si>
    <t>1ª Vara Judicial-
Farroupilha - RS</t>
  </si>
  <si>
    <t>Pereira 
Gionédis 
Advogados</t>
  </si>
  <si>
    <t>CCB B00431869-0</t>
  </si>
  <si>
    <t>Aguardando Citação</t>
  </si>
  <si>
    <t>Dependerá da 
instrução 
probatória 
do autor.</t>
  </si>
  <si>
    <t>Vara Adjunta do JEC-
Nonoai - RS</t>
  </si>
  <si>
    <t>044/1.16.0001466-8</t>
  </si>
  <si>
    <t>01ª Vara Judicial-
Encantado - RS</t>
  </si>
  <si>
    <t>Trata-se de ação 
anulatória de 
título com pedido 
de indenização por 
perdas e danos em 
face de BUDHA 
FRANQUEADORA EIRELI 
ME e BANCO SICREDI, 
narrando, em 
síntese, que a 
primeira requerida 
emitiu 
indevidamente um 
título de crédito, 
o qual foi levado a 
protesto pela 
segunda requerida. 
Sustentou que não 
possui qualquer 
relação comercial 
com a primeira 
demandada a 
justificar a 
emissão do título. 
Discorreu acerca do 
direito alegado e 
dos danos morais 
sofridos. Requereu 
em sede de tutela 
provisória a 
suspensão dos 
efeitos do 
protesto.</t>
  </si>
  <si>
    <t>090/1.16.0001471-6</t>
  </si>
  <si>
    <t>O autor reclama que 
ao efetuar o 
depósito para pagar 
dívida que possuía 
com a CERFOX, errou 
o dígito da 
"agência" e o valor 
acabou sendo 
creditado na conta 
de terceiro, Daiane 
Prochnow. Sustenta 
que tentou obter a 
restituição adminis
trativamente, 
porém, não obteve 
êxito em razão da 
recusa do titular 
da conta creditada. 
Pede a devolução do 
valor e o seu 
depósito na conta 
da CERFOX.</t>
  </si>
  <si>
    <t>0003386-
29.2016.8.16.0140</t>
  </si>
  <si>
    <t>1ª Vara Judicial-Quedas 
do Iguaçu - PR</t>
  </si>
  <si>
    <t>A Autora alega que 
em 02/12/2016, ao 
tentar realizar um 
financiamento, 
tomou conhecimento 
de um protesto 
realizado em seu 
nome, motivo pelo 
qual, teve o 
crédito negado.
Aduz que, ao 
verificar do que se 
tratava, obteve a 
informação de que 
em seu nome consta 
protestado um 
título, no valor de 
R$ 135,00 (cento e 
trinta e cinco 
reais), com 
vencimento em 05/01/
2015, emitido pela 
2ª Ré (ODALI MARIA 
FOLLE CORTINA ME) e 
levada a protesto 
pelo Réu, ora 
contestante.</t>
  </si>
  <si>
    <t>0288902-
78.2016.8.19.0001</t>
  </si>
  <si>
    <t>32ª Vara Cível-Rio de 
Janeiro - RJ</t>
  </si>
  <si>
    <t>Trata-se de ação de 
declaratória 
ajuizada em face do 
Banco Bradesco, 
Banco Sicredi e 
Inmapel Indústria 
De Madeiras Petri.
Alega o Autor que 
nos meses de agosto 
e setembro de 2016, 
o Bradesco 
apresentou para 
protesto, junto ao 
Cartório do 2º 
Ofício de Duque de 
Caxias/R], os 
títulos de crédito, 
da espécie 
duplicata mercantil 
por indicação, de 
nº. 23049-1, no 
valor de R$ 
12.348,54; nº. 
23051-1 no valor de 
R$7.638,12; nº 4537-
 1 no valor de R$ 
7.140,56, a de nº. 
4537-2 no valor de 
R$ 7.140,58; bem 
como a de nº 4537-3 
no valor de 
R$7.140,58, e que 
não reconhece a 
exigibilidade dos 
títulos 
mencionados.
Diante disso, 
pleiteia: (i) 
tutela antecipada 
específica para 
compelir as 
empresas rés a não 
mais enviarem 
cobranças; (ii) 
Danos Morais no 
valor de R$ 
15.000,00;</t>
  </si>
  <si>
    <t>02ª Vara Cível-
Paranaíba - MS</t>
  </si>
  <si>
    <t>040/1.09.0000032-4</t>
  </si>
  <si>
    <t>1ª Vara Judicial-
Caçapava do Sul - RS</t>
  </si>
  <si>
    <t>Trata-se de ação de 
cobrança do Plano 
Bresser onde o 
autor requer os 
valores atualizados 
de sua cardeneta de 
poupança.</t>
  </si>
  <si>
    <t>As chances 
de exito são 
possíveis.</t>
  </si>
  <si>
    <t>0012633-
08.2011.8.16.0173</t>
  </si>
  <si>
    <t>02ª Vara Cível-Umuarama 
- PR</t>
  </si>
  <si>
    <t>O Autor requer o 
pagamento da 
indenização 
prevista em 
contrato de seguro 
firmado entre o seu 
empregador 
(Serranol Serraria 
Nova Olímpia Ltda)e 
a segunda ré (Icatu 
Hartford Seguros 
S.A.) em 
decorrência de 
acidente de 
trabalho. Alega que 
figura como 
beneficiário da 
apólice de seguro 
em grupo nº 
93.103.897, desde 
19/10/2007, o qual 
tem por objeto 
garantia por risco 
de morte acidental, 
invalidez 
permanente total ou 
parcial por 
acidente e 
invalidez funcional 
permanente total 
por doença. 
Sustenta que o 
contrato de seguro 
tem como capital 
segurado global 
R$120.000,00 e 
vigência entre 01/
07/2007 a 31/05/
2012. Ainda, alega 
que, no dia 17/12/
2007, sofreu 
acidente de 
trabalho com serra 
fita no 
estabeleicmento do 
empregador e que 
tal incidente 
causou esmagamento 
ósseo do polegar e 
outros dedos de sua 
mão direita. O 
acidente resultou 
em incapacidade 
total e definitiva 
do membro superior. 
Afirma que mesmo 
sendo beneficiário 
do seguro na 
proporção de 70% 
não recebeu a 
indenização 
pecuniária a que 
tem direito. Alega 
responsabilidade 
solidária em 
decorrência do 
sinistro com fulcro 
no artigo 7º do 
CDC. Requer 
assistência 
judiciária 
gratuita, bem como 
indenização no 
valor de 
R$84.000,00, 
devidamente 
atualizada.</t>
  </si>
  <si>
    <t>0055020-
14.2013.8.19.0002</t>
  </si>
  <si>
    <t>1º Cartório Unificado 
Cível-Niterói - RJ</t>
  </si>
  <si>
    <t>A parte autora 
afirma que sofreu o 
protesto de 
duplicatas sem 
aceite, tendo como 
cedente a corré 
Serolf, como cedido 
o Banco Cooperativo 
Sicredi e como 
apresentante o 
Bradesco. Afirma 
que jamais possuiu 
relação com a 
empresa cedente, do 
que seria prova a 
ausência de aceite 
nas duplicatas 
protestadas. Pede a 
desconstituição da 
dívida e 
indenização por 
danos morais 
supostamente 
decorrentes do 
protesto indevido.</t>
  </si>
  <si>
    <t>Aguarda manifestação da 
parte autora</t>
  </si>
  <si>
    <t>9845-
33.2012.811.0041</t>
  </si>
  <si>
    <t>03ª Vara Especializada 
Direito Bancário-Cuiabá 
- MT</t>
  </si>
  <si>
    <t>Danos Morais e 
Materiais</t>
  </si>
  <si>
    <t>Recurso de Apelação 
Contra-arrazoado</t>
  </si>
  <si>
    <t>Foram 
debitados os 
valores de 
R$ 219,00 e 
219,91 por 
conta de 
mudança de 
bonus de 
seguro, sem 
atorização 
de débito em 
conta.</t>
  </si>
  <si>
    <t>0003183-
70.2014.8.24.0025</t>
  </si>
  <si>
    <t>01ª Vara Cível-Gaspar - 
SC</t>
  </si>
  <si>
    <t>Autora alega que 
teve seu nome 
protestado 
indevidamente, pois 
relata que jamais 
realizou qualquer 
negócio jurídico 
com as Rés.</t>
  </si>
  <si>
    <t>0308506-
60.2014.8.24.0064</t>
  </si>
  <si>
    <t>A autora afiorma 
que contratou os 
serviços da corré 
CARRECAR INDÚSTRIA 
E COMÉRCIO DE 
REBOQUES para 
montagem de 4 
equipamentos no 
valor de R$ 
20.200,00. Afirma 
que efeutou o 
pahamento de um 
adiantamento, 
porém, a CARRECAR 
não compriu com a 
obrigação de 
entrega dos 
equiamentos. Por 
isto, afirma que o 
protesto dos 
títulos é indevido. 
Pede indenização 
pelos danos 
decorrentes do 
protesto.</t>
  </si>
  <si>
    <t>0011470-
45.2014.811.0005</t>
  </si>
  <si>
    <t>Juizado Especial Cível-
Cáceres - MT</t>
  </si>
  <si>
    <t>Autor alega que 
encerrou sua conta 
junto à Cooperativa 
em agosto de 2013 
com alguns valores 
ainda a receber. 
Porém, tempos 
depois, além de não 
conseguir receber 
tais valores 
informados, 
constatou que seu 
nome havia sido 
inscrito em rol de 
maus pagadores. Por 
tais motivos, 
requer a declaração 
de nulidade da 
dívida, bem como a 
indenização pelos 
danos morais 
sofridos.</t>
  </si>
  <si>
    <t>Indenização 
por danos 
morais 
devido a 
negativação 
por conta de 
valores em 
aberto junto 
à conta 
corrente 
encerrada.</t>
  </si>
  <si>
    <t>0001801-
48.2015.8.16.0019</t>
  </si>
  <si>
    <t>02ª Vara Cível-Ponta 
Grossa - PR</t>
  </si>
  <si>
    <t>Obrigação de fazer 
cumulada com danos 
morais</t>
  </si>
  <si>
    <t>Há jurisprud
ência 
favorável, 
entretanto 
como há poss
ibilidade de 
reforma 
mesmo que 
parcial da 
decisão 
quando da 
análise dos 
recursos 
interpostos, 
risco 
possível.</t>
  </si>
  <si>
    <t>022/1.15.0001850-1</t>
  </si>
  <si>
    <t>O autor afirma que 
havia contratado 
operação financeira 
junto à 
Cooperativa. Relata 
que após algum 
tempo foi 
surpreendido com o 
saldo devedor que, 
segundo afirma, 
estaria totalmente 
dissociado da 
combinação 
original. Afirma 
que solicitou cópia 
do contrato à 
Cooperativa, porém, 
lhe teria sido 
negada apenas 
entregando um papel 
com o valor do 
saldo devedor. Pede 
a desconstituição 
do débito.</t>
  </si>
  <si>
    <t>164/1.15.0000680-4</t>
  </si>
  <si>
    <t>Vara Judicial-Três 
Coroas - RS</t>
  </si>
  <si>
    <t>A autora sustenta 
que foi 
surpreendida com o 
protesto de 3 
títulos junto ao 
Tabelionato de 
Parobé, registrados 
sob o protocolo nº 
355482-1, 56143-7 e 
356981-0. Os 
títulos teriam sido 
sacados por DIETZ 
SOLUÇÕES DE 
AMBIENTES LTDA, 
porém, a autora 
sustenta que jamais 
manteve qualquer 
relação com a 
referida empresa. 
Reclama que vem 
sofrendo prejuízos 
em razão do 
protesto indevido, 
motivo pelo qual 
pede o cancelamento 
do mesmo e a 
condenação do 
Sicredi ao 
pagamento de 
indenização por 
danos morais.</t>
  </si>
  <si>
    <t>1091854-
30.2015.8.26.0100</t>
  </si>
  <si>
    <t>28ª Vara Cível-São 
Paulo - SP</t>
  </si>
  <si>
    <t>Trata-se de ação de 
indenização por 
danos morais 
ajuizada em face da 
empresa Divinut 
Industria De Nozes 
Ltda e Banco 
Cooperativo Sicredi 
S.A, no qual a 
Autora alega 
possuir uma fábrica 
de produtos de 
panificação 
industrial com sede 
em SP, e que nunca 
teve títulos 
protestados, nem 
restrição nos 
órgãos de 
inadimplentes. Aduz 
que no mês de maio 
de 2016, teria sido 
surpreendida com a 
restrição de 
crédito em face de 
protesto que teria 
ocorrido em 24/04/
2015 no 1º Tabelião 
de Protesto de 
Letras e Títulos de 
São Paulo situado 
na Avenida 
Brigadeiro Luiz 
Antônio nº 371, São 
Paulo, Capital, e 
que teria tomado 
conhecimento 
através de uma 
ligação telefônica. 
Assim, sob alegação 
de protesto 
indevido, pleiteia 
indenização por 
danos morais no 
valor de R$ 
14.985,00.</t>
  </si>
  <si>
    <t>Risco 
analisado 
como 
possível, 
conforme 
manual.</t>
  </si>
  <si>
    <t>1001138-
89.2015.8.26.0541</t>
  </si>
  <si>
    <t>01ª Vara Judicial-Santa 
Fé do Sul - SP</t>
  </si>
  <si>
    <t>Cheque. Devolução. 
Danos Morais.</t>
  </si>
  <si>
    <t>Indenização 
por danos 
materiais e 
morais 
devido à 
devolução de 
cheque de 
associado da 
Cooperativa.</t>
  </si>
  <si>
    <t>0031941-
65.2015.8.16.0019</t>
  </si>
  <si>
    <t>Aguarda Remessa ao 
Tribunal de Justiça (TJ)</t>
  </si>
  <si>
    <t>0301586-
21.2015.8.24.0166</t>
  </si>
  <si>
    <t>Vara Única-Forquilinha -
 SC</t>
  </si>
  <si>
    <t>Trata-se de Ação de 
Indenização por 
Danos Morais, no 
qual a empresa 
autora informa que 
recebeu diversos 
cheques, os quais 
foram devolvidos, 
entre eles um 
emitido pelo Banco 
Sicredi S/A, 
conforme dados  que 
seguem:
JOCELI DE SOUZA 
VIEIRA E CIA
Cheque n.º: 000046
Valor: R$2.076,25
Motivo: 11-44
Alega, ainda, que a 
instituição 
bancária tem 
responsabilidade 
civil pela 
distribuição de 
talonário sem a 
avaliação prévia da 
condição de 
adimplir e da 
suficiência de 
saldo, razão pela 
qual teria 
descumprido a lei. 
Por fim requer a 
condenação para 
pagamento do valor 
equivalente a soma 
dos cheques, 
acrescido de juros 
e correção 
monetária; danos 
morais em valor 
correspondente, no 
mínimo, ao valor do 
cheque e inversão 
do ônus da prova.</t>
  </si>
  <si>
    <t>0000231-
60.2016.8.16.0029</t>
  </si>
  <si>
    <t>Juizado Especial Cível-
Colombo - PR</t>
  </si>
  <si>
    <t>Negativação 
indevida por cheque 
fraudado e 
devolvido.</t>
  </si>
  <si>
    <t>Processo foi 
extinto por 
inadmissibil
idade do 
procedimento 
sumaríssimo, 
tendo em 
vista que o 
juiz 
entendeu que 
era 
necessária a 
realização 
de perícia 
grafotécnica 
sobre o 
cheque 
emitido 
supostamente 
por 
terceiros 
fraudadores. 
Parte 
contrária 
recorreu.</t>
  </si>
  <si>
    <t>146/1.16.0000649-2</t>
  </si>
  <si>
    <t>Vara Judicial-Feliz - 
RS</t>
  </si>
  <si>
    <t>Trata-se de ação 
indenizatória, onde 
alega o autor que a 
empresa Balanças 
Cauduro emitiu 
título sem origem 
em seu nome. Por 
fim, requer a 
declaração de 
inexistência de 
débito, bem como 
indenização pelos 
danos sofridos. 
Discorre que em 
razão deste 
protesto a 
cooperativa não 
renovou 
financiamento do 
Pronaf.</t>
  </si>
  <si>
    <t>Há chance de 
condenação 
caso a 
instituição 
tenha agido 
com excesso.</t>
  </si>
  <si>
    <t>0009753-
08.2016.8.16.0031</t>
  </si>
  <si>
    <t>01ª Vara Cível-
Guarapuava - PR</t>
  </si>
  <si>
    <t>Cancelamento do 
protesto, 
indenização por 
danos materiais e 
morais</t>
  </si>
  <si>
    <t>0016293-
66.2016.8.16.0130</t>
  </si>
  <si>
    <t>Juizado Especial Cível-
Paranavaí - PR</t>
  </si>
  <si>
    <t>Cobrança indevida 
de anuidade.</t>
  </si>
  <si>
    <t>Audiência de Conciliação</t>
  </si>
  <si>
    <t>22/11/2017 
 16:40</t>
  </si>
  <si>
    <t>0002914-
93.2016.8.05.0088</t>
  </si>
  <si>
    <t>1ª Vara do Sistema dos 
Juizados-Guanambi - BA</t>
  </si>
  <si>
    <t>Devolução de cheque 
- indenizatória.</t>
  </si>
  <si>
    <t>Danos morais 
e repetição 
de indébito.</t>
  </si>
  <si>
    <t>Desconto indevido - 
indenizatória.</t>
  </si>
  <si>
    <t>Danos morais 
e repetição 
do indébito.</t>
  </si>
  <si>
    <t>0003161-
74.2016.8.05.0088</t>
  </si>
  <si>
    <t>Cheque devolvido  - 
indenizatória.</t>
  </si>
  <si>
    <t>Ação de Indenização por Danos Morais C/C Declaração de Inexistência de Débito c/c Antecipação de Tutela</t>
  </si>
  <si>
    <t>0036487-
91.2016.8.26.0071</t>
  </si>
  <si>
    <t>Vara Juizado Especial 
Cível Anexo Poupatempo-
Bauru - SP</t>
  </si>
  <si>
    <t>A Autora alega ser 
funcionária da 
Universidade São 
Paulo e em razão 
disso, é 
beneficiária de um 
plano de saúde da 
Unimed Bauru, com 
cobertura 100% em 
todos os serviços 
utilizados.
Contudo, a autora 
ficou enferma e foi 
solicitado pelo 
médico um exame, 
pois a mesma 
apresentava 
sintomas de dengue, 
ocasião em que 
realizou diversos 
exames no Hospital 
Unimed. 
Posteriormente foi 
surpreendida com 
uma ligação da 
requerida 
informando sobre um 
boleto de cobrança 
no valor de R$ 
51,46.
Assim, pleiteia o 
deferimento em 
caráter de 
urgência, a 
expedição de ofício 
ao 2º tabelionato 
de protesto de 
Bauru para 
suspender os 
efeitos de protesto 
até o final da lide 
e consequente 
exclusão do nome da 
autora do Serasa e 
SCPC; bem como a 
desconstituição do 
débito no valor de 
R$ 51,46 e 
indenização por 
danos morais. 
A tutela foi 
deferida nos 
seguintes termos, 
dessa forma, 
solicitamos a 
gentileza de que 
seja providenciado 
todo o necessário 
para que não haja 
cobranças referente 
ao título objeto da 
ação:
“Assim, preenchidos 
os pressupostos 
legais (CPC, art. 
300), defiro o 
pedido de tutela 
provisória de 
urgência 
jurisdicional, 
determinando seja 
oficiado ao(s) 
órgão(s) de 
proteção ao crédito 
mencionado(s) na 
inicial, a fim de 
que se abstenha(m) 
de divulgar a 
restrição em torno 
da qual gravita a 
demanda, até ordem 
em contrário 
emanada deste 
Juízo, suspendendo-
se os efeitos do 
protesto e a 
negativação Oficie-
se.
A presente medida 
não acarretará 
prejuízo ao 
requerido, posto 
que plenamente 
passível de 
reversibilidade, 
após o devido 
contraditório (art. 
300, §3º, CPC).”</t>
  </si>
  <si>
    <t>0300521-
87.2017.8.24.00</t>
  </si>
  <si>
    <t>02ª Vara Cível-Videira -
 SC</t>
  </si>
  <si>
    <t>Trata-se de ação 
indenizatória, onde 
alega o autor que a 
empresa INDÚSTRIA E 
COMÉRCIO DE 
CONFECÇÕES CALLVER 
LTDA emitiu 
títulos, os quais 
alega que foram 
pagos, entretanto 
foram protestados. 
Por fim, requer a 
declaração de 
inexistência de 
débito, bem como 
indenização pelos 
danos sofridos.</t>
  </si>
  <si>
    <t>Há chance de 
condenação, 
tendo em 
vista 
envolver 
duplicata 
descontada.</t>
  </si>
  <si>
    <t>1010033-
23.2017.8.26.0071</t>
  </si>
  <si>
    <t>01ª Vara do Juizado 
Especial Cível-Bauru - 
SP</t>
  </si>
  <si>
    <t>Trata-se de 
Indenizatória na 
qual a Autora alega 
ser titular da 
conta corrente 
66205-4, na agência 
3022, dentre os 
produtos e serviços 
utilizados, teria o 
cartão de crédito 
bandeira Visa 
Internacional.
Alega que no dia 11/
03/2017, tentou 
utilizar seu cartão 
de crédito no valor 
de R$ 833,03, e a 
transação foi “Não 
Autorizada”.
Ao realizar contato 
com a Gerente da 
Unidade (Sra. 
Natalha de Oliveira 
Maset), foi 
informado por e-
mail que o cartão 
estava disponível 
para compra, apenas 
com a fatura do dia 
18/02 pendente de 
pagamento, sendo 
certo que a fatura 
teria sido paga no 
dia 23/02/2017.
Diante disso, sob 
alegação de falha 
na prestação dos 
serviços, pleiteia 
a condenação ao 
pagamento de 
indenização por 
danos morais no 
valor de R$ 
10.000,00, bem como 
a devolução em 
dobro do valor pago 
de R$ 833,03.</t>
  </si>
  <si>
    <t>0101250-
25.2010.8.19.0001</t>
  </si>
  <si>
    <t>31ª Vara Cível-Rio de 
Janeiro - RJ</t>
  </si>
  <si>
    <t>A autora afirma 
nunca transacionou 
com a ré, contudo 
em 2007 foi 
informada que 
estava nos quadros 
dos órgãos de 
proteção de crédito 
referente ao 
protesto de título 
no valor de R$ 
1.400,00, tendo 
como credor o Banco 
Cooperativo 
SICREDI, sendo o 
protesto registrado 
no Tabelionato do 
3º Ofício de 
Protesto do RJ.</t>
  </si>
  <si>
    <t>0144112-
65.2012.8.13.0079</t>
  </si>
  <si>
    <t>2 VARA CÍVEL-Contagem - 
MG</t>
  </si>
  <si>
    <t>Autora alega que 
sofreu danos morais 
por protesto de 
título que alega 
desconhecer.</t>
  </si>
  <si>
    <t>072/1.12.0001610-1</t>
  </si>
  <si>
    <t>2ª Vara Cível-Torres - 
RS</t>
  </si>
  <si>
    <t>Trata-se de ação 
declaratória de 
inexistência de 
débito com pedido 
de indenização por 
danos morais. Alega 
a autora que 
possuia uma 
pendencia junto ao 
banco em razão da 
emissão de um 
cheque sem provisão 
de fundos, todavia 
havia quitado tal 
dívida. E que seu 
nome estava incluso 
aos orgão de 
proteção ao crédito 
em razão de tal 
operação, assim 
requer a declaração 
de inexistência da 
dívida, bem como os 
danos morais ditos 
sofridos.</t>
  </si>
  <si>
    <t>Cumprimento 
de sentença. 
Aguarda 
retorno à 
origem para 
pagamento da 
condenação</t>
  </si>
  <si>
    <t>5003866-
66.2012.827.2722</t>
  </si>
  <si>
    <t>01° Vara Cível-Gurupi - 
TO</t>
  </si>
  <si>
    <t>Trata-se de ação 
anulatória de 
títulos e negativa 
de débito c/c 
condenação a 
indenização por 
danos morais com 
antecipação de 
tutela com pedido 
liminar.
Alega o autor nunca 
haver comprado 
produtos da 
demandada KARIRI 
COM. VAREJO DE 
CONFECÇÕES, sendo 
indevida a cobrança 
dos boletos. 
Afirmar que teve 
seu nomo inscrito 
junto aos cadastros 
de restrição ao 
crétido. Requer a 
antecipação dos 
efeitos da tutela, 
para que seja 
determinada a 
regularização do 
seu CNPJ junto aos 
cadostros de 
proteção ao crédito 
e a total 
procedência da 
demanda, com a 
retificação das 
informações 
cadastrais no 
Cartório de 
Protestos de 
título, com a 
anulação dos 
títulos protestados 
e a declaração da 
desobrigação. 
Foi deferida a 
antecipação dos 
efeitos da tutela e 
determinado o 
cancelamento dos 
protestos indicados 
na inicial.</t>
  </si>
  <si>
    <t>0008431-
54.2012.8.16.0075</t>
  </si>
  <si>
    <t>1ª Vara Cível-Cornélio 
Procópio - PR</t>
  </si>
  <si>
    <t>Autor pleiteia 
indenização por 
danos morais 
decorrentes de 
protesto de título 
que entende 
indevido.</t>
  </si>
  <si>
    <t>Valor 
conforme 
decisões.</t>
  </si>
  <si>
    <t>0008640-
75.2013.8.26.0506</t>
  </si>
  <si>
    <t>06ª Vara Cível-Ribeirão 
Preto - SP</t>
  </si>
  <si>
    <t>Inscrição em 
restritivos. Falha 
operacional 
interna.
Indenização por 
danos morais em 
virtude do nome da 
autora ter sido 
inscrito em  órgãos 
de proteção ao 
crédito. A 
inscrição em 
cadastro de 
inadimplentes 
decorreu de 
protesto de 
diversos títulos 
perante o cartório 
de protestos.</t>
  </si>
  <si>
    <t>Considerando 
a matéria 
tratada na 
ação, a fase 
em que se 
encontra o 
processo e 
atual 
entendimento 
da jurisprud
ência a 
respeito do 
tema, 
analisamos o 
risco como 
possível.</t>
  </si>
  <si>
    <t>0004355-
22.2014.8.08.0048</t>
  </si>
  <si>
    <t>03º Juizado Especial 
Cível-Serra - ES</t>
  </si>
  <si>
    <t>A parte autora 
afirma que 
desconhece a causa 
da emissão da 
duplicata 
protestada, pois, 
nunca possuiu 
qualquer relação 
com qualquer das 
demandadas. Afirma 
que sofreu abalo à 
sua imagem, motivo 
pelo qual pede 
indenização pelos 
danos daí 
decorrentes.</t>
  </si>
  <si>
    <t>0003175-
81.2014.8.05.0103</t>
  </si>
  <si>
    <t>02º Juizado Especial 
Cível-Ilhéus - BA</t>
  </si>
  <si>
    <t>A autora, Selma 
Gregório, afirma 
que foi notificada 
sobre a realização 
de 3 protestos. 
Afirma que jamais 
possuiu qualquer 
relação com o 
sacador ou com as 
instituições 
financeiras 
envolvidas, 
afirmando que os 
protestos são 
indevidos e que os 
títulos são frios. 
Pede a 
desconstituição do 
débito e a 
indenização pelos 
danos sofridos em 
razão do abalo à 
sua imagem, 
especialmente 
considerando o fato 
de que os protestos 
geraram limitações 
à prática de atos 
inerentes à sua 
atividade 
comercial.</t>
  </si>
  <si>
    <t>Danos morais.</t>
  </si>
  <si>
    <t>023/1.15.0008108-0</t>
  </si>
  <si>
    <t>3ª Vara Cível-Rio 
Grande - RS</t>
  </si>
  <si>
    <t>A empresa autora 
afirma que sofreu o 
protesto indevido 
dos títulos 1803931-
6 e 1805339-4, em 
que seria credora a 
corré Água Doce 
Indústria e 
Comércio de 
Pescados - EIRELI. 
Reclama que jamais 
possuiu qualquer 
relação com a 
referida empresa. 
Sob o fundamento da 
inexistência do 
débito, reclama 
indenização pelos 
danos decorrentes 
do protesto 
indevido.</t>
  </si>
  <si>
    <t>4439-
53.2014.811.0011</t>
  </si>
  <si>
    <t>1ª Vara Cível-Mirassol 
D'Oeste - MT</t>
  </si>
  <si>
    <t>Revisional de 
Contrato de Conta 
Corrente.</t>
  </si>
  <si>
    <t>Remota por 
não 
contrariar 
as taxas 
médias.</t>
  </si>
  <si>
    <t>010/1.16.0005189-8</t>
  </si>
  <si>
    <t>O autor alega que 
teve seu nome 
inscrito nos órgãos 
de proteção ao 
crédito por suposto 
débito de R$ 
991,95. Alega 
desconhecer por 
completo a tal 
dívida e não 
reconhece qualquer 
dívida junto ao 
Banco requerido.  
Requer liminarmente 
a baixa dos 
restritivos e a 
indenização pelos 
danos morais em 
face da manutenção 
de seu nome nos 
restritivos de 
crédito.</t>
  </si>
  <si>
    <t>0026836-
59.2015.8.16.0035</t>
  </si>
  <si>
    <t>01ª Vara Cível-São José 
dos Pinhais - PR</t>
  </si>
  <si>
    <t>O Autor alega que 
foi surpreendido 
com a emissão de 
diversos débitos em 
seu nome via Débito 
Direto Autorizado, 
contudo que tais 
débitos não foram 
autorizados, afirma 
que não reconhece 
tais débitos.</t>
  </si>
  <si>
    <t>Aguardando recurso</t>
  </si>
  <si>
    <t>010/1.16.0019998-4</t>
  </si>
  <si>
    <t>Trata-se de Ação 
Indenizatória, onde 
a parte autora 
relata que teve seu 
crédito negado em 
virtude de um 
débito junto ao 
Banco demandado.
Relata que está 
sendo cobrada 
indevidamente pelo 
valor de R$ 
5.868,54, 
contratado em 04/09/
2012, com 
vencimento em 03/12/
2012, por ter 
atuado como fiadora 
em um contrato.
A autora relata que 
é impossível ter 
atuado como 
fiadora, pois na 
época em que foi 
feito o contrato 
era menor de idade. 
Aduz, ainda, que 
reside em Caxias do 
Sul e o contrato é 
de Grandes Lagos – 
Paraná.
Relata que já 
entrou diversas 
vezes em contato 
com a Instituição 
demandada para 
tentar resolver o 
problema, porém, 
não obteve sucesso.</t>
  </si>
  <si>
    <t>0010944-
82.2016.8.16.0130</t>
  </si>
  <si>
    <t>Autor alega que 
inclui em sua 
fatura “ANUIDADE 
DIFERENCIADA”, sem 
que este tenha 
contratado</t>
  </si>
  <si>
    <t>0013585-
43.2016.8.16.0130</t>
  </si>
  <si>
    <t>Suposta cobrança de 
anuidade de cartão 
sem a contratação 
do autor.</t>
  </si>
  <si>
    <t>1019118-
67.2016.8.26.0071</t>
  </si>
  <si>
    <t>02ª Vara Cível-Bauru - 
SP</t>
  </si>
  <si>
    <t>Trata-se de ação 
cautelar em caráter 
antecedente 
ajuizada em face de 
Banco Cooperativo 
Sicredi e My 
Comercial e 
serviços Ltda, sob 
alegação de que 
teria recebido para 
aceite o boleto de 
número 74891.11621.
00111.007043.12361.
250009.8.6908000014
5000, decorrente de 
documento número 
2409/1, emitido por 
MY COMERCIAL E 
SERVIÇOS LTDA, 
através do BANCO 
SICREDI S/A. 
Afirma desconhecer 
o título, uma vez 
que nunca teve 
qualquer tipo de 
relação comercial 
com as empresas 
Requeridas, ocasião 
em que rejeitou o 
boleto em 05/09/
2016. Contudo, no 
mês de setembro 
teria recebido 
intimação do 1º 
Tabelião de 
Protesto de Letras 
e Títulos de Bauru 
protocolo nº 
513195, notificando 
a requerente a 
providenciar o 
pagamento da 
Duplicata Mercantil 
por Indicação nº 
2409/1, no valor de 
R$ 1.450,00, 
figurando como 
apresentante do 
título o Banco 
Cooperativo Sicredi 
S/A. Diante disso, 
pleiteou tutela 
para imediata 
sustação do 
protesto, a qual 
foi deferida, e 
indenização por 
danos morais no 
valor de R$ 
15.000,00.</t>
  </si>
  <si>
    <t>0016291-
96.2016.8.16.0130</t>
  </si>
  <si>
    <t>Autora alega que 
não contratou a 
anuidade 
diferenciada do 
cartão de crédito.</t>
  </si>
  <si>
    <t>9001705-
37.2016.8.21.0072</t>
  </si>
  <si>
    <t>Vara Adjunta do Juizado 
Especial Cível-Torres - 
RS</t>
  </si>
  <si>
    <t>Trata-se de ação 
indenizatória onde 
alega o autor que 
possuía conta 
bancária junto a ré 
(contrato nº 
CC13398-1), 
contraindo um 
débito originário 
no valor de 
R$219,16, a qual 
gerou inscrição 
junto ao SPC no dia 
10 de março de 
2015. Relata que 
passado determinado 
tempo, a 
cooperativa ofertou 
proposta de acordo 
para quitação da 
referida divida, 
para pagamento a 
vista, no valor de 
R$258,94, o qual 
foi pago em 25 de 
novembro de 2015, 
data prevista para 
o vencimento do 
referido documento. 
Discorre que, 
embora tenha havido 
pagamento do divida 
em sua 
integralidade, foi 
surpreendido pela 
informação de que 
permanecia com seu 
nome inscrito no 
registro de 
inadimplentes 
perante a réu.</t>
  </si>
  <si>
    <t>Há chance de 
condenação 
caso tenha 
havido falha 
na prestação 
do serviço.</t>
  </si>
  <si>
    <t>01º Juizado Especial 
Cível-Porto Alegre - RS</t>
  </si>
  <si>
    <t>Caso fique 
comprovada a 
falha na 
prestação de 
serviços por 
parte da 
cooperativa, 
poderá haver 
condenação 
em danos 
morais.</t>
  </si>
  <si>
    <t>0803226-
16.2013.8.12.0001</t>
  </si>
  <si>
    <t>10ª Vara Cível-Campo 
Grande - MS</t>
  </si>
  <si>
    <t>Trata-se de 
negativação 
indevida, realizada 
por associado da 
Cooperativa através 
de endosso 
mandatário. Foi 
apresentada 
Contestação, 
aguardando 
sentença.</t>
  </si>
  <si>
    <t>Tendo em 
vista o 
protesto 
indevido e 
condenações 
em casos 
semelhantes, 
há grande pr
obabilidade 
de sentença 
procedente.</t>
  </si>
  <si>
    <t>005.13.007666-4</t>
  </si>
  <si>
    <t>Juizado Especial Cível-
Balneário Camboriú - SC</t>
  </si>
  <si>
    <t>A autora afirma 
quem sofreu o 
aponte para 
protesto de título 
no valor de R$ 
458,00. Afirma que 
nunca possuiu 
relação jurídica 
com os demandados, 
e não adquiriu 
produtos da corré 
DRESS UP FASHION. 
Pede a declaração 
de inexistência do 
débito, a 
indenização por 
danos morais e a 
sustação do 
protesto.</t>
  </si>
  <si>
    <t>0003960-
53.2014.8.16.0130</t>
  </si>
  <si>
    <t>01ª Vara Cível-
Paranavaí - PR</t>
  </si>
  <si>
    <t>- Sustação 
do protesto.
- 
Cancelamento 
da 
duplicata.
- Danos 
morais, em 
valor a 
arbitrar.</t>
  </si>
  <si>
    <t>164/1.13.0000910-9</t>
  </si>
  <si>
    <t>A parte autora 
teria sido 
supreendida com o 
protesto de 
duplicata cujo 
credor originário 
seria a corré 
PLÁSTICOS TRÊS 
COROAS LTDA. Afirma 
que jamais possuiu 
qualquer relação 
com a corré 
PLÁSTICOS TRÊS 
COROAS LTDA. 
Postula a 
condenação ao 
pagamento de 
indenização por 
danos morais e a 
anulação do títulos 
e o cancelamento do 
protesto.</t>
  </si>
  <si>
    <t>0016218-
40.2014.8.16.0019</t>
  </si>
  <si>
    <t>04ª Vara Cível-Ponta 
Grossa - PR</t>
  </si>
  <si>
    <t>Autora alega 
protesto indevido 
de duplicatas em 
seu nome. Requer 
indenização por 
danos morais e 
declaração de 
inexigibilidade dos 
títulos.</t>
  </si>
  <si>
    <t>Valor 
conforme 
sentença.</t>
  </si>
  <si>
    <t>0021920-
72.2014.8.19.0054</t>
  </si>
  <si>
    <t>01º Juizado Especial 
Cível-São João de 
Meriti - RJ</t>
  </si>
  <si>
    <t>A empresa autora 
afirma que recebeu 
a intimação para 
protesto de 3 
duplicatas no valor 
de R$ 483,00 cada 
uma. Afirma que 
nunca manteve 
qualquer relação 
comercial com os 
réus (Banco e 
Nelcimara T 
Rodrigues Calçados 
Ltda ME). Relata 
que "contatos 
telefônicos foram 
feitos contestando 
tais cobranças e de 
nada adiantou". 
Para evitar o 
protesto, acabou 
pagando uma das 
duplicatas já que a 
2ª ré (Nelcimara) 
garantiu que 
cancelaria as 
outras duas 
cobranças. Afirma 
que notificou os 
réus em janeiro de 
2014 "sobre a 
ocorrência do 
fato". Pede a baixa 
dos protestos, o 
ressarcimento do 
pagamento efetuado 
e a condenação ao 
pagamento de 
indenização por 
danos morais.</t>
  </si>
  <si>
    <t>0010132-
12.2015.811.0034</t>
  </si>
  <si>
    <t>Juizado Especial-Água 
Boa - MT</t>
  </si>
  <si>
    <t>Remoto por 
haver 
inscriçao no 
CCF e 
impedindo a 
entrega de 
talao de 
cheques.</t>
  </si>
  <si>
    <t>0010056-
98.2015.811.0062</t>
  </si>
  <si>
    <t>Juizado Especial-Porto 
Esperidião - MT</t>
  </si>
  <si>
    <t>Dano moral e 
material.</t>
  </si>
  <si>
    <t>Remota 
porque o 
debito 
reclamado 
recorre de 
empréstimo 
consignado 
junto ao 
INSS.</t>
  </si>
  <si>
    <t>0015238-
17.2015.8.16.0130</t>
  </si>
  <si>
    <t>Negativa de 
Abertura de Conta 
Bancária.</t>
  </si>
  <si>
    <t>Indenização 
por danos 
morais no 
valor de R$ 
10.000,00.</t>
  </si>
  <si>
    <t>0020962-
02.2015.8.16.0130</t>
  </si>
  <si>
    <t>- Tutela 
provisória 
para sustar 
os 
protestos.
- 
Indenização 
em danos 
morais.</t>
  </si>
  <si>
    <t>0001270-
83.2016.8.13.0447</t>
  </si>
  <si>
    <t>Vara Cível-Nova Era - 
MG</t>
  </si>
  <si>
    <t>Protesto. Duplicata 
bancaria.</t>
  </si>
  <si>
    <t>Declaração 
de nulidade 
de título 
que levou a 
protesto. 
Sem danos 
morais.</t>
  </si>
  <si>
    <t>0002129-
96.2016.8.16.0130</t>
  </si>
  <si>
    <t>Cobrança cesta de 
relacionamento.</t>
  </si>
  <si>
    <t>Contraminuta a Agravo de 
Instrumento</t>
  </si>
  <si>
    <t>Devolução do 
valor e 
danos morais 
em R$ 
20.000,00</t>
  </si>
  <si>
    <t>0000299-
81.2016.8.16.0167</t>
  </si>
  <si>
    <t>Produto devolvido 
não restituído.</t>
  </si>
  <si>
    <t>Recurso Inominado Contra-
arrazoado</t>
  </si>
  <si>
    <t>Restituição 
dos R$ 
288,39
Danos morais 
em R$ 
5.000,00</t>
  </si>
  <si>
    <t>0000968-
37.2016.8.16.0167</t>
  </si>
  <si>
    <t>Autor alega 
cobrança indevida 
em seu cartão de 
crédito. Relata que 
tentou a solução 
administrativa do 
problema, no 
entanto, esta não 
foi possível.</t>
  </si>
  <si>
    <t>Ação de Repetição do Indébito</t>
  </si>
  <si>
    <t>0000992-
65.2016.8.16.0167</t>
  </si>
  <si>
    <t>Autora relata que 
solicitou a 
abertura de conta 
salário e que no 
momento da abertura 
lhe foi dito que 
não haveria 
cobrança de cesta 
de relacionamento. 
No entanto, notou 
em seu extrato a 
cobrança de cesta 
de relacionamento. 
Afirma que a 
cobrança é indevida</t>
  </si>
  <si>
    <t>0000991-
80.2016.8.16.0167</t>
  </si>
  <si>
    <t>Autora relata que 
solicitou a 
abertura de conta 
salário e que no 
momento da abertura 
lhe foi dito que 
não haveria 
cobrança de cesta 
de relacionamento. 
No entanto, notou 
em seu extrato a 
cobrança de cesta 
de relacionamento. 
Afirma que a 
cobrança é 
indevida.</t>
  </si>
  <si>
    <t>0000988-
28.2016.8.16.0167</t>
  </si>
  <si>
    <t>Autor relata que 
solicitou abertora 
de conta salário, 
mas que o Banco 
abriu de forma 
equivocada uma 
conta corrente que 
passou a incidir 
tarifas de forma 
indevida.
- PEDIDOS: 
Antecipação de 
tutela para que o 
Banco deixe de 
cobrar tarifas; 
indenização por 
dano moral; 
restituição de 
valores.</t>
  </si>
  <si>
    <t>0001473-
28.2016.8.16.0167</t>
  </si>
  <si>
    <t>Autor alega que 
solicitou a 
abertura de conta 
salário, no 
entanto, teve a 
cobrança de taxas e 
tarifas de forma 
indevida.
- PEDIDOS: 
antecipação dos 
efeitos da tutela 
para que cesse a 
cobrança da cesta 
de relacionamento; 
declaração de 
nulidade de 
celebração do 
contrato de conta 
corrente ao invés 
de conta salário; 
declaração de 
nulidade das 
cobranças de cesta 
de relacionamento; 
indenização por 
danos morais.</t>
  </si>
  <si>
    <t>0001603-
18.2016.8.16.0167</t>
  </si>
  <si>
    <t>COBRANÇA INDEVIDA 
DE TARIFA DE CESTA 
DE RELACIONAMENTO
- PEDIDOS: TUTELA 
ANTECIPADA PARA 
SUSPENSÃO DAS 
COBRANÇAS, INVERSÃO 
DO ÔNUS DA PROVA, 
DECLARAÇÃO DE 
NULIDADE DAS 
TARIFAS E 
INDENIZAÇÃO POR 
DANOS MORAIS.</t>
  </si>
  <si>
    <t>COBRANÇA INDEVIDA 
DE CESTA DE 
RELACIONAMENTO.
- PEDIDOS: TUTELA 
ANTECIPADA PARA 
SUSPENSÃO DAS 
COBRANÇAS DE CESTA 
DE RELACIONAMENTO, 
INVERSÃO DO ÔNUS DA 
PROVA E INDENIZAÇÃO 
POR DANOS MORAIS.</t>
  </si>
  <si>
    <t>0001585-
94.2016.8.16.0167</t>
  </si>
  <si>
    <t>0008076-
34.2016.8.16.0130</t>
  </si>
  <si>
    <t>Ação Declaratória 
de Inexistência de 
Débito c/c Danos 
Morais</t>
  </si>
  <si>
    <t>Processo extinto sem 
resolução de mérito</t>
  </si>
  <si>
    <t>.</t>
  </si>
  <si>
    <t>0001977-
34.2016.8.16.0167</t>
  </si>
  <si>
    <t>0002913-
59.2016.8.16.0167</t>
  </si>
  <si>
    <t>Autor alega que não 
contratou a 
anuidade 
diferenciada do 
cartão de crédito.</t>
  </si>
  <si>
    <t>Sentença de 
improcedênci
a. Aguarda 
prazo 
recursal</t>
  </si>
  <si>
    <t>8010149-
19.2016.811.0084</t>
  </si>
  <si>
    <t>Juizado Especial-
Apiacás - MT</t>
  </si>
  <si>
    <t>Revisional de 
debitos.</t>
  </si>
  <si>
    <t>Remota 
porque o 
juizado é 
incompetente 
para açoes 
revisionais.</t>
  </si>
  <si>
    <t>Juizado Especial Cível-
Porto Feliz - SP</t>
  </si>
  <si>
    <t>0000182-
15.2017.827.2733</t>
  </si>
  <si>
    <t>1ª Vara Cível-Pedro 
Afonso - TO</t>
  </si>
  <si>
    <t>Cautelar Inominada.</t>
  </si>
  <si>
    <t>Cautelar 
inominada.</t>
  </si>
  <si>
    <t>070/1.17.0000886-5</t>
  </si>
  <si>
    <t>Centro Judiciário de 
Solução de Conflitos e 
Cidadania-Taquara - RS</t>
  </si>
  <si>
    <t>.Trata-se de ação 
indenizatória, na 
qual o autor alega 
ter sido 
indevidamente 
protestado por 
duplicatas em nome 
do corréu EDIO 
MICHAELSEN ME, as 
quais afirma 
desconhecer. 
Requer, 
liminarmente, o 
levantamento do 
protesto, o que 
restou deferido. No 
mérito, o 
cancelamento dos 
títulos referidos, 
bem como 
indenização por 
danos morais.</t>
  </si>
  <si>
    <t>Demanda recebida pelo 
escritório</t>
  </si>
  <si>
    <t>Há chance de 
condenação 
em danos 
morais, caso 
reste 
comprovado 
excesso pela 
instituição 
financeira.</t>
  </si>
  <si>
    <t>141/1.12.0001104-7</t>
  </si>
  <si>
    <t>1.ª Vara Cível-Capão da 
Canoa - RS</t>
  </si>
  <si>
    <t>ENDOSSO 
TRANSLATIVO.
Relata a autora que 
fora surpreendida 
ao receber 
notificação 
extrajudicial de 
apontamento para 
protesto do Banco 
demandado. Sustenta 
que o título não 
possui causa 
válida, uma vez que 
não corresponde a 
uma efetiva 
operação de compra 
e venda devidamente 
configurada. Alega, 
por conseguinte, 
que efetuou a 
sustação do cheque, 
por desacordo 
comercial, em razão 
da segunda 
requerida não ter 
efetuado a entrega 
das mercadorias 
conforme 
contratado. Afirma 
que o protesto do 
título é infundado 
e que tal situação 
gerou imenso 
constrangimento. 
Requer, ao final, a 
condenação dos réus 
a indenizá-la pelos 
danos morais 
alegadamente 
sofridos.</t>
  </si>
  <si>
    <t>Sustentamos 
ilegitimidad
e passiva, 
em razão da 
demanda 
envolver 
cobrança 
mediante 
endosso-
translativo, 
em que somos 
obrigados a 
protestar o 
título sob 
penas de 
perdermos o 
direito de 
regresso 
contra o 
endossante. 
Tratando-se 
de endosso 
translativo, 
a jurisprudê
ncia 
majoritária 
tanto no 
âmbito do TJ/
RS como no 
STJ, entende 
que nesses 
casos, 
diante da 
"compra" do 
título, há r
esponsabilid
ade do banco 
caso seja 
declarada a 
nulidade do 
título. 
Assim sendo, 
nossas 
perspectivas 
não são sati
sfatórias no 
sentido de 
excluir o 
Banco de 
condenação. 
Com pedido 
de 
Indenização 
por dano 
Morais</t>
  </si>
  <si>
    <t>141.1.12.0001105-5</t>
  </si>
  <si>
    <t>0015986-
27.2012.8.19.0209</t>
  </si>
  <si>
    <t>02ª Vara Cível-Rio de 
Janeiro - RJ</t>
  </si>
  <si>
    <t>Trata-se de ação 
declaratória de 
inexigibilidade de 
duplicata c/c danos 
morais, com pedido 
de antecipação de 
tutela. Afirma a 
autora que foi 
surpreendida pelo 
recebimento do 
protesto de um 
duplicata, a qual 
foi emitidad sem 
causa jurídica a 
lhe dar suporte, 
eis que alega 
desconehcer a 
primeira ré, sendo 
que jamais manteve 
com ela qualquer 
contato. Refer que 
o protesto se deu 
de forma indevida e 
que teve seu nome 
incluído junto aos 
órgãos de proteção 
ao crédito. Requer 
a concessão da 
antecipação da 
ttela para que seja 
determinada a 
sustação do título 
protestado, bem 
como a retirada do 
nome da autora dos 
órgãos de proteção 
ao crédito. A total 
procedência da 
ação, para declarar 
a inexigibilidade 
da duplicata e a 
sustação definitiva 
do protesto, a 
retirada do nome da 
autora junto aos 
órgãos de proteção 
ao crédito, o 
pagamento de 
indenização a 
título de danos 
morais.</t>
  </si>
  <si>
    <t>0002576-
84.2013.8.17.0640</t>
  </si>
  <si>
    <t>1ª Vara Cível-Garanhuns 
- PE</t>
  </si>
  <si>
    <t>Pleiteia a autora 
declaração de 
inexistência do 
débito, bem como 
indenização por 
danos morais 
decorrentes de 
protesto indevido.</t>
  </si>
  <si>
    <t>Acreditamos 
na improcedê
ncia da 
ação, em 
vista do 
fato de que 
a 
cooperativa 
atuou como 
mera 
mandatária 
ao enviar o 
título a 
protesto . 
Todavia, em 
cumprimento 
às 
diretrizes 
de contingen
ciamento de 
processos 
emitidas 
pelo CAS-
Jurídico, 
inserimos a 
probabilidad
e de perda 
como 
"possível".</t>
  </si>
  <si>
    <t>Vara do JEC-Carazinho - 
RS</t>
  </si>
  <si>
    <t>0707259-
47.2013.8.01.0001</t>
  </si>
  <si>
    <t>3ª Vara Cível-Rio 
Branco - AC</t>
  </si>
  <si>
    <t>Protesto indevido 
de título.</t>
  </si>
  <si>
    <t>- Baixa do 
protesto.
- Declaração 
de 
inexistência 
da dívida.
- 
Indenização 
por danos 
morais.</t>
  </si>
  <si>
    <t>0501533-
38.2013.8.24.0033</t>
  </si>
  <si>
    <t>03ª Vara Cível-Itajaí - 
SC</t>
  </si>
  <si>
    <t>A autora informa 
que de agosto de 
2012 até janeiro de 
2013 foi 
surpreendida com 6 
indicações de 
protesto de título 
em seu nome. Relata 
que propôs ação 
cautelar e 
liminarmente 
conseguiu a 
sustação dos 
protestos. Afirma 
que desconhece 
relação comercial 
que ensejou a 
emissão das 
duplicatas. Requer, 
seja declarada 
definitivamente a 
sustação dos 
protestos apontados 
na ação cautelar e 
seja seu nome 
excluído dos órgãos 
restritivos de 
crédito.</t>
  </si>
  <si>
    <t>Intimação para 
Manifestação</t>
  </si>
  <si>
    <t>080.13.004563-2</t>
  </si>
  <si>
    <t>02ª Vara Cível-Xanxerê -
 SC</t>
  </si>
  <si>
    <t>Autor afirma que 
sofreu protesto 
indevido de 
duplicatas. Pede a 
nulidade dos 
títulos e 
indenização pelos 
danos decorrentes 
do protesto 
indevido.</t>
  </si>
  <si>
    <t>0024728-
19.2013.8.19.0011</t>
  </si>
  <si>
    <t>A empresa autora 
reclama que sofreu 
o protesto indevido 
de 3 títulos (3434 
A, 3434 B e 3434 
C), tendo o corréu 
American Shoes 
Indústria e 
Comércio de 
Calçados EPP como 
sacador e o Banco 
Cooperativo Sicredi 
como sacado. Sem 
especificar se 
possuía, ou não, 
relacionamento com 
o corréu, a parte 
autora reclama que 
o protesto é 
indevido porque os 
referidos títulos 
(duplicatas) não 
teriam aceite, de 
modo que a 
mercadoria não 
teria sido 
entregue. Por fim, 
afirma que a 
instituição 
financeira recebeu 
os títulos por 
cessão, de modo que 
assumiu a condição 
de credor (endosso 
translativo). Pede 
indenização pelos 
danos decorrentes 
do protesto 
indevido.</t>
  </si>
  <si>
    <t>109/1.14.0001510-0</t>
  </si>
  <si>
    <t>A inicial alega que 
a parte autora 
teria sido 
supreendida com o 
protesto de dois 
títulos cujo credor 
originário seria 
DISTRIBUIDORA DE 
ALIMENTOS SIDNEY 
PEREIRA LTDA, ora 
corré. Afirma que 
não houve relação 
comercial entre a 
empresa autora e a 
corré  jamais 
possuiu qualquer 
relação com a corré 
DISTRIBUIDORA DE 
ALIMENTOS SIDNEY 
PEREIRA LTDA que 
justificasse a 
cobrança dos 
referidos títulos. 
Deste modo, a parte 
autora alega que os 
títulos seriam 
indevidos e que 
sofreu abalo à 
imagem pela 
cobrança de dívida 
inexistente. Pede 
indenização por 
supostos danos 
morais, a anulação 
dos títulos e o 
cancelamento dos 
protestos.</t>
  </si>
  <si>
    <t>0300055-
97.2014.8.24.0047</t>
  </si>
  <si>
    <t>Vara Única-Papanduva - 
SC</t>
  </si>
  <si>
    <t>Trata-se de ação 
desconstitutiva de 
débito cumulada com 
pedido 
indenizatório em 
razão de protesto 
supostamente 
indevido. Alega o 
autor que teve 
cobrada duplicada 
já quitada, sendo o 
título levado a 
protesto e 
inscrição 
restritiva de 
crédito 
indevidamente. 
Sustenta que o 
débito seria 
oriundo de uma 
compra entregue com 
atraso, cujo boleto 
para pagamento 
também foi entregue 
com atraso, razão 
pela qual pagou 
através de depósito 
bancário, logo 
estaria quitado.
Em sede de 
antecipação de 
tutela, foi 
deferido o 
cancelamento do 
apontamento 
restritivo de 
crédito, sob pena 
de multa diária de 
R$200,00 limitado 
em R$10.000,00.</t>
  </si>
  <si>
    <t>Expectativa 
com base na 
jurisprudênc
ia.</t>
  </si>
  <si>
    <t>3ª Vara Cível-Vilhena - 
RO</t>
  </si>
  <si>
    <t>0000005-
16.2015.8.24.0046</t>
  </si>
  <si>
    <t>Vara Única-Palmitos - 
SC</t>
  </si>
  <si>
    <t>Trata-se de Ação 
Declaratória e 
Indenizatória com 
Pedido Liminar, 
onde a parte autora 
relata que adquiriu 
do primeiro 
demandado uma manta 
vibratória para 
massagem, no valor 
de R$ 1.450,00, 
parcelado em dez 
vezes de R$ 145,00. 
Relata que, no 
entanto, no dia 25/
09/2014 recebeu 
intimação do 
Tabelionato de 
Protestos para 
pagamento do título 
no valor de R$ 
145,00, referente 
ao equipamento 
adquirido.
Alega ter efetuado 
o referido 
pagamento em dia.</t>
  </si>
  <si>
    <t>0000104-
66.2015.8.13.0474</t>
  </si>
  <si>
    <t>Vara Judicial-Paraopeba 
- MG</t>
  </si>
  <si>
    <t>A parte autora 
afirma que sofreu 
protesto indevido 
de duplicatas 
mercantis, pois 
afirma que não 
possuía nenhuma 
relação comercial 
junto à corré COACH 
COMÉRCIO E 
INDÚSTRIA DE 
VEÍCULOS LTDA desde 
2011. Relata que 
entrou em contato 
com a corré para 
que a mesma 
providenciasse a 
baixa da cobrança 
evitando o 
protesto, porém, 
não obteve êxito. 
Afirma que os 
títulos são 
simulados e já 
ajuizou ações de 
sustação de 
protesto. Pede a 
desconstituição dos 
títulos e 
indenização pelos 
danos morais 
decorrentes do 
protesto.</t>
  </si>
  <si>
    <t>Juizado Especial-
Vilhena - RO</t>
  </si>
  <si>
    <t>013/1.15.0002401-4</t>
  </si>
  <si>
    <t>Trata-se de Ação 
Declaratória de 
Inexistência de 
Débito, com Pedido 
de Tutela 
Antecipada e 
Indenização por 
Dano Moral, onde o 
autor relata ter 
emitido um cheque 
pré datado para a 
empresa WHD 
Comércio.
Relata que a 
empresa WHD fez 
custódia do cheque 
junto ao Banrisul.
Alega que antes da 
data programada 
para compensação, o 
cheque foi posto em 
cobrança, tendo 
retornado pelo 
motivo alínea 20.
Relata não ter 
comunicado furto/
roubo ou extravio 
do cheque emitido.
Aduz que no dia 01/
03/2013, dois dias 
após a data 
programada para 
compensação do 
cheque, o mesmo 
compensado junto à 
Cooperativa.
Relata, ainda, que 
o representante da 
empresa WHT ligou 
e, inclusive, 
compareceu na sua 
casa para lhe 
cobrar o valor do 
cheque.
Ressalta que seu 
nome foi cadastrado 
nos órgãos de 
proteção ao 
crédito.</t>
  </si>
  <si>
    <t>Se ficar 
comprovado 
que houve 
falha na 
prestação de 
serviços da 
Cooperativa, 
poderá haver 
condenação 
em danos 
morais.</t>
  </si>
  <si>
    <t>0139217-
91.2015.8.06.0001</t>
  </si>
  <si>
    <t>28ª Vara Cível-
Fortaleza - CE</t>
  </si>
  <si>
    <t>Autor informa que 
efetuou compra com 
a primeira 
requerida, através 
da emissão de 
boletos para o 
pagamento que foram 
quitados dentro do 
prazo estipulado. 
Porém, tempos após 
concluído tal 
negócio, fora 
informada sobre a 
inclusão de seu 
nome em cadastros 
de maus pagadores, 
bem como recebera 
notificações de 
cartórios de 
protestos. Por tal 
motivo,</t>
  </si>
  <si>
    <t>Indenização 
por danos 
morais por 
suposto 
protesto 
indevido de 
título já 
quitado ante
riormente.</t>
  </si>
  <si>
    <t>0003173-
79.2015.8.22.0014</t>
  </si>
  <si>
    <t>04ª Vara Cível-Vilhena -
 RO</t>
  </si>
  <si>
    <t>Duplicata. Protesto 
indevido.</t>
  </si>
  <si>
    <t>Sentença - 
acolhido 
pedido de il
egitimidade 
da 
Cooperativa.</t>
  </si>
  <si>
    <t>Juizado Especial Cível -
 PROJUDI-Engenheiro 
Beltrão - PR</t>
  </si>
  <si>
    <t>0004577-
68.2015.8.22.0014</t>
  </si>
  <si>
    <t>Autora alega que, 
após ter se mudado 
de domicílio e 
solicitado sua 
transferência de UA 
à cidade onde desta 
vez residiria, 
jamais teve retorno 
quanto à remessa de 
seu cartão para a 
utilização de sua 
conta, motivo este 
que ensejou sua 
inércia em relação 
à movimentação 
desta. Porém, 
tempos após, veio a 
saber por conta de 
negativa de crédito 
em comércio local, 
que seu nome havia 
sido inserido em 
órgãos de proteção 
ao crédito por 
conta do 
inadimplemento de 
valores referentes 
ao seu cheque 
especial junto 
àquela conta. Desta 
forma, requer que 
seja declarada nula 
a sua dívida, bem 
como que seja 
indenizada pelos 
danos morais que 
alega ter sofrido.</t>
  </si>
  <si>
    <t>Valor corres
pondente a 
indenização 
por danos 
morais.</t>
  </si>
  <si>
    <t>0001213-
52.2015.8.16.0080</t>
  </si>
  <si>
    <t>Autor alega que a 
Ré aumentou seu 
limite de cheque 
especial e efetuou 
a cobrança de um 
seguro sem a sua 
autorização. E, 
posteriormente, 
após seu pedido 
para retornar ao 
limite anterior, a 
Ré o deixou sem 
qualquer limite na 
conta lhe causando 
prejuízos.</t>
  </si>
  <si>
    <t>073/1.15.0006868-5</t>
  </si>
  <si>
    <t>2ª Vara Cível-Tramandaí 
- RS</t>
  </si>
  <si>
    <t>Trata-se de ação 
declaratória de 
inexistência de 
débito cumulada com 
pedido 
indenizatório, onde 
alega a autora que 
jamais manteve 
relação comercial 
com as empresas 
corrés. Entretanto, 
fora surpreendida 
por protestos 
indevidos em seu 
nome, os quais 
desconhece a 
origem. Por fim, 
requer a 
inexistência do 
débito, bem como 
indenização por 
danos morais 
sofridos.</t>
  </si>
  <si>
    <t>Em se 
tratando de 
cobrança 
descontada, 
há chance da 
instituição 
responder so
lidariamente 
pelo dano 
causado. 
Matéria 
encontra-se 
sumulada no 
STJ.</t>
  </si>
  <si>
    <t>109/1.15.0002136-5</t>
  </si>
  <si>
    <t>O autor afirma que 
adquiriu produtos 
da corré 
DISTRIBUIDORA DE 
ALIMENTOS SIDNEY e 
efetuou o 
pagamento, anexando 
comprovante de 
pagamento dentro do 
vencimento. 
Reclama, todavia, 
que sofreu o 
protesto do título. 
Afirma que o 
protesto é 
indevido. Pede a 
desconstituição do 
débito e a 
indenização pelos 
danos decorrentes 
do protesto.</t>
  </si>
  <si>
    <t>087/1.15.0002732-7</t>
  </si>
  <si>
    <t>1ª Vara Cível-Campo Bom 
- RS</t>
  </si>
  <si>
    <t>O autor relata que 
foi surpreendido 
com o protesto de 3 
título em seu nome. 
Afirma que jamais 
manteve qualquer 
relação com o 
sacador do título, 
LEONILMA COMÉRCIO 
DE CONFECÇÕES LTDA. 
Menciona tratar se 
de duplicata 
simulada. Refere 
que promoveu 
notificação 
extrajudicial dos 
requeridos, porém, 
não obteve a 
documentação e 
informações 
solicitadas. 
Requereu, em sede 
de antecipação de 
tutela, fosse 
determinada o 
cancelamento do 
protesto, bem como 
a retirada de seu 
nome dos órgãos de 
inadimplentes e 
fossem os réus 
condenados ao 
pagamento de 
indenização por 
danos morais.</t>
  </si>
  <si>
    <t>0010852-
30.2015.8.16.0069</t>
  </si>
  <si>
    <t>Autor visa 
indenização por 
danos morais e 
também pagamento de 
valor remanescente 
advindo de rescisão 
contratual com a 
CVC turismo, haja 
vista que há uma 
proporção que até o 
momento ainda não 
lhe foi repassada.</t>
  </si>
  <si>
    <t>O autor visa 
recebimento 
de valor 
remanescente 
advindo de 
rescisão 
contratual 
de pacote 
firmado na 
CVC agência 
de turismo e 
também pelo 
transtorno 
pleiteia 
indenização 
por danos 
morais.</t>
  </si>
  <si>
    <t>0002164-
46.2015.8.16.0080</t>
  </si>
  <si>
    <t>O Autor alega que 
não houve o débito 
das parcelas do 
seguro da 
colheitadeira mesmo 
com saldo 
disponível em 
conta. Relata que a 
Glaucia e o Sr. 
Marcos informavam 
que as parcelas 
seriam debitadas, 
no entanto, o 
débito jamais 
ocorreu.</t>
  </si>
  <si>
    <t>0013525-
93.2015.8.16.0069</t>
  </si>
  <si>
    <t>Protesto indevido 
de débito referente 
a aluguel no valor 
de R$ 1.140,00.</t>
  </si>
  <si>
    <t>- Suspensão/
baixa do 
protesto, 
sob pena de 
desobediênci
a multa  
diária  no  
valor  de  
R$  1.000,00
- Danos 
morais no 
valor de R$ 
10.000,00.</t>
  </si>
  <si>
    <t>8238-
65.2015.811.0045</t>
  </si>
  <si>
    <t>3ª Vara Cível-Lucas do 
Rio Verde - MT</t>
  </si>
  <si>
    <t>Possível 
condenaçao 
por nao 
haver 
autorizaçao 
de debito, 
convenio 
claro tv.</t>
  </si>
  <si>
    <t>086/1.15.0009565-2</t>
  </si>
  <si>
    <t>3.ª Vara Cível-
Cachoeirinha - RS</t>
  </si>
  <si>
    <t>Trata-se de ação de 
obrigação de fazer, 
onde alega o autor 
que foi vítima de 
tentativa de 
fraude, sendo que 
restou retido na 
conta corrente 
815543, Ag 810, de 
titularidade de 
Rosilene da Silva 
Bicco, o valor de 
R$ 46.000,00 
pertencente a 
empresa autora. 
Relata que 
solicitou que a 
cooperativa 
efetuasse a 
devolução de tais 
valores, momento em 
que lhe foi 
informado que os 
valores somente 
seriam liberados 
através de 
determinação 
judicial.</t>
  </si>
  <si>
    <t>Aguarda Cumprimento de 
Carta Precatória/Mandado 
Outra Comarca</t>
  </si>
  <si>
    <t>Responsabili
dade de 
restituição 
dos valores</t>
  </si>
  <si>
    <t>0001158-
67.2016.8.16.0080</t>
  </si>
  <si>
    <t>Cobrança de seguros 
e taxas indevidas</t>
  </si>
  <si>
    <t>0005952-
67.2016.8.16.0069</t>
  </si>
  <si>
    <t>Furto dentro da 
agência.</t>
  </si>
  <si>
    <t>Juntada petição de 
apresentação de 
contrarazões ao recurso</t>
  </si>
  <si>
    <t>0002830-
41.2016.8.16.0103</t>
  </si>
  <si>
    <t>Autora relata que 
passou por diversos 
problemas, tendo em 
vista que o cartão 
foi recusado em sua 
viagem ao exterior</t>
  </si>
  <si>
    <t>0012186-
07.2016.811.0004</t>
  </si>
  <si>
    <t>Juizado Especial Cível-
Barra do Garças - MT</t>
  </si>
  <si>
    <t>Remota 
porque o 
autor nao 
estava em 
serviço e 
queria 
ingressar na 
cooperativa 
armado.</t>
  </si>
  <si>
    <t>0008354-
94.2016.8.05.0274</t>
  </si>
  <si>
    <t>2ª Vara do Sistema dos 
Juizados - VIT. DA 
CONQUISTA-João 
Mangabeira - BA</t>
  </si>
  <si>
    <t>Trânsito em julgado</t>
  </si>
  <si>
    <t>Ação Declaratória C/C Reparação de Danos</t>
  </si>
  <si>
    <t>0000298-
32.2017.8.16.0080</t>
  </si>
  <si>
    <t>Cobrança indevida 
de seguros.</t>
  </si>
  <si>
    <t>036.08.011156-0</t>
  </si>
  <si>
    <t>01ª Vara Cível-Jaraguá 
do Sul - SC</t>
  </si>
  <si>
    <t>Ação Declaratória 
de Nulidade de 
Títulos c/c Danos 
Morais. Endosso 
Mandato.</t>
  </si>
  <si>
    <t>Apesar de 
haver posici
onamentos 
contrários 
tanto no 
âmbito do TJ/
RS como no 
STJ, a 
corrente 
majoritária 
corrabora 
com o 
entendimento 
de que nesse 
caso, não há 
responsabili
dade do 
Banco.</t>
  </si>
  <si>
    <t>036080124815</t>
  </si>
  <si>
    <t>02ª Vara Cível-Jaraguá 
do Sul - SC</t>
  </si>
  <si>
    <t>Sustentamos 
ilegitimidade 
passiva, em razão 
da demanda envolver 
cobrança mediante 
endosso-mandato. 
Apesar de haver 
posicionamentos 
contrários tanto no 
âmbito do TJ/RS 
como no STJ, a 
corrente 
majoritária 
corrobora com o 
entendimento de que 
nesse caso, não há 
responsabilidade do 
Banco. Assim sendo, 
temos boas 
perspectivas de 
excluir o Banco de 
eventual 
condenação.</t>
  </si>
  <si>
    <t>Apesar de 
haver posici
onamentos 
contrários 
tanto no 
âmbito do TJ/
RS como no 
STJ, a 
corrente 
majoritária 
corrobora 
com o 
entendimento 
de que nesse 
caso, não há 
responsabili
dade do 
Banco.</t>
  </si>
  <si>
    <t>036.09.003529-7</t>
  </si>
  <si>
    <t>Foi suscitada 
ilegitimidade 
passiva, em razão 
da demanda envolver 
cobrança de título 
(duplicata) 
mediante endosso-
mandato. Apesar de 
haver 
posicionamentos 
contrários tanto no 
âmbito do TJ/RS 
como no STJ, a 
corrente 
majoritária 
corrobora com o 
entendimento de que 
nesse caso, não há 
responsabilidade do 
Banco. Assim sendo, 
temos boas 
perspectivas de 
excluir o Banco de 
eventual 
condenação.</t>
  </si>
  <si>
    <t>12388-
96.2013.8.09.0051</t>
  </si>
  <si>
    <t>14ª Vara Cível-Goiânia -
 GO</t>
  </si>
  <si>
    <t>Autor alega que 
foram celebrados 
contratos de 
crédito em seu nome 
e que 
posteriormente 
ensejaram sua 
inscrição em rol de 
maus pagadores, sem 
reconhecer relação 
jurídica alguma com 
qualquer das partes 
envolvidas. Desta 
forma, requer a 
declaração de 
nulidade da dívida, 
bem como a 
indenização pelos 
danos morais que 
alega ter sofrido.</t>
  </si>
  <si>
    <t>0005845-
70.2013.8.24.0080</t>
  </si>
  <si>
    <t>Trata-se de 
Cumprimento de 
Sentença proposto 
por advogado para a 
cobrança de 
honorários 
advocatícios. O 
processo que gerou 
o cumprimento de 
sentença é o de nº 
0005845-
70.2013.8.24.0080 
(080.13.005845-9). 
Trata-se da ação de 
repetição de 
indébito movida por 
ACJ Comércio de 
Alimentos Ltda - ME 
em face de 
Distribuidora de 
Alimentos Sidney 
Pereira e do Banco 
Cooperativo 
Sicredi. O Banco 
foi revel neste 
processo. A 
condenação em danos 
morais foi de R$ 15 
mil. Em anexo, 
segue a cópia da 
sentença.</t>
  </si>
  <si>
    <t>4677-
04.2013.811.0045</t>
  </si>
  <si>
    <t>2ª Vara Cível-Lucas do 
Rio Verde - MT</t>
  </si>
  <si>
    <t>Dano moral por 
demora na exclusão 
do CCF</t>
  </si>
  <si>
    <t>Segundo a 
unidade 
houve 
atrasos na 
exclusão do 
CCF por 
mudanças 
entre as 
cooperativas 
810 e 811, 
Centro Norte 
para Ouro 
Verde.</t>
  </si>
  <si>
    <t>0308896-
08.2014.8.24.0039</t>
  </si>
  <si>
    <t>03ª Vara Cível-Lages - 
SC</t>
  </si>
  <si>
    <t>O autor afirma que 
havia adquirido 
produtos da 
associada Daiane 
Karen Galvan ME. 
Relata que o 
pagamento seria 
efetuado por 
boletos com 
vencimento no dia 
30 de cada mês, mas 
que posteriormente, 
solicitou a 
alteração dos 
vencimentos para o 
dia 10 de cada mês. 
Reclama que foi 
notificado do 
protesto de dois 
títulos com 
vencimento no dia 
30, ou seja, que já 
não estavam mais em 
vigor. Também alega 
que já havia 
liquidado os 
títulos 
correspondentes com 
vencimento no dia 
10. Pede 
indenização por 
danos morais e a 
declaração de 
inexistência do 
débito.</t>
  </si>
  <si>
    <t>0300932-
30.2014.8.24.0017</t>
  </si>
  <si>
    <t>Vara Única-Dionísio 
Cerqueira - SC</t>
  </si>
  <si>
    <t>Ação Declaratória 
de nulidade de 
título, em razão de 
protesto em nome do 
autor que alega ser 
indevido, uma vez 
que honrou com 
todas as 
obrigações.</t>
  </si>
  <si>
    <t>0300782-
59.2015.8.24.0067</t>
  </si>
  <si>
    <t>02ª Vara Cível-São 
Miguel do Oeste - SC</t>
  </si>
  <si>
    <t>O autor afirma que 
adquiriu produtos 
da empresa JCN 
Informática Ltda, 
mediante pagamento 
em cheque pré-
datado para o dia 
25 de janeiro de 
2015. Refere que os 
produtos não foram 
entregues, motivo 
pelo qual cancelou 
a compra. O autor 
menciona que sustou 
o cheque pelo 
motivo 21 
(desacordo 
comercial). Mesmo 
com a sustação, o 
sacador endossou o 
cheque para a 
Cooperativa, que 
apresentou a 
cártula para 
pagamento no dia 26 
de janeiro de 2015. 
Tendo em vista que 
o cheque estava 
sustado, a 
Cooperativa 
providenciou o seu 
protesto, em 19/02/
2015. O autor 
afirma que a 
Cooperativa agiu 
ilegalmente, pois 
não poderia ter 
promovido o 
protesto ante a 
contra-ordem da 
alínea 21. Pede 
indenização pelos 
danos decorrentes 
do protesto que 
alega ser indevido.</t>
  </si>
  <si>
    <t>0301778-
57.2015.8.24.0067</t>
  </si>
  <si>
    <t>A autora afirma que 
está inscrita nos 
cadastros de 
restrição ao 
crédito em razão da 
devolução de cheque 
prescrito. Reclama 
que tanto o HSBC 
(sacado) como o 
Sicredi (que 
recebeu para 
depósito) possuem 
responsabilidade. 
Primeiro o Sicredi 
por ter apresentado 
o cheque para 
compensação duas 
vezes e o HSBC por 
pelo pedido de 
inscrição do nome 
do autor. Pede 
indenização pelos 
danos morais 
decorrentes da 
inscrição indevida, 
bem como o 
ressarcimento do 
valor gasto pelo 
autor para a abaixa 
de seu nome.</t>
  </si>
  <si>
    <t>0301588-
55.2015.8.24.0080</t>
  </si>
  <si>
    <t>Trata-se de ação 
Declaratória c/c 
Antecipação de 
Tutela e Pedido de 
Danos Morais, no 
qual o autor alega 
que recebeu 
intimação do 1º 
Tabelionato de 
Notas e Protestos 
da Comarca de 
Xanxerê/SC, para 
que efetuasse o 
pagamento - até a 
data de 17/04/2015 -
 de R$ 1.660,00 (um 
mil seiscentos e 
sessenta Reais), em 
razão de suposta 
dívida contraída 
junto à empresa MF 
Impressão Digital 
Ltda ME e 
apresentada pelo 
Banco Cooperativo 
Sicredi S/A, ora 
Requerido. Alega, 
ainda, que 
encaminhou 
correspondência 
para a instituição 
bancária, no 
entanto o 
apontamento foi 
mantido. Desta 
forma, requereu em 
antecipação de 
tutela que a 
sustação dos 
efeitos do 
protesto. No 
mérito, requereu a 
confirmação da 
antecipação de 
tutela, bem como 
danos morais.
A antecipação de 
tutela foi deferida 
e enviado ofício 
diretamente para o 
1º Tabelionato de 
Notas e Protestos 
da Comarca de 
Xanxerê/SC, o qual 
já respondeu o 
ofício afirmando 
que cumpriu com a 
determinação.
Ainda, importante 
esclarecer que a 
autora propôs ação 
diversa, com mesma 
causa de pedir, 
contra a empresa MF 
Impressão Digital 
Ltda – ME, cedente 
e sacadora do 
título protestado, 
o qual já encontra-
se apensada a 
presente.</t>
  </si>
  <si>
    <t>0300606-
30.2016.8.24.0040</t>
  </si>
  <si>
    <t>01ª Vara Cível-Laguna - 
SC</t>
  </si>
  <si>
    <t>Trata de “Ação 
Declaratória de 
Inexistência de 
débito de Contrato 
Bancário c/c Danos 
Morais e 
antecipação de 
tutela”, no qual o 
autor informa que 
fora inscrito 
indevidamente por 
débito que 
desconhece, 
inclusive informa 
que não efetuou 
qualquer transação 
com a Cooperativa. 
Sendo assim, requer 
no mérito o 
cancelamento da 
conta e do crédito, 
a confirmação da 
antecipação de 
tutela, bem como a 
condenação em Danos 
Morais no importe 
de 40 salários 
mínimos.</t>
  </si>
  <si>
    <t>0006176-
05.2016.8.16.0069</t>
  </si>
  <si>
    <t>Cancelamento da 
restrição, 
declaração de 
cancelamento dos 
títulos levados a 
protesto e 
indenização por 
danos morais</t>
  </si>
  <si>
    <t>001272-
44.2016.8.16.0132</t>
  </si>
  <si>
    <t>Juizado Especial Cível-
Peabiru - PR</t>
  </si>
  <si>
    <t>0300884-
97.2017.8.24.0039</t>
  </si>
  <si>
    <t>02ª Vara Cível-Lages - 
SC</t>
  </si>
  <si>
    <t>Trata a presente de 
Indenização por 
Danos Morais, no 
qual a parte autora 
informa que efetuou 
uma compra de uma 
cozinha, na 
importância de 
R$3.200,25 (três 
mil e duzentos 
reais) parcelada em 
15 (quinze) 
parcelas de 
R$213,35 (duzentos 
e treze reais e 
trinta e cinco 
centavos). Informa, 
ainda, que todas as 
parcelas foram 
quitadas. Ocorre 
que em janeiro/2017 
tomou ciência de 
que fora 
indevidamente 
protestado (com 
inclusão no SPC e 
SERASA), pois 
desconhecia a 
origem da cobrança. 
Posto isto, no 
mérito requereu a 
sustação do 
protesto e a 
condenação em danos 
morais no importe 
de R$15.000,00 
(quinze mil reais).</t>
  </si>
  <si>
    <t>Há chance de 
condenação 
caso a 
instituição 
financeira 
tenha agido 
com excesso.</t>
  </si>
  <si>
    <t>072/1.14.0005465-1</t>
  </si>
  <si>
    <t>Trata-se de ação de 
indenização por 
danos morais, onde 
a parte autora 
alega ter 
solicitado 
financiamento, no 
valor de 
R$80.000,00. Afirma 
que para a 
liberação do valor, 
lhe fora exigido a 
abertura de uma 
conta bancária, bem 
como adesão  a seis 
parcelas no valor 
de R$ 50,00, 
referente ao fundo 
de capitalização 
junto a 
cooperativa.</t>
  </si>
  <si>
    <t>Há chance de 
condenação 
caso fique 
comprovado 
abuso por 
parte da 
cooperativa.</t>
  </si>
  <si>
    <t>Cobrança indevida. 
Endosso-mandato. 
Falha interna. 
Negligência.</t>
  </si>
  <si>
    <t>01ª Vara Judicial-
Fraiburgo - SC</t>
  </si>
  <si>
    <t>0304518-
38.2015.8.24.0018</t>
  </si>
  <si>
    <t>2º Juizado Especial 
Cível-Chapecó - SC</t>
  </si>
  <si>
    <t>Trata-se de Ação 
Declaratória de 
Inexistência de 
Débito c/c 
Inviabilidade de 
Protestos c/c 
Indenização por 
Danos Morais, onde 
relata o autor que 
ao solicitar 
empréstimo junto ao 
Banco Bradesco, 
teve o mesmo negado 
em virtude de 
possuir títulos 
protestados em seu 
nome.
Alega desconhecer a 
origem dos títulos 
e jamais ter 
realizado qualquer 
negociação que 
ensejasse tais 
protestos.</t>
  </si>
  <si>
    <t>0301371-
83.2015.8.24.0024</t>
  </si>
  <si>
    <t>Trata-se de ação 
declaratória de 
inexistência de 
débito cumulada com 
pedido 
indenizatório, onde 
alega a autora que 
jamais manteve 
relação comercial 
com as rés. 
Entretanto, fora 
surpreendida por 
protestos indevidos 
em seu nome, os 
quais desconhece a 
origem. Por fim, 
requer a 
inexistência do 
débito, bem como 
indenização por 
danos morais 
sofridos.</t>
  </si>
  <si>
    <t>Em se 
tratando de 
protesto 
efetivado em 
razão de 
endosso 
mandato, 
caso a 
cooperativa 
não tenha 
agido com 
excesso, há 
chances de 
não haver 
condenação.</t>
  </si>
  <si>
    <t>024/3.15.0000230-0</t>
  </si>
  <si>
    <t>Vara Ajunta do JEC-Rio 
Pardo - RS</t>
  </si>
  <si>
    <t>Trata-se de ação 
indenizatória, onde 
alega a autora que 
possui  cartão de 
crédito Sicredi 
Visa, e que vem 
sendo lançado em 
sua fatura, valores 
referente a 
mensalidade da 
Editora Abril. 
Entretanto, alega 
que jamais 
contratou qualquer 
serviço com tal 
empresa. Discorre 
que compareceu a UA 
de Pantano Grande, 
momento que lhe 
fora informado que 
tais mensalidades 
estavam sendo 
cobradas em sua 
fatura desde 
dezembro de 2014. 
Aduz que, em 
contato com a 
editora, lhe fora 
informado que o 
serviço fora 
contratado por uma 
pessoa chamada 
“Cristiano”, o qual 
a autora alega 
desconhecer. Por 
fim, não obteve 
êxito no 
cancelamento junto 
a Editora, bem como 
junto aos canais 
Sicredi. Requer, em 
suma, a declaração 
de inexistência de 
débito, repetição 
do indébito e 
indenização por 
danos morais.</t>
  </si>
  <si>
    <t>Trata-se de 
ação indeniz
atória, onde 
alega a 
autora que 
possui  
cartão de 
crédito 
Sicredi 
Visa, e que 
vem sendo 
lançado em 
sua fatura, 
valores 
referente a 
mensalidade 
da Editora 
Abril. 
Entretanto, 
alega que 
jamais 
contratou 
qualquer 
serviço com 
tal empresa. 
Discorre que 
compareceu a 
UA de 
Pantano 
Grande, 
momento que 
lhe fora 
informado 
que tais 
mensalidades 
estavam 
sendo 
cobradas em 
sua fatura 
desde 
dezembro de 
2014. Aduz 
que, em 
contato com 
a editora, 
lhe fora 
informado 
que o 
serviço fora 
contratado 
por uma 
pessoa 
chamada 
“Cristiano”, 
o qual a 
autora alega 
desconhecer. 
Por fim, não 
obteve êxito 
no 
cancelamento 
junto a 
Editora, bem 
como junto 
aos canais 
Sicredi. 
Requer, em 
suma, a 
declaração 
de 
inexistência 
de débito, 
repetição do 
indébito e 
indenização 
por danos 
morais.</t>
  </si>
  <si>
    <t>0009436-
59.2015.8.16.0026</t>
  </si>
  <si>
    <t>Juizado Especial Cível-
Campo Largo - PR</t>
  </si>
  <si>
    <t>TEMPO DE ESPERA EM 
FILA (ACIMA DE UMA 
HORA).</t>
  </si>
  <si>
    <t>1064441-
08.2016.8.26.0100</t>
  </si>
  <si>
    <t>34ª Vara Cível-São 
Paulo - SP</t>
  </si>
  <si>
    <t>Considerando 
o objeto da 
demanda, o 
entendimento 
da jurisprud
ência a 
respeito do 
tema e as 
orientações 
de provision
amento 
Sicredi, o 
risco é 
analisado 
como 
possível.</t>
  </si>
  <si>
    <t>0300701-
51.2016.8.24.0043</t>
  </si>
  <si>
    <t>Vara Única-Mondaí - SC</t>
  </si>
  <si>
    <t>A autora relata que 
foi surpreendida 
com o aponte para 
protesto de título 
em seu nome. Afirma 
que não possui 
qualquer débito 
pendente com a 
empresa MADRESIL 
COMÉRCIO E 
REPRESENTAÇÕES que 
possa justificar a 
existência do 
protesto. Menciona 
que já teve outro 
título protestado 
indevidamente pelas 
requeridas, 
inclusive demandou 
judicialmente. 
Requereu, em sede 
de antecipação de 
tutela, fosse 
determinada a 
suspensão dos 
efeitos do 
protesto, bem como 
seja declarada a 
inexistência do 
débito e fossem os 
réus condenados ao 
pagamento de 
indenização por 
danos morais.
 Foi deferida 
liminar para a 
suspensão do 
protesto, favor 
confirmar.</t>
  </si>
  <si>
    <t>166/1.16.0001442-9</t>
  </si>
  <si>
    <t>Vara Judicial de Ivoti-
Ivoti - RS</t>
  </si>
  <si>
    <t>Trata de Ação de 
Alvará Judicial, no 
qual os autores 
alegam que são 
herdeiros do Sr. 
Arlindo Uptmoor e 
que o mesmo faleceu 
e deixou valores de 
cota capital 
enquanto associado.</t>
  </si>
  <si>
    <t>Se houver 
determinação 
judicial, 
teremos que 
restituir as 
partes do 
valor 
requerido</t>
  </si>
  <si>
    <t>0010964-
87.2007.8.26.0590</t>
  </si>
  <si>
    <t>3a. vara civel-São 
Vicente - SP</t>
  </si>
  <si>
    <t>Protesto indevido 
de título em nome 
da autora - 
Hipótese de endosso 
mandato.</t>
  </si>
  <si>
    <t>Considerando 
a fase do 
processo e o 
entendimento 
da jurisprud
ência a 
respeito da 
matéria, 
consideramos 
o risco como 
possível.</t>
  </si>
  <si>
    <t>0006862-
04.2012.8.26.0604</t>
  </si>
  <si>
    <t>1ª Vara Cível-Sumaré - 
SP</t>
  </si>
  <si>
    <t>ENDOSSO MANDATO. 
Afirma a empresa 
autora que o Banco 
Cooperativo SICREDI 
está cobrando 
débito inexistente -
 Cobrança indevida 
– Endosso Mandato</t>
  </si>
  <si>
    <t>0635122-
83.2013.8.04.0001</t>
  </si>
  <si>
    <t>06ª Vara Cível e 
Acidentes de Trabalho-
Manaus - AM</t>
  </si>
  <si>
    <t>Alega o autor que 
contraiu uma dívida 
com o Banco 
Cruzeiro do Sul e, 
após o contato de 
um homem se 
identificando como 
funcionário do 
Sicredi, foi 
cientificado da 
falência do 
referido banco 
credor original, 
sendo assim, 
cedendo os direitos 
desta à 
Cooperativa. Ocorre 
que, após isso, 
continuaram a ser 
debitados de sua 
conta os valores 
referentes às 
parcelas pactuadas 
com o Banco 
Cruzeiro do Sul. 
Pelos fatos 
alegados pede a 
quantia de R$ 
100.000,00 a título 
de Danos Morais.</t>
  </si>
  <si>
    <t>Pedido de 
Indenização 
por Danos 
Morais 
referentes a 
suposta 
dupla 
cobrança de 
dívida.</t>
  </si>
  <si>
    <t>0000219-
70.2014.8.05.0078</t>
  </si>
  <si>
    <t>Juizado Especial Cível-
Euclides da Cunha - BA</t>
  </si>
  <si>
    <t>Autora alega que 
teve seu nome 
incluso no cadastro 
de inadimplentes 
pelo Sicredi, mesmo 
sem ter vínculo com 
a Cooperativa ou 
com a empresa que 
ensejou esta 
negativação.</t>
  </si>
  <si>
    <t>Indenização 
por danos 
morais 
referente a 
alegação de 
desconhecime
nto da 
dívida.</t>
  </si>
  <si>
    <t>087/1.14.0000816-9</t>
  </si>
  <si>
    <t>Trata-se de ação 
indenizatória onde 
a autora postula 
desconstituição de 
débitos oriundos de 
títulos cuja origem 
desconhece. Alega 
que foram 
protestados 3 
títulos em seu 
nome, mas jamais 
firmou relação 
comercial com a 
emitente. A autora 
postula a 
declaração de 
nulidade dos 
títulos, 
restituição de 
valor gasto para 
baixa, além de 
indenização por 
danos morais.</t>
  </si>
  <si>
    <t>Expectativa 
de valor com 
base na juri
sprudência.</t>
  </si>
  <si>
    <t>0000130-
38.2016.8.16.0121</t>
  </si>
  <si>
    <t>Alega a Autora que 
foi surpreendida 
com a informação de 
que seu nome estava 
com restrições em 
decorrência da 
existência de 
protestos de 
Duplicatas endossas 
em favor da 
Requerida. Alega 
ainda que não 
realizou transação 
comercial com as 
Requeridas.</t>
  </si>
  <si>
    <t>0007199-
46.2016.8.08.0024</t>
  </si>
  <si>
    <t>3ª Vara Cível-Vitória - 
ES</t>
  </si>
  <si>
    <t>Endosso mandato. 
Declaração de 
inexistência de 
débito.</t>
  </si>
  <si>
    <t>A ação trata-
se de 
declaração 
de inexigibi
lidade das 
duplicatas. 
Sem pedido i
ndenizatório
.</t>
  </si>
  <si>
    <t>1000707-
03.2016.8.26.0062</t>
  </si>
  <si>
    <t>01ª Vara Judicial-
Bariri - SP</t>
  </si>
  <si>
    <t>Cobrança indevida. 
Endosso-mandato. 
Falha interna. 
Negligência.
Trata-se de ação 
declaratória de 
inexigibilidade de 
débito c/c 
indenização movida 
em face da 
COOPERATIVA DE 
CRÉDITO MÚTUO DOS 
PROFISSIONAIS DA 
ÁREA DE SÃO PAULO e 
DEBERMON DE CASTRO, 
por meio da qual a 
Autora afirma que a 
duplicata mercantil 
por indicação de nº 
4642224, emitida em 
14.08.2012, no 
valor de R$ 526,43 
(quinhentos e vinte 
e seis reais e 
quarenta e três 
centavos), por 
venda de 
mercadorias que 
vieram em desacordo 
com o pedido 
realizado pela 
adquirente. 
Relata a Autora que 
teria devolvido a 
mercadoria para a 
Corré e solicitado 
sua substituição, 
de acordo com o 
pedido, ou o 
cancelamento da 
nota fiscal 
correspondente. 
Em que pese o 
ocorrido, a Autora 
afirma ter sido 
surpreendida com o 
recebimento de 
aviso de cobrança 
do cartório de 
protestos pelas 
mercadorias não 
aceitas.
Diante disso, a 
Autora requer a 
condenação das Rés 
ao pagamento do 
dobro do valor 
cobrado 
indevidamente, qual 
seja R$ 2.294,00 
(dois mil duzentos 
e noventa e quatro 
reais); perdas e 
danos sem a 
indicação de valor 
exato; lucros 
cessantes  
correspondente ao 
valor de R$ 
7.000,00 (sete mil 
reais);  e danos 
morais a serem 
arbitrados pelo 
Juízo.</t>
  </si>
  <si>
    <t>Considerando 
o objeto da 
demanda e a 
fase inicial 
do processo, 
o risco é 
analisado 
como 
possível.</t>
  </si>
  <si>
    <t>0006342-
81.2016.8.16.0119</t>
  </si>
  <si>
    <t>Juizado Especial Cível-
Nova Esperança - PR</t>
  </si>
  <si>
    <t>Cobrança de 
anuidade.</t>
  </si>
  <si>
    <t>19. Audiência de 
Conciliação</t>
  </si>
  <si>
    <t>Juizado Especial Cível 
e Criminal-União da 
Vitória - PR</t>
  </si>
  <si>
    <t>Recurso Julgado</t>
  </si>
  <si>
    <t>7000961-
08.2016.8.22.0021</t>
  </si>
  <si>
    <t>1ª Vara Genérica-
Buritis - RO</t>
  </si>
  <si>
    <t>Protesto indevido. 
Exibição de 
Documentos. 
Duplicata. Danos 
Morais.</t>
  </si>
  <si>
    <t>O valor 
refere-se a 
eventual 
condenação 
por danos 
morais.</t>
  </si>
  <si>
    <t>0010407-
86.2016.8.16.0130</t>
  </si>
  <si>
    <t>Ação de Restituição 
c/c com Indenização 
por Danos Morais</t>
  </si>
  <si>
    <t>0010690-
74.2016.8.16.0174</t>
  </si>
  <si>
    <t>Abordagem 
vexaminosa força 
policial.</t>
  </si>
  <si>
    <t>fase de 
conhecimento</t>
  </si>
  <si>
    <t>0300523-
68.2015.8.24.0035</t>
  </si>
  <si>
    <t>01ª Vara Judicial-
Ituporanga - SC</t>
  </si>
  <si>
    <t>Trata-se de ação 
declaratória de 
inexistência de 
débito cumulada com 
pedido 
indenizatório onde 
alega a autora que 
desconhece a origem 
do débito.  Aduz a 
demandante que 
jamais contratou 
serviço das rés, 
sendo inexistente a 
relação jurídica e, 
consequentemente, o 
protesto,</t>
  </si>
  <si>
    <t>Há chances 
de 
condenação 
caso fique 
comprovado 
excesso no 
agir da 
cooperativa.</t>
  </si>
  <si>
    <t>0311324-
55.2016.8.24.0018</t>
  </si>
  <si>
    <t>A empresa autora 
relata que, no dia 
16/01/2015, ocorreu 
uma transferência 
indevida de R$ 
9.500,00 de sua 
conta para 
terceiros. Sustenta 
que não autorizou a 
referida 
transferência. 
Relata que relatou 
o fato ao gerente, 
porém, não houve 
tempo hábil para 
evitar que o valor 
fosse sacado pelo 
criminoso, 
beneficiário da 
transferência 
(Andrey 
Wavrzenczack). 
Posteriormente, em 
22/01/2015, o valor 
foi estornado pelo 
Sicredi. Também 
reclama que o fato 
se repetiu no dia 
30/11/2016, quando 
uma DARF que não é 
sua teria sido paga 
com recursos da sua 
conta no valor de 
R$ 15.000,00. 
Relata que acionou 
o PROCON e que a 
quantia foi 
devolvida em 
dezembro de 2016. 
Reclama que ficou 
sem poder pagar 
fornecedores, o 13º 
dos funcionários e 
precisou utilizar o 
limite do cheque 
especial, em ambas 
as situações. Pede 
indenização por 
danos morais.</t>
  </si>
  <si>
    <t>1ª Vara Cível-Erechim - 
RS</t>
  </si>
  <si>
    <t>0000675-
14.2014.8.16.0175</t>
  </si>
  <si>
    <t>Juizado Especial Cível-
Uraí - PR</t>
  </si>
  <si>
    <t>Autora alega que 
uma funcionária do 
Réu entrou em sua 
conta indevidamente 
e retirou o 
dinheiro de sua 
conta de maneira 
arbitraria.</t>
  </si>
  <si>
    <t>0304294-
37.2014.8.24.0018</t>
  </si>
  <si>
    <t>03ª Vara Cível-Chapecó -
 SC</t>
  </si>
  <si>
    <t>A parte autora 
afirma que adquiria 
iogurte da empresa 
corré CARLITOS 
ALIMENTOS. Afirma 
que quitou o 
pagamento dos 
produtos adquiridos 
e cessou o 
relacionamento 
comercial com a 
referida empresa. 
Contudo, teria sido 
supreendida com a 
apresentação de um 
título para 
protesto relativo à 
duplicata A102356-
02, no valor de R$ 
3.178,57, com 
vencimento para 29 
de julho de 2014. 
Afirma que o título 
não possui origem e 
pede a sustação do 
protesto. Além 
disso, pede 
indenização pelos 
danos decorrentes 
morais decorrentes 
do protesto 
indevido.</t>
  </si>
  <si>
    <t>112/1.13.0000220-1</t>
  </si>
  <si>
    <t>Trata-se de ação 
indenizatória em 
razão de protesto 
indevido. Alega a 
autora que jamais 
efetuou transação 
comercial com os 
requeridos.</t>
  </si>
  <si>
    <t>010/1.15.0022863-0</t>
  </si>
  <si>
    <t>A autora afirma que 
possuía conta 
corrente até março 
de 2008. Afirma que 
sacou a totalidade 
do seu saldo 
deixando R$ 4,93 e 
solicitou o 
encerramento da 
conta. Refere que 
foi orientada 
verbalmente sobre a 
desnecessidade de 
formalizar o pedido 
de encerramento da 
conta. Reclama que 
ao solicitar 
financiamento junto 
à CEF, em 2015, 
tomou conhecimento 
de que o seu nome 
estava inscrito nos 
restritivos de 
crédito. Pede a 
desconstituição do 
débito e o 
recebimento de 
indenização por 
danos morais.</t>
  </si>
  <si>
    <t>010/1.16.0023797-5</t>
  </si>
  <si>
    <t>Trata-se de Ação 
Declaratória de 
Inexistência de 
Débito c/c Danos 
Morais, onde o 
autor relata que 
abriu uma conta 
junto à Cooperativa 
para receber seu 
salário.
Alega que o 
contrato de 
trabalho durou de 
01/06/2007 a 28/01/
2009.
Aduz que após o 
término da relação 
de trabalho, nunca 
mais movimentou a 
conta.
Relata que ao 
tentar efetuar 
compras a prazo, 
teve seu crédito 
negado em virtude 
do cadastro junto à 
cooperativa, pelo 
valor de R$ 610,91.</t>
  </si>
  <si>
    <t>Réplica Protocolizada</t>
  </si>
  <si>
    <t>1000913-
05.2016.8.26.0357</t>
  </si>
  <si>
    <t>Juizado Especial Cível-
Paranapanema - SP</t>
  </si>
  <si>
    <t>Trata-se de Ação de 
Indenização por 
Danos Morais, 
ajuizada por Alison 
Vieira Gonçalves em 
face de Banco 
Sicredi.
Aduz que no dia 28/
12/2015, realizou a 
compra de 2 animais 
bovinos, mediante a 
emissão de 2 dois 
cheques com 
pagamento à vista, 
sendo o primeiro R$ 
4.600,00 e o 
segundo R$ 
2.000,00,
Ocorre que quando 
da apresentação dos 
cheques pelos 
favorecidos, a 
instituição 
bancaria requerida 
devolveu as 02 
cártulas por 
insuficiência de 
fundos.
Afirma existir 
saldo na conta, a 
recusa do pagamento 
teria ocorrido por 
falha no sistema 
operacional do 
banco, e que este 
ficasse 
despreocupado que 
iria resolver o 
problema.
Aguardando 
audiência de 
conciliação</t>
  </si>
  <si>
    <t>Considerando 
o manual, o 
risco é 
considerado 
possível.</t>
  </si>
  <si>
    <t>0008443-
37.2011.8.16.0129</t>
  </si>
  <si>
    <t>02ª Vara Cível-
Paranaguá - PR</t>
  </si>
  <si>
    <t>O Autor relata que 
recebeu intimação 
do 2º Ofício de 
Protesto da Comarca 
de Paranaguá/PR 
informando sobre a 
existência de um 
título protestado 
por falta de 
pagamento, no valor 
de R$352,92 
(trezentos e 
cinquenta e dois 
reais e noventa e 
dois centavos), 
decorrente de 
dívida mantida 
junto aos Réus. 
Contudo, alega que 
o título já teria 
sido quitado, 
dentro do prazo. 
Por esta razão, 
ajuizou a presente 
demanda, 
pretendendo a 
condenação dos Réus 
ao pagamento em 
dobro do valor do 
título protestado, 
no total de 
R$705,84, e ao 
pagamento de 
indenização por 
danos morais</t>
  </si>
  <si>
    <t>Média do 
valor fixado 
para casos 
semelhantes.</t>
  </si>
  <si>
    <t>068/1.15.0001472-7</t>
  </si>
  <si>
    <t>02ª Vara Judicial-São 
Sebastião do Caí - RS</t>
  </si>
  <si>
    <t>Em resumo, a autora 
afirma que possuía 
conta junto à 
Cooperativa. Porém, 
nunca foi advertida 
sobre a existência 
de saldo devedor, 
ou de débito 
pendente. Reclama 
que foi supreendida 
com a inscrição do 
seu nome nos 
restritivos de 
crédito. Pede a 
retirada de seu 
nome dos cadastros 
restritivos de 
crédito e a 
condenação do 
"Banco" ao 
pagamento de 
indenização por 
danos morais 
decorrentes da 
inscrição indevida</t>
  </si>
  <si>
    <t>033/1.13.0012166-1</t>
  </si>
  <si>
    <t>A parte autora, na 
qualidade de 
benefíciária do 
seguro do seu 
falecido 
companheiro, 
reclama que o de 
cujos possuía 
contratação de 
seguro de vida no 
valor de R$ 50mil. 
Quando ocorreu o 
seu óbito, os 
beneficiários 
tentaram resgatar o 
valor do seguro mas 
receberam a 
informação de que o 
contrato não havia 
se 
perfectibilizado. 
De fato, a 
Cooperativa não 
chegou a repassar a 
proposta para a 
Seguradora na época 
da contratação. Por 
isto, pedem 
indenização pelo 
valor da apólice, 
além dos danos 
morais sofridos.</t>
  </si>
  <si>
    <t>043130026479-000-
001</t>
  </si>
  <si>
    <t>PROTESTO INDEVIDO. 
Trata-se de Ação 
Declaratória de 
Inexistência de 
Débito c/c 
Indenização por 
Danos Morais e 
Tutela Antecipada 
proposta em razão 
de título 
protestado que, 
segundo alega o 
autor, já havia 
sido pago. O 
demandante 
pleiteia, em 
antecipação de 
tutela, o 
cancelamento do 
protesto, o que foi 
deferido. No 
mérito, requer o 
cancelamento do 
débito e 
indenização por 
danos morais.</t>
  </si>
  <si>
    <t>Conforme 
entendimento 
jurisprudenc
ial, possibi
lidade de 
perda em 
razão do 
protesto 
indevido.</t>
  </si>
  <si>
    <t>Juizado Especial Cível-
Mandaguaçu - PR</t>
  </si>
  <si>
    <t>0000557-
46.2016.815.0191</t>
  </si>
  <si>
    <t>Vara Única-Soledade - 
PB</t>
  </si>
  <si>
    <t>Cheque - 
indenizatória.</t>
  </si>
  <si>
    <t>Juizado Especial Cível-
Paranaguá - PR</t>
  </si>
  <si>
    <t>0032455-
84.2016.8.16.0018</t>
  </si>
  <si>
    <t>04º Juizado Especial 
Cível-Maringá - PR</t>
  </si>
  <si>
    <t>devolução de dois 
cheques</t>
  </si>
  <si>
    <t>0011026-
19.2016.8.16.0129</t>
  </si>
  <si>
    <t>Inscrição indevida 
por dívida já 
quitada de cartão 
de crédito.</t>
  </si>
  <si>
    <t>0003910-
25.2017.8.16.0129</t>
  </si>
  <si>
    <t>Irregularidade no 
atendimento. 
Constrangimento.</t>
  </si>
  <si>
    <t>Ação Rescisória</t>
  </si>
  <si>
    <t>0034695-
75.2015.8.11.0000</t>
  </si>
  <si>
    <t>Câmaras Cíveis Reunidas-
Cuiabá - MT</t>
  </si>
  <si>
    <t>Ação Rescisória.</t>
  </si>
  <si>
    <t>Ação 
revisional 
de contrato.</t>
  </si>
  <si>
    <t>092/1.15.0000552-1</t>
  </si>
  <si>
    <t>Vara Judicial da 
Comarca de Constantina-
Constantina - RS</t>
  </si>
  <si>
    <t>O autor afirma que 
foi procurado pelo 
corretor de imóveis 
da imobiliária Ana 
Terra que ofereceu 
um imóvel para 
venda. O autor 
sustenta que o 
referido corretor 
levou o gerente da 
UA da Cooperativa 
que teria prometido 
financiamento com 
taxas dentro das 
suas 
possibilidades. O 
autor firmou a 
promessa de compra 
e venda do imóvel, 
porém, quando foi 
fechar o 
financiamento, o 
gerente da UA teria 
informado que as 
taxas seriam 
outras, muito mais 
elevadas. Afirma 
que ficou 
aguardando uma 
negociação das 
taxas, porém, neste 
meio tempo, o 
imóvel acabou sendo 
vendido para 
terceiro. Pede 
indenização por 
danos morais.</t>
  </si>
  <si>
    <t>7000354-
25.2016.8.22.0011</t>
  </si>
  <si>
    <t>Vara Única-Alvorada do 
Oeste - RO</t>
  </si>
  <si>
    <t>0010457-
15.2016.8.16.0130</t>
  </si>
  <si>
    <t>Cobrança anuidade 
diferenciada.</t>
  </si>
  <si>
    <t>0010453-
75.2016.8.16.0130</t>
  </si>
  <si>
    <t>9003909-
74.2016.8.21.0033</t>
  </si>
  <si>
    <t>Juizado Especial Cível-
São Leopoldo - RS</t>
  </si>
  <si>
    <t>A autora relata que 
adquiriu um imóvel 
através de 
financiamento 
imobiliário e que a 
forma de pagamento 
seria mensal via 
débito em conta.
Afirma que, apesar 
do saldo positivo a 
requerida não 
debitou a parcela 
vencida no dia 10/
08/2016, não a 
notificou 
previamente e a 
inscreveu nos 
cadastros 
desabonatórios.
Deste modo, pede a 
exclusão dos 
restritivos de 
crédito e a 
indenização pelos 
danos decorrentes 
da inscrição 
indevida.</t>
  </si>
  <si>
    <t>078.13.003130-2</t>
  </si>
  <si>
    <t>01ª Vara Judicial-
Urussanga - SC</t>
  </si>
  <si>
    <t>A autora reclama 
que sofreu o 
protesto indevido 
de título. Afirma 
que efetuou o 
pagamento ao credor 
originário, porém, 
continuou com o 
nome protestado. 
Afirma que sofreu 
danos à imagem, 
portanto, pede 
indenização pelos 
danos morais 
sofridos.</t>
  </si>
  <si>
    <t>Expedido Alvará</t>
  </si>
  <si>
    <t>1012340-
46.2015.8.26.0482</t>
  </si>
  <si>
    <t>05ª Vara Cível-
Presidente Prudente - 
SP</t>
  </si>
  <si>
    <t>Cuida-se de Ação 
Declaratória de 
Inexigibilidade de 
Débitos cumulada 
com Indenizatória, 
por meio da qual o 
Autor afirma que 
compareceu a uma 
das lojas da rede 
Magazine Luiza para 
adquirir um 
aparelho 
eletrodoméstico à 
prazo e foi 
surpreendido com a 
negativa da loja, 
por ter o seu nome 
inscrito em órgãos 
de restrição de 
crédito.</t>
  </si>
  <si>
    <t>0000041-
13.2016.8.16.0057</t>
  </si>
  <si>
    <t>Vara Única-Campina da 
Lagoa - PR</t>
  </si>
  <si>
    <t>087/1.16.0000227-0</t>
  </si>
  <si>
    <t>2ª Vara Cível-Campo Bom 
- RS</t>
  </si>
  <si>
    <t>Trata de “Ação 
Declaratória de 
Inexistência de 
débito e anulação 
de títulos de 
crédito  c/c pedido 
de sustação de 
protestos e 
antecipação de 
tutela”, no qual o 
autor relata que 
solicitou a 
confecção de 
140.000 unidades de 
sacolas 
personalizadas pela 
corré JKF, contudo, 
recebeu apenas 
parte da encomenda, 
a qual alega já 
estar paga, e, 
ainda, em período 
posterior ao 
prometido e com 
qualidade não 
esperada. Assevera 
que, além disso, a 
empresa emitiu 
duplicatas 
simuladas, 
obrigando-se ao 
cancelamento do 
pedido. Ocorre que 
a empresa 
demandante não 
comprova o 
pagamento dos 
produtos recebidos, 
nem a má qualidade 
alegada, mas apenas 
o envio de e-mail 
em 18.01.2016 
solicitando o 
cancelamento da 
compra (fl.27). 
Desse modo, 
entendeu-se 
necessária a 
prestação de 
caução, por 
entender que a 
avença até o 
momento é válida e 
eficaz. Por fim, no 
mérito requer e 
desconstituição do 
débito e condenação 
em danos morais 
pelos supostos 
danos sofridos.</t>
  </si>
  <si>
    <t>Há possibili
dade de 
condenação, 
acaso fique 
comprovando 
que a 
Cooperativa 
excedeu aos 
poderes</t>
  </si>
  <si>
    <t>03ª Vara Judicial-
Atibaia - SP</t>
  </si>
  <si>
    <t>Cobrança indevida. 
Endosso-mandato. 
Falha interna. 
Negligência;</t>
  </si>
  <si>
    <t>040.11.004699-4</t>
  </si>
  <si>
    <t>A autora pleiteia a 
declaração de 
inexistência do 
débito relativo a 
dois títulos 
protestados e um 
título que estaria 
prestes a vencer, o 
cancelamento dos 
protestos, bem como 
a condenação das 
rés ao pagamento de 
(a) danos morais 
(suposto abalo de 
crédito) e (b) 
materiais (lucros 
cessantes por 
suposta negativa 
por parte de 
fornecedores de 
sapatos, 
inviabilizando a 
venda pretendida).</t>
  </si>
  <si>
    <t>0023305-
17.2012.8.26.0576</t>
  </si>
  <si>
    <t>04ª Vara Cível-São José 
do Rio Preto - SP</t>
  </si>
  <si>
    <t>A autora alega ter 
recebido 
correspondência de 
protesto de 
duplicada a qual 
seria supostamente 
idenvida. Pleiteia 
a declaração de 
inexigibilidade da 
duplicata, o 
cancelamento do 
protesto, bem como 
a condenação das 
rés ao pagamento de 
danos morais, em 
valor a ser 
arbitrado, a 
restituição em 
dobro dos valores 
indevidamente 
cobrados, bem como 
a condenação em 
custas e honorários 
sucumbenciais.</t>
  </si>
  <si>
    <t>0000226-
56.2013.8.16.0057</t>
  </si>
  <si>
    <t>Juizado Especial-
Campina da Lagoa - PR</t>
  </si>
  <si>
    <t>ENDOSSO MANDATO.</t>
  </si>
  <si>
    <t>Declarada il
egitimidade 
do Banco</t>
  </si>
  <si>
    <t>0303510-
26.2015.8.24.0018</t>
  </si>
  <si>
    <t>01ª Vara Cível-Chapecó -
 SC</t>
  </si>
  <si>
    <t>Trata-se de Ação 
Indenizatória, onde 
alega a parte 
autora que em 2013 
adquiriu de Mauri 
Cesar Cenci um 
veículo Renault 
pelo valor de R$ 
25.000,00.
Informa quer por 
não ter se 
habituado com o 
veículo adquirido, 
o colocou para 
venda.
Alega que foi 
procurado por 
RODRIGO BENDER, 
sendo informado que 
havia um cliente 
que teria interesse 
na compra do 
veículo.
Relata ter 
realizado a venda 
do veículo para 
JOSÉ HENRIQUE 
TONIN.
A venda se deu da 
seguinte maneira: O 
corréu JOSÉ 
HENRIQUE TONIN 
entregou na 
negociação um 
veículo Renault 
2003 pelo valor de 
R$ 15.000,00 e 
utilizou linha de 
crédito de 
financiamento de 
veículo junto ao 
SICREDI S.A, para 
pagar a diferença 
de R$ 10.000,00.
Alega ter esperado 
a transferência do 
valor de R$ 
10.000,00 para sua 
conta por diversos 
meses, sendo que 
jamais ocorreu.
Relata que em 
diligência junto ao 
Sicredi, foi 
informado que o 
valor foi 
transferido para a 
conta de MARINA 
FOLLMANN DA COSTA, 
esposa de RODRIGO 
BENDER, que foi 
intermediador da 
negociação.
Alega não saber 
quem está agindo de 
má fé, por isso 
incluiu todos na 
demanda.</t>
  </si>
  <si>
    <t>Caso fique 
comprovado 
que houve 
cobrança 
vexatória, 
há chance de 
condenação 
da 
cooperativa.</t>
  </si>
  <si>
    <t>Juizado Especial Cível-
Araucária - PR</t>
  </si>
  <si>
    <t>0307303-
23.2014.8.24.0045</t>
  </si>
  <si>
    <t>02ª Vara Cível-Palhoça -
 SC</t>
  </si>
  <si>
    <t>O autor afirma que 
comprou um animal 
em leilão promovido 
pela corré DHV 
Comércio de Rações 
Ltda. Afirma que o 
pagamento foi 
parcelado em 
boletos emitidos 
pelo Banco Sicredi. 
Afirma que, como 
atrasou o pagamento 
do boleto da 
segunda parcela, 
efetuou o pagamento 
do referido valor 
diretamente ao 
credor, por 
depósito na conta 
de Dinarte 
Hoffmann. Afirma 
que foi 
surpreendido com a 
notificação de 
protesto do título. 
Afirma que o 
protesto é indevido 
porque pagou a 
parcela diretamente 
ao credor. Pede a 
desconstituição do 
débito e a 
condenação das rés 
ao pagamento de 
indenização por 
danos morais.</t>
  </si>
  <si>
    <t>Juizado Especial Cível-
Jundiaí - SP</t>
  </si>
  <si>
    <t>0003779-
55.2016.8.16.0074</t>
  </si>
  <si>
    <t>Saques 
desconhecidos.</t>
  </si>
  <si>
    <t>0008418-
04.2015.8.16.0058</t>
  </si>
  <si>
    <t>Juizado Especial Cível-
Campo Mourão - PR</t>
  </si>
  <si>
    <t>O autor alega que 
assinou pediu de 
demissão do quadro 
social da 
cooperativa, e que 
possuía saldo 
devedor no valor de 
R$ 556,80. E que 
possuía conta 
capital no valor de 
R$ 1.494, 70. Aduz 
que efetuou o 
depósito no valor 
de R$ 556,80, porém 
não recebeu o 
capital a que tinha 
direito.</t>
  </si>
  <si>
    <t>O autor alega 
emissão de 
duplicata fria em 
seu nome. Relata 
que jamais teve 
qualquer relação 
com a empresa que 
emitiu a duplicata.</t>
  </si>
  <si>
    <t>0008096-
81.2015.8.16.0058</t>
  </si>
  <si>
    <t>Sem valor 
pecuniário. 
Aguarda 
recurso</t>
  </si>
  <si>
    <t>0012087-
54.2016.8.16.0018</t>
  </si>
  <si>
    <t>Não cancelamento de 
conta e inscrição 
no SERASA.</t>
  </si>
  <si>
    <t>0007580-
27.2016.8.16.0058</t>
  </si>
  <si>
    <t>0003109-
94.2016.8.16.0113</t>
  </si>
  <si>
    <t>Juizado Especial Civil-
Marialva - PR</t>
  </si>
  <si>
    <t>Envio de cartão sem 
solicitação com 
inscrição 
supostamente 
indevida.</t>
  </si>
  <si>
    <t>0003709-
75.2017.8.16.0018</t>
  </si>
  <si>
    <t>01º Juizado Especial 
Cível-Região 
Metropolitana Maringá</t>
  </si>
  <si>
    <t>Suposta fraude.</t>
  </si>
  <si>
    <t>033.12.500920-0</t>
  </si>
  <si>
    <t>01ª Vara Cível-Itajaí - 
SC</t>
  </si>
  <si>
    <t>Ação Declaratória 
de Inexistência de 
Débito, com 
reparação de danos 
morais e materiais, 
 na qual a autora 
alega que sofreu 
protesto, 
supostamente 
indevido.
– Endosso Mandato</t>
  </si>
  <si>
    <t>063/1.12.0001856-3</t>
  </si>
  <si>
    <t>2ª Vara Judicial-Santa 
Vitória do Palmar - RS</t>
  </si>
  <si>
    <t>A autora alega ter 
recebido 
correspondência de 
protesto de 
duplicada a qual 
seria supostamente 
idenvida. Pleiteia 
a declaração de 
inexigibilidade da 
duplicata , o 
cancelamento do 
protesto, bem como 
a condenação das 
rés ao pagamento de 
danos morais, em 
valor a ser 
arbitrado, a 
restituição em 
dobro dos valores 
indevidamente 
cobrados, bem como 
a condenação em 
custas e honorários 
sucumbenciais.</t>
  </si>
  <si>
    <t>0631.12.0001979-9</t>
  </si>
  <si>
    <t>Alega o autor, 
mediante a presente 
ação, que foi 
surpreendido ao 
receber intimação 
encaminhada pelo 
Tabelionato de 
Protesto de Título 
da cidade em 
virtude de três 
apontes a protesto 
de título em seu 
nome.  Sustenta que 
o título não possui 
causa válida, uma 
vez que não 
corresponde a uma 
efetiva operação de 
compra e venda 
devidamente 
configurada.  Aduz, 
por conseguinte, 
que mesmo a autora 
não tendo recebido 
as referidas 
mercadorias, não 
obstou o 
recebimento dos 
boletos de 
cobrança.  Diante 
disto, requereu a 
procedência da 
ação, com a 
condenação dos réus 
ao pagamento de 
danos morais, bem 
como a decretação 
da inexistência do 
negócio e da 
ilicitude do aponte 
para protesto. Em 
sede liminar, 
obteve a sustação 
do protesto.</t>
  </si>
  <si>
    <t>81668-
89.2013.8.09.0105</t>
  </si>
  <si>
    <t>Indenização por 
danos morais em 
razão de protesto 
indevido.</t>
  </si>
  <si>
    <t>Trata-se de 
demanda inde
nizatória. 
Há possibili
dade de 
condenação.</t>
  </si>
  <si>
    <t>0000451-
24.2013.8.16.0042</t>
  </si>
  <si>
    <t>Juizado Especial Cível-
Alto Piquiri - PR</t>
  </si>
  <si>
    <t>Autor requer seja 
declarada a 
inexistência de 
relação jurídica 
(contrato de 
financiamento), bem 
como requer 
indenização por 
danos morais 
decorrente de 
suposta inscrição 
indevida nos órgãos 
restritivos de 
crédito.</t>
  </si>
  <si>
    <t>0000486-
07.2011.814.0948</t>
  </si>
  <si>
    <t>Juizado Especial Cível-
Belém - PA</t>
  </si>
  <si>
    <t>Autora alega que 
realizou pagamento 
de compra por meio 
de cheques que 
posteriormente 
foram levados a 
protesto pela 
Cooperativa a mando 
do fornecedor com o 
qual manteve 
vínculo. Desta 
forma, requer que 
seja excluído seu 
nome dos registros 
de maus pagadores 
bem como que seja 
indenizada pelos 
danos morais que 
alega ter sofrido.</t>
  </si>
  <si>
    <t>Danos morais 
por suposto 
protesto 
indevido.</t>
  </si>
  <si>
    <t>010/1.15.0003101-1</t>
  </si>
  <si>
    <t>06ª Vara Cível-Caxias 
do Sul - RS</t>
  </si>
  <si>
    <t>Trata-se de Ação de 
Cancelamento de 
Débito c/c 
Antecipação de 
Tutela e 
Indenização.
A autora relata que 
possui conta junto 
ao Banco demandado 
sob o número 23758-
8, onde recebe seu 
salário. 
Alega que teve o 
valor de R$ 508,11 
descontado da sua 
conta, sem sua 
autorização. Relata 
que se dirigiu até 
a cooperativa em 
busca de 
informações, quando 
foi informada de 
que era devedora do 
valor de R$ 
27.000,00 referente 
a créditos cedidos 
quando da abertura 
da conta. Aduz, 
ainda, que teve seu 
nome cadastrado nos 
órgãos protetores 
de crédito.</t>
  </si>
  <si>
    <t>0010390-
32.2015.8.16.0018</t>
  </si>
  <si>
    <t>O autor é 
correntista junto a 
Ré, conta corrente 
sob n°
10976-2 na Agência 
0718, nesta cidade 
e comarca de 
Maringá – PR, onde 
alega
que está sendo 
descontada tarifa 
de sua conta 
corrente, 
denominado: “SEGURO
PRESTAMISTA”, 
“documento DEB. 
FATURA CM” e “Cesta 
de relacionamento”.
Alega assim que não 
tem conhecimento da 
contratação dos
descontos, embora 
tenha feito 
contratação com a 
Cooperativa Ré.
Requer pela 
declaração de 
inexistência do 
negocio jurídico,
com a restituição 
dos valores, bem 
como a condenação 
em indenização por 
danos 
morais que entende 
ter sofrido.</t>
  </si>
  <si>
    <t>e.1) Que a 
requerida 
seja 
condenada a 
devolver ao 
requerente 
todos os
valores 
descontados 
ilegalmente 
de sua conta 
bancária 
título de 
“seguro pres
tamista”, 
“débito 
fatura
cm” e “cesta 
de relaciona
mento”, 
referente ao 
período de 
Janeiro/2007 
a Dezembro/
2014, 
totalizando 
o
corresponden
te a R$ 
1.474,35 (um 
mil, 
quatrocentos 
e setenta e 
quatro reais 
e trinta e 
cinco 
centavos),
por ano, 
valor este 
que 
multiplicado 
por 8 anos 
totaliza o 
equivalente 
a R$ 
11.794,80 
(onze mil,
setecentos e 
noventa e 
quatro reais 
e oitenta 
centavos), 
devendo ser 
devolvido de 
forma 
corrigida 
das
datas dos 
descontos 
até a data 
do efetivo 
pagamento, 
com juros de 
1% ao mês e 
correção 
monetária;
e.2) Que a 
requerida 
seja 
condenada à 
indenização 
por danos 
morais,
corresponden
te a pelo 
menos 10 
(dez) 
salários 
mínimos 
vigentes à 
época da 
condenação, 
devendo ser
devidamente 
corrigido e 
atualizado à 
época da 
liquidação 
ou quantum a 
ser 
arbitrado 
por Vossa
Excelência, 
levando-se 
em 
consideração 
o grau de 
culpa da 
requerida, a 
situação 
financeira 
da mesma,
bem como os 
danos morais 
causados à 
requerente, 
que diga-se 
de passagem 
foram 
enormes, 
valor este
que deve ser 
devidamente 
corrigido 
com juros de 
1% ao mês e 
correção 
monetária, 
desde a data 
do
ingresso da 
presente 
ação ou 
desde a data 
da citação 
da requerida 
até a data 
do efetivo 
pagamento,
sendo esta a 
medida da 
mais íntegra 
JUSTIÇA.
e.3) Que a 
requerida 
seja 
condenada 
também ao 
pagamento 
das custas
processuais, 
honorários 
advocatícios 
de 20% sobre 
o valor da 
condenação, 
e demais 
cominações 
legais
de praxe;</t>
  </si>
  <si>
    <t>0306931-
45.2015.8.24.0011</t>
  </si>
  <si>
    <t>Juizado Especial Cível 
e Criminal-Brusque - SC</t>
  </si>
  <si>
    <t>o	Protesto 
Indevido.Duplicata. 
Falha operacional 
interna. Inscrição 
em restritivos;
Trata-se de “Ação 
Declaratória de 
Inexistência de 
débito c/c 
Indenização por 
Danos Morais e 
Pedido de Tutela 
Antecipada”, no 
qual a autora 
afirma que possui 
relação comercial 
com a corré ZM 
COMÈRCIO DE TECIDOS 
E AVIAMENTOS e, 
inclusive confirma 
o recebimento de 
mercadorias 
referente a nota 
fiscal no valor de 
R$6.870,00 (seis 
mil e oitocentos e 
setenta reais). No 
entanto tenta fazer 
crer que em verdade 
a nota fiscal 
referia-se à compra 
na importância de 
R$19.800,00 
(dezenove mil e 
oitocentos reais), 
a qual teria sido 
paga em 4 cheques 
de R$ 4.950,00 
(quatro mil 
novecentos e 
cinquenta reais). 
Sendo assim, alega 
que o protesto fora 
indevido, razão 
pela qual requer 
seja declarado 
inexistente o 
débito e a 
condenação em danos 
morais pelos 
supostos danos 
sofridos. E mais, 
em antecipação de 
tutela requereu o 
cancelamento/
sustação do 
protesto e a 
culminação de multa 
diária de 
R$1.000,00 (hum mil 
reais, no entanto o 
mesmo não fora 
deferido, pois não 
teria juntado 
documentos hábeis a 
provas o alegado.</t>
  </si>
  <si>
    <t>010/1.16.0005417-0</t>
  </si>
  <si>
    <t>04ª Vara Cível-Caxias 
do Sul - RS</t>
  </si>
  <si>
    <t>Trata de “Ação 
Declaratória de 
Nulidade de 
Contrato com a 
restituição de 
valores, c/c 
Indenização por 
Danos Morais e 
pedido liminar de 
Antecipação de 
Tutela”, no qual o 
autor afirma 
reconhecer ter 
firmado apenas 
contratos de 
empréstimo, sob o 
n.º B42933502-2 e 
B52932072-8, os 
quis estão sendo 
pagos em dia. No 
entanto, afirma 
desconhecer as 
demais contratações 
( Seguro de Vida, 
Seguro Residencial, 
Título de 
Capitalização...) e 
que em razão das 
mesmas vem 
ocorrendo descontos 
na conta, os quis 
desconhece. Sendo 
assim, propõe a 
presente demanda 
requerendo, em 
síntese, a anulação 
dos contratos 
supostamente não 
firmados, Danos 
Morais e Repetição 
do Indébito em 
dobro.
Ainda, em 
antecipação de 
tutela requereu o 
não cadastro/ 
exclusão do seu 
nome nos órgãos de 
proteção ao 
crédito, bem como a 
exibição dos 
contratos e extrato 
de movimentação da 
conta, dos últimos 
05 anos. O pedido 
foi deferido para  
o fim de determinar 
seja o nome da 
parte autora 
excluído dos órgãos 
possuidores de 
cadastros de 
restrição 
creditícia, no que 
diz respeito ao 
débito questionado 
na vertente ação, 
até julgamento 
final ou nova 
determinação 
judicial, bem como 
exiba nos autos os 
contratos que se 
encontrem em seu 
poder.</t>
  </si>
  <si>
    <t>010/1.16.0005612-1</t>
  </si>
  <si>
    <t>01ª Vara Cível-Caxias 
do Sul - RS</t>
  </si>
  <si>
    <t>Trata-se de Ação 
Declaratória de 
Nulidade de 
Contrato com a 
Restituição de 
Valores c/c 
Indenização por 
Danos Morais com 
Pedido Liminar de 
Antecipação de 
Tutela, onde a 
autora relata que é 
associada do 
demandado, sendo 
titular da conta 
29879-6, agência 
0101.
Relata que ao 
analisar seu 
extrato bancário 
verificou diversos 
descontos que 
desconhecia, como 
“Débito Convênio 
Icatu; Aplic. 
Financ. Captação; 
Int. Plano A. 
Campan”.
Alega ter se 
dirigido até a 
Unidade de 
Atendimento e 
questionado sua 
gerente a respeito 
dos débitos, sendo 
informada pela 
mesma que os 
débitos eram 
referentes a Seguro 
de Vida, 
Residencial e 
Título de 
Capitalização. A 
autora alega ter 
informado que 
jamais contratou 
tais serviços, 
tendo a gerente lhe 
informado que “teve 
que colocar tais 
débitos pois tinha 
metas a cumprir”.
Aduz que solicitou 
cópia dos 
contratos, sendo 
informada que não 
poderiam ser 
fornecidos. 
Relata, ainda, que 
teve seu limite de 
crédito reduzido de 
R$ 1.600,00 para R$ 
500,00 sem sua 
solicitação.</t>
  </si>
  <si>
    <t>Se houver 
comprovação 
da falha de 
serviços por 
parte da 
cooperativa, 
poderá haver 
condenação 
em danos 
morais.</t>
  </si>
  <si>
    <t>0004984-
31.2010.8.14.0040</t>
  </si>
  <si>
    <t>01ª Vara Cível-
Parauapebas - PA</t>
  </si>
  <si>
    <t>Ação de Cobrança. 
Crédito em conta.</t>
  </si>
  <si>
    <t>Possibilidad
e de 
condenação 
solidária 
entre os 
réus.</t>
  </si>
  <si>
    <t>0089802-
16.2014.8.19.0001</t>
  </si>
  <si>
    <t>47ª Vara Cível-Rio de 
Janeiro - RJ</t>
  </si>
  <si>
    <t>Pelo 
exposto, 
JULGO 
PROCEDENTE o 
pedido, e 
por consequê
ncia, 
CONDENO os 
Réus,
solidariamen
te, ao 
pagamento de 
R$14.000,00 
(quatorze 
mil reais) a 
título de 
danos 
morais, que
deverá ser 
atualizado 
desde a 
publicação 
desta 
sentença até 
o efetivo 
pagamento, e 
acrescido de
juros de 
mora 
contados a 
partir do 
evento 
lesivo 
(protestos). 
Outrossim, 
declaro a 
inexistência 
de
relação 
jurídica 
entre a 
Autora e as 
rés, bem 
como a 
nulidade do 
título que 
deu causa ao 
protesto.
Desta forma, 
extingue-se 
o feito, com 
resolução de 
mérito, nos 
termos do 
art. 269, I, 
do CPC.
Oficie-se ao 
Cartório de 
Protesto de 
Títulos para 
a baixa dos 
protestos.
Condeno os 
Réus ao 
pagamento de 
honorários 
advocatícios 
de 10% (dez 
por cento) 
sobre o 
valor
da 
condenação, 
nos moldes 
do Art. 20, 
§3º, CPC.</t>
  </si>
  <si>
    <t>02ª Vara Cível-
Parauapebas - PA</t>
  </si>
  <si>
    <t>0012239-
16.2012.8.13.031</t>
  </si>
  <si>
    <t>2ª Vara Cível-Ipatinga -
 MG</t>
  </si>
  <si>
    <t>Autor pleiteia 
indenização por 
danos morais 
decorrentes de 
protesto de 
duplicatas que 
entende indevidas.</t>
  </si>
  <si>
    <t>001/1.13.0221378-5</t>
  </si>
  <si>
    <t>Vara Cível-Porto Alegre 
- RS</t>
  </si>
  <si>
    <t>A autora afirma que 
foi incluída nos 
restritivos de 
crédito em 
decorrência de 
operação em que 
seria avalista.
Informa que, ao 
solicitar cópia do 
contrato que gerou 
a negativação à 
Cooperativa, 
recebeu documento 
com data posterior 
à inclusão.
Pede indenização 
pelos danos morais 
decorrentes da 
negativação 
indevida nos 
restritivos de 
crédito.</t>
  </si>
  <si>
    <t>079.13.007544-0</t>
  </si>
  <si>
    <t>01ª Vara Cível-Videira -
 SC</t>
  </si>
  <si>
    <t>A autora reclama 
que efetuou compra 
com prazo para 
pagamento. Porém, a 
corré emitiu 
cobrança via 
tabelionato de 
protestos antes da 
data combinada, 
Acabou sofrendo o 
protesto que afirma 
ser indevido. Pede 
indenização por 
danos decorrentes 
do protesto.</t>
  </si>
  <si>
    <t>0005753-
82.2014.814.0065</t>
  </si>
  <si>
    <t>1ª Vara Judicial-
Xinguara -  PA</t>
  </si>
  <si>
    <t>Protesto. Danos 
morais.</t>
  </si>
  <si>
    <t>016.14.600072-8</t>
  </si>
  <si>
    <t>02ª Vara Judicial-
Capinzal - SC</t>
  </si>
  <si>
    <t>A autora financiou 
o valor de R$ 
6.500,00, sendo 
informada de que, 
para viabilizar tal 
transação, seria 
necessária a 
abertura de uma 
conta.
Alega que efetuava 
o depósito das 
parcelas todos os 
meses.
Relata que, no 
entanto, ao tentar 
efetuar compras a 
prazo, teve seu 
crédito negado em 
função de estar 
inscrita nos órgãos 
de proteção de 
crédito por 
iniciativa do Banco 
réu. 
Aduz que os 
depósitos que 
estavam sendo 
efetuados para 
cobrir o valor das 
parcelas, foram 
consumidos pelas 
taxas e encargos 
cobrados pelo 
Banco.</t>
  </si>
  <si>
    <t>1027094-
38.2015.8.26.0564</t>
  </si>
  <si>
    <t>06ª Vara Cível-São 
Bernardo do Campo - SP</t>
  </si>
  <si>
    <t>Alega o Autor que 
ao tentar efetuar o 
pagamento de um 
boleto com o seu 
cartão percebeu que 
não havia saldo 
suficiente para a 
quitação do título. 
Ainda, que, tal 
fato causou 
surpresa, já que, 
sempre acompanha 
seus créditos e 
guardava recursos 
exatamente para 
cobrir o referido 
pagamento, 
desconhecendo outra 
transação que 
poderia levar ao 
seu levantamento. 
Que ao consultar o 
extrato notou que 
foram realizados 
dois saques em sua 
conta corrente, que 
desconhece a origem 
dos saques. Afirma 
que realizou a 
contestação dos 
saques, contudo até 
o presente momento 
não houve resposta.</t>
  </si>
  <si>
    <t>06ª Vara Cível-Santo 
André - SP</t>
  </si>
  <si>
    <t>0001014-
29.2016.8.16.0069</t>
  </si>
  <si>
    <t>Empréstimo 
fraudulento.</t>
  </si>
  <si>
    <t>Exclusão dos 
cadastros de 
proteção ao 
crédito;
Fornecimento 
de extrato;
Declaração 
de 
inexistencia 
de relação 
jurídica;
Reembolso 
quantias 
debitadas 
Dano moral 
de R$ 
15.000,00</t>
  </si>
  <si>
    <t>1003206-
36.2016.8.26.0554</t>
  </si>
  <si>
    <t>08ª Vara Cível-Santo 
André - SP</t>
  </si>
  <si>
    <t>Alega o Autor que 
ao tentar efetuar 
compras no comércio 
local foi 
surpreendido pela 
negativação de seu 
nome realizada pela 
Requerida, contudo, 
desconhece o 
débito. Alega ainda 
que, ingressou com 
cautelar de 
exibição de 
documentos contra a 
Requerida para que 
a mesma exibisse os 
documentos que 
comprovassem a 
origem da dívida, 
porém, mesmo após a 
condenação os 
documentos não 
foram apresentados.</t>
  </si>
  <si>
    <t>0007063-
86.2016.8.16.0069</t>
  </si>
  <si>
    <t>0006854-
33.2016.8.14.0018</t>
  </si>
  <si>
    <t>Secretaria da Vara 
Única-Eldorado dos 
Carajas</t>
  </si>
  <si>
    <t>Fraude - 
indenizatória.</t>
  </si>
  <si>
    <t>Danos morais 
e materiais.</t>
  </si>
  <si>
    <t>087/1.14.0003483-6</t>
  </si>
  <si>
    <t>Informo que trata-
se de Ação 
Declaratória de 
Inexigibilidade de 
Débito c/c Anulação 
de Protesto 
Indevido c/c 
Indenização por 
Danos Morais, onde 
a empresa autora 
relata que vários 
títulos em seu nome 
foram protestados.
Alega não ter 
vínculo jurídico 
algum com as 
demandadas.</t>
  </si>
  <si>
    <t>Se ficar car
acterizada 
falha na 
prestação de 
serviços, 
poderá haver 
condenação 
em danos 
morais.</t>
  </si>
  <si>
    <t>033/1.15.0000740-4</t>
  </si>
  <si>
    <t>Trata-se de Ação 
Declaratória de 
Inexistência de 
Débito c/c 
Indenizatória por 
Dano Moral. O autor 
alega que foi 
surpreendido por um 
título apontado a 
protesto, cuja 
origem desconhece, 
informando que não 
possui qualquer 
relação jurídica/
comercial com a 
corré.</t>
  </si>
  <si>
    <t>Por se 
tratar de 
endosso-
translativo, 
as 
perspectivas 
não são 
muito 
favoráveis 
ao banco. De 
qualquer 
forma, 
questões 
como o fato 
de o 
protesto ser 
ferramenta 
necessária 
para 
garantir 
direito de 
regresso do 
banco contra 
o 
endossante, 
e com isso, 
tratar-se de 
um exercício 
regular de 
um direito, 
pode vir a 
auxiliar o 
banco em sua 
defesa.</t>
  </si>
  <si>
    <t>033/1.16.0008823-6</t>
  </si>
  <si>
    <t>A autora afirma 
estar sofrendo 
cobranças de um 
débito que 
desconhece. Afirma 
que inexiste 
relação causal para 
embasar a emissão 
do título. 
Postulou, 
liminarmente, a 
sustação do 
protesto sob o 
protocolo n.º 
17199198.</t>
  </si>
  <si>
    <t>0001501-
83.2016.8.16.0041</t>
  </si>
  <si>
    <t>Juizado Especial Cível-
Alto Paraná - PR</t>
  </si>
  <si>
    <t>Cobrança de 
anuidade 
diferenciada.</t>
  </si>
  <si>
    <t>Agravo Interposto</t>
  </si>
  <si>
    <t>0038619-
44.2013.8.13.0183</t>
  </si>
  <si>
    <t>1ª Vara Cível-
Conselheiro Lafaiete - 
MG</t>
  </si>
  <si>
    <t>Trata-se de ação 
indenizatória com 
pedido de danos 
morais em razão de 
suposta inscrição 
indevida nos órgãos 
de proteção ao 
crédito. Segundo a 
inicial, a parte 
autora afirma que 
descobriu ter seu 
nome inscrito junto 
aos órgãos de 
proteção ao crédito 
em função de 
dívidas e cheques 
que não contratou/
emitiu; tratando-se 
de caso de fraude 
de terceiros que 
estariam utilizando 
os seus dados. A 
parte autora 
postulou, à vista 
disso, a declaração 
de abusividade da 
conduta tomada pela 
Ré com a condenação 
desta no pagamento 
de indenização por 
danos morais no 
valor de 20 
salários mínimos; 
além da inversão do 
ônus da prova e 
aplicação do CDC.</t>
  </si>
  <si>
    <t>Apresentada Manifestação</t>
  </si>
  <si>
    <t>0023305-
67.2015.8.16.0001</t>
  </si>
  <si>
    <t>06ª Vara Cível-Curitiba 
- PR</t>
  </si>
  <si>
    <t>Danos morais 
em 20 
salários 
mínimos.</t>
  </si>
  <si>
    <t>1074276-
20.2016.8.26.0100</t>
  </si>
  <si>
    <t>20ª Vara Cível-São 
Paulo - SP</t>
  </si>
  <si>
    <t>Bloqueio indevido 
de valores em 
conta.</t>
  </si>
  <si>
    <t>021/1.12.0020265-3</t>
  </si>
  <si>
    <t>Alega o autor que 
emitiu um cheque em 
25/11/2010, no 
valor de R$ 
7.192,78. 
Ocorre que se 
surpreendeu ao 
verificar o 
extrato, referente 
ao mês de maio de 
2012, onde consta 
compensado o 
supracitado título. 
Requer, por fim, a 
devolução em dobro 
do valor 
compensado.</t>
  </si>
  <si>
    <t>Alega o 
autor que 
emitiu um 
cheque em 25/
11/2010, no 
valor de R$ 
7.192,78. 
Ocorre que 
se 
surpreendeu 
ao verificar 
o extrato, 
referente ao 
mês de maio 
de 2012, 
onde consta 
compensado o 
supracitado 
título. 
Requer, por 
fim, a 
devolução em 
dobro do 
valor 
compensado.</t>
  </si>
  <si>
    <t>021/1.15.0001341-4</t>
  </si>
  <si>
    <t>O autor afirma que 
recebeu em sua 
residência 
correspondência 
informando débitos 
junto ao Banco. 
Alega que ao tentar 
realizar compras no 
comércio local teve 
seu crédito negado 
em razão de 
inscrição junto ao 
SPC. Afirma que 
havia aberto uma 
conta salário com a 
finalidade 
específica de 
recebimento do seu 
salário. Relata que 
ao entrar em 
contato com o 
Banco, lhe foi 
ofertado a 
assinatura do 
pedido de demissão 
com a promessa de 
que nada mais seria 
cobrado. Afirma que 
a inscrição é 
indevida e 
desconhece a origem 
do débito. Pede a 
indenização pela 
inclusão "indevida" 
nos restritivos de 
crédito e a 
declaração de 
inexistência de 
débito.</t>
  </si>
  <si>
    <t>0006348-
25.2014.8.16.0001</t>
  </si>
  <si>
    <t>08ª Vara Cível-Curitiba 
- PR</t>
  </si>
  <si>
    <t>.COBRANÇA INDEVIDA
O Auto rafirma que 
sua esposa realizou 
um empréstimo junto 
ao Banco 
Cooperativo no 
valor de R$ 
132.600,00 para 
investimentos em 
sua propriedade 
rural. Informa  
ainda  que  em  23  
de  Fevereiro  de  
2012  adquiriu  
outro  empréstimo,  
agora este, no 
valor de R$ 
27.400,00 a fim de 
garantir o saldo em 
sua conta corrente.
Alega  o  autor  
que  o  Banco  para 
 garantir  o  
pagamento  dos  
mesmos, exigiu  que 
 o  nome  do  autor 
 fosse  incluso  
como  beneficiário  
em  dois  seguros  
na modalidade de 
prestamista 
identificados como 
B24230125-6 e 
B24230126-4, os 
quais 
asseguravam ao 
banco a quitação 
das dívidas caso a 
esposa do autor 
viesse a falecer.
No  início  de  
2013 sua  esposa  
viera  a  falecer,  
informa  o  autor  
que  o referido 
seguro não teria 
aceito e que todas 
as parcelas pagas 
pela sua esposa 
teriam 
sido  estornadas.  
Todavia,  foram  
realizados  de  
maneira  irregular, 
 com  montantes 
diversos e sem que 
tenham sequer 
informado o Autor.
o da negativa de 
tais seguros.</t>
  </si>
  <si>
    <t>Conversão em Diligência</t>
  </si>
  <si>
    <t>Aguardando 
sentença, 
provável a 
condenação 
haja vista a 
posterior 
recusa do 
seguro do 
empréstimo 
rural 
celebrado 
pelo autor 
com a 
Cooperativa.</t>
  </si>
  <si>
    <t>0003578-
53.2016.8.16.0045</t>
  </si>
  <si>
    <t>Juízado Especial Cível 
de Arapongas-Arapongas -
 PR</t>
  </si>
  <si>
    <t>0003980-
37.2016.8.16.0045</t>
  </si>
  <si>
    <t>Inscrição mantida 
após pagamento.</t>
  </si>
  <si>
    <t>Danos morais 
em R$ 
15.000,00.</t>
  </si>
  <si>
    <t>0004152-
76.2016.8.16.0045</t>
  </si>
  <si>
    <t>Juizado Especial Cível-
Arapongas - PR</t>
  </si>
  <si>
    <t>Autor alega que 
solicitou o 
encerramento da 
conta, quando tinha 
um saldo de R$ 
317,19. Relatou que 
o gerente lhe 
informou que 
poderia sacar a 
quantia de R$ 
360,00. Narra que 
acreditou no 
gerente, mas na 
verdade ficou com 
um saldo negativo 
de R$ 42,81. 
Informa que até a 
presente data sua 
conta não foi 
encerrada e que seu 
nome foi inscrito 
no Serasa em 
decorrência de uma 
dívida da conta 
corrente no valor 
de R$ 1.795,81 
referente à 
cobrança de taxas.</t>
  </si>
  <si>
    <t>0005823-
37.2016.8.16.0045</t>
  </si>
  <si>
    <t>Juizado Especial Cível 
e Criminal-Arapongas - 
PR</t>
  </si>
  <si>
    <t>Não encerramento de 
conta.</t>
  </si>
  <si>
    <t>0307949-
05.2016.8.24.0064</t>
  </si>
  <si>
    <t>Juizado Especial Cível-
São José - SC</t>
  </si>
  <si>
    <t>Trata de “Ação 
Indenizatória de 
Dano Moral 
decorrente de 
Manutenção Indevida 
de nome em Cadastro 
Restritivo ao 
Crédito c/c pedido 
de tutela de 
urgência 
antecipada”, no 
qual o autor 
informa que possuia 
a conta corrente 
n.º 78.394-3 e que, 
em decorrência da 
Ação Monitória 
0000638-
52.2012.8.16.0045 
(Cédula de Crédito 
Bancário 
n.90630244) e na 
Ação de Execução 
por quantia certa 
de Título 
Extrajudicial n.º 
0000635-
05.2012.8.16.0045 
(Cédula de Crédito 
Bancário 
B04930026), firmou 
acordo para 
quitação de todos 
os débitos com a 
Cooperativa e que, 
apesar de ter 
cumprido o acordo 
integralmente, seu 
nome teria 
permanecido 
inscrito. 
Objetivando 
comprovar o alegado 
juntada consulta 
integrada SPC 
+Cheque  (fls. 33). 
Ocorre que o mesmo 
informa que constou 
em acordo que o 
débito seria 
baixado após o 
pagamento da 
primeira parcela, a 
qual teria ocorrido 
no dia 18/12/2015. 
Posto isto, requer 
a declaração de 
inexigibilidade do 
débito, bem como a 
condenação em Danos 
Morais.</t>
  </si>
  <si>
    <t>135/1.15.0000013-0</t>
  </si>
  <si>
    <t>Em resumo, a autora 
reclama que foi 
surpreendida com o 
protesto de 
duplicata sacada 
por DISAN 
DISTRIBUIDORA DE 
COSMÉTICOS LTDA. 
Refere que jamais 
possuiu qualquer 
relação com a 
referida empresa, 
de modo que o 
protesto é 
indevido. Afirma 
que solicitou ao 
gerente da corré o 
Sr. Adão que 
providenciasse a 
baixa do aponte, 
porém, o mesmo não 
atendeu à 
solicitação. Pede o 
cancelamento do 
protesto e 
indenização por 
danos morais.</t>
  </si>
  <si>
    <t>021/1.16.0011630-4</t>
  </si>
  <si>
    <t>Trata a presente de 
“Ação Declaratória 
de Inexistência de 
Débito c/c 
Indenizatória por 
Danos Morais”, no 
qual o autor alega 
que fora lançado 
indevidamente, na 
fatura do seu 
cartão de crédito, 
compras realizadas 
na cidade de São 
Paulo. Seriam Elas:
DATA	VALOR	RÚBRICA
29/
09	R$100,00	PAYPAL 
DO BRASIL
29/
09	R$100,00	PAYPAL 
DO BRASIL
29/
09	R$100,00	PAYPAL 
DO BRASIL
29/
09	R$300,00	PAYPAL 
DO BRASIL
Sendo assim, relata 
que contestou as 
compras, cancelou o 
cartão e 
confeccionou BO sob 
o n.º 490/2016, mas 
que mesmo assim 
realizou o 
pagamento  da 
fatura, objetivando 
resguardar seu 
nome, em razão de 
suspota demora por 
parte da 
Cooperativa em 
solucionar a 
questão. Por fim, 
informa que até a 
data da propositura 
da demanda, 
realizada no dia 23/
08/2016, não 
recebeu retorno da 
contestação. Posto 
isto, requer a 
repetição do 
indébito na 
importância de 
R$1.200,00 (hum mil 
e duzentos reais) e 
Danos morais pela 
suposta falha na 
prestação do 
serviço, no importe 
de R$8.800,00.</t>
  </si>
  <si>
    <t>0000636-
85.2013.8.16.0099</t>
  </si>
  <si>
    <t>Vara Única-Jaguapitã - 
PR</t>
  </si>
  <si>
    <t>Indenização danos 
morais (não 
liberada entrada de 
cadeirante).</t>
  </si>
  <si>
    <t>Foi o 
pedido: Seja 
julgada 
procedente a 
presente 
ação com a
CONDENAÇÃO 
da empresa/
ré nos danos 
morais, 
sugerindo-
se, seja no
MÍNIMO DE 
100 VEZES O 
VALOR DO 
SALÁRIO 
MÍNIMO, 
ocasionados 
pelo
evento, 
acrescidos 
de correção 
monetária, 
juros de 
mora e 
honorários
advocatícios 
de 20% sobre 
o valor da 
condenação e 
custas 
processuais;</t>
  </si>
  <si>
    <t>0048148-
91.2014.8.16.0014</t>
  </si>
  <si>
    <t>09ª Vara Cível-Londrina 
- PR</t>
  </si>
  <si>
    <t>PROTESTO INDEVIDO - 
O autor alegou que 
não houve compra e 
venda mercantil 
referente à 
duplicata descrita 
à inicial, pedindo  
a  declaração  de  
inexistência  da  
relação jurídica.  
Alegou  que  o  seu 
 nome  foi  
inscrito  em  
cadastros  de  
inadimplentes,  
suportando  dano  
moral.</t>
  </si>
  <si>
    <t>Pleiteou,  a 
 título  de  
antecipação  
de  tutela,  
o  
levantamento 
 da 
inscrição do 
seu nome e o 
sobrestament
o do 
protesto. 
Pugnou pela 
condenação 
da parte ré 
ao pagamento 
de 
indenização 
pelo dano 
moral 
suportado, 
no valor de 
R$25.000,00.</t>
  </si>
  <si>
    <t>0077874-
76.2015.8.16.0014</t>
  </si>
  <si>
    <t>06º Juizado Especial 
Cível-Londrina - PR</t>
  </si>
  <si>
    <t>Indenização por 
danos morais 
decorrentes de 
falha no uso de 
saldo para realizar 
compra.</t>
  </si>
  <si>
    <t>Tutela 
antecipada 
para que 
intime a Ré 
para se 
abstenha de 
proceder com 
os bloqueios 
futuros do 
cartão dos 
Autores, bem 
como a 
indenização 
por danos 
morais, 
valorada em 
R$5.000,00, 
em 
decorrência 
de eventual 
constrangime
nto.</t>
  </si>
  <si>
    <t>0000335-
63.2017.8.16.0014</t>
  </si>
  <si>
    <t>04º Juizado Especial 
Cível-Londrina - PR</t>
  </si>
  <si>
    <t>Cobrança indevida 
após bloqueio de 
cartão por furto.</t>
  </si>
  <si>
    <t>0068199-
65.2010.8.16.0014</t>
  </si>
  <si>
    <t>03ª Vara Cível-Londrina 
- PR</t>
  </si>
  <si>
    <t>nulidade das 
duplicatas.</t>
  </si>
  <si>
    <t>Declarar a i
nexigibilida
de/nulidade 
das 
duplicatas.</t>
  </si>
  <si>
    <t>0006900-
52.2014.8.16.0045</t>
  </si>
  <si>
    <t>Protestos 
indevidos: 
declaração de 
inexistência de 
débitos.</t>
  </si>
  <si>
    <t>Baixa das 
restrições 
existentes, 
devolução 
dos  valores 
 cobrados  i
ndevidamente
, além da 
cobrança de 
danos 
morais, no 
importe de 
R$20.000,00.</t>
  </si>
  <si>
    <t>0007504-
13.2014.8.16.0045</t>
  </si>
  <si>
    <t>Protesto n.º  20341-
D no valor de R$ 
682,34(seiscentos e 
oitenta e doisreais 
e trinta e 
quatrocentavos).</t>
  </si>
  <si>
    <t>Indenização 
por protesto 
indevido.</t>
  </si>
  <si>
    <t>0009217-
23.2014.8.16.0045</t>
  </si>
  <si>
    <t>Inexistência de 
débito.</t>
  </si>
  <si>
    <t>0003021-
69.2014.8.05.0004</t>
  </si>
  <si>
    <t>Juizado Especial Cível-
Alagoinhas - BA</t>
  </si>
  <si>
    <t>Autora alega que 
realizou pagamento 
à Caixa Econômica 
através de boleto 
emitido pela 
internet endereçado 
à Cooperativa 
Sicredi. Porém, os 
valores não 
chegaram ao seu 
destino. Desta 
forma, requer que 
seja restituída 
pelos danos 
materiais e morais 
que alega ter 
sofrido.</t>
  </si>
  <si>
    <t>0005165-
95.2015.8.13.0056</t>
  </si>
  <si>
    <t>2ª Vara Cível-Barbacena 
- MG</t>
  </si>
  <si>
    <t>Boleto. 
Duplicidade. 
Restituição.</t>
  </si>
  <si>
    <t>Indenização 
por danos 
morais 
devido ao 
pagamento 
indevido de 
boletos 
emitidos 
pelo Sicredi 
que, 
somados, 
totalizam R$ 
169.346,94.</t>
  </si>
  <si>
    <t>0060736-
96.2015.8.16.0014</t>
  </si>
  <si>
    <t>02ª Vara Cível-Londrina 
- PR</t>
  </si>
  <si>
    <t>Saques 
fraudulentos.</t>
  </si>
  <si>
    <t>Restituição 
no valor de 
R$11.490,00
Danos morais 
arbitrados 
em 1ª 
instância em 
R$ 8.000,00</t>
  </si>
  <si>
    <t>0044005-
06.2015.8.16.0182</t>
  </si>
  <si>
    <t>1º Juizado Especial 
Cível-Curitiba - PR</t>
  </si>
  <si>
    <t>Pagamento 
equivocado</t>
  </si>
  <si>
    <t>Fornecimento 
do nome do 
beneficiário
Danos morais</t>
  </si>
  <si>
    <t>05º Juizado Especial 
Cível-Londrina - PR</t>
  </si>
  <si>
    <t>0008730-
44.2017.8.16.0014</t>
  </si>
  <si>
    <t>Débito indevido em 
conta corrente.</t>
  </si>
  <si>
    <t>0006658-
21.2015.8.16.0090</t>
  </si>
  <si>
    <t>Juizado Especial Cível-
Ibiporã - PR</t>
  </si>
  <si>
    <t>Tempo de espera 
para atendimento de 
1 hora e 23 
minutos.</t>
  </si>
  <si>
    <t>Indenização 
por danos 
morais no 
valor de R$ 
5.000,00.</t>
  </si>
  <si>
    <t>0000702-
87.2016.8.16.0090</t>
  </si>
  <si>
    <t>Vara Cível-Ibiporã - PR</t>
  </si>
  <si>
    <t>Cheque compensado 
sem assinatura.</t>
  </si>
  <si>
    <t>Ação de Obrigação de Fazer c/c Danos Morais e Materiais</t>
  </si>
  <si>
    <t>0001936-
07.2016.8.16.0090</t>
  </si>
  <si>
    <t>AÇÃO DECLARATÓRIA 
DE INEXISTÊNCIA DE 
DÉBITO C/C 
OBRIGAÇÃO DE FAZER 
COM PEDIDO DE 
TUTELA ANTECIPAÇÃO 
POR DANOS MATERIAIS 
E MORAIS</t>
  </si>
  <si>
    <t>0205439-
48.2013.8.13.0702</t>
  </si>
  <si>
    <t>Juizado Especial Cível-
Uberlândia - MG</t>
  </si>
  <si>
    <t>Autor reclama que 
sofreu protesto 
indevido de 
duplicatas.</t>
  </si>
  <si>
    <t>0000217-
61.2017.8.22.0001</t>
  </si>
  <si>
    <t>6ª Vara Cível, 
Falências e 
Recuperações Judiciais-
Porto Velho - RO</t>
  </si>
  <si>
    <t>Protesto indevido - 
declaratória.</t>
  </si>
  <si>
    <t>Declaratória
.</t>
  </si>
  <si>
    <t>0002811-
34.2013.8.16.0105</t>
  </si>
  <si>
    <t>2º Juizado Especial 
Cível-Loanda - PR</t>
  </si>
  <si>
    <t>Indenização por 
dano moral em 
virtude de protesto 
indevido.</t>
  </si>
  <si>
    <t>Publicado 
Acórdão: O 
valor 
arbitrado a 
título de 
danos morais 
foi fixado 
segundo o 
prudente 
arbítrio do 
magistrado a 
quo, não 
sendo 
excessivo e 
não 
comportando 
redução.</t>
  </si>
  <si>
    <t>1396244-0</t>
  </si>
  <si>
    <t>13ª Câmara Cível-
Londrina - PR</t>
  </si>
  <si>
    <t>Descontos indevidos 
e devoluções de 
cheques</t>
  </si>
  <si>
    <t>Aguarda 
sentença</t>
  </si>
  <si>
    <t>0301633-
27.2015.8.24.0026</t>
  </si>
  <si>
    <t>01ª Vara Judicial-
Guaramirim - SC</t>
  </si>
  <si>
    <t>Ação declaratória 
de inexigibilidade 
de dívida que 
originaram os 
protestos 14072020, 
14072030, 14072040, 
19122131 E 19122131 
e sustação dos 
protestos.</t>
  </si>
  <si>
    <t>Sustação dos 
protestos; 
declaração 
de inexigibi
lidade das 
dívidas e 
indenização 
por danos 
morais.</t>
  </si>
  <si>
    <t>0013649-
58.2015.8.16.0075</t>
  </si>
  <si>
    <t>Declaração de 
inexigibilidade de 
dívida referente 
DEB CONVENIO 
MAPFREV-F</t>
  </si>
  <si>
    <t>Declaração 
de 
inexistência 
de dívida; 
repetição de 
indébito e 
danos morais</t>
  </si>
  <si>
    <t>03º Juizado Especial 
Cível-Londrina - PR</t>
  </si>
  <si>
    <t>0007812-
40.2017.8.16.0014</t>
  </si>
  <si>
    <t>Acontece que em 
2016 entrou com uma 
ação contra a Ré e 
a seguradora 
Mapfre, face um 
sinistro ocorrido 
em sua residência 
no qual as partes 
não cumpriram com o 
serviço de 
cobertura total 
conforme pactuado 
entre as partes.
Porém, a Ré 
covardemente, 
durante o andamento 
do outro processo, 
não admitindo o 
erro cometido que 
lesionou a Autora, 
teve a audácia de 
excluir do quadro 
de associados da 
instituição 
bancária a mesma, 
com a justificativa 
de que a Requerente 
moveu uma ação 
judicial contra a 
instituição 
bancária, o que 
contraria o 
estatuto da 
empresa.</t>
  </si>
  <si>
    <t>0000222-
62.2016.8.16.0041</t>
  </si>
  <si>
    <t>Cesta de 
relacionamento.</t>
  </si>
  <si>
    <t>Danos morais 
em R$ 
20.000,00.</t>
  </si>
  <si>
    <t>0000221-
77.2016.8.16.0041</t>
  </si>
  <si>
    <t>Cesta de 
Relacionamento.</t>
  </si>
  <si>
    <t>0001234-
14.2016.8.16.0041</t>
  </si>
  <si>
    <t>0001314-
75.2016.8.16.0041</t>
  </si>
  <si>
    <t>Anuidade 
diferenciada.</t>
  </si>
  <si>
    <t>Recurso Incluído em 
Pauta</t>
  </si>
  <si>
    <t>0001315-
60.2016.8.16.0041</t>
  </si>
  <si>
    <t>0001324-
22.2016.8.16.0041</t>
  </si>
  <si>
    <t>0001534-
73.2016.8.16.0041</t>
  </si>
  <si>
    <t>Cobrança de 
anuidade</t>
  </si>
  <si>
    <t>1123467-
34.2016.8.26.0100</t>
  </si>
  <si>
    <t>14ª Vara Cível-São 
Paulo - SP</t>
  </si>
  <si>
    <t>Trata-se de ação de 
nulidade de título 
c/c danos morais, 
na qual o Autor 
ajuizou em face do 
Banco Cooperativo e 
da empresa Guaçu 
Motors e Materiais 
Elétricos, 
Iluminação, Morores 
e Bombas Ltda, 
alegando que teria 
sido vítima de 
crime de 
estelionato em que 
terceiros 
utilizando seus 
dados cadastrais 
tentou realizar 
compras em outros 
estabelecimentos 
comerciais.
Em setembro de 
2016, a autora 
recebeu cobrança da 
primeira Guaçu 
Motors em razão de 
compra que teria 
feito, ocasião em 
que foi enviado 
cópia do boletim de 
ocorrência, tendo 
sido prometido o 
cancelamento do 
boleto.
Contudo, no final 
do mês de outubro, 
teria recebido uma 
notificação do 3º 
Tabelião de 
Protestos desta 
capital informando 
o protesto do 
título no valor de 
R$ 3.361,66, que 
fora apresentado 
pelo Banco Sicredi 
que recebeu a 
título de endosso 
translativo, 
assumindo, assim, a 
posição de credor.
Assim, sob alegação 
de nulidade do 
título, pleiteia  
(i) antecipação da 
tutela de urgência 
para suspensão do 
protesto, (ii) 
declaração de 
nulidade do título 
e (iii) danos 
morais no valor de 
R$ 17.600,00.
deferida a medida 
liminar para 
sustação do 
protesto nos 
seguintes moldes 
(fls. 46):
“O autor requereu a 
sustação do 
protesto ou a 
suspensão de seus 
efeitos em razão da 
alegada 
inexigibilidade do 
título apontado. 
Com base nas 
alegações da parte 
autora, em sendo 
provável o direito, 
considerando, 
ainda, o evidente 
perigo de dano, bem 
como ausente perigo 
de 
irreversibilidade 
do provimento, 
DEFIRO A MEDIDA 
LIMINAR, para fins 
de sustação do 
protesto ou de seus 
efeitos, em relação 
ao título n. 
36869C, apresentado 
ao 3º Tabelião de 
Protesto de São 
Paulo.
Nos termos do 
artigo 300, 
parágrafo 1º, do 
Novo Código de 
Processo Civil 
(NCPC), em 5 
(cinco) dias a(s) 
parte(s) autora(s) 
deverá(ão): (a) 
pena de extinção do 
processo sem 
julgamento de 
mérito, prestar 
caução em dinheiro, 
correspondente ao 
valor total do(s) 
título(s) cujo(s) 
protesto(s) 
foi(ram) 
sustado(s), ficando 
desde logo 
esclarecido que 
esse prazo não será 
prorrogado por 
nenhum motivo e que 
não será aceita 
nenhuma outra 
espécie de caução, 
salvo fiança 
bancária, a ser 
prestada também em 
dez dias; e (b) 
demonstrar que 
deu(ram) este 
ofício a protocolo 
junto ao(s) 
tabelionato(s) 
mencionado(s) em 
epígrafe(s).”</t>
  </si>
  <si>
    <t>080/1.15.0000863-8</t>
  </si>
  <si>
    <t>Vara Judicial-Arroio do 
Meio - RS</t>
  </si>
  <si>
    <t>Trata-se de 
inexigibilidade de 
débito c/c pedido 
de sustação dos 
efeitos do protesto 
e Danos Morais, no 
qual o autor alega 
que a 1ª demandada, 
COMÉRCIO DE 
CONFECÇÃO BALU 
LTDA, foi 
contratada para 
confeccionar 
jaquetas, no 
entanto o prazo 
para entrega não 
foi cumprido, razão 
pela qual o negócio 
fora rescindido, 
conforme e-mail 
anexado à petição 
inicial. No 
entanto, afirma que 
a primeira 
requerida tem como 
prática emitir 
duplicatas 
antecipadas, o que 
caracterizaria 
fraude na emissão, 
razão pela qual os 
títulos foram 
protestados pelo 
Banco, o qual teria 
tornado o mesmo 
responsável 
solidário pelos 
supostos danos que 
lhe foram causados. 
Desta forma, 
requereu 
liminarmente a 
sustação dos 
efeitos da tutela, 
os quais foram 
deferidos e será 
encaminhado ofício 
diretamente ao 
Tabelionato de 
Protesto.
No mérito requer, 
ainda, seja 
declarada indevida 
a emissão das 
duplicatas, bem 
como danos morais 
em valor sugerido 
de R$23.600,00.</t>
  </si>
  <si>
    <t>Por se 
tratar de 
endosso 
mandato, 
apenas 
iremos arcar 
com valores 
referente a 
condenação 
caso fique 
comprovado 
que houve 
excesso de 
mandato pela 
Cooperativa</t>
  </si>
  <si>
    <t>080/1.16.0000260-7</t>
  </si>
  <si>
    <t>Trata-se de ação de 
indenizatória, onde 
alega o autor que 
possui conta na 
cooperativa com a 
finalidade de 
recebimento de 
salário. Aduz que 
recebe benefício de 
auxilio doença na 
referida conta 
desde maio de 2010, 
sendo este 
reativado em 
setembro de 2015. 
Relata que em razão 
de empréstimo 
obtido junto a 
instituição, em 25/
06/2012, esta vem 
retendo valores em 
sua conta corrente. 
Discorre que as 
parcelas debitadas 
são variáveis, 
sendo que alguns 
meses as parcelas 
equivalem a 85% de 
seus proventos. Ao 
final, requer a 
restituição do 
valor debitado 
indevidamente, no 
valor de R$ 
27.859,02, em 
dobro, bem como 
indenização em 
danos morais 
equivalentes a 50 
salários mínimos.</t>
  </si>
  <si>
    <t>Há chance de 
condenação 
caso 
comprovado o 
agir ilícito 
da 
instituição 
financeira.</t>
  </si>
  <si>
    <t>1006612-
88.2016.8.26.0126</t>
  </si>
  <si>
    <t>02ª Vara Cível-
Caraguatatuba - SP</t>
  </si>
  <si>
    <t>Trata-se de ação de 
repetição de 
indébito cumulada 
com indenização por 
danos morais, por 
meio da qual a 
Autora alega que 
recebe seu 
benefício do INSS 
em sua conta 
bancária e que 
constatou descontos 
indevidos em seu 
beneficio, 
diretamente em 
folha de pagamento 
no valor de R$ 
264,00.</t>
  </si>
  <si>
    <t>Descontos 
indevidos.
Consideramos 
o risco como 
possível</t>
  </si>
  <si>
    <t>0037575-
34.2017.8.05.0001</t>
  </si>
  <si>
    <t>Indenizatória.</t>
  </si>
  <si>
    <t>0010298-
33.2016.820.0107</t>
  </si>
  <si>
    <t>Juizado Especial Cível-
Nova Cruz - RN</t>
  </si>
  <si>
    <t>boleto encaminhado 
erroneamente em 
nome da cooperativa 
- indenizatória.</t>
  </si>
  <si>
    <t>Por danos 
morais e 
materiais.</t>
  </si>
  <si>
    <t>0002149-
59.2013.8.14.0062</t>
  </si>
  <si>
    <t>Vara única de Tucumã-
Tucumã - PA</t>
  </si>
  <si>
    <t>Declaração de 
inexistência de 
relação jurídica c/
c indenização por 
danos morais.</t>
  </si>
  <si>
    <t>Considerando 
as peculiari
dades do 
caso, há pos
sibilidade 
de 
condenação, 
haja vista a 
ausência de 
prova da 
relação 
jurídica.
Sentença 
procedente.</t>
  </si>
  <si>
    <t>8000008-
69.2015.8.05.0042</t>
  </si>
  <si>
    <t>Vara dos Feitos de 
Relações de Consumo 
Cíveis e Comerciais-
Canarana - BA</t>
  </si>
  <si>
    <t>Negativação 
indevida. Danos 
Morais.</t>
  </si>
  <si>
    <t>A parte 
autora alega 
que 
desconhece 
qualquer 
vínculo com 
o “Banco 
Sicredi” e 
pelo fato do 
seu nome 
estar 
negativado, 
requereu 
condenação 
em dano 
moral.</t>
  </si>
  <si>
    <t>0001580-
88.2015.8.26.0180</t>
  </si>
  <si>
    <t>02ª Vara Judicial-
Espírito Santo do 
Pinhal - SP</t>
  </si>
  <si>
    <t>Trata-se de ação de 
cancelamento de 
protesto oriundo de 
duplicata mercantil 
por indicação, 
sacada com base em 
uma dívida 
inexistente. 
Hipótese de endosso 
mandato.</t>
  </si>
  <si>
    <t>Considerando 
a hipótese 
dos autos e 
o 
entendimento 
jurisprudenc
ial a 
respeito da 
matéria, 
avaliamos o 
risco 
inicial como 
sendo 
possível.
O valor 
provisionado 
foi baseado 
nas 
condenações 
comumente 
fixadas a 
respeito do 
tema pelo 
Tribunal de 
Justiça de 
São Paulo.</t>
  </si>
  <si>
    <t>0002596-
44.2016.8.05.0110</t>
  </si>
  <si>
    <t>2ª Vara do Sistema dos 
Juizados-Irecê - BA</t>
  </si>
  <si>
    <t>Negativação - 
Fraude</t>
  </si>
  <si>
    <t>1003814-
29.2016.8.26.0297</t>
  </si>
  <si>
    <t>Juizado Especial Cível-
Jales - SP</t>
  </si>
  <si>
    <t>Considerando 
a sentença 
procedente, 
o risco foi 
alterado 
para 
provável.</t>
  </si>
  <si>
    <t>021/1.16.0005870-3</t>
  </si>
  <si>
    <t>o	Cartão de Crédito/
Débito. Saque 
indevido. Valor 
retido no caixa 
eletrônico
Trata de “Ação de 
Reparação de Danos 
por Ato Ilícito c/c 
Restituição de 
Valores e com 
Arbitramento de 
Danos
Moral”, no qual o 
autor informa 
tentativa frustrada 
de saque de valores 
de sua conta 
poupança em caixa 
eletrônico
na agência do qual 
é cooperado. Afirma 
que o saque restou 
registrado, porém 
as cédulas não 
teriam sido
disponibilizada. 
Afirma que o valor 
seria utilizado 
para pagamento de 
itens relacionados 
a festinha de 
aniversário de
01 ano de seu 
filho, o qual seria 
realizado na data 
do suposto saque 
frustrado – 31/04/
2016. Dispõe que 
para arcar
com as despesas da 
festa, precisou 
sacar o limite de 
cheque especial e 
pedir dinheiro 
emprestado para 
amigos e
parentes. Por fim, 
o autor informa que 
na mesma data ligou 
para o SAC, no 
entanto obteve como 
retorno que a
situação só poderia 
ser solucionada na 
segunda-feira. Ao 
comparecer na 
cooperativa, teria 
sido informado que 
não
houve registro de 
sobra de valores no 
caixa eletrônico, 
razão pela qual não 
haveria valores a 
serem restituídos.
Sendo assim, 
requereu a 
filmagens do local, 
no entanto a mesma 
não fora 
disponibilizada. 
Sendo assim, requer 
a
inversão do ônus da 
prova – 
apresentação da 
filmagem - ; 
restituição do 
débito de 
R$1.952,00; bem 
como a
condenação em danos 
morais na 
importância mínima 
de R$20.000,00 
(vinte mil reais).</t>
  </si>
  <si>
    <t>0004051-
14.2014.8.26.0568</t>
  </si>
  <si>
    <t>Juizado Especial Cível 
e Criminal-São João da 
Boa Vista - SP</t>
  </si>
  <si>
    <t>.endosso mandato</t>
  </si>
  <si>
    <t>indenização 
por danos 
morais.</t>
  </si>
  <si>
    <t>0156890-
02.2016.8.13.0702</t>
  </si>
  <si>
    <t>5ª Vara Cível-
Uberlândia - MG</t>
  </si>
  <si>
    <t>Boleto. Fraude. 
Dano Moral.</t>
  </si>
  <si>
    <t>O valor 
refere-se a 
possível 
condenação 
da 
Cooperativa 
a fim de que 
seja 
ressarcidos 
os valores 
pagos no 
título 
fraudado, 
bem como 
indenização 
por danos 
morais.</t>
  </si>
  <si>
    <t>1000009-
33.2017.8.26.0653</t>
  </si>
  <si>
    <t>Juizado Especial Cível-
Vargem Grande do Sul - 
SP</t>
  </si>
  <si>
    <t>Trata-se de ação 
declaratória de 
inexistência de 
débito c.c. 
cancelamento de 
restrição e 
indenização por 
danos morais, 
ajuizada em face do 
Banco Sicredi e 
Centro de Formação 
de Condutores A/B 
Donah &amp; Donah LTDA. 
ME.
Afirma que no mês 
de setembro de 2016 
atrasou o pagamento 
da parcela 08/10 do 
carnê de serviços, 
prestados pela 
empresa Corré 
Centro de Formação 
de Condutores, em 
virtude de 
problemas 
financeiros.
Devido ao atraso o 
título 02378 foi 
protestado, após 14 
dias de seu 
vencimento, e, em 
29 (vinte e nove) 
de setembro de 
2.016 o requerente 
efetuou o pagamento 
na rede bancária 
através do Banco 
Caixa Econômica 
Federal, contudo, 
mesmo após o 
pagamento, as 
cobranças 
persistiram.
Aduz que no mês de 
dezembro de 2016, 
ao tentar realizar 
uma compra, 
verificou um 
protesto no valor 
de R$ 200,00.
Diante disso, 
pleiteia: (i) 
antecipação parcial 
de tutela para 
exclusão do Serasa; 
(ii) pagamento dos 
danos morais no 
valor de R$ 
8.000,00.
A tutela foi 
deferida nos 
seguintes termos:
“Face ao exposto, 
DEFIRO a liminar 
pleiteada para 
determinar que 
sejam imediatamente 
suspensas as 
inscrições 
relativas ao débito 
estampado no título 
nº 02378, no valor 
original de R$ 
200,00, vencido em 
15/09/2016. Expeça-
se o necessário.”</t>
  </si>
  <si>
    <t>Ação Anulatória</t>
  </si>
  <si>
    <t>0844821-
62.2014.8.13.0702</t>
  </si>
  <si>
    <t>6ª Vara Cível-
Uberlândia - MG</t>
  </si>
  <si>
    <t>Protesto indevido. 
Boleto.</t>
  </si>
  <si>
    <t>Pedido 
apenas de 
exclusão do 
protesto.</t>
  </si>
  <si>
    <t>155/1.15.0002449-8</t>
  </si>
  <si>
    <t>Trata-se de “Ação 
Declaratória de 
Inexistência de 
Débito c/c 
Indenização por 
Danos Morais e 
Pedido de 
Antecipação de 
Tutela”, no qual o 
autor alega que 
abriu uma empresa 
(Razão Social: 
Abrãao Ferreira da 
Costa – ME_Nome 
Fantasia: 
Bergamaski 
Arquitetura e 
Construção_CNPJ: 
04.594.595/0001-01) 
e que a mesma está 
inativa desde 2008, 
pois o mesmo se 
tornou pastor e não 
seguiu com o 
projeto que o 
motivou abrir a 
empresa. De 
qualquer forma, 
afirma que não deu 
baixa na empresa 
por falta de tempo 
e por acreditar que 
no futuro poderia 
dar continuidade do 
projeto. No 
entanto, alega que 
teve financiamento 
negado em razão de 
27 protestos 
encontrados em seu 
nome e no nome da 
empresa acima 
citada. Entre eles, 
um protesto 
apresentado pelo 
Banco Cooperativo 
Sicredi S/A, em 
favor do credor 
denominado SÃO LÉO 
MATERIAIS DE 
CONTRUÇÃO 
(Vencimento: 30/01/
2013_Protesto: 13/
02/2013_ Valor: 
R$338,97). Ocorre 
que o autor afirma 
que desconhece  a 
origem dos débitos 
e nega qualquer 
relação com a 
empresas. Posto 
isto, no mérito 
requer a declaração 
de indébito e que 
seja arbitrado 
indenização pelos 
danos morais 
sofridos, em 
especial pela 
imagem abalada 
perante os fiéis, 
posto que deveria 
servir como exemplo 
perante a 
comunidade. 
Requereu, ainda, 
antecipação de 
tutela, o qual fora 
deferida para 
determinar a 
exclusão do nome do 
autor dos cadastros 
de proteção ao 
crédito e 
determinar a 
suspensão de 
eventual protesto 
lavrado, no prazo 
de 05 dias. Houve 
determinação de 
envio de ofício ao 
SPC, SERASA e ao 
Tabelionato de 
Protesto. Por fim, 
fora concedida a 
inversão do ônus 
probatório.</t>
  </si>
  <si>
    <t>Se ficar 
comprovado 
que houve 
falha na 
prestação de 
serviço, há 
possibilidad
e de 
condenação 
em danos 
morais</t>
  </si>
  <si>
    <t>155/1.15.0002445-5</t>
  </si>
  <si>
    <t>Trata-se de “Ação 
Declaratória de 
Inexistência de 
Débito c/c 
Indenização por 
Danos Morais e 
Pedido de 
Antecipação de 
Tutela”, no qual o 
autor alega que 
abriu uma empresa 
(Razão Social: 
Abrãao Ferreira da 
Costa – ME_Nome 
Fantasia: 
Bergamaski 
Arquitetura e 
Construção_CNPJ: 
04.594.595/0001-01) 
e que a mesma está 
inativa desde 2008, 
pois o mesmo se 
tornou pastor e não 
seguiu com o 
projeto que o 
motivou abrir a 
empresa. De 
qualquer forma, 
afirma que não deu 
baixa na empresa 
por falta de tempo 
e por acreditar que 
no futuro poderia 
dar continuidade do 
projeto. No 
entanto, alega que 
teve financiamento 
negado em razão de 
27 protestos 
encontrados em seu 
nome e no nome da 
empresa acima 
citada. Entre eles, 
um protesto 
apresentado pelo 
Banco Cooperativo 
Sicredi S/A, em 
favor do credor 
denominado CAMILO 
MADEIRAS COMÉRCIO 
VAREJISTA DE 
MATERIAIS DE 
CONSTRUÇÃO EM 
GERAL. Ocorre que o 
autor afirma que 
desconhece  a 
origem dos débitos 
e nega qualquer 
relação com a 
empresas. Posto 
isto, no mérito 
requer a declaração 
de indébito e que 
seja arbitrado 
indenização pelos 
danos morais 
sofridos, em 
especial pela 
imagem abalada 
perante os fiéis, 
posto que deveria 
servir como exemplo 
perante a 
comunidade. 
Requereu, ainda, 
antecipação de 
tutela, o qual fora 
deferida para 
determinar a 
exclusão do nome do 
autor dos cadastros 
de proteção ao 
crédito e 
determinar a 
suspensão de 
eventual protesto 
lavrado, no prazo 
de 05 dias. Houve 
determinação de 
envio de ofício ao 
SPC, SERASA e ao 
Tabelionato de 
Protesto. Por fim, 
fora concedida a 
inversão do ônus 
probatório.</t>
  </si>
  <si>
    <t>Se ficar 
comprovada 
falha na 
prestação de 
serviço 
prestado 
pelo Banco, 
poderá haver 
condenação 
em danos 
morais.</t>
  </si>
  <si>
    <t>155/1.15.0002556-7</t>
  </si>
  <si>
    <t>Trata-se de “Ação 
Declaratória de 
Inexistência de 
Débito c/c 
Indenização por 
Danos Morais e 
Pedido de 
Antecipação de 
Tutela”, no qual o 
autor alega que 
abriu uma empresa 
(Razão Social: 
Abrãao Ferreira da 
Costa – ME_Nome 
Fantasia: 
Bergamaski 
Arquitetura e 
Construção_CNPJ: 
04.594.595/0001-01) 
e que a mesma está 
inativa desde 2008, 
pois o mesmo se 
tornou pastor e não 
seguiu com o 
projeto que o 
motivou abrir a 
empresa. De 
qualquer forma, 
afirma que não deu 
baixa na empresa 
por falta de tempo 
e por acreditar que 
no futuro poderia 
dar continuidade do 
projeto. No 
entanto, alega que 
teve financiamento 
negado em razão de 
27 protestos 
encontrados em seu 
nome e no nome da 
empresa acima 
citada. Entre eles, 
um protesto 
apresentado pelo 
Banco Cooperativo 
Sicredi S/A, em 
favor do credor 
denominado SUL 
CONFECÇÕES. Ocorre 
que o autor afirma 
que desconhece  a 
origem dos débitos 
e nega qualquer 
relação com a 
empresas. Posto 
isto, no mérito 
requer a declaração 
de indébito e que 
seja arbitrado 
indenização pelos 
danos morais 
sofridos, em 
especial pela 
imagem abalada 
perante os fiéis, 
posto que deveria 
servir como exemplo 
perante a 
comunidade. 
Requereu, ainda, 
antecipação de 
tutela, o qual fora 
deferida para 
determinar a 
exclusão do nome do 
autor dos cadastros 
de proteção ao 
crédito e 
determinar a 
suspensão de 
eventual protesto 
lavrado, no prazo 
de 05 dias. Houve 
determinação de 
envio de ofício ao 
SPC, SERASA e ao 
Tabelionato de 
Protesto. Por fim, 
fora concedida a 
inversão do ônus 
probatório.</t>
  </si>
  <si>
    <t>155/1.15.0002557-5</t>
  </si>
  <si>
    <t>Trata-se de “Ação 
Declaratória de 
Inexistência de 
Débito c/c 
Indenização por 
Danos Morais e 
Pedido de 
Antecipação de 
Tutela”, no qual o 
autor alega que 
abriu uma empresa 
(Razão Social: 
Abrãao Ferreira da 
Costa – ME_Nome 
Fantasia: 
Bergamaski 
Arquitetura e 
Construção_CNPJ: 
04.594.595/0001-01) 
e que a mesma está 
inativa desde 2008, 
pois o mesmo se 
tornou pastor e não 
seguiu com o 
projeto que o 
motivou abrir a 
empresa. De 
qualquer forma, 
afirma que não deu 
baixa na empresa 
por falta de tempo 
e por acreditar que 
no futuro poderia 
dar continuidade do 
projeto. No 
entanto, alega que 
teve financiamento 
negado em razão de 
27 protestos 
encontrados em seu 
nome e no nome da 
empresa acima 
citada. Entre eles, 
um protesto 
apresentado pelo 
Banco Cooperativo 
Sicredi S/A, em 
favor da credora 
denominada LUCIMARI 
DA ROSA 
(Vencimento: 09/11/
2012_Protesto: 23/
11/2012_ Valor: 
R$704,16). Ocorre 
que o autor afirma 
que desconhece  a 
origem dos débitos 
e nega qualquer 
relação com a 
empresas. Posto 
isto, no mérito 
requer a declaração 
de indébito e que 
seja arbitrado 
indenização pelos 
danos morais 
sofridos, em 
especial pela 
imagem abalada 
perante os fiéis, 
posto que deveria 
servir como exemplo 
perante a 
comunidade. 
Requereu, ainda, 
antecipação de 
tutela, o qual fora 
deferida para 
determinar a 
exclusão do nome do 
autor dos cadastros 
de proteção ao 
crédito e 
determinar a 
suspensão de 
eventual protesto 
lavrado, no prazo 
de 05 dias. Houve 
determinação de 
envio de ofício ao 
SPC, SERASA e ao 
Tabelionato de 
Protesto. Por fim, 
fora concedida a 
inversão do ônus 
probatório.</t>
  </si>
  <si>
    <t>Se ficar 
comprovada 
falha na 
prestação do 
serviço, o 
Banco poderá 
ser 
condenado 
pelos danos</t>
  </si>
  <si>
    <t>022/1.16.0008122-1</t>
  </si>
  <si>
    <t>Trata-se de ação 
indenizatória, onde 
alega o autor que 
fora surpreendido 
com intimação do 
tabelionato local 
referente a 
ausência de 
pagamento de título 
pago, com 
vencimento em 15/12/
2015, emitido por 
Camila Cristina 
Einsweillwer. Por 
fim, requer a 
declaração de 
inexistência de 
débito, bem como 
indenização pelos 
danos sofridos.</t>
  </si>
  <si>
    <t>029/1.16.0005520-9</t>
  </si>
  <si>
    <t>3ª Vara Cível-Santo 
Ângelo - RS</t>
  </si>
  <si>
    <t>Trata de Ação de 
Reparação por Danos 
Morais, na qual o 
autor alega que é 
cooperado e que 
efetuou uma compra 
na “Loja JS Konrath 
e Cia Ltda – Me” na 
importância de 
R$149,90 (cento e 
quarenta e nove 
reais) efetuando 
pagamento através 
de cheque. Ocorre 
que no momento da 
compensação o 
cheque teria sido 
devolvido pela 
alínea 11, mas o 
autor alega que 
havia saldo 
disponível para 
quitação e que 
teria ocorrido uma 
falha do Banco. 
Sendo assim, requer 
a condenação em 
danos morais pela 
situação vexatória 
sofrida em 
decorrência da 
cobrança efetuada 
pelo receptor do 
cheque.</t>
  </si>
  <si>
    <t>Há chance de 
condenação, 
caso 
evidenciada 
falha da 
instituição 
financeira.</t>
  </si>
  <si>
    <t>5007090-
97.2016.4.04.7005</t>
  </si>
  <si>
    <t>1ª Vara Federal de 
Cascavel-Cascavel - PR</t>
  </si>
  <si>
    <t>Alega, ainda, que, 
além do cheque ter 
sido depositado 
antes da data 
prevista, atingindo 
o limite de cheque 
especial, não houve 
a conferência da 
assinatura quando 
do recebimento para 
compensação, sendo 
que referido cheque 
foi
pago pela 1ª Ré 
(CEF).</t>
  </si>
  <si>
    <t>9000370-
38.2017.8.21.0010</t>
  </si>
  <si>
    <t>Juizado Especial Cível-
Caxias do Sul - RS</t>
  </si>
  <si>
    <t>Trata-se de Ação 
Indenizatória, onde 
narra a autora que 
por volta do mês de 
Março/Abril foi até 
o banco Bradesco 
para solicitar um 
cartão de crédito e 
foi informada que o 
mesmo não seria 
liberado devido ao 
seu nome constar um 
débito. Relata que 
se dirigiu até o 
SERASA e verificou 
que havia uma 
pendencia em seu 
nome referente a um 
protesto realizado 
no MATO GROSSO/MATO 
GROSSO DO SUL e que 
desconhece esse tal 
débito.</t>
  </si>
  <si>
    <t>0000720-
19.2017.8.16.0173</t>
  </si>
  <si>
    <t>1002941-
10.2017.8.26.0292</t>
  </si>
  <si>
    <t>03ª Vara Cível-Jacareí -
 SP</t>
  </si>
  <si>
    <t>Trata-se de  Ação 
de Ressarcimento c/
c Reparação por 
Danos Morais, na 
qual o Banco Sicred 
é Réu, juntamente 
com a Cielo. 
Em síntese, o Autor 
alega que abriu 
conta corrente nº 
022503, mantida na 
agência n° 0170, 
para fins de 
depósito dos 
recebíveis 
decorrentes de suas 
vendas realizadas 
nas “bandeiras” 
VISA e MASTERCARD. 
Afirma que cabia ao 
Banco informar à 
CIELO a existência 
da conta corrente, 
anteriormente 
mencionada, de modo 
que fizesse este 
repassar os valores 
das referidas 
vendas. 
Alega que, em 
agosto de 2014, 
teve decréscimo na 
porção de seu 
faturamento, muito 
embora tivesse 
mantido o volume 
das vendas. Diante 
da baixa no 
faturamento, o 
Autor se dirigiu ao 
BANCO buscando 
obter informações, 
então, este lhe 
informou que dera 
conhecimento à 
CIELO sobre a 
existência da conta 
corrente e que a 
CIELO era 
responsável pelo 
repasse dos valores 
recebidos, quando 
das vendas. Não 
satisfeito, o  
Autor entrou em 
contato com a 
CIELO, que teria 
informado o 
desconhecimento da 
existência de tal 
conta, para efetuar 
o repasse dos 
valores recebidos. 
Afirma que, após 
realizar contato 
com ambos os réus 
(BANCO SICREDI E 
CILEO), teve o 
crédito realizado 
pela CIELO em sua 
conta no valor de 
R$ 430.031,72 e que 
os valores mensais 
relativos ás vendas 
jamais chegou a 
totalidade desse 
aporte. E que tal 
depósito, confirma 
a ideia de que os 
créditos não teriam 
sido debitados na 
época própria, 
motivo pelo qual 
teve o decréscimo 
em seu faturamento. 
Ainda, que  fez o 
levantamento dos 
valores relativos 
as vendas de Agosto/
14 e Março/2015 e 
afirma que falta um 
repasse de R$ 
70.000,00. 
Aduz que por conta 
do referido erro de 
repasse dos valores 
das vendas 
realizadas com a 
bandeiras VISA e 
MASTERCAD, houve o 
decréscimo de seu 
faturamento e, 
consequentemente, 
ocorreu a ruína do 
negócio.
Pelo exposto, o 
Autor pleiteia: (i) 
condenar 
solidariamente os 
Réus no pagamento 
de danos materiais 
de R$ 70.000,00 e 
danos morais no 
importe de R$ 
500.031,72.</t>
  </si>
  <si>
    <t>0025419-
42.2016.8.16.0001</t>
  </si>
  <si>
    <t>07ª Vara Cível-Reg. 
Metrop. de Curitiba - 
PR</t>
  </si>
  <si>
    <t>Ao contatar o banco 
portador de tais 
títulos, que os 
indicou para 
protesto, a AUTORA 
descobriu que 
haviam sido 
descontadas 
diversas duplicatas 
pela RÉ INMAPEL, as 
quais não 
correspondiam a 
qualquer transação 
havida entre as 
partes.</t>
  </si>
  <si>
    <t>070/1.16.0001930-0</t>
  </si>
  <si>
    <t>1ª Vara Judicial-
Taquara - RS</t>
  </si>
  <si>
    <t>Trata-se de ação 
indenizatória, onde 
alega o autor que 
efetuou relações 
comerciais com o 
empresa Brancotex. 
Discorre que em 
razão da transação 
realizada, restou 
estipulado que o 
pagamento se daria 
em duas parcelas de 
R$ 484,32, com 
vencimento para 07/
02/2016 e 17/02/
2016. Entretanto, 
na data de 03/02/
2016 efetuou o 
pagamento das duas 
faturas na agencia 
da cooperativa. 
Relata que recebeu 
intimação do 
Tabelionato para 
que realizasse 
pagamento, sob pena 
de protesto. Aduz 
que após receber 
tal intimação, 
entrou em contato 
com a cooperativa, 
momento em que 
verificou-se que o 
funcionário quitou 
erroneamente duas 
vezes o mesmo 
boleto, deixando de 
compensar o segundo 
 título  (0032725/
02). Afirma que em 
razão do equívoco  
da ré houve 
protesto indevido 
em seu nome. Ao 
final, requer 
indenização por 
danos morais.</t>
  </si>
  <si>
    <t>Há chance de 
condenação 
em razão da 
falha na 
prestação do 
serviço.</t>
  </si>
  <si>
    <t>0010155-
72.2016.8.16.0069</t>
  </si>
  <si>
    <t>Requer, em síntese, 
a declaração de 
inexigibilidade do 
débito, com a baixa 
da restrição 
realizada, bem como 
a condenação da Ré 
ao pagamento de 
indenização por 
danos morais.</t>
  </si>
  <si>
    <t>03ª Vara Cível-Caxias 
do Sul - RS</t>
  </si>
  <si>
    <t>1690-
64.2013.8.10.0031</t>
  </si>
  <si>
    <t>2ª Vara Cível-
Chapadinha - MA</t>
  </si>
  <si>
    <t>Trata-se de ação 
declaratória para a 
desconstituição de 
débitos. O autor 
afirma que se 
dirigiu até a 
agência do INSS e 
ficou sabendo que a 
Cooperativa teria 
cadastrado uma 
operação de crédito 
consignado 
vinculada ao seu 
benefício. Afirma 
que é analfabeto e 
jamais assinou 
qualquer contrato 
de empréstimo ou 
outorgou procuração 
para terceiros. 
Pede a 
desconstituição do 
débito e a 
condenação da 
Cooperativa ao 
pagamento de 
indenização por 
danos morais.</t>
  </si>
  <si>
    <t>010/1.17.0011373-9</t>
  </si>
  <si>
    <t>.Trata-se de ação 
indenizatória, na 
qual alega o autor 
ter sido ajuizada 
ação de execução de 
título extra 
judicial em face 
deste, sob o nº 010/
11200325513-3, 
referente a 
cobrança da cédula 
B22930117-5, no 
valor de R$ 
10.186,10. Informa 
ter realizado 
acordo  nos autos 
daquela ação, tendo 
cumprido o acordo 
em sua 
integralidade. 
Ocorre que, segundo 
relata, na data de 
21.10.2015, a 
cooperativa teria 
realizado pedido de 
penhora bacen no 
valor de 22.963,05. 
Requer indenização 
por danos morais.</t>
  </si>
  <si>
    <t>Há chance de 
condenação 
em danos 
morais , 
caso tenha 
de fato 
havido 
cumprimento 
integral do 
acordo por 
parte do 
autor.</t>
  </si>
  <si>
    <t>03ª Vara Cível-Novo 
Hamburgo - RS</t>
  </si>
  <si>
    <t>010/1.16.0014403-9</t>
  </si>
  <si>
    <t>Trata-se de ação 
indenizatória, onde 
alega o autor que 
ou surpreendido com 
intimação de 
protesto, com 
vencimento em 12/05/
2016, no valor de 
R$ 5.531,44. Relata 
que não contratou 
nenhum serviço com 
a ré que desse azo 
a emissão do 
referido título. 
Requer ao final a 
declaração de 
inexistência de 
débito, bem como 
indenização por 
danos morais.</t>
  </si>
  <si>
    <t>Há chance de 
condenação 
caso 
comprovado 
que a 
instituição 
extrapolou 
os poderes.</t>
  </si>
  <si>
    <t>145/1.16.0000203-2</t>
  </si>
  <si>
    <t>Vara Judicial-Dois 
Irmãos - RS</t>
  </si>
  <si>
    <t>Trata-se de 
obrigação de fazer 
c/c pedido 
indenizatório, onde 
alega o autor que 
firmou cédula de 
crédito bancário – 
Procaminhoneiro – 
onde restou 
pactuado que as 
prestações seriam 
mensais e 
sucessivas, com 
vencimento sempre 
no dia 15 de casa 
mês. Outrossim, o 
pagamento da 
primeira parcela 
ficou ajustado para 
o dia 15/07/2014, 
bem como o da 
última em 15/10/
2023. Discorre que 
foi surpreendido 
quando a segunda 
parcela foi 
debitada de sua 
conta, tendo em 
vista que lhe foi 
debitado o valor em 
dobro. Relata que a 
primeira parcela 
paga em 15/07/2014 
foi lhe cobrado o 
valor de R$ 
2.010,70, 
entretanto em 15/08/
2001 lhe foi 
cobrado 4.034,82. 
Alega que tentou 
resolver a 
divergência de 
valor administrativ
amente, sem obter 
qualquer êxito. Por 
fim, requer a 
suspensão dos 
descontos 
automáticos em 
conta corrente, a 
correção do valor 
da parcela nos 
termos em que 
contratada e 
indenização por 
danos morais.</t>
  </si>
  <si>
    <t>Há chance de 
condenação 
caso 
comprovado 
falha na 
prestação do 
serviço.</t>
  </si>
  <si>
    <t>010/1.13.0014585-4</t>
  </si>
  <si>
    <t>Alega a autora, 
mediante a presente 
ação ordinária, que 
se surpreendeu a 
receber a 
notificação do 
Tabelionato de 
Protesto de 
títulos, referente 
a duplicata emitida 
pela primeira ré 
OIGALE TCHE PILCHAS 
– MAGDA ELIANE EBEL 
E SILVA E CIA LTDA.
Sustenta que o 
título não possui 
causa válida, uma 
vez que não 
corresponde a uma 
efetiva operação de 
compra e venda 
devidamente 
configurada.
Afirma que o aponte 
para protesto do 
título é infundado.
Em sede liminar, 
obteve a sustação 
do protesto.</t>
  </si>
  <si>
    <t>Sustentamos 
ilegitimidad
e passiva, 
em razão da 
demanda 
envolver 
cobrança 
mediante 
endosso-
mandato. 
Apesar de 
haver posici
onamentos 
contrários 
tanto no 
âmbito do TJ/
RS como no 
STJ, a 
corrente 
majoritária 
corrobora 
com o 
entendimento 
de que nesse 
caso, não há 
responsabili
dade do 
Banco. Assim 
sendo, temos 
boas 
perspectivas 
de excluir o 
Banco de 
eventual 
condenação.</t>
  </si>
  <si>
    <t>005/1.14.0005969-7</t>
  </si>
  <si>
    <t>3ª Vara Cível-Bento 
Gonçalves - RS</t>
  </si>
  <si>
    <t>Trata-se de ação 
declaratória de 
inexistência de 
débito cumulada com 
pedido 
indenizatório, onde 
alega o autor que 
foi surpreendido 
por dois 
apontamentos de 
títulos a cartório, 
os quais desconhece 
a origem. Por fim, 
requer a 
inexistência do 
débito, bem como 
indenização por 
danos morais 
sofridos.</t>
  </si>
  <si>
    <t>Há chance de 
condenação 
caso fique 
comprovado 
que a 
cooperativa 
agiu com 
excesso.</t>
  </si>
  <si>
    <t>146/1.14.00000157-8</t>
  </si>
  <si>
    <t>Trata-se de demanda 
indenizatória onde 
a autora postula 
condenação em danos 
morais por não ter 
sido notificada de 
inscrição 
restritiva de 
crédito. Alega que 
somente tomou 
ciência do 
apontamento ao 
buscar crédito 
junto ao Banco do 
Brasil, o que lhe 
foi negado em razão 
de negativação 
levada a termo pela 
Cooperativa.</t>
  </si>
  <si>
    <t>Expectativa 
de valor com 
base na 
natureza da 
demanda.</t>
  </si>
  <si>
    <t>146/1.14.0001210-3</t>
  </si>
  <si>
    <t>Trata-se de ação de 
indenização por 
dano moral. Alega o 
autor que em agosto 
de 2014 solicitou 
financiamento junto 
a HS Financeira, no 
valor de R$ 
100.000,00. Aduz 
que recebeu por 
email aprovação de 
financiamento com 
taxa superior e 
valor muito abaixo 
do solicitado. 
Afirma não possuir 
qualquer restrição 
que possa ter 
ensejado a negativa 
de crédito.</t>
  </si>
  <si>
    <t>Alegamos, em 
suma, ilegit
imidade da 
cooperativa. 
Há grandes 
chances de 
excluir a 
instituição 
da lide em 
virtude da 
cooperativa 
jamais ter 
firmado 
contrato com 
o autor.</t>
  </si>
  <si>
    <t>010/1.12.0036036-2</t>
  </si>
  <si>
    <t>Informo que trata-
se de ação de 
cancelamento de 
efeitos do protesto 
c/c com "ação 
declaratória d 
nulidade de 
protesto cumulada 
com indenização e 
pedido de tutela 
antecipada."
Alega o autor que 
se surpreendeu com 
um aponte a 
protesto de título 
que desconhece.</t>
  </si>
  <si>
    <t>Aguarda 
informações 
da 
cooperativa.</t>
  </si>
  <si>
    <t>095/1.15.0000099-5</t>
  </si>
  <si>
    <t>Vara Judicial-Estância 
Velha - RS</t>
  </si>
  <si>
    <t>Neste caso, o autor 
afirma que possuía 
uma conta 
exclusivamente para 
recebimento de 
salários. Relata 
foi desligado do 
emprego e não 
movimentou mais a 
sua conta teste o 
ano 2013. Afirma 
que foi 
surpreendido com a 
sua inclusão no 
SERASA decorrente 
de saldo devedor da 
conta corrente. 
Pede indenização 
pela inclusão 
"indevida" nos 
restritivos de 
crédito e a baixa 
da negativação.</t>
  </si>
  <si>
    <t>095/1.16.0001420-3</t>
  </si>
  <si>
    <t>Trata de Ação 
Declaratória de c/c 
Indenizatória e 
Tutela de Urgência, 
no qual a parte 
autora informa que 
possui a conta n.º 
58432-7 e que 
atrasou a fatura do 
cartão de crédito, 
sendo inscrito no 
SPC/SERASA. Ocorre 
que estaria com 
débito de R$ 
3.670,61 e efetuou 
o pagamento de 
R$3.400,00, no 
entanto teria 
permanecido 
inscrito. Posto 
isto, requer a 
condenação em danos 
morais.</t>
  </si>
  <si>
    <t>0009718-
78.2013.8.21.0010</t>
  </si>
  <si>
    <t>O autor reclama que 
sofreu inscrição 
indevida nos 
restritivos de 
crédito, pois 
possuía saldo na 
conta e houve o 
débito, em 
duplicidade, do seu 
cartão de crédito. 
Houve revelia e a 
ação foi julgada 
procedente, 
confirmando os 
efeitos da 
antecipação de 
tutela concedida 
(fl. 22), bem como 
condenando a 
Cooperativa a pagar 
ao autor o valor de 
R$ 4.000,00 (quatro 
mil reais), a 
título de 
indenização por 
dano moral, 
corrigido 
monetariamente pelo 
IGP-M e acrescido 
de juros de mora, 
no percentual de 1% 
ao mês, a partir da 
citação. Em 
cumprimento de 
sentença, foi 
efetuada a penhora 
em dinheiro na UA.</t>
  </si>
  <si>
    <t>010/1.13.0016331-3</t>
  </si>
  <si>
    <t>Trata-se 
declaratória de 
inexistência de 
débitos. 
Alega a autora que 
no ano de 2013, ao 
buscar auxilio 
financeiro, teve 
seu credito negado 
em virtude de 
protesto realizado 
em seu nome, no 
valor de R$ 55,00, 
com vencimento em 
05/08/2008.</t>
  </si>
  <si>
    <t>010/1.14.0016640-3</t>
  </si>
  <si>
    <t>A empresa autora 
reclama que o 
corréu Montecastelo 
Serviços de 
Vigilância está 
emitindo títulos 
frios e 
encaminhando para 
protesto junto ao 
Banrisul e Sicredi. 
Afirma que possuía 
relação jurídica 
com o corréu 
Montecastelo, 
porém, todas as 
obrigações 
existentes entre si 
já foram 
liquidadas. Pede a 
desconstituição do 
débito e a 
antecipação de 
tutela para a 
sustação do 
protesto.</t>
  </si>
  <si>
    <t>010/1.15.0031104-9</t>
  </si>
  <si>
    <t>Vara Cível-Caxias do 
Sul - RS</t>
  </si>
  <si>
    <t>Os autores relatam 
que abriram conta 
poupança e pararam 
de movimentar há 
anos. Reclamam que 
os seus nomes foram 
incluídos nos 
restritivos de 
crédito em razão de 
dívida que 
desconhecem. Alegam 
que a cobrança é 
indevida e que 
sofreram danos 
morais em razão da 
inscrição.</t>
  </si>
  <si>
    <t>010/1.16.0025968-5</t>
  </si>
  <si>
    <t>Bothomé 
Advogados 
Associados</t>
  </si>
  <si>
    <t>Trata-se de ação 
anulatória de 
débito contraído 
juntamente a corré 
Unimed Nordeste 
cooperativa de 
Serviços Médicos, 
diante do 
inadimplemento 
ocorrido frente a 
2ª Ré o autor 
entabulou contrato 
que originou a 
Cédula de Crédito 
Bancário nº 
B11231964-3, na 
qual se 
compromissou com a 
Cooperativa a 
efetuar o pagamento 
do valor de R$ 
62.000,00 (sessenta 
e dois mil reais), 
que seria efetuado 
o pagamento em 72 
parcelas.</t>
  </si>
  <si>
    <t>Considerando 
a existência 
de embargos 
à execução 
que discute 
a mesma 
matéria, o 
qual já 
julgou legal 
os descontos 
realizados, 
é remoto o 
risco de 
condenação 
por danos 
morais</t>
  </si>
  <si>
    <t>019/1.12.001105-7</t>
  </si>
  <si>
    <t>01ª Vara Cível-Novo 
Hamburgo - RS</t>
  </si>
  <si>
    <t>Trata-se de 
requerimento, 
efetuado pelo 
autor, objetivando 
a reconsideração da 
decisão, com 
efeitos 
infringentes, 
exarada nos 
embargos de 
declaração opostos 
pela demandada REV 
Veículos Ltda.
Na referida 
decisão, o Juízo 
acolheu o petitório 
da ré, que alegou 
não ter sido 
procurada pelo 
demandante para 
realização do 
conserto de seu 
veículo, sendo que 
não poderia ser 
responsabilizada 
pela demora na 
entrega de serviço 
que não está 
prestando. No 
julgamento dos 
embargos, restou 
determinada à 
demandada Lifan 
Motors a 
responsabilidade 
pelo fornecimento 
de automóvel 
reserva ao autor, 
durante o período 
de conserto de seu 
veículo.</t>
  </si>
  <si>
    <t>Aguarda 
subsídios da 
Cooperativa.</t>
  </si>
  <si>
    <t>010/1.14.0003138-9</t>
  </si>
  <si>
    <t>O autor reclama que 
nunca manteve 
nenhuma relação com 
a corré Infinity 
Vision, tampouco 
com o Sicredi. 
Reclama que foi 
supreendida com o 
protesto de título 
em seu nome, no 
valor de R$ 41,60. 
Afirma que entrou 
em contato com as 
"demandas" que 
teriam se 
comprometido em 
enviar a carta de 
anuência para o 
tabelionato. 
Contudo, a carta 
não foi enviada e o 
protesto foi 
mantido. Pede 
indenização pelos 
danos decorrentes 
do protesto que 
afirma ser 
indevido.</t>
  </si>
  <si>
    <t>087/1.14.0000808-8</t>
  </si>
  <si>
    <t>Trata-se de ação 
indenizatória onde 
alega a autora que 
realizou compra 
junto a empresa de 
Tapetes Floss Ltda, 
sendo que o 
pagamento se deu 
através de dois 
cheques, no valor 
de R4 2.298,00 e 
2.602,00. Alega que 
a compra foi 
devidamente 
adimplida, 
entretanto houve 
inclusão do nome da 
autora em cadastros 
restritivos de 
crédito originário 
de protesto.</t>
  </si>
  <si>
    <t>Em se 
tratando de 
endosso 
translativo, 
há pouca 
chance de 
êxito.</t>
  </si>
  <si>
    <t>019/1.15.0000715-0</t>
  </si>
  <si>
    <t>04ª Vara Cível-Novo 
Hamburgo - RS</t>
  </si>
  <si>
    <t>A parte autora 
afirma que vem 
sendo notificada 
acerca de aponte 
para protesto de 
duplicatas 
mercantis. Afirma 
que desconhece os 
referidos títulos e 
jamais manteve 
qualquer tipo de 
relação com os 
envolvidos na sua 
emissão e endosso. 
Afirma que o 
endosso é 
translativo, que as 
duplicatas não 
possuem aceite e 
que os títulos são 
frios, de forma que 
o seu protesto é 
indevido. Pede a 
sustação do 
protesto e a 
desconstituição da 
dívida. Pede 
indenização pelos 
danos decorrentes 
do protesto.</t>
  </si>
  <si>
    <t>0001536-
90.2015.8.16.0069</t>
  </si>
  <si>
    <t>2ª Vara Cível-Cianorte -
 PR</t>
  </si>
  <si>
    <t>Inexistência de 
dívida.</t>
  </si>
  <si>
    <t>Apelação - Provida</t>
  </si>
  <si>
    <t>Retirada do 
nome do 
SERASA.</t>
  </si>
  <si>
    <t>087/1.15.0001474-8</t>
  </si>
  <si>
    <t>Trata de Ação 
Declaratória de 
Inexistência de 
Débito c/c 
Indenização por 
Danos Morais e 
pedido de 
antecipação de 
tutela, no qual o 
autor alega que 
efetuou a compra de 
produtos da empresa 
A. Rodrigues 
Capacho, ficando 
acordado o 
pagamento no 
formato abaixo 
disposto?
Cheque 000078 – 
R$2.842,00 – 
Vencimento: 30/06/
2011
Cheque 000079 – 
R$2.842,00 – 
Vencimento: 30/07/
2011
Duplicata 1139   - 
R$ 1.329,20 – 
Vencimento: 18/08/
2011
o	Protesto 
Indevido.Cheque. 
Falha operacional 
interna. Inscrição 
em restritivos;
Ocorre que a autora 
afirma que efetuou 
o pagamento de 
todas as parcelas 
e, inclusive possui 
uma carta de 
anuência da empresa 
A. Rodrigues 
Capacho, razão pela 
qual o protesto e a 
inscrição nos 
órgãos de proteção 
seriam indevidos. 
Por fim, a parte 
autora requereu 
antecipação de 
tutela, o qual 
restou indeferido 
pois  ‘’o 
demandante efetuou 
o pagamento dos 
títulos em 13 de 
abril de 2015 
(carta de anuência 
às fls.16/17), após 
a data de 
vencimento que se 
deu, 
respectivamente, em 
22.07.2011, 
17.08.2011 e 
06.09.2011 (fl. 
15). Observa-se que 
os títulos foram 
quitados depois de 
seus protestos. 
Assim, incumbe ao 
devedor o dever de 
realizar a baixa do 
protesto após o 
adimplemento do 
débito, mediante a 
apresentação de 
carta de anuência 
junto ao 
Tabelionato. Tal 
entendimento 
depreende-se do 
art. 26 da Lei nº 
9.492/97”.</t>
  </si>
  <si>
    <t>5014837-
80.2016.4.04.7108</t>
  </si>
  <si>
    <t>2ª Vara Federal-Novo 
Hamburgo - RS</t>
  </si>
  <si>
    <t>Trata-se de demanda 
na qual pretende a 
parte autora obter 
a declaração de 
quitação de seu 
débito junto à 
Cooperativa/ Banco, 
em razão de alegado 
direito à cobertura 
securitária do 
PROAGRO MAIS 
decorrente de 
perdas oriundas de 
evento natural 
danoso – granizo e 
ventos fortes – que 
constitui causa de 
cobertura do 
programa. Sustenta 
que procurou se 
exonerar do 
cumprimento de 
obrigação 
financeira, 
apresentando o 
laudo técnico, no 
entanto, teve 
“indeferido 
sumário” o pedido 
do seguro PROAGRO-
PEDIDOD DE 
COBERTURA. Ao 
final, requer a 
quitação do 
contrato ou, 
alternativamente, a 
indenização 
securitária. Requer 
ainda danos 
materiais e morais 
em razão do 
indeferimento.</t>
  </si>
  <si>
    <t>20. Audiência de 
Instrução</t>
  </si>
  <si>
    <t>Há chance de 
condenação 
caso 
comprovada 
falha na 
prestação do 
serviço.</t>
  </si>
  <si>
    <t>068/1.14.0002584-0</t>
  </si>
  <si>
    <t>01ª Vara Judicial-São 
Sebastião do Caí - RS</t>
  </si>
  <si>
    <t>A autora afirma que 
recebeu notificação 
do SERASA 
informando que 
seria inscrita nos 
restritivos, bem 
como notificação da 
Cooperativa 
comunicando a sua 
eliminação. Afirma 
que não é 
correntista da 
Cooperativa há mais 
de 10 anos e que, 
naquela época, 
somente possuia 
conta para 
recebimento de 
salários da empresa 
Paquetá. Pede 
indenização por 
danos morais.</t>
  </si>
  <si>
    <t>166/1.13.0000351-0</t>
  </si>
  <si>
    <t>A demandante alega 
que no inicio do 
presente ano tomou 
conhecimento que 
haveria sido tomado 
empréstimo em seu 
nome no valor de 
R$2.850,00 o qual 
desconhece. Aduz 
que não reconhece 
tal transação. 
Alega, assim, que 
haveria falha na 
prestação de 
serviços da Ré que 
teria fornecido 
empréstimo a 
terceiro falsário, 
através da 
utilização de seus 
documentos. 
Postula, assim,  a 
desconstituição do 
empréstimo no valor 
de R$2.850,00 (b) a 
devolução dos 
valores descontados 
quanto ao referido 
empréstimo, (c) 
indenização pelos 
danos morais.</t>
  </si>
  <si>
    <t>138/1.14.0000425-6</t>
  </si>
  <si>
    <t>Vara Judicial-Tenente 
Portela - RS</t>
  </si>
  <si>
    <t>Trata-se de ação de 
indenização por 
danos morais, onde 
a parte autora 
alega ter sofrido 
protesto de título 
cuja origem seria 
ilícita, uma vez 
que já havia 
efetuado pagamento 
dos referidos 
títulos. Sustenta 
que adquiriu 
produtos diversos 
do que lhe fora 
entregue e, 
portanto, não os 
recebeu. Todavia, 
tal conduta não 
ilidiu a cobrança.</t>
  </si>
  <si>
    <t>010/1.15.0012340-4</t>
  </si>
  <si>
    <t>Trata-se de ação 
indenizatória onde 
alega a autora que 
teve talões de 
cheque furtado e 
que em 27/04/2015 
ao tentar efetuar 
compras teve seu 
crédito negado em 
virtude de 
negativação em seu 
nome proveniente de 
protesto de título 
no valor de 
R$4.334,40.</t>
  </si>
  <si>
    <t>166/1.15.0000892-3</t>
  </si>
  <si>
    <t>Trata-se de ação 
anulatória de aval 
de cédula de 
crédito bancário. A 
autora afirma que 
Josenir Horst, 
pessoa que 
contratou para 
realizar reparos em 
sua residência, 
teria, em 2013, lhe 
coagido a figurar 
como avalista em 
contrato de 
empréstimo junto à 
instituição 
financeira ré, 
mediante ameaça. 
Relata que, em 
razão do 
inadimplemento pelo 
contratante, vem 
sofrendo cobranças 
pelo demandado.</t>
  </si>
  <si>
    <t>Não 
ocorrendo, 
no âmbito da 
ação, 
comprovação 
inequívoca 
de que a 
autora/
avalista 
firmou o 
contrato 
bancário 
mediante 
vontade 
viciada por 
coação, 
inviável o 
acolhimento 
do pleito 
anulatório 
formulado.</t>
  </si>
  <si>
    <t>010/1.13.0038063-2</t>
  </si>
  <si>
    <t>A autora afirma que 
firmou contrato com 
a corré MHR. Para 
tanto, deu cheque 
de R$ 6.000,00, com 
vencimento para 31/
05/2013. Em razão 
de desentendimento 
comercial, a autora 
teria sustado o 
referido cheque. 
Após, a autora e a 
MHR firmaram um 
novo acordo tendo a 
autora quitado os 
débitos. Contudo, o 
cheque teria ficado 
em poder do "Banco" 
e, segundo a 
autora, teria 
efetuado a sua 
compensação 
causando a sua 
inclusão nos 
restritivos de 
crédito, embora 
tenha quitado suas 
obrigações junto à 
MHR. Em face disto, 
pede a baixa dos 
restritivos e a 
condenação da 
Cooperativa e da 
MHR ao pagamento de 
indenização por 
danos morais.</t>
  </si>
  <si>
    <t>010/1.15.0008346-1</t>
  </si>
  <si>
    <t>Trata-se de Ação 
Declaratória no 
qual a autora 
afirma que 
compareceu a 
Cooperativa 
objetivando tratar 
de débito em nome 
de Luíz Carlos 
Bragagnolo (Cédula 
de Crédito Bancário 
n.º B32030501-3), 
seu companheiro, e 
que lhe fora 
imposta 
renegociação do 
débito em seu nome 
(Cédula de Crédito 
Bancário n.º 
B42031349-2), não 
constando no teor 
vinculação com o 
débito anterior. 
Ocorre que alega 
que seu companheiro 
já havia falecido, 
que possuíam 
separação de bens, 
que o mesmo não 
possuía bens e que 
o companheiro 
contratou o termo 
de adesão de seguro 
prestamista. Assim 
sendo, requer a 
nulidade da cédula 
que lhe fora 
imposta ou, 
subsidiariamente, a 
anulação do negócio 
jurídico; danos 
morais por 
inscrição indevida; 
antecipação de 
tutela sobre 
inscrição em órgão 
de proteção ao 
crédito, ordem de 
cobrança e 
protesto. Por fim, 
requer a 
apresentação dos 
contratos (Cédula 
de Crédito Bancário 
n.º B32030501-3 e 
Cédula de Crédito 
Bancário n.º 
B42031349-2) e do 
termo de adesão de 
seguro prestamista.</t>
  </si>
  <si>
    <t>019/1.13.0002618-6</t>
  </si>
  <si>
    <t>Alega ter recebido 
notificações de 
protestos indevidos 
em seu nome. Requer 
a antecipação dos 
efeitos da tutela, 
para determinar o 
cancelamento dos 
efeitos do protesto 
das duplicatas e 
para determinar que 
a ré proceda a 
imediata exclusão 
do nome do autor. 
No mérito, requer a 
total procedência 
da ação, para 
condenar as rés ao 
pagamento de 
indenização a 
título de danos 
morais.</t>
  </si>
  <si>
    <t>Citação Negativa</t>
  </si>
  <si>
    <t>019/1.14.0011962-3</t>
  </si>
  <si>
    <t>O autor afirma que 
ao tentar abrir uma 
conta bancária foi 
impedido porque 
existiria um 
protesto em seu 
nome. Ao verificar 
junto ao 
Tabelionato, 
constatou que era 
duplicata sacada 
por CASA NOVA  
CONST EDIF DE 
PINTURA. Afirma que 
a duplicata é friaa 
e que jamais 
manteve qualquer 
relação com a 
sacadora CASA NOVA  
CONST EDIF DE 
PINTURA. Pede a 
desconstituição do 
débito e a 
indenização pelos 
danos morais 
decorrentes do 
protesto indevido.</t>
  </si>
  <si>
    <t>035/1.13.0004333-7</t>
  </si>
  <si>
    <t>2ª Vara Cível-Sapucaia 
do Sul - RS</t>
  </si>
  <si>
    <t>O autor afirma que 
teve seus 
documentos roubados 
em 2009. Reclama 
que, ao tentar 
realizar uma compra 
no comércio, tomou 
conhecimento de que 
seu nome estava 
inscrito nos 
restritivos de 
crédito em razão de 
duas operações com 
o Sicredi. Afirma 
que nunca manteve 
relação ou firmou 
qualquer contrato 
com o Sicredi, de 
modo que a inclusão 
nos restritivos de 
crédito é indevida. 
Pede a 
desconstituição dos 
débitos e 
indenização pelos 
danos morais 
sofridos.</t>
  </si>
  <si>
    <t>033/1.16.0002907-8</t>
  </si>
  <si>
    <t>O autor afirma que 
é associado da 
cooperativa e que 
em março de 2013 
compareceu à 
unidade para 
encerramento de sua 
conta. Alega que 
lhe foi informado 
que a conta não 
poderia ser 
encerrada e que 
deveria aguardar 8 
meses. Alega ainda 
que, questionou se 
nesse período 
seriam cobrados 
manutenção de conta 
e que a resposta 
foi negativa. 
Informa que, 
solicitou documento 
assinado contendo 
tais informações e 
lhe foi 
disponibilizado a 
“solicitação de 
encerramento de 
conta” e o “pedido 
de demissão”. 
Afirma que em abril 
de 2014 recebeu uma 
correspondência 
informando 
pendencias 
cadastrais, buscou 
informações junto 
ao Serasa e 
comprovou que seu 
nome estava 
inscrito nos órgãos 
de proteção ao 
crédito. Afirma que 
novamente 
compareceu a UA 
para informar o 
equívoco já que 
imaginava que sua 
conta estivesse 
encerrada e lhe foi 
informado que era 
necessário o 
pagamento de R$ 
113,44 para o 
encerramento da 
conta. Afirma 
possuir valor da 
cota capital e que 
tal valor poderia 
ser compensado. Por 
fim, alega que em 
março de 2015 
recebeu uma 
correspondência da 
cooperativa 
informado que o 
valor do seu débito 
alcançou a quantia 
de R$ 411,80 e que 
seu nome permanece 
no registro de maus 
pagadores. Pede 
liminarmente a 
retirada de seu 
nome dos órgãos de 
proteção ao crédito 
e indenização pelos 
danos morais 
sofridos.
Atenção: foi 
deferida 
antecipação de 
tutela para baixa 
de restritivos.
“defiro a 
antecipação de 
tutela, 
determinando que o 
réu retire o nome 
do autor de 
qualquer cadastro 
restritivo de 
crédito cujo 
apontamento tenha 
resultado da dívida 
em discussão nesse 
processo, fixando o 
prazo de 10 dias 
para cumprimento, 
sob pena de multa 
diária de R$ 
500,00.”</t>
  </si>
  <si>
    <t>Ação de Indenização</t>
  </si>
  <si>
    <t>001/1.16.0163818-4</t>
  </si>
  <si>
    <t>19ª Vara Cível do Foro 
Central-Porto Alegre - 
RS</t>
  </si>
  <si>
    <t>Trata-se de Ação 
Declaratória de 
Indenização por 
Danos Materiais e 
Morais com Pedido 
de Tutela 
Antecipada, onde a 
parte autora relata 
ter sido cliente da 
cooperativa.
Alega que lhe foi 
atribuído um débito 
no valor de R$ 
3.244,53, tendo seu 
nome cadastrado nos 
órgãos de proteção 
ao crédito.
Relata que sua 
ultima movimentação 
bancária foi em 07/
01/2011 quando foi 
compensado um 
cheque no valor de 
R$ 240,89 e feito 
um depósito no 
valor de R$ 150,00.
Aduz nunca mais ter 
utilizado a conta 
corrente.</t>
  </si>
  <si>
    <t>033/1.16.0002114-0</t>
  </si>
  <si>
    <t>Trata-se de Ação de 
Cancelamento de 
Registro nos Órgãos 
de Proteção ao 
Crédito c/c 
Indenização por 
Danos Morais, onde 
a parte autora 
relata que emitiu 
um cheque da sua 
conta junto ao 
Sicredi (número 
000064), no valor 
de R$ 390,00 para 
pagamento de 
produtos adquiridos 
junto à empresa 
Rosas Weyh.
Relatam que meses 
após a negociação, 
receberam ligação 
da loja Rosas Weyh, 
informando que 
havia recebido uma 
ligação de São 
Paulo, relatando a 
ocorrência de 
problemas na 
compensação do 
cheque, mas que 
tudo já estava 
resolvido e que 
seria necessário o 
comparecimento na 
loja para acertar 
tal pendência. 
Os autores relatam 
ter verificado no 
cheque que o mesmo 
não havia sido 
apresentado pela 
segunda vez, não 
havendo carimbo da 
alínea 12. Dessa 
forma, relatam que 
não levaram o 
cheque ao Banco, 
pois alegaram que é 
necessária uma 
segunda 
apresentação para 
que haja o cadastro 
nos órgãos de 
proteção ao 
crédito. 
Alegam que no 
inicio de março, 
tiveram o crédito 
negado por estarem 
cadastrados no SPC/
SERASA. Ao buscarem 
informações a 
respeito, foi-lhes 
relatado que tal 
inclusão se deu por 
causa do referido 
cheque.  
Relatam terem sido 
induzidos em erro, 
pois a 
microfilmagem 
apresentada com a 
inicial demonstra a 
inexistência de 
carimbo no verso do 
cheque pela alínea 
12.
Aduzem que tentaram 
resolver o problema 
de todos os jeitos, 
não obtendo êxito.
Relatam que 
compareceram à 
empresa Rosas Weyh 
e solicitaram carta 
de anuência. 
Informam que o 
cheque foi 
repassado da 
empresa Rosas Weyh 
para JOSEANE 
CARDOSO SELLES. No 
entanto, não estão 
localizando essa 
pessoa. 
Alegam que foram 
informados pelo 
gerente de sua 
conta que de fato 
ocorreu um erro, 
mas que nada 
poderia ser feito, 
pois seria 
necessário a 
quitação do valor 
junto à JOSEANE 
CARDOSO SELLES. Os 
autores relatam que 
já procuraram por 
esta pessoa de 
todas as formas, 
porém, a mesma não 
foi localizada.</t>
  </si>
  <si>
    <t>Aguardando Contestação</t>
  </si>
  <si>
    <t>019/1.14.0010434-0</t>
  </si>
  <si>
    <t>Trata-se de ação 
indenizatória, onde 
o autor alega ter 
contratado uma 
conta salário, que 
foram debitadas 
taxas 
indevidamente, que 
não tinha ciência 
de cheque especial.</t>
  </si>
  <si>
    <t>Expectativa 
de valor com 
base no 
entendimento 
jurisprudenc
ial.</t>
  </si>
  <si>
    <t>019/1.15.0005783-2</t>
  </si>
  <si>
    <t>Trata-se de Ação de 
Indenização por 
Danos Morais c/c 
Pedido Liminar de 
Antecipação de 
Tutela de Sustação 
dos Efeitos de 
Protesto, onde o 
demandante relata 
ter sido 
surpreendido com a 
intimação acerca do 
apontamento de um 
título para 
protesto – Título 
9123/3, no valor de 
R$ 700,00. 
Alega que jamais 
efetuou qualquer 
tipo de negociação 
com as demandadas.</t>
  </si>
  <si>
    <t>010/1.16.0011853-4</t>
  </si>
  <si>
    <t>O autor afirma que 
teve o seu cartão 
de débito 
extraviado no dia 
03/10/2014. Afirma 
que tão logo 
possível, efetuou o 
boletim de 
ocorrência e 
comunicou às 
instituições 
financeiras acerca 
do extravio. Afirma 
que mesmo assim o 
seu cartão de 
débito foi 
utilizado para 
efetuar compras. 
Também reclama que 
sofreu saque no 
valor de R$ 950,00 
realizado com a sua 
"assinatura 
falsificada". 
Afirma que em 
decorrência disto, 
o seu nome foi 
incluído nos 
cadastros de 
restrição de 
crédito. Pede a 
desconstituição 
destes débitos e a 
condenação do 
Sicredi ao 
pagamento de 
indenização por 
danos morais.</t>
  </si>
  <si>
    <t>010/1.16.0026468-9</t>
  </si>
  <si>
    <t>Trata-se de ação 
indenizatória, onde 
alega o autor que a 
empresa MONDO 
COMÉRCIO DE 
MÁQUINAS VENDING 
LTDA-ME emitiu 
título sem origem 
em seu nome. 
Discorre que 
contatou a 
cooperativa 
informando a 
ilicitude do 
apontamento, 
momento em que lhe 
foi dito que não 
havia qualquer 
pendencia. 
Posteriormente, 
enviou notificação 
à cooperativa, 
cientificando do 
efetivo protesto, 
oportunidade em que 
lhe foi informado 
que tudo seria 
regularizado.  Por 
fim, requer a 
declaração de 
inexistência de 
débito, bem como 
indenização pelos 
danos sofridos.</t>
  </si>
  <si>
    <t>Há chance de 
condenação 
caso 
evidenciado 
agir com 
excesso da 
instituição 
financeira.</t>
  </si>
  <si>
    <t>010/1.13.0001431-8</t>
  </si>
  <si>
    <t>Trata-se de ação 
declaratória de 
inexistência de 
débito c/c 
indenização por 
danos morais, com 
pedido liminar de 
sustação de 
protesto. Afirma a 
autora que foi 
surpreendida com o 
apontamento de um 
título em seu nome 
junto ao 
tabelionato de 
protesto de títulos 
de Caxias do Sul. 
Refere que tal 
título não tem 
origem, sendo, 
assim, descabido o 
protesto realizado. 
Rquer, 
liminarmente, 
asustação do 
protesto. No 
mérito, requer a 
total procedência 
da ação, para o fim 
de declarar a 
inexigilidade dos 
títulos apontados 
para protesto, 
cancelando-se 
definitivamente o 
protesto efetuado, 
bem como</t>
  </si>
  <si>
    <t>Aguarda apenso.</t>
  </si>
  <si>
    <t>010/1.13.0037569-8</t>
  </si>
  <si>
    <t>O autor reclama que 
buscou realizar o 
encerramento da 
conta em 04/09/
2013, oportunidade 
em que a 
Cooperativa 
informou que havia 
um saldo devedor de 
R$ 221,45, e que 
para encerrar a 
conta o associado 
necessitaria 
liquidar este 
saldo. O autor 
afirma que liquidou 
o valor 
imediatamente, no 
mesmo dia. Todavia, 
após algum tempo, 
tomou conhecimento 
de que estava 
inscrito nos 
restritivos de 
crédito em razão do 
saldo de R$ 221,45 
de sua conta 
corrente, com 
vencimento em 05/09/
2013 (um dia após 
ter quitado o seu 
saldo devedor). 
Pede indenização 
pelos danos morais 
decorrentes da 
inscrição nos 
restritivos de 
crédito.</t>
  </si>
  <si>
    <t>010/1.15.0027075-0</t>
  </si>
  <si>
    <t>A autora afirma que 
contratou a 
comprova de móveis 
planejados para a 
sua residência. 
Afirma que efetuou 
pagamentos e possui 
parcelas pendentes. 
Afirma que a loja 
de móveis fechou e 
a comprova não foi 
entregue. Pede 
liminarmente a 
suspensão das 
cobranças das 
parcelas e, no 
mérito, a entrega 
dos bens 
adquiridos, bem 
como indenização 
por danos morais.</t>
  </si>
  <si>
    <t>010/1.16.0007834-6</t>
  </si>
  <si>
    <t>A parte autora 
afirma que foi 
postular empréstimo 
junto ao BNDES e o 
mesmo foi negado em 
razão de inscrição 
no SCR no valor de 
R$ 2.019,25 
decorrente de 
operação com o 
Sicredi. A autora 
afirma que não 
possui "cartão de 
crédito" com o 
Sicredi, de modo 
que a inscrição é 
indevida. Pede a 
desconstituição do 
débito e a baixa do 
restritivo e 
indenização por 
danos morais.</t>
  </si>
  <si>
    <t>010/1.14.0020112-8</t>
  </si>
  <si>
    <t>A autora afirma que 
foi supreendida com 
a inclusão do seu 
nome nos 
restritivos de 
crédito decorrentes 
de dívida relativa 
ao contrato com a 
GVT, convênio 
Febraban. Afirma 
que nunca contratou 
o referido serviço 
e que não movimenta 
a conta em que o 
referido débito 
vinha sendo 
realizado. Pede a 
desconstituição do 
débito e 
indenização pelos 
danos decorrentes 
da inscrição 
indevida.</t>
  </si>
  <si>
    <t>010/1.16.0027103-0</t>
  </si>
  <si>
    <t>Trata-se de ação 
indenizatória onde 
alega o autor ter 
sido inscrito em 
órgãos de restrição 
ao crédito 
indevidamente. 
Discorre que firmou 
com a cooperativa 
contrato de 
empréstimo – 
B43031887.  
Assevera que em 
junho de 2016 
firmou novo 
contrato – 
B63030892-4, no 
valor de R$ 
5.810,00, com a 
finalidade de 
quitar o contrato 
anterior B43031887, 
bem como outras 
pendências que 
possuía junto a 
instituição. Afirma 
que em 08/06/2016 
efetuou a 
liquidação do 
contrato B43031887. 
Entretanto, ao 
tentar adquirir um 
veículo, em agosto 
de 2016, teve seu 
crédito negado em 
virtude de uma 
inscrição negativa 
datada de 20/06/
2016, no valor de 
R$ 537,42, efetuada 
pela cooperativa, 
referente ao 
contrato B43031887. 
 Ao final, requer 
indenização por 
danos morais.</t>
  </si>
  <si>
    <t>010/1.15.0024455-4</t>
  </si>
  <si>
    <t>A empresa autora 
afirma que sofreu o 
protesto indevido 
de título, pois o 
valor cobrado seria 
relativo a um 
contrato que já 
teria sido 
rescindido entre a 
autora, a CDL e a 
Claro. Tendo em 
vista que o 
protesto seria 
indevido, pede a 
desconstituição do 
débito e a 
condenação em danos 
morais.</t>
  </si>
  <si>
    <t>010/1.16.0005632-6</t>
  </si>
  <si>
    <t>Trata-se de Ação 
Indenizatória, onde 
a autora relata que 
teve seu nome 
cadastrado no CCF 
pela Cooperativa 
demandada devido a 
cheque emitido sem 
a provisão de 
fundos.
Alega que a 
Instituição não 
efetuou a 
comunicação prévia 
antes da inclusão 
do seu nome no CCF, 
conforme determina 
o artigo 43, § 2º 
da Lei 8.078/90.
Aduz que está com a 
posse do cheque 
motivador da 
inscrição 
restringente, o que 
garante a quitação 
da dívida.</t>
  </si>
  <si>
    <t>039/1.16.0004288-9</t>
  </si>
  <si>
    <t>2ª Vara Cível-Viamão - 
RS</t>
  </si>
  <si>
    <t>A autora afirma que 
foi surpreendida ao 
ter seu crédito 
negado em razão de 
inscrição nos 
restritivos de 
crédito. Refere que 
jamais realizou 
qualquer operação 
de crédito junto à 
demandada. Pede a 
indenização pela 
inclusão "indevida" 
nos restritivos de 
crédito e 
liminarmente a 
baixa da 
negativação.</t>
  </si>
  <si>
    <t>010/1.16.0030912-7</t>
  </si>
  <si>
    <t>Trata de Ação de 
inexigibilidade 
débito com pedido 
liminar de sustação 
dos efeitos do 
protesto dos 
títulos 
protocolados sob nº 
8943176-6, 8973144-
1, 9007221-9 e 
9028340-6, no valor 
total de R$ 
2.776,97, movida 
por FAÉ MATRIZES E 
DISPOSITIVOS LTDA. -
 EPP contra a corré 
RAIHSA RECURSOS DE 
AUTOMAÇÃO 
INDUSTRIAL LTDA. - 
ME e instituições 
bancárias, no qual 
a parte autora 
sustenta a 
inexistência de 
relação comercial a 
justificar a 
emissão do título, 
diante do 
descredenciamento 
da empresa junto à 
SIEMENS em 01/03/
2016. Disse que, em 
que pese tenha 
mantido relações 
comerciais, os 
referidos títulos 
não possuem causa 
debendi, 
considerando que a 
autora foi 
advertida pela 
Siemens de que a 
empresa Raihsa 
tinha sido 
descredenciada, a 
partir de 01/03/
2016, como sua 
representante 
autorizada, 
conforme comprova o 
documento de 
fl.103, bem assim 
de que estava 
proibida de faturar 
quaisquer tipos de 
pedidos (produtos e 
manutenção) 
advindos dos 
clientes. Refere 
que, atendendo à 
orientação da 
SIEMENS, passou a 
ignorar os boletos 
encaminhados pela 
primeira ré e que, 
diante disso, a 
demandada começou a 
enviar e-mails 
advertindo a autora 
de que se não 
houvesse os 
pagamentos, 
adotaria outras 
medidas para forçá-
la a pagar as 
duplicatas sacadas, 
o que foi 
efetivamente levado 
a cabo em 24/05/
2016, protestando 
os títulos cuja 
cobrança a Siemens 
havia 
desautorizado. 
Informa, ainda, que 
a Siemens propôs 
ação conta a corré 
Raihsa, sob. n.º 
1001958-
02.2016.8.25.0565, 
no entanto a mesma 
ainda não teria 
sido julgada. Ao 
final, requereu a 
condenação da ré no 
pagamento de 
indenização por 
danos morais.</t>
  </si>
  <si>
    <t>033/1.16.0003590-6</t>
  </si>
  <si>
    <t>Trata-se de ação 
indenizatória, onde 
alega a autora que 
abriu conta na 
cooperativa em 
julho de 2008, por 
intermediação da 
corré Lisa Dos 
Santos Rodrigues. 
Discorre que em 
2013 teve seu 
crédito negado em 
razões de débitos 
junto a 
cooperativa. Relata 
que procurou a 
então preposta da 
cooperativa, e esta 
lhe emitiu 
declaração de 
idoneidade 
financeira junto a 
cooperativa. Aduz 
que então procurou 
uma unidade de 
atendimento, 
momento em que foi 
informada de que 
possuía débitos no 
valor de R$ 
70.000,00. Destaca 
que a corré 
reconheceu o ato 
ilícito 
praticado,momento 
em que requereu o 
encerramento de sua 
conta e verificou 
que houve TED no 
valor de R$ 
45.000,00, em 19/12/
2013.  Ao final, 
requer indenização 
pelos danos morais 
sofridos.</t>
  </si>
  <si>
    <t>Há chance de 
condenação 
caso 
comprovada a 
falha na 
prestação do 
serviço.</t>
  </si>
  <si>
    <t>010/1.15.0001765-5</t>
  </si>
  <si>
    <t>Há chance de 
condenação 
caso tenha 
havido 
excesso no 
agir da 
instituição.</t>
  </si>
  <si>
    <t>072/3.15.0000906-7</t>
  </si>
  <si>
    <t>Juizado Especial Cível-
Torres - RS</t>
  </si>
  <si>
    <t>Trata-se de Ação 
Indenizatória por 
Danos Morais, onde 
o autor alega que 
foi surpreendido 
por diversas multas 
de trânsito do 
veículo Fiat/Palio 
Fire, placas ALQ 
8178.
Alega não ser 
proprietário do 
veículo.
Relata que se 
dirigiu até o 
Detran, sendo 
informado de que 
foi lançado o CPF 
errado no sistema, 
sendo que ao invés 
de lançarem o CPF 
do proprietário, 
foi lançado o CPF 
do autor.
Aduz que, segundo o 
Detran, o equívoco 
foi da Cooperativa, 
que alienou o bem 
por contrato de 
alienação 
fiduciária em nome 
de Nereu, mas 
fazendo constar o 
CPF do autor.</t>
  </si>
  <si>
    <t>070/1.13.0002465-0</t>
  </si>
  <si>
    <t>A autora reclama 
que foi negativada 
nos cadastros 
restritivos de 
crédito sem nunca 
ter mantido nenhuma 
relação com a 
Cooperativa ré.</t>
  </si>
  <si>
    <t>070/1.14.0002616-7</t>
  </si>
  <si>
    <t>Trata-se de Ação de 
desconstituição de 
débito c/c 
condenatória de 
reparação de danos 
extrapatrimoniais, 
onde alega o autor 
ter  sido inscrito 
em órgãos de 
restrição 
creditícia em 
decorrência de ter 
ultrapassado limite 
de cheque especial 
jamais contratado. 
Por fim, requer o 
demandante a 
declaração de 
inexistência do 
débito, além de 
indenização por 
danos morais em 
razão da inscrição 
alegadamente 
indevida.</t>
  </si>
  <si>
    <t>Ação indeniz
atória em 
razão de 
inscrição 
restritiva 
de crédito. 
Há possibili
dade de 
condenação, 
acaso fique 
comprovado 
que o autor 
não 
contratou o 
cheque 
especial.</t>
  </si>
  <si>
    <t>070/1.15.0004312-8</t>
  </si>
  <si>
    <t>Trata-se de ação de 
cobrança dos 
cheques nº 000026 e 
000027, com 
vencimentos em 20/
01/2013 e 20/02/
2013, 
respectivamente. O 
autor afirma que o 
corréu THALES 
PAIVA, emitente do 
cheque, possui 
responsabilidade 
pelo pagamento das 
cártulas. Da mesma 
forma, atribui 
responsabilidade à 
instituição 
financeira da qual 
foi emitido o 
cheque, pois teria 
sido negligente ao 
fornecer talonário 
de cheques sem 
suficiente provisão 
de fundos. Pede a 
condenação dos réus 
ao pagamento do 
valor do cheque.</t>
  </si>
  <si>
    <t>070/1.16.0000877-4</t>
  </si>
  <si>
    <t>Trata-se de Ação de 
Desconstituição de 
Débito c/c 
Condenatória de 
Reparação de Danos 
Extrapatrimoniais, 
onde o autor relata 
que no ano de 2012 
em razão de 
encaminhar 
solicitação de 
crédito para o 
Minha Casa Minha 
Vida, abriu uma 
conta junto à 
Cooperativa, 
efetuando o 
depósito no valor 
de R$ 500,00. 
Relata, ainda, que 
teve de fazer um 
seguro de vida, com 
mensalidades de R$ 
20,00. Alega ter 
sido informado que 
as mensalidades do 
seguro seriam 
descontadas de sua 
conta por apenas 7 
meses. 
Relata que no 
momento da abertura 
da conta recebeu um 
cartão, mas que 
nunca efetuou o 
desbloqueio do 
mesmo. Aduz nunca 
ter utilizado os 
serviços da conta, 
pois logo em 
seguida desistiu de 
encaminhar o 
financiamento Minha 
Casa Minha Vida.
Alega ter 
solicitado o 
encerramento da 
conta e do seguro 
contratados.
Informa nunca ter 
movimentado a conta 
e que não sabia da 
existência do 
cheque especial.
Relata que ao 
tentar efetuar 
compras a prazo, 
teve seu crédito 
negado em razão de 
estar cadastrado 
nos órgãos de 
proteção ao crédito 
por débito junto à 
demandada.</t>
  </si>
  <si>
    <t>070/1.16.0002778-7</t>
  </si>
  <si>
    <t>Trata-se de ação 
indenizatória onde 
alega o autor que é 
associado da 
cooperativa desde 
2012. Entretanto, 
em 09/06/2016 
afirma ter recebido 
notificação 
extrajudicial da 
ré, lhe 
cientificando que 
possuía um débito 
no valor de R$ 
31.626,61, 
referente a 
parcelas a serem 
quitadas, sob pena 
inscrição em órgãos 
de restrição ao 
crédito. Discorre 
que da análise dos 
extratos, verifica-
se que a conta 
possuía pouca 
movimentação e que, 
após abril/2015, 
permaneceu zerada, 
sem débito algum. 
Ao final, requer 
seja declarado 
indevido o referido 
débito, bem como 
seja a cooperativa 
condenada ao 
pagamento de danos 
morais.</t>
  </si>
  <si>
    <t>Há chance de 
condenação, 
caso tenha 
havido falha 
na prestação 
do serviço.</t>
  </si>
  <si>
    <t>070/1.15.0000974-4</t>
  </si>
  <si>
    <t>O autor afirma que 
foi surpreendido 
com o desconto em 
sua conta corrente 
de débito relativo 
a "DÉBITO CONVÊNIO 
ICATU". Afirma que 
tal débito vem 
sendo realizado 
desde 2007, ou 
seja, há 100 meses. 
Afirma que a 
Cooperativa teria 
esclarecido que se 
trata de Seguro de 
Vida da Icatu. 
Todavia, não 
apresentou 
documento 
comprovando a 
contratação. 
Sustenta que jamais 
contratou o 
referido seguro. 
Pede a restituição 
em dobro dos 
débitos 
indevidamente 
efetuados em sua 
conta corrente, 
além de danos 
morais em razão da 
falha na prestação 
do serviço.</t>
  </si>
  <si>
    <t>059/1.15.0004140-7</t>
  </si>
  <si>
    <t>1ª Vara Cível-Osório - 
RS</t>
  </si>
  <si>
    <t>O autor afirma que 
abriu uma conta em 
15.03.2013, tão 
somente para 
receber a quantia 
referente um 
serviço prestado. 
Relata que nunca 
mais movimentou a 
conta, tampouco, 
contratou cheque 
especial. Afirma 
que foi 
indevidamente 
inscrito nos órgão 
de proteção ao 
crédito por dívida 
inexistente, uma 
vez que jamais 
firmou contrato que 
gerasse tais 
débitos.  Pede a 
declaração de 
inexistência de 
débito, o 
cancelamento dos 
registros nos órgão 
de proteção ao 
crédito, pede 
também que a conta 
seja encerrada e 
que seja demitido 
do quadro social da 
cooperativa, requer 
ainda a devolução 
do capital social 
integralizado e por 
fim requer 
indenização por 
danos morais pela 
inclusão "indevida" 
nos restritivos de 
crédito.</t>
  </si>
  <si>
    <t>157/1.14.0000489-7</t>
  </si>
  <si>
    <t>2ª Vara Judicial-Parobé 
- RS</t>
  </si>
  <si>
    <t>Trata-se de ação 
indenizatória, onde 
o autor relata que 
prometeu para sua 
filha, um veículo 
de presente quando 
completasse 18 
anos.
Alega que procurou 
a Cooperativa em 
2008 para programar 
e realizar o 
pagamento de um 
consórcio.
Relata que passou 
anos pagando o 
consórcio até ser 
contemplado em 
outubro de 2012. 
Alega que, no 
entanto, a 
Cooperativa sempre 
lhe solicitava mais 
e mais 
documentação, a fim 
de não lhe pagar o 
valor.
Aduz que teve se 
pedir auxílio 
financeiro para sua 
ex esposa para a 
compra do veículo.</t>
  </si>
  <si>
    <t>157/1.16.0000302-9</t>
  </si>
  <si>
    <t>Trata-se de “Ação 
de Reparação por 
Danos Patrimoniais 
e 
Extrapatrimoniais”, 
no qual o autor 
alega que 
compareceu ao 
estabelecimento 
ROSENARA MARIA 
HUGENTOBLER e foram 
solicitados 
documentos para 
confecção de 
orçamento de um 
roupeiro. Ocorre 
que não houve 
compra e fora 
emitido 02 títulos  
(protocolo 331189-9 
e 332709-4), os 
quais foram 
apresentados para o 
Banco Sicredi S/A. 
Assim sendo, o 
autor contesta a 
cobrança por 
entender que a 
mesma fora emitida 
sem causa e, ainda, 
alega que era menor 
de idade na data do 
vencimento do 
título 
(relativamente 
incapaz). Posto 
isto, o autor alega 
que houve falha na 
prestação do 
serviço prestado 
pela Cooperativa, 
ao admitir como 
válido título 
confeccionado sem o 
preenchimento de 
requisitos.
Em antecipação de 
tutela, fora defira 
a liminar para 
determinar a 
suspensão dos 
efeitos dos 
protestos dos 
títulos do 
Tabelionato de 
Parobé. No entanto, 
será oficiado 
diretamente o 
tabelionato.</t>
  </si>
  <si>
    <t>157/1.16.0002943-5</t>
  </si>
  <si>
    <t>Trata-se de Ação 
Declaratória, na 
qual a autora visa 
a indenização, em 
virtude do protesto 
indevido de título.</t>
  </si>
  <si>
    <t>Há chance de 
condenação 
caso tenha 
havido falha 
na prestação 
de serviço.</t>
  </si>
  <si>
    <t>Vara Judicial Integrada 
de Terra de Areia-
Osório - RS</t>
  </si>
  <si>
    <t>163/1.16.0000235-9</t>
  </si>
  <si>
    <t>Vara Judicial Integrada 
de Terra de Areia-Terra 
de Areia - RS</t>
  </si>
  <si>
    <t>O autor relata que 
é correntista e 
possui cartão de 
crédito e débito e 
que utiliza o 
cartão 
costumeiramente e 
realiza os 
pagamentos sempre 
em dia. Afirma que 
em 16 e 17 de 
janeiro de 2016 ao 
utilizar o cartão 
para pagamento de 
uma conta no 
comércio local não 
foi possível 
efetuar a operação. 
Alega que 
necessitou deixar 
as compras pois não 
possua dinheiro em 
espécie. Afirma que 
se dirigiu ao posto 
de combustíveis e 
lá da mesma forma 
foi surpreendido 
com a negativa da 
efetivação da 
compra. Sustenta 
que posteriormente 
buscou 
esclarecimentos 
junto à demandada e 
que esta informou 
não saber o que 
tinha acontecido 
com seu cartão. 
Afirma que sofreu 
constrangimento e 
pede indenização 
por danos morais.</t>
  </si>
  <si>
    <t>Aguardando Manifestação</t>
  </si>
  <si>
    <t>163/1.16.0000436-0</t>
  </si>
  <si>
    <t>Relata o autor que 
em razão da 
restrição realizada 
equivocadamente 
pela Cooperativa, 
não conseguiu 
emitir a 
documentação do 
veículo, impedindo-
o de conduzi-lo, 
lhe causando 
transtornos, 
inclusive 
financeiros, pois 
não podendo 
circular com seu 
veículo, deixou de 
auferir lucro.  
Alega que utiliza 
seu carro para 
trabalhar.
Requereu a 
condenação da 
Cooperativa no 
pagamento de R$ 
84.580,00 de lucros 
cessantes em razão 
de seu veículo ter 
ficado parado por 
mais de dois anos.</t>
  </si>
  <si>
    <t>Se ficar 
comprovado 
que a 
restrição 
feita 
prejudicou o 
autor em seu 
trabalho, 
que ele 
deixou de 
auferir 
lucro em 
razão da 
restrição, a 
cooperativa 
poderá ser 
condenada no 
pagamento 
dos lucros 
cessantes.</t>
  </si>
  <si>
    <t>Aguarda publicação de 
sentença</t>
  </si>
  <si>
    <t>004/1.16.0002337-1</t>
  </si>
  <si>
    <t>3ª Vara Cível-Bagé - RS</t>
  </si>
  <si>
    <t>Trata-se de Ação 
Indenizatória onde 
relata o autor ser 
aposentado por 
tempo de 
contribuição junto 
ao INSS, recebendo 
seus proventos no 
Banrisul, agência 
de Candiota/RS. 
Alega que ao 
comparecer ao banco 
para sacar seu 
benefício, 
descobriu que o 
dinheiro não havia 
sido depositado. 
Aduz que ao buscar 
informações junto 
ao INSS, constatou 
que sua 
aposentadoria havia 
sido transferida 
para o Banco 
Sicredi, Agência 
Nova Hartz. 
Alega jamais ter 
ido à Nova Hartz, 
bem como jamais ter 
procedido na 
abertura da conta 
junto ao Banco 
Sicredi, tratando-
se, então, de 
fraude. 
Requer a concessão 
de tutela 
antecipada, para 
efeito de bloquear 
os valores no Banco 
Sicredi, remetendo-
se à conta 
vinculada ao 
presente feito.</t>
  </si>
  <si>
    <t>132/1.16.0006339-8</t>
  </si>
  <si>
    <t>Trata a presente de 
Ação de Indenização 
por Danos Morais, 
no qual o autor 
alega que 
renegociou débito 
que inadimplido e 
que vem quitando 
todas as parcelas, 
no entanto teve 
compra negada por 
estar com nome 
negativado no SPC. 
Sendo assim, requer 
a danos morais 
pelos supostos 
danos morais 
sofridos</t>
  </si>
  <si>
    <t>142/1.16.0002715-0</t>
  </si>
  <si>
    <t>O autor afirma que 
foi surpreendido 
com a inclusão nos 
restritivos de 
crédito decorrente 
do contrato 
B20830818-9. Afirma 
que desconhece a 
referida 
contratação. Relata 
que ajuizou ação de 
exibição de 
documentos que 
tramita em 
paralelo. Pede a 
desconstituição do 
débito e 
indenização pelos 
danos decorrentes 
da cobrança 
indevida.</t>
  </si>
  <si>
    <t>9000123-
20.2016.8.21.0163</t>
  </si>
  <si>
    <t>Vara Ajunta do JEC-
Terra de Areia - RS</t>
  </si>
  <si>
    <t>O autor sustenta 
que contratou a 
operação B20930050-
5 garantida pela 
hipoteca do imóvel 
consistente em lote 
10 da quadra 74 
setor 220 em Terra 
de Areia. O autor 
refere que liquidou 
a totalidade do 
empréstimo. Relata 
que solicitou ao 
Sicredi a "carta de 
quitação" da 
operação para obter 
a liberação da 
hipoteca do imóvel 
junto ao Registro 
de Imóveis. Reclama 
que o Sicredi não 
entrega o referido 
documento, 
impossibilitando a 
baixa do gravame. 
Pede tutela de 
urgência para o 
cancelamento do 
registro da 
hipoteca, bem como 
a procedência da 
ação para cancelar 
o gravame e 
condenar o Sicredi 
ao pagamento de 
indenização por 
danos morais no 
valor de R$ 
30.800,00.</t>
  </si>
  <si>
    <t>163/1.16.0000569-2</t>
  </si>
  <si>
    <t>Cartório Judicial 
Integrado de Terra de 
Areia-Osório - RS</t>
  </si>
  <si>
    <t>Trata-se de Ação 
Declaratória de 
Nulidade de 
Cláusula Contratual 
com Repetição de 
Indébito c/c Pedido 
de Indenização por 
Dano Moral e Tutela 
Provisória.
Relata a parte 
autora que em 07/05/
2013 contratou 
cédula de crédito 
bancário no valor 
de R$ 18.200,00, a 
ser paga em 36 
parcelas fixas de 
R$ 754,00.
Aduz que, no ato do 
contrato, foi 
afirmado pela 
funcionária Kelly 
Cristiane Espindola 
que as parcelas 
seriam fixas, sem 
acréscimos.
Alega ter 
depositado 
mensalmente o valor 
de R$ 800,00 para 
cobrir as parcelas 
referente à 
contratação.
Relata que no mês 
de setembro de 
2015, teve 
conhecimento que as 
parcelas teriam 
sofrido reajuste, 
passando para o 
valor de R$ 
1.034,19. Alega ter 
se dirigido à 
Defensoria Pública 
e retornado à 
Cooperativa, quando 
o valor da parcela 
teria recuado para 
o montante de R$ 
998,00.
Requer a revisão 
das cláusulas 
contratuais, para 
que as parcelas 
permaneçam no valor 
de R$ 754,00, 
conforme lhe foi 
informado pela 
funcionária Kelly 
Cristiane 
Espindola, além da 
condenação da 
demandada no 
pagamento de 
indenização por 
danos morais.</t>
  </si>
  <si>
    <t>Aguardando Juntada de AR</t>
  </si>
  <si>
    <t>A jurisprudê
ncia firmou 
entendimento 
no sentido 
de manter 
quase todos 
os encargos 
contratuais, 
desde que 
não 
evidenciada 
abusividade. 
Portanto, as 
perspectivas 
são boas de 
serem 
mantidas a 
maioria das 
cláusulas, 
exceto os 
juros 
moratórios.
O autor fez 
pedido de 
indenização 
por danos 
morais. caso 
fique 
comprovado 
que houve 
falhas por 
parte da 
cooperativa, 
poderá haver 
condenação 
em danos 
morais.</t>
  </si>
  <si>
    <t>Vara Adjunta-Terra de 
Areia - RS</t>
  </si>
  <si>
    <t>070/1.12.0004341-6</t>
  </si>
  <si>
    <t>Informo que trata-
se de ação de 
indenização por 
danos morais, pois 
alega o autor que 
procurou a 
cooperativa em 
meados de 2007 para 
realizar uma 
simulação de 
financiamento. 
Alega que se 
surpreendeu em 
fevereiro de 2012 
com a inscrição de 
seu nome nos órgãos 
de restrição de 
crédito, informa 
que jamais utilizou 
a conta bancária.</t>
  </si>
  <si>
    <t>Informo que 
trata-se de 
ação de 
indenização 
por danos 
morais, pois 
alega o 
autor que 
procurou a 
cooperativa 
em meados de 
2007 para 
realizar uma 
simulação de 
financiament
o. Alega que 
se 
surpreendeu 
em fevereiro 
de 2012 com 
a inscrição 
de seu nome 
nos órgãos 
de restrição 
de crédito, 
informa que 
jamais 
utilizou a 
conta 
bancária.</t>
  </si>
  <si>
    <t>Vara Adjunta do JEC-
Taquara - RS</t>
  </si>
  <si>
    <t>151/1.16.0000490-6</t>
  </si>
  <si>
    <t>Vara Judicial-Palmares 
do Sul - RS</t>
  </si>
  <si>
    <t>Trata-se de ação 
indenizatória onde 
alega o autor que 
era associado desde 
2009, para 
recebimento de sua 
aposentadoria. 
Relata que após 
curto período de 
prestação de 
serviço, solicitou 
seu desligamento em 
razão de 
dificuldades de 
utilização de caixa 
eletrônico. Afirma 
ainda que solicitou 
a transferência de 
seu benefício 
previdenciário para 
o Banco do Brasil. 
Discorre que o 
desligamento da 
cooperativa ocorreu 
em 05/11/2009. Aduz 
que para sua 
surpresa, em março 
de 2016, ao 
solicitar 
financiamento para 
aquisição de 
automóvel, teve 
crédito negado em 
razão de pendencias 
junto ao Sicredi. 
Relata que a dívida 
é referente a 
cobrança de taxas 
de conta que não 
foram cancelas pela 
instituição, mesmo 
após pedido formal 
de cancelamento. 
Refere que após 
diversas 
diligencias junto a 
unidade conseguiu o 
cancelamento da 
conta e a exclusão 
do Bacen, 
entretanto a 
efetiva exclusão 
ocorreu somente em 
11/04/2016, seis 
anos após a 
primeira 
solicitação. Por 
fim, requer a 
condenação da ré ao 
pagamento de R4 
35.000,00 a título 
de danos morais.</t>
  </si>
  <si>
    <t>Há chance de 
condenação 
caso 
configurada 
falha na 
prestação do 
serviço</t>
  </si>
  <si>
    <t>5760120120570684000
000000</t>
  </si>
  <si>
    <t>01ª Vara Cível-São José 
do Rio Preto - SP</t>
  </si>
  <si>
    <t>Trata-se de ação 
declaratória de 
inexistência de 
débito, cumulada 
com repetição de 
indèbito e 
obrigação de fazer. 
Afirma que abriu 
uma conta-corrente 
no banco demandado 
e que aderiu ao 
contrato de "cheque 
especial", sem 
receber um via 
deste. Refere que 
ao longo do tempo, 
ao utilizar o 
limite de crédito 
fornecido, passou a 
ser cobrada com 
juros abusivos e 
tarifas indevidas. 
Requer a 
antecipação dos 
efeitos da tutela 
para que seja 
excluído o nome do 
autor dos cadastros 
de proteção ao 
crédito,  suspensa 
a cobrança devida 
até o deslinde da 
demanda, exibidos 
todos os documentos 
pertinentes ao 
caso. No mérito, 
requer sejam 
declaradas 
indevidas todas as 
tarifaas, encargos 
e juros abusivos 
cobrados, bem como 
seja a demanda 
condenada ao 
pagamento em dobro 
de todos os valores 
recebidos 
indevidamente, 
àtítuo de repetição 
do indébito.</t>
  </si>
  <si>
    <t>072/1.13.0003137-4</t>
  </si>
  <si>
    <t>1ª Vara Cível-Torres - 
RS</t>
  </si>
  <si>
    <t>A autora afirma que 
emitiu um cheque de 
R$ 1.630,00 
contando com o seu 
limite de crédito 
de R$ 1.700,00. 
Todavia, foi 
supreendida com a 
inclusão no CCF e 
que o referido 
cheque não 
possuiria fundos. 
Afirma que a 
situação decorreu 
de um erro da 
Cooperativa que 
debitou da sua 
conta, 
indevidamente, uma 
parcela de R$ 
276,84 em 30/04/
2013 do contrato 
B21231496, que já 
estaria liquidado, 
desde 08/04/2013 
(anexou o recibo de 
liquidação ao 
processo), gerando 
a insuficiência de 
saldo para 
cobertura do 
cheque. Pede 
indenização pelos 
danos morais 
sofridos em razão 
da inclusão 
indevida no CCF.</t>
  </si>
  <si>
    <t>072/1.13.0005099-9</t>
  </si>
  <si>
    <t>Alega o autor que 
foi gerente 
administrativo/
financeiro do 
Sicredi, agência de 
Torres. Relata que 
apesar de deixar de 
trabalhar junto à 
Cooperativa, optou 
por manter sua 
conta corrente na 
Instituição. Alega 
ter aberto uma 
pastelaria, 
realizando as 
compras com cheques 
pré datados, sendo 
que, diante disso, 
ficou em débito com 
o cartão de 
crédito. Aduz ter 
procurado a agência 
de relacionamento 
para parcelar o 
débito, sendo 
informado que o 
retorno dar-se-ia 
em alguns dias. 
Alega ter efetuado 
depósito na sua 
conta nos dias 06 e 
07 de agosto, dos 
valores de R$ 
800,00 e R$ 
2.000,00 
respectivamente, 
para a compensação 
dos cheques pré-
datados que 
estariam por serem 
compensados. Relata 
que, no entanto, o 
Banco sequestrou o 
valor depositado 
para pagamento do 
cartão de crédito. 
Relata ter se 
dirigido novamente 
até sua agência, 
onde foi informado 
que o parcelamento 
solicitado não 
havia sido 
autorizado.</t>
  </si>
  <si>
    <t>072/1.15.0005989-2</t>
  </si>
  <si>
    <t>Vara Cível-Torres - RS</t>
  </si>
  <si>
    <t>O autor afirma que 
"foi" associado e 
manteve conta 
corrente junto à 
Cooperativa, 
adquirindo cota-
capital como 
condição para 
ingresso no quadro 
de associados, 
através do termo de 
adesão, firmado em 
14/01/2013, 
assumindo 46 
parcelas de R$ 
100,00 mensais. 
Referiu que, em 
dezembro de 2013, o 
extrato de cota-
capital era de R$ 
4.100,00, pois 
depositava um pouco 
mais de R$ 100,00 
por mês, 
movimentava a 
conta, sendo 
descontado alguns 
seguros que não 
havia autorizado. 
Ocorre que, em 
junho de 2015, 
solicitou o 
desligamento do 
quadro de 
associados, sendo 
solicitado pela Ré 
o depósito de R$ 
1.960,00 para o 
encerramento da 
conta, sob a 
alegação de que 
teria que completar 
o capital de R$ 
3.700,00, para que 
pudesse receber o 
valor integral. 
Aduziu que passou 
mais de um mês e 
não houve qualquer 
resposta de 
restituição dos 
valores 
integralizados. 
Ressaltou que nunca 
foi informado de 
indicativos de 
aplicação do 
capital, nem 
informações das 
assembleias. 
Afirmou ter sido 
comunicado que 
receberá os valores 
somente após a 
Assembleia que se 
realizará no final 
do ano, se 
aprovado, mais 
especificamente em 
abril ou maio de 
2016. Disse que 
necessita dos 
valores, pois está 
passando por 
problemas de saúde 
na família. 
Pleiteou, 
liminarmente, em 
sede de tutela 
antecipada, que o 
Réu restitua o 
valor de R$ 
4.600,00, 
correspondente as 
suas cotas-partes 
de capital 
integralizado, com 
acréscimos e 
corrigido 
monetariamente. Ao 
final, requereu a 
confirmação da 
liminar e a 
procedência da 
ação, para condenar 
o Réu ao pagamento 
de danos morais, em 
quantia a ser 
arbitrada pelo 
Juízo.</t>
  </si>
  <si>
    <t>9000101-
07.2017.8.21.0072</t>
  </si>
  <si>
    <t>Trata-se de ação 
indenizatória onde 
narra o autor que 
associou-se à 
cooperativa com o 
valor de R$ 20,00. 
No entanto, para 
surpresa do autor, 
este foi inscrito 
nos órgãos 
restritivos de 
crédito pela ré, em 
razão de débito de 
manutenção de 
conta. Discorre que 
jamais foi 
informado do 
débito, bem como 
alega que não 
movimentou a conta, 
estando incluso 
indevidamente no 
cadastro de 
inadimplentes. Por 
fim, requer o 
cancelamento do 
débito, com a 
devida rescisão do 
contrato, bem como 
pagamento em dobro 
da quantia 
indevidamente 
cobrada e danos 
morais.</t>
  </si>
  <si>
    <t>Há chance de 
condenação 
caso 
evidenciada 
falha na 
prestação de 
serviço, 
culminando 
em inscrição 
indevida.</t>
  </si>
  <si>
    <t>164/1.15.0000955-2</t>
  </si>
  <si>
    <t>O autor afirma que 
foi surpreendido ao 
ter seu crédito 
negado em razão de 
inscrição nos 
restritivos de 
crédito. Refere que 
a inscrição seria 
decorrente de 
débito pendente da 
conta corrente. 
Reclama que já 
havia solicitado o 
encerramento da 
conta e inclusive 
pago o saldo 
devedor. Inclusive 
havia solicitado a 
compensação de 
débitos com o saldo 
da sua cota 
capital. Anexa 
comprovante de 
solicitação de 
encerramento da 
conta. Pede a 
indenização pela 
inclusão "indevida" 
nos restritivos de 
crédito e a baixa 
da negativação.</t>
  </si>
  <si>
    <t>069.13.500556-4</t>
  </si>
  <si>
    <t>Câmara Civil Especial-
Florianópolis - SC</t>
  </si>
  <si>
    <t>A parte autora 
afirma que é 
proprietária do 
veículo VW/GOL, 
placa DML4118/SC, 
ano 2003. Relata 
que pretendia 
vender o automóvel 
para terceiro, o 
Sr. Lourival da 
Cunha Colares, e 
apenas fizeram uma 
simulação do 
financiamento na 
Cooperativa. Em 
razão de pendências 
administrativas, o 
negócio não chegou 
a ser realizado. 
Para surpresa da 
autora, o veículo 
acabou sendo 
alienado em 
garantia para a 
Cooperativa, sendo 
devedor o Sr. 
Lourival. O 
contrato seria o 
B314304051. A 
autora reclama que 
em razão do 
gravame, está 
impedida de 
realizar a venda do 
veículo a 
terceiros. Em face 
disto, pede a 
liberação do 
gravame, a 
declaração de 
inexistência de 
relação jurídica 
com a Cooperativa e 
a condenação em 
danos morais e 
materiais.</t>
  </si>
  <si>
    <t>072/1.15.0001083-4</t>
  </si>
  <si>
    <t>O autor relata que 
recebeu a visita de 
representante do 
Sicredi em seu 
local de trabalho 
oferecendo para 
abrir conta para 
recebimento de 
salário. O autor 
abriu a conta, 
porém, os seus 
salários jamais 
teriam sido 
depositados na 
referida conta, de 
modo que nunca 
chegou a movimentá-
la. Todavia, afirma 
ter sido 
surpreendido com 
notificação do 
SERASA acerca da 
emissão de cheque, 
o qual jamais teria 
emitido. Refere que 
procurou o Sicredi 
que "reconheceu o 
erro" e inclusive 
estornou o valor da 
dívida e efetuou a 
baixa do SERASA. 
Reclama que o 
período que ficou 
inscrito 
indevidamente gera 
o dever de 
indenizar, uma vez 
que teve o seu 
crédito negado ao 
tentar efetuar a 
compre de um 
veículo. Pede 
indenização pelos 
danos morais 
decorrentes da 
manutenção indevida 
nos restritivos de 
crédito.</t>
  </si>
  <si>
    <t>0045991-
16.2016.8.13.0223</t>
  </si>
  <si>
    <t>Juizado Especial Cível-
Divinópolis - MG</t>
  </si>
  <si>
    <t>Protesto indevido. 
Endosso mandato. 
Dano moral.</t>
  </si>
  <si>
    <t>Indenização 
por danos 
morais por 
protesto 
indevido.</t>
  </si>
  <si>
    <t>11ª Vara Cível-Porto 
Alegre - RS</t>
  </si>
  <si>
    <t>001/1.16.0132883-5</t>
  </si>
  <si>
    <t>01ª Vara Cível-Porto 
Alegre - RS</t>
  </si>
  <si>
    <t>Trata-se de Ação de 
Consignação em 
Pagamento C/c Dano 
Moral e Pedido de 
Tutela Antecipada.
Relata a autora que 
possui 
financiamento de 
veículo junto à 
cooperativa. 
Alega ter honrado 
com todas as 
parcelas do 
financiamento, no 
entanto, se viu 
impedida de 
realizar o 
pagamento da última 
parcela.
Relata que, devido 
à dificuldades 
financeiras, restou 
inadimplente com a 
demandada em outras 
contratações, como 
empréstimos e 
dívidas com o 
cartão de crédito.
Ressalta que os 
débitos existentes 
referem-se a 
contratações 
diversas do 
financiamento do 
veículo.
Narra que, mesmo 
com dificuldades, 
durante os últimos 
meses vinha 
efetuando o 
pagamento do 
financiamento na 
boca do caixa. 
Alega que, no mês 
passado, ao tentar 
realizar o 
pagamento no caixa, 
foi impedida pelo 
operador, obrigando-
a a ficar 
inadimplente. 
Relata que foi 
informada de que 
como sua conta está 
em prejuízo devido 
a outras dívidas, 
não poderiam 
receber o 
pagamento.</t>
  </si>
  <si>
    <t>001/1.16.0085725-7</t>
  </si>
  <si>
    <t>02ª Vara Cível-Porto 
Alegre - RS</t>
  </si>
  <si>
    <t>Trata-se de ação 
indenizatória, onde 
alega o autor que a 
empresa SELT 
SERVICE SERVIÇOS E 
COMÉRCIO DE MÓVEIS 
LTDA emitiu dois 
títulos sem origem 
em seu nome. Por 
fim, requer a 
declaração de 
inexistência de 
débito, bem como 
indenização pelos 
danos sofridos.</t>
  </si>
  <si>
    <t>Há chance de 
condenação 
caso a 
instituição 
tenha gido 
com excesso.</t>
  </si>
  <si>
    <t>008/1.14.0020858-6</t>
  </si>
  <si>
    <t>3ª Vara Cível-Canoas - 
RS</t>
  </si>
  <si>
    <t>A autora afirma que 
o seu nome foi 
inscrito nos 
restritivos de 
crédito por 
operação que não 
firmou com a 
Cooperativa. Trata-
se de contrato 
B40320221-1, para 
pagamento em 
parcelas de R$ 
221,38. Afirma que 
teria sido vítima 
de fraude, o que já 
teria ocorrido com 
outras empresas 
como a CLUB 
ADMINISTRADORA DE 
CARTÕES DE CRÉDITO  
e LOJAS MARISA. 
Pede indenização 
pelos danos morais 
decorrentes da 
inscrição indevida 
e a desconstituição 
do débito.</t>
  </si>
  <si>
    <t>001/1.15.0051351-3</t>
  </si>
  <si>
    <t>07ª Vara Cível-Porto 
Alegre - RS</t>
  </si>
  <si>
    <t>Trata-se de ação 
declaratória de 
inexistência de 
débito c/c Danos 
Morais, no qual o 
autor alega não 
possuir nenhum 
débito com a 
Cooperativa e ter 
sido inscrito nos 
órgãos de proteção 
ao crédito (SPC e 
SERASA) por dívida 
que desconhece. 
Desta forma, requer 
seja declarada a 
inexistência de 
débito, bem como a 
condenação em danos 
morais.</t>
  </si>
  <si>
    <t>001/1.15.0078037-6</t>
  </si>
  <si>
    <t>18ª Vara Cível-Porto 
Alegre - RS</t>
  </si>
  <si>
    <t>A parte autora 
afirma que sofreu o 
protesto de dois 
títulos. Afirma que 
o protesto é 
indevido por jamais 
possuiu qualquer 
relação com a corré 
G1 MATERIAIS DE 
CONSTRUÇÃO LTDA. 
Pede a 
desconstituição do 
débito e 
indenização pelos 
danos morais 
decorrentes do 
protesto.</t>
  </si>
  <si>
    <t>001/1.15.0110973-2</t>
  </si>
  <si>
    <t>15ª Vara Cível-Porto 
Alegre - RS</t>
  </si>
  <si>
    <t>O autor afirma que 
não possui nenhuma 
relação com a 
cooperativa. Alega 
que foi 
surpreendido com a 
inclusão do seu 
nome junto aos 
restritivos de 
crédito. Refere que 
seus documentos 
foram utilizados 
por 
estelionatários, 
pois não realizou 
nenhum contrato com 
a cooperativa. 
Requereu, em sede 
de antecipação de 
tutela, a exclusão 
de seu nome dos 
órgãos de restrição 
ao crédito. Pede 
ainda, que seja 
declarada a 
inexistência do 
débito e a 
condenação da 
requerida ao 
pagamento de 
indenização por 
danos morais.</t>
  </si>
  <si>
    <t>039/1.15.0007162-3</t>
  </si>
  <si>
    <t>1ª Vara Cível-Viamão - 
RS</t>
  </si>
  <si>
    <t>O autor relata que 
no dia 08 de junho 
de 2015, por volta 
das 12 horas, 
efetuou um saque de 
R$ 15 mil na UA de 
Viamão (não 
especifica qual). 
Afirma que a 
contagem do 
dinheiro foi feita 
em máquina, na 
frente de todos, 
sem privacidade. 
Que o barulho da 
máquina chamou a 
atenção de todos os 
presentes. Reclama 
que logo ao sair da 
UA foi seguido por 
criminosos que 
furtaram o seu 
carro e o pacote 
com o dinheiro. 
Afirma que a 
Cooperativa agiu 
com negligência ao 
não oferece uma 
forma discreta de 
entrega do 
dinheiro, o que 
implicaria em falha 
na prestação do 
serviço por 
insuficiência de 
segurança. Afirma 
que está passando 
por dificuldades, 
pois o dinheiro era 
relativo à 
administração de 
condomínios que 
realiza e 
necessitou efetuar 
empréstimos para 
poder honrar os 
compromissos 
assumidos. Pede 
indenização pelos 
danos materiais 
(valor furtado) e 
morais decorrentes 
da situação 
vivenciada.</t>
  </si>
  <si>
    <t>015/1.13.0012635-5</t>
  </si>
  <si>
    <t>3ª Vara Cível-Gravataí -
 RS</t>
  </si>
  <si>
    <t>Trata-se de ação 
manejada pelo autor 
postulando a 
indenização de 
danos morais.Expõe 
na peça inicial que 
contratou 
empréstimo pessoal 
no valor de R$  
810,00, a serem 
pagos em 24 
parcelas de R$ 
45,05, forma de 
pagamento em débito 
em conta, aduz que 
restou cadastrado 
no SERASA por 
parcela vencida no 
mês de maio de 
2013, todavia 
afirma ter quitado.</t>
  </si>
  <si>
    <t>Se ficar 
comprovado 
que houve 
falha na 
prestação de 
serviço, há 
chance de 
condenação.</t>
  </si>
  <si>
    <t>015/1.14.0001460-5</t>
  </si>
  <si>
    <t>Afirma o autor que 
no dia 13 de 
janeiro do corrente 
ano, ao conferir o 
extrato da sua 
conta corrente, 
verificou a 
compensação de um 
cheque no valor de 
R$ 752,00. 
Alega não ter 
emitido tal título. 
Relata que estava 
com a posse do 
cheque original 
quando houve a 
compensação do 
cheque clonado.</t>
  </si>
  <si>
    <t>001/1.14.0129155-5</t>
  </si>
  <si>
    <t>13ª Vara Cível-Porto 
Alegre - RS</t>
  </si>
  <si>
    <t>Em resumo, a parte 
autora afirma que 
sofreu o protesto 
indevido de título 
no valor de R$ 
1.758,76. Segundo o 
autor, o sacador do 
título seria a 
Cooperativa Sicredi 
Sul Rio Grandense e 
o sacado o Banco 
Bradesco. Afirma 
que entrou em 
contato com a 
Cooperativa para 
avisar que não 
havia realizado 
dita operação. 
Também afirma que 
não realizou 
nenhuma operação 
com a "endossadora" 
(em suas palavras) 
denominada MIDIA 
SUL IMPRESSÃO 
DIGITAL LTDA, a 
qual teria 
encerrado suas 
atividades após 
emitir inúmeros 
títulos sem origem 
no mercado. Afirma 
que a duplicata é 
fria, de modo que o 
protesto seria 
indevido. Pede, 
entre outros 
pontos, a 
indenização pelos 
danos decorrentes 
do protesto, bem 
como a 
desconstituição da 
dívida.</t>
  </si>
  <si>
    <t>001/1.14.0261779-9</t>
  </si>
  <si>
    <t>Trata-se de Ação de 
Cancelamento de 
Registro Negativo c/
c Indenização por 
Danos Morais, 
Declaratória de 
Nulidade de Débito 
e Exibição de 
Documentos, onde a 
empresa autora 
relata ter sido 
surpreendida com o 
apontamento em seu 
nome de protesto de 
duas duplicatas 
mercantis, nos 
valores de R$ 
3.650,00 e R$ 
9.500,00, ambas 
registradas no dia 
02/06/2014.
Relata que 
desconhece a origem 
de tais títulos.</t>
  </si>
  <si>
    <t>9002267-
60.2016.8.21.0035</t>
  </si>
  <si>
    <t>Juizado Especial Cível-
Sapucaia do Sul - RS</t>
  </si>
  <si>
    <t>Trata a presente de 
Ação Declaratória 
de Inexistência de 
débito c/c Pedido 
de Repetição de 
Indébito e 
Reparação por Danos 
Morais e 
Antecipação de 
tutela, no qual o 
autor informou que 
em novembro de 2016 
teve compra de moto 
inviabilizada em 
razão de nome 
protestado. Ocorre 
que o autor 
informar que 
desconhece o 
negócio que deu 
origem ao protesto. 
Sendo assim, 
requereu em 
antecipação de 
tutela o 
levantamento dos 
protestos junto ao 
tabelionato, no 
entanto seu pedido 
fora 
momentaneamente 
negado. Ainda, no 
mérito, requereu o 
cancelamento 
definitivo do 
débito; danos 
morais não inferior 
à 30 salários 
mínimos; bem como 
restituição em 
dobro da 
importância 
R$6.529,88, por se 
tratar de cobrança 
indevida.</t>
  </si>
  <si>
    <t>008/1.15.0018266-0</t>
  </si>
  <si>
    <t>1ª Vara Cível-Canoas - 
RS</t>
  </si>
  <si>
    <t>Alega a autora que 
no dia 14/12/2014 
dirigiu-se até o 
caixa eletrônico do 
banco para realizar 
um saque no valor 
de R$ 1.200,00, 
ocorre que no 
momento da 
realização do saque 
o caixa indicou não 
haver valões, assim 
a autora fez nova 
tentativa de saque 
no valor de R$ 
700,00 e obteve 
sucesso. Afirma a 
autora que ao 
verificar os 
extratos deparou-se 
com o débito em sua 
conta no valor de 
R$ 1.200,00 que 
alega não ter tido 
acesso, pois a 
operação não foi 
completa. Em razão 
do ocorrido requer 
a devolução do 
valor dito como 
sacado de R$ 
1.200,00 acrescidos 
de juros e correção 
monetária desde a 
data do fato.</t>
  </si>
  <si>
    <t>003/1.13.0005196-9</t>
  </si>
  <si>
    <t>1.ª Vara Cível-Alvorada 
- RS</t>
  </si>
  <si>
    <t>Trata-se de Ação 
Declaratória de 
Nulidade de Título 
c/c Sustação de 
Protesto e 
Antecipação de 
Tutela, no qual o 
autor alega que o 
título foi emitido 
(Duplicata 1328/
R$370,98) pela 
corré Guarulhos 
Utilidades 
Domésticas LTDA – 
ME após 
compra(R$343,20) 
não efetivada pela 
ausência de entrega 
dos produtos. 
Alega, ainda, que a 
Cooperativa 
apresentou os 
títulos à protesto 
(endosso mandato), 
sob nº  964673.</t>
  </si>
  <si>
    <t>001/1.13.0245807-9</t>
  </si>
  <si>
    <t>A empresa autora 
reclama que recebeu 
notificação do 
tabelionato de 
protestos para 
pagamento de débito 
no valor de R$ 
1.506,01, relativa 
à duplicata 
mercantil nº 554, 
com vencimento em 
21/08/2013. Afirma 
que nunca manteve 
nenhuma relação 
comercial com a 
empresa credora e 
não conseguiu 
localizá-la para 
obter 
esclarecimentos, 
afirmando que o 
título foi emitido 
de forma simulada. 
Pede a 
desconstituição do 
débito.</t>
  </si>
  <si>
    <t>001/1.14.0267382-6</t>
  </si>
  <si>
    <t>Trata-se de ação 
indenizatória, onde 
o autor alega ter 
sofrido inscrição 
restritiva 
indevida, visto que 
oriunda de débito 
já quitado. 
Sustenta que teria 
feito uma 
renegociação junto 
à Cooperativa, pago 
antecipadamente o 
valor para quitação 
do débito, mas o 
apontamento 
restritivo de 
crédito não teria 
sido cancelado. Em 
vista disto, requer 
indenização pelos 
danos morais 
decorrentes da 
inscrição.
Em sede de liminar 
foi deferido o 
cancelamento do 
apontamento 
restritivo de 
crédito, no prazo 
de 48h, sob pena de 
multa diária no 
valor de R$200,00.</t>
  </si>
  <si>
    <t>Há chances 
de 
condenação 
em danos 
morais, 
tendo em 
vista que, 
em sentença, 
o magistrado 
entendeu que 
falta ao 
débito base 
contratual.</t>
  </si>
  <si>
    <t>039/1.15.0008753-8</t>
  </si>
  <si>
    <t>Trata-se de Ação 
Declaratória de c/c 
Condenatória e 
pedido de 
Antecipação de 
Tutela, no qual o 
autor informa que é 
agricultor e 
cooperado, 
possuindo a c/c n.º 
17.119-0. Informa 
que na safra de 
2010/2011 solicitou 
um financiamento 
rural e que não 
pode arcar com a 
dívida assumida, 
razão pela qual nos 
anos seguintes 
teria efetuado o 
pagamento parcial 
da primeira parcela 
e renegociado o 
débito com a 
imposição de taxas 
mais elevadas do 
que a anteriormente 
fixada. Desta 
forma, ano após ano 
teria surgido um 
novo n.º de 
contrato e novas 
datas de 
vencimento, sendo 
quitado o contrato 
anterior. 
Atualmente, alega 
que possui apenas 
um contrato em 
aberto, sob n.º 
B40931229-9, tendo 
sido o mesmo 
firmado em 25/08/
2014 e possuindo 
como vencimentos o 
dia 20/08 dos anos 
2015/2016/2017/
2018, ou seja, uma 
parcela pra cada 
ano. Os contratos 
anteriores possuíam 
o n.º  e 
especificações que 
segue:
a)Firmado em 25/08/
2011, sob n.º 
B10930549-1, com 
vencimento aprazado 
para 25/05 de 2012/
2013/2014;
b) Firmado em 21/05/
2012, sob n.º 
B20930527-2 , com 
vencimento aprazado 
para 25/05 de 2013/
2014/2015;
c)Firmado em 18/06/
2013, sob n.º 
B30930686-6, com 
vencimento aprazado 
para 08/06 de 2014/
2015/2016/2017.
Assim sendo, 
declara que foi 
enganado, pois fora 
informado que o 
Banco Central não 
havia  autorizado 
às instituições 
bancárias a 
possibilidade de 
renegociação das 
operações 
originárias de 
crédito rural com 
condições especiais 
e que as 
renegociações 
realizadas não 
expressam a sua 
vontade, pois 
esperava pagar o 
débito em 10 anos e 
com taxas 
reduzidas. 
Posto isto, requer 
no mérito a 
inversão do ônus de 
prova; renegociação 
integral da dívida 
nas condições 
autorizadas pela 
resolução do Banco 
Central e da Súmula 
298 do STJ que  
dispões que “o 
alongamento de 
dívida originada de 
crédito rural não 
constitui faculdade 
da instituição 
financeira, mas, 
direito do devedor 
nos termos da lei”; 
recálculo integral 
das operações e 
descaracterização 
da mora.
Ainda, em 
antecipação de 
tutela requer 
autorização para 
realizar o depósito 
judicial de 1/10 do 
saldo devedor, bem 
como a determinação 
para que seja 
juntada com a 
contestação cópia 
de todos os 
contratos firmados 
e extratos contendo 
o pagamento 
realizado.  O 
pedido fora 
indeferido, pois 
entendeu o juiz que 
o autor não juntou 
com a inicial 
comprovação de sua 
insuficiência de 
recursos que lhe 
permita perquirir o 
direito à 
renegociação da 
dívida, restando 
impossibilitada, 
por hora, a 
concessão. No 
entanto, inverteu o 
ônus da prova, 
razão pela qual 
deverá ser juntada 
com a contestação o 
contrato firmado 
entre as partes.</t>
  </si>
  <si>
    <t>Se ficar 
comprovado 
que houve 
falha na 
prestação de 
serviços por 
parte da 
Cooperativa, 
poderá haver 
revisão do 
contrato 
para os 
moldes 
requeridos.</t>
  </si>
  <si>
    <t>09ª Vara Cível-Porto 
Alegre - RS</t>
  </si>
  <si>
    <t>001/1.16.0044506-4</t>
  </si>
  <si>
    <t>Trata-se de ação 
indenizatória, onde 
alega o autor que a 
empresa Esquadrias 
Ludwig emitiu 
títulos sem origem 
em seu nome. Por 
fim, requer a 
declaração de 
inexistência de 
débito, bem como 
indenização pelos 
danos sofridos.</t>
  </si>
  <si>
    <t>Há chance de 
condenação 
caso a 
instituição 
financeira 
tenha agido 
com excesso</t>
  </si>
  <si>
    <t>001/1.15.0060485-3</t>
  </si>
  <si>
    <t>A autora afirma que 
sofreu o furto de 
sua documentação 
pessoal no ano de 
2004. Relata que 
registrou boletim 
de ocorrência e 
existe inquérito 
policial em 
tramitação. Reclama 
que tomou 
conhecimento de que 
o seu nome está 
inscrito nos 
restritivos de 
crédito por várias 
instituições 
financeiras, uma 
vez que os seus 
documentos teriam 
sido utilizados 
para abrir uma 
empresa em seu nome 
e celebrar 
contratos 
bancários. Afirma 
que tentou 
solucionar a 
situação por 
diversas vezes com 
a Cooperativa. 
Porém, recebia a 
resposta de que a 
conta teria sido 
aberta regularmente 
e que toda 
documentação 
exigida foi 
apresentada. Pede a 
baixa dos 
restritivos, a 
declaração de 
inexistência do 
débito e a 
condenação em danos 
morais.</t>
  </si>
  <si>
    <t>001/1.15.0174244-3</t>
  </si>
  <si>
    <t>03ª Vara Cível-Porto 
Alegre - RS</t>
  </si>
  <si>
    <t>Trata-se de ação 
declaratória de 
anulação de título 
e de inexistência 
de obrigação 
cambiária com 
pedido de 
antecipação de 
tutela e 
indenização por 
danos morais 
ajuizada por 
Associação Sulina 
de Crédito e 
Assistência Rural 
ASCAR em desfavor 
de WJ Servive 
Assessoria 
Empresarial LTDA e 
Sicredi União 
Metropolitana, 
alegando a parte 
autora que foi 
surpreendida com a 
notícia de aponte 
advindo do 2° 
Tabelionato de 
Protestos de Porto 
Alegre, com 
vencimento para o 
dia 14/10/2015, no 
valor de R$ 
30.393,27, cujo 
débito alega ser 
indevido. Requereu, 
liminarmente, a 
sustação do 
protesto. No 
mérito, pede a 
desconstituição do 
débito e 
indenização por 
danos morais.</t>
  </si>
  <si>
    <t>9001532-
67.2016.8.21.5001</t>
  </si>
  <si>
    <t>O autor alega que 
emitiu dois 
cheques, ocorre que 
um dos cheques foi 
devolvido pela 
cooperativa pelo 
motivo 11 ( 
insuficiência de 
fundos) e quando 
reapresentado este 
retornou por motivo 
22 ( divergência de 
assinatura). Afirma 
o autor que houve 
falha na prestação 
de serviço da 
cooperativa em 
razão disso lhe é 
devido indenização 
pelos Danos morais.</t>
  </si>
  <si>
    <t>086/1.15.0008008-6</t>
  </si>
  <si>
    <t>2.ª Vara Cível-
Cachoeirinha - RS</t>
  </si>
  <si>
    <t>Trata-se de Ação 
Indenizatória em 
que o autor alega 
ter aberto uma 
conta junto à 
Cooperativa, 
aderindo a uma 
determinada 
aplicação e 
efetuando depósitos 
mensais até chegar 
à quantia de R$ 
128.000,00. Aduz 
que tal quantia era 
destinada à compra 
de um imóvel.
Relata que após 
determinado 
período, compareceu 
até a agência com o 
objetivo de dar 
baixa na aplicação 
e resgatar o 
referido valor. 
Alega que, no 
entanto, o valor 
líquido para 
resgate era de 
apenas R$ 
109.000,00 em razão 
da incidência de 
uma alíquota de 
15%.
Aduz que foi 
informado pelo 
gerente de sua 
conta que houve um 
equívoco quando da 
realização da 
aplicação, sendo 
que ao invés do 
plano VGBL foi 
aplicado o plano 
PGBL.
Salienta que para 
completar o valor 
necessário para a 
compra do imóvel 
teve se utilizar 
seu cheque 
especial.</t>
  </si>
  <si>
    <t>Se ficar 
comprovada 
falha na 
prestação de 
serviços por 
parte da 
Cooperativa, 
poderá haver 
condenação 
em danos 
morais.</t>
  </si>
  <si>
    <t>3ª Vara Cível-Esteio - 
RS</t>
  </si>
  <si>
    <t>001/1.15.0054576-8</t>
  </si>
  <si>
    <t>05ª Vara Cível-Porto 
Alegre - RS</t>
  </si>
  <si>
    <t>A autora reclama 
que recebeu 
notificação 
extrajudicial da 
Cooperativa Sicredi 
União Metropolitana 
cobrando a quantia 
de R$ 452.194,88, 
que seria relativa 
ao contrato 
B017308721. Afirma 
que jamais assinou 
o referido contrato 
e nunca tomou 
empréstimo no valor 
ora cobrado. Afirma 
que está 
desvinculada da 
Cooperativa desde o 
ano de 2007. 
Sustenta que a 
cobrança é indevida 
e pede a 
desconstituição do 
débito, a repetição 
em dobro e 
indenização pelos 
danos morais 
decorrentes da 
cobrança indevida.</t>
  </si>
  <si>
    <t>033/1.15.0008224-4</t>
  </si>
  <si>
    <t>Trata-se de ação 
declaratória de 
inexistência de 
débito cumulada com 
pedido de 
indenização por 
moral e antecipação 
de tutela. A autora 
postulou em 
antecipação de 
tutela a exclusão 
de seu nome dos 
cadastros junto aos 
órgãos de proteção 
ao crédito - 
SERASA, no valor de 
R$3.389,11 e a 
inversão do ônus da 
prova.</t>
  </si>
  <si>
    <t>001/1.15.0189017-5</t>
  </si>
  <si>
    <t>14ª Vara Cível-Porto 
Alegre - RS</t>
  </si>
  <si>
    <t>Trata-se de Ação de 
Rescisão de 
Contrato c/c 
inexistência de 
débito, Anulatória 
de Título, 
Repetição de 
Indébito e 
Indenização por 
Danos Morais , no 
qual a empresa 
autora relata que 
contratou os 
serviços da 
primeira ré (AGAT – 
ASSOCIAÇÃO GAÚCHA 
DE ADVOCACIA 
TRIBUTÁRIA) para 
prestação de 
serviços de 
advocacia, ficando 
estipulado o valor 
de R$90.000,00 
(noventa mil 
reais), a ser pago 
em três parcelas no 
montante de 
R$5.000,00 (cinco 
mil) cada e o saldo 
remanescente, em 36 
parcelas iguais e 
consecutivas no 
valor de R$2.083,33 
(dois mil e oitenta 
e três reais e 
trinta e três 
centavos), com 
vencimento no dia 
06 de cada mês. 
Refere que recebeu 
notificação 
comunicando-lhe o 
inadimplemento e 
consequente 
rescisão do 
contrato, com o que 
não concordou, pois 
os atrasos foram 
avisados e 
tolerados pela 
primeira ré, não se 
justificando a 
renúncia ao 
mandato. Argui que 
a primeira ré, em 
total desacordo com 
o que havia sido 
contratado, deixou 
de interpor defesa 
nos processos 
movidos em desfavor 
da empresa autora, 
além de ter nomeado 
à penhora o prédio 
da sede e 
residência da 
representante 
legal, o que 
culminou na 
revogação dos 
poderes.
Por fim, informa 
que fora emitido 
títulos visando 
cobrar o saldo 
remanescente do 
contrato, com o 
qual a empresa 
autora não 
concorda.
Diante da suposta 
conduta lesiva da 
primeira ré, 
postula, em 
antecipação de 
tutela, a sustação 
do protesto dos 
títulos e que seu 
nome não seja 
inscrito nos órgãos 
de proteção ao 
crédito.
Fora deferida a 
antecipação de 
tutela para 
determino a 
sustação do 
protesto das 
duplicatas números 
49, 50 e 51 ou, 
acaso já efetuado o 
protesto, a 
suspensão de seus 
efeitos, até 
decisão final, 
restando 
determinado o não 
cadastramento da 
parte autora em 
órgãos de proteção 
ao crédito, pela 
dívida objeto do 
litígio e, se já 
houver cadastrado, 
proceda sua 
imediata exclusão, 
até decisão final, 
sendo nomeado como 
depositário do 
título o Oficial do 
Tabelionato de 
Protestos de 
Títulos de Canoas-
RS.</t>
  </si>
  <si>
    <t>015/1.16.0010901-4</t>
  </si>
  <si>
    <t>Trata-se de Ação 
Declaratória de 
Inexigibilidade de 
Débito c/c 
Concessão de Medida 
Liminar de 
Antecipação de 
Tutela. Alega o 
autor que teve um 
título protestado, 
onde o banco figura 
como credor, cuja 
origem desconhece, 
pois não refere-se 
a nenhuma das 
duplicadas de 
negócio firmado com 
a corré  Hollmann 
Laticínios 
Indústria e 
Comércio Ltda.</t>
  </si>
  <si>
    <t>Há chance de 
condenação 
somente em 
honorários a
dvocatícios.</t>
  </si>
  <si>
    <t>Ação Declaratória de Nulidade de Débito e Sustação de Protesto</t>
  </si>
  <si>
    <t>001/1.13.0342287-6</t>
  </si>
  <si>
    <t>1ª Vara Cível do Foro 
Regional Restinga de 
Comarca de Porto Alegre-
Porto Alegre - RS</t>
  </si>
  <si>
    <t>Trata-se de Ação 
Declaratória de 
nulidade de título, 
em razão de 
protesto em nome do 
autor que alega ser 
indevido, uma vez 
que desconhce a 
origem de tais 
duplicatas.</t>
  </si>
  <si>
    <t>001/1.14.0287920-3</t>
  </si>
  <si>
    <t>Em resumo, a parte 
autora reclama que 
foi surpreendida 
com o protesto de 
duplicata sacada 
por MARCIO GILBERTO 
DIMARE DA SILVA ME, 
no valor de R$ 
2.089,44. Refere 
que jamais possuiu 
qualquer relação 
com a referida 
empresa, de modo 
que o protesto é 
indevido. Alega que 
entrou em contato 
com o Sicredi que 
nada resolveu. Pede 
o cancelamento do 
protesto e 
indenização por 
danos morais. 
Foi determinada o 
cancelamento dos 
efeitos dos 
protestos dos 
títulos nº 
1110.570.8-0 e 
6.582.043-6, tendo 
sido expedidos 
ofícios aos 
Tabelionatos de 
Protestos.</t>
  </si>
  <si>
    <t>001/1.15.0119180-3</t>
  </si>
  <si>
    <t>Trata-se de Ação 
Anulatória de 
Título com Pedido 
de Tutela 
Antecipada para 
Cancelamento dos 
Efeitos do 
Protesto, em 
Caráter Liminar, 
onde as partes 
requerentes relatam 
que no dia 10/07 
receberam em sua 
sede apontamento 
oriundo do 3º 
Cartório de 
Protestos.
Relatam, ainda, que 
os títulos foram 
apresentados pela 
Cooperativa de 
Crédito, sendo 
titular de endosso 
pela Mastermind.
Alega que, no 
entanto, desconhece 
a origem dos 
títulos. 
Requer liminarmente 
a sustação dos 
títulos.</t>
  </si>
  <si>
    <t>001/1.16.0095707-3</t>
  </si>
  <si>
    <t>Trata-se de Ação de 
Indenização por 
Danos Morais, onde 
a parte autora 
narra que possui 
conta corrente 
junto à Cooperativa 
demandada.
Relata que no dia 
20/11/2014 emitiu o 
cheque nº 000340, 
no valor de R$ 
40,00 em pagamento 
de uma compra de 
materiais para 
reforma de sua 
escola.
Alega que no dia 25/
11/2014, ao 
conferir seu 
extrato bancário, 
percebeu que o 
referido cheque foi 
compensado pelo 
valor de R$ 
4.000,00.
Relata ter 
solicitado a 
microfilmagem do 
cheque, verificando 
que trata-se de uma 
falsificação 
grosseira. 
Alega que, após 
algumas semanas, a 
Cooperativa 
creditou na sua 
conta corrente o 
valor referente à 
fraude, sendo que 
lhe foi exigido que 
assinasse um termo 
abrindo mão de uma 
futura demanda 
indenizatória.</t>
  </si>
  <si>
    <t>Se ficar 
comprovado 
que houve 
falha na 
prestação de 
serviços por 
parte da 
Cooperativa, 
poderá haver 
condenação 
em danos 
morais</t>
  </si>
  <si>
    <t>014/1.16.0004772-1</t>
  </si>
  <si>
    <t>Trata a presente de 
Ação Indenizatória, 
no qual a parte 
autora informa que 
permaneceu inscrita 
indevidamente, após 
pagamento da fatura 
com cinco dias de 
atraso. Sendo 
assim, requer a 
condenação em danos 
morais pelos 
supostos danos 
sofridos.</t>
  </si>
  <si>
    <t>001/1.14.0260872-2</t>
  </si>
  <si>
    <t>Trata-se de Ação 
Ordinária com 
Pedido Liminar de 
Cancelamento 
Provisório de 
Protesto já 
Efetivado ou a 
Suspensão de seus 
Efeitos, onde a 
autora relata que o 
suposto débito é 
oriundo de serviços 
prestados pela 
primeira demandada 
para reforma de 
reservatório de 
água da empresa 
demandante. Alega 
que a obrigação foi 
cumprida 
integralmente, 
sendo indevido o 
referido protesto. 
Relata que a 
primeira ré JCS 
informou ser 
impossível proceder 
na baixa do 
protesto, mediante 
carta de anuência, 
pois quem efetivou 
o protesto foi o 
Sicredi.
Aduz que o Sicredi 
se nega em cancelar 
o protesto, antes 
de receber o valor 
referente ao mesmo. 
Salienta que o 
pagamento deve ser 
feito pela primeira 
demandada, JCS.</t>
  </si>
  <si>
    <t>047/1.16.0002336-4</t>
  </si>
  <si>
    <t>02ª Vara Judicial-
Estrela - RS</t>
  </si>
  <si>
    <t>Versa a espécie 
ação declaratória 
de inexigibilidade 
de valores, 
cumulada com pedido 
de indenização por 
danos morais, com 
antecipação de 
tutela para 
sustação do 
protesto cambial 
(duplicata 
mercantil). Aduz a 
autora que manteve 
transação comercial 
com a primeira 
requerida Pré-
Vestibular Lajeado 
Ltda. - ME, tendo 
quitado, mediante 
depósito bancário, 
o valor 
supostamente 
devido, na data de 
09/03/2015, 
conforme positiva o 
comprovante de 
depósito à fl. 13. 
A autora, 
outrossim, buscou 
solucionar a 
divergência ora 
verificada, 
contatando com a 
primeira demandada, 
a qual, entretanto, 
afirmou que nada 
poderia ser feito, 
sendo que, 
porventura 
desejasse 
regularizar a sua 
situação, deveria 
procurar 
diretamente a 
agência local do 
Bansicredi, 
apontado como 
responsável pela 
cobrança em 
questão, ou, então, 
quitar o débito 
junto ao próprio 
Tabelionato de 
Protestos de 
Títulos de Estrela/
RS (fl. 03). Disse 
ter sido 
prejudicada por 
esta questão, uma 
vez que restou 
impossibilitada de 
operar com qualquer 
estabelecimento 
comercial ou 
bancário, em face 
da restrição de 
crédito contida em 
seu nome. Pede a 
desconstituição do 
débito e 
indenização por 
danos morais.</t>
  </si>
  <si>
    <t>044/1.13.0003884-7</t>
  </si>
  <si>
    <t>02ª Vara Judicial-
Encantado - RS</t>
  </si>
  <si>
    <t>Trata-se de ação 
declaratória de 
inexistência de 
débito com pedido 
de indenização e 
antecipação de 
tutela. Alegou a 
parte autora que 
manteve 
relacionamento 
comercial com a 
primeira demandada, 
por meio de compra 
de mercadorias, no 
valor de R$ 
128.480,14 (cento e 
vinte e oito mil, 
quatrocentos e 
oitenta reais e 
quatorze centavos). 
Referiu que os 
produtos não foram 
aceitos em razão da 
demora na entrega, 
pois fora do prazo 
acordado. Aduziu 
que foi 
surpreendido ao 
receber comunicação 
de protesto pela 
segunda demandada, 
baseado na ausência 
de pagamento da 
negociação, pois 
imaginava que não 
restava qualquer 
pendência pelo fato 
de ter ocorrido a 
dissolução da 
transação. Aduziu 
que, em contato com 
a primeira 
demandada, obteve a 
informação de que 
seria solucionado o 
impasse, pois o 
protesto gera 
efeitos negativos à 
sua imagem. Afirmou 
que os demandados 
agiram de má-fé 
encaminhando os 
títulos para 
protesto. Postulou, 
em antecipação de 
tutela, a retirada 
imediata de seu 
nome do cadastro de 
inadimplentes. 
Juntou documentos. 
Pede indenização 
pelos danos morais 
sofridos.</t>
  </si>
  <si>
    <t>044/1.13.0003883-9</t>
  </si>
  <si>
    <t>A autora afirma que 
sofreu o protesto 
indevido de 
títulos, porque os 
produtos que havia 
adquirido chegaram 
fora do prazo 
contratado, 
implicando em 
desacerto comercial 
e a não realização 
do pagamento. Pede 
indenização pelos 
danos decorrentes 
do protesto.</t>
  </si>
  <si>
    <t>A autora 
afirma que 
sofreu o 
protesto 
indevido de 
títulos, 
porque os 
produtos que 
havia 
adquirido 
chegaram 
fora do 
prazo 
contratado, 
implicando 
em desacerto 
comercial e 
a não 
realização 
do 
pagamento. 
Pede 
indenização 
pelos danos 
decorrentes 
do protesto.</t>
  </si>
  <si>
    <t>023/1.14.0005158-9</t>
  </si>
  <si>
    <t>A empresa autora 
afirma que sofreu o 
protesto indevido 
de dois títulos. 
Relata que não 
efetuou a comprova 
de produtos da 
corré, de forma que 
o título seria 
frio. 
Responsabiliza a 
corré e a 
Cooperativa pela 
cobrança indevida, 
postulando a 
desconstituição do 
débito e a 
condenação em 
indenização por 
danos morais.</t>
  </si>
  <si>
    <t>044/1.16.0001106-5</t>
  </si>
  <si>
    <t>Trata-se de Ação de 
Indenização por 
Dano Materiais e 
Morais c/c 
Repetição de 
Indébito, onde o 
autor relata que 
recebe sua 
aposentadorias por 
invalidez pelo INSS 
junto à Cooperativa 
demandada.
Informa que desde o 
benefício do dia 23/
02/2016, a 
demandada bloqueou 
os valores 
relativos à sua 
aposentadoria, no 
valor de R$ 576,90, 
até a data de 25/04/
2016, sem sua 
autorização.</t>
  </si>
  <si>
    <t>Se ficar 
comprovado 
que houve 
falha na 
prestação de 
serviços por 
parte da 
Cooperativa, 
poderá haver 
condenação 
em danos 
materiais e 
morais.</t>
  </si>
  <si>
    <t>044/1.16.0001335-1</t>
  </si>
  <si>
    <t>A autora afirma que 
iniciou os 
procedimentos para 
abrir conta e obter 
cartão de crédito, 
tendo recebido 
mensagem em 20/04/
2016 informando que 
o contrato estava à 
sua disposição para 
assinatura. Alega 
que, por falta de 
tempo, não 
conseguiu ir até o 
Sicredi para 
assinar os 
documentos. 
Sustenta que estava 
segura de que, 
enquanto não 
assinasse os 
contratos, não 
incidiriam débitos. 
Reclama que foi 
supreendida com a 
inscrição do seu 
nome no SERASA. 
Relata que mesmo 
assim, foi até o 
Sicredi em 25/05/
2016 e depositou R$ 
150,00 relativos à 
integralização do 
capital. Refere que 
teria sido 
assegurado pela 
colaboradora Deise 
que estava tudo 
certo e que poderia 
desconsiderar a 
carta do SERASA. 
Menciona que poucos 
dias depois, em 31/
05/2016, ao tentar 
efetuar compras 
obteve o seu 
crédito negado em 
razão de dívida 
relativa ao título 
CC85733-5, no valor 
de R$ 73,61, 
vencida em 23/04/
2016. Portanto, 
reclama que havia 
acabado de liquidar 
pendência no dia 25/
05/2016, de modo 
que não poderia 
continuar 
negativada. 
Afirmando que a 
manutenção nos 
restritivos foi 
indevida, pede 
indenização por 
danos morais.</t>
  </si>
  <si>
    <t>044/1.17.0001398-1</t>
  </si>
  <si>
    <t>O autor reclama que 
buscou uma 
simulação de 
"refinanciamento" 
do seu veículo. 
Alega que não 
concordou com as 
taxas, motivo pelo 
qual não chegou a 
firmar o contrato. 
Todavia, em 2017, 
ao tentar trocar de 
veículo, teria sido 
informado que o seu 
carro se encontra 
com inclusão de 
gravame de 
alienação 
fiduciária inserida 
pelo Sicredi. Pede 
a desconstituição 
do débito, a 
liberação do 
gravame e 
indenização pelos 
danos morais 
decorrentes do 
fato.</t>
  </si>
  <si>
    <t>044/1.14.0003553-0</t>
  </si>
  <si>
    <t>Ação Declaratória 
de Inexigibilidade 
de Débito c/c 
Indenização por 
Danos Morais c/c 
Pedido de 
Antecipação de 
Tutela, onde o 
autor relata que ao 
tentar solicitar 
crédito, teve o 
mesmo negado, em 
razão da existência 
de títulos 
protestados em seu 
nome.
Alega ter comprado 
material de 
construção junto à 
primeira demandada, 
efetuando o 
pagamento à vista.</t>
  </si>
  <si>
    <t>001/1.14.0125673-3</t>
  </si>
  <si>
    <t>04ª Vara Cível-Porto 
Alegre - RS</t>
  </si>
  <si>
    <t>A empresa autora 
afirma que foi 
notificada de 
protesto de título 
por falta de 
pagamento. Alega 
que o aponte é 
indevido, já que 
nunca chegou a 
receber a 
mercadoria. Pede a 
sustação do 
protesto e a 
desconstituição da 
dívida. Não há 
pedido 
indenizatório.</t>
  </si>
  <si>
    <t>0301678-
19.2015.8.24.0030</t>
  </si>
  <si>
    <t>01ª Vara do Juizado 
Especial Cível-Imbituba 
- SC</t>
  </si>
  <si>
    <t>Devolução indevida. 
Cheque. Dano Moral;
Trata-se de Ação de 
Cobrança, onde a 
parte autora relata 
que a primeira 
demandada, RITA DE 
CASSIA SANTA ANA, 
realizou compras em 
seu 
estabelecimento, 
efetuando o 
pagamento com três 
cheques da 
Cooperativa nos 
valores de R$ 
4.166,00 cada (ag. 
1372, c/c 45273-4), 
para os dias 07/03/
2012; 07/03/2012 e 
15/06/2012.
Aduz que ao serem 
depositados, os 
cheques retornaram 
por insuficiência 
de fundos.
Alega que até o 
momento a primeira 
demandada não 
efetuou o pagamento 
dos cheques, mesmo 
após diversas 
tratativas.</t>
  </si>
  <si>
    <t>Se ficar 
comprovada a 
responsabili
dade da 
Cooperativa 
nos fatos, 
poderá haver 
condenação 
no pagamento 
do valor.</t>
  </si>
  <si>
    <t>144/1.12.0000904-1</t>
  </si>
  <si>
    <t>Trata-se de Ação 
Indenizatória onde 
a autora alega ter 
sido surpreendida 
por inscrição 
restritiva de 
crédito. Alega que 
não possui nenhum 
débito com a 
Cooperativa, sendo 
o apontamento, 
portanto, indevido.</t>
  </si>
  <si>
    <t>Processo em 
fase de 
cumprimento 
de sentença. 
Aguarda 
realização 
de pagamento 
da 
condenação.</t>
  </si>
  <si>
    <t>068/1.12.0002377-1</t>
  </si>
  <si>
    <t>Relata que seu 
cartão de crédito 
foi bloqueado antes 
do vencimento, sem 
qualquer motivo.</t>
  </si>
  <si>
    <t>0040971-
72.2010.8.21.0048</t>
  </si>
  <si>
    <t>- Encargos 
contratuais. 
Ilegalidade. Juros 
remuneratórios. 
Acima da taxa-
média.
- Encargos 
contratuais. 
Ilegalidade. 
Capitalização de 
Juros.
- Encargos 
contratuais. 
Ilegalidade. Mora.
- Encargos 
contratuais. 
Ilegalidade. 
Cumulação com 
Comissão de 
Permanência.
- Encargos 
contratuais. 
Ilegalidade. Juros 
moratórios.</t>
  </si>
  <si>
    <t>Autos Retornados à 
Origem</t>
  </si>
  <si>
    <t>Há chance de 
manter a 
maioria das 
cláusula 
conforme 
contratada</t>
  </si>
  <si>
    <t>9001646-
24.2016.8.21.0048</t>
  </si>
  <si>
    <t>Vara Adjunta do Jec-
Farroupilha - RS</t>
  </si>
  <si>
    <t>Trata-se de ação 
indenizatória, onde 
alega o autor que 
em uma relação 
mercantil com a 
empresa Flexsul 
esta lhe vendeu 
mercadorias a 
prazo, através de 
boleto, no valor de 
R$282,05, com 
vencimento para dia 
15/09/2016. Afirma 
que no corpo do 
boleto estava 
previsto que o não 
pagamento, no prazo 
de 05 dias corridos 
do vencimento 
acarretaria no 
protesto do título. 
Discorre que no dia 
19/09/2016 tentou 
atualizar o 
referido boleto - 
após horário 
bancário - para 
efetuar o pagamento 
via débito em 
conta. Contudo, não 
logrou êxito na 
atualização. Aduz 
que no dia 
seguinte, quinto 
dia corrido do 
vencimento, era 
feriado, o que 
impossibilitou 
realizar o 
pagamento, bem como 
entrar em contato 
com o financeiro da 
credora. Alega que 
no dia 21/09/2016, 
contatou o 
financeiro da 
emitente, momento 
em que lhe foi 
informado que não 
conseguiria 
atualizar o boleto, 
bem como já 
constava a 
informação de que o 
mesmo havia sido 
apresentado para 
protesto, motivo 
pelo qual deveria 
aguardar a 
intimação para, 
então, efetuar o 
pagamento. Relata 
que recebeu no dia 
27/09/2016 a 
intimação para o 
pagamento do 
protesto, referente 
ao título IDM- 
009439-01 (Vcto 15/
09/2016), cujo 
valor original era 
de R$282,05, 
totalizou o 
montante de 
R$340,84, sendo 
pago no dia 27/09/
2016.</t>
  </si>
  <si>
    <t>Se ficar 
comprovado 
que houve 
falha na 
prestação de 
serviços por 
parte da 
cooperativa, 
poderá haver 
condenação 
em danos 
morais</t>
  </si>
  <si>
    <t>017/1.16.0002122-5</t>
  </si>
  <si>
    <t>02ª Vara Cível-Lajeado -
 RS</t>
  </si>
  <si>
    <t>Protesto 
Indevido.Duplicata. 
Falha operacional 
interna
Trata-se de “Ação 
Declaratória de 
Nulidade de Títulos 
c/c Pedido de Danos 
Morais e tutela de 
urgência”, no qual 
a autora afirma que 
não possui relação 
comercial com a 
corré CALÇADOS 
MALIBU LTDA – ME. 
Sendo assim, alega 
que o protesto fora 
indevido, razão 
pela qual requer 
seja declarado 
inexistente o 
débito e a 
condenação em danos 
morais pelos 
supostos danos 
sofridos.</t>
  </si>
  <si>
    <t>112/3.14.0000639-4</t>
  </si>
  <si>
    <t>Vara Adjunta do JEC-Não-
Me-Toque - RS</t>
  </si>
  <si>
    <t>A associada reclama 
que sofreu débito 
de R$ 400,00 de sua 
conta corrente, em 
31/07/2014, sob a 
denominação de 
"acerto de caixa". 
Afirma que não 
autorizou a 
realização deste 
débito e relata que 
a falta deste 
recurso teria lhe 
causado diversos 
prejuízos, 
impedindo o 
cumprimento de 
compromissos 
financeiros. Pede a 
restituição em 
dobro do referido 
valor, bem como 
indenização por 
danos morais.</t>
  </si>
  <si>
    <t>112/1.15.0000762-2</t>
  </si>
  <si>
    <t>Trata-se de 
Embargos de 
Terceiros, no qual 
a autora informa 
que adquiriu um 
ônibus  (placa LYL-
0479) para prestar 
serviços a 
prefeitura e que no 
exercício de 2014 
teve êxito na 
conbfecção do 
Certificado de 
Registro d e 
Licenciamento do 
veículo, pois sem 
restrição. No 
entanto, alega que 
efetuou o pagamento 
do IPVA em 2015, 
porém não chegou o 
licenciamento de 
trafego, razão pela 
qual se deslocou 
até o DETRAN, 
oportunidade na 
qual foi informado 
que o veículo 
possui restrição de 
circulação, 
incluída em 19/08/
2014. A autora 
afirma que adquiriu 
o ônibus de 
Schaffer &amp; 
Rodrigues LTDA e 
que o FINAME foi 
incluído pela 
Cooperativa após 
mais de um ano da 
aquisição.
A autora requereu, 
liminarmente, a 
expedição de ofício 
ao demandado, para 
fins de liberação 
do veículo objeto 
da ação, placas LYL-
0479, para 
circulação, até o 
final da demanda. A 
medida foi 
deferida, com a 
determinação de que 
o demandado DETRAN/
RS proceda ao 
levantamento da 
restrição que 
impede a 
circulação, sobre o 
veículo de placas 
LYL 0479, em 5 
dias, a contar da 
citação, sob pena 
de incidência de 
multa diária, em 
caso de 
descumprimento, no 
valor de R$ 200,00.</t>
  </si>
  <si>
    <t>112/1.16.0000422-6</t>
  </si>
  <si>
    <t>Trata-se de ação 
cautelar inominada 
em que o autor 
reclama que tomou 
conhecimento do 
leilão do seu 
imóvel sem ter sido 
previamente 
notificado para 
constituição em 
mora. Menciona 
ainda que a 
descrição constante 
do edital do leilão 
indica número de 
matrícula e do 
registro de imóveis 
diferentes. Segundo 
o autor ele seria 
proprietário do 
imóvel de matrícula 
nº 1743 L-s do 
Registro de Imóveis 
de Victor Graeff. 
No edital constou 
que o imóvel possui 
a matrícula nº 
12.553 do Registro 
de Imóveis de Não-
Me-Toque. Confirma 
que é avalista da 
Cédula B20332712-6, 
todavia, sustenta 
que o leilão é nulo 
porque não houve a 
sua prévia 
constituição em 
mora por 
notificação do 
Registro de 
Imóveis. Desde já, 
reclama que os 
encargos 
contratados são 
abusivos, motivo 
pelo qual o débito 
está sendo cobrado 
de forma indevida. 
Pediu a suspensão 
do leilão.</t>
  </si>
  <si>
    <t>9000201-
70.2016.8.21.0112</t>
  </si>
  <si>
    <t>O autor afirma que 
teve seu nome 
incluído nos 
restritivos de 
crédito em 
decorrência de 
dívida inexistente. 
Afirma que havia 
renegociado os seus 
débitos e vem 
adimplindo 
mensalmente a 
renegociação. 
Refere ainda que a 
inscrição é 
relativa a débito 
decorrente de 
cartão de crédito e 
que o autor não 
contratou este 
produto. Pede a 
desconstituição do 
débito, a repetição 
do valor cobrado a 
maior e indenização 
por danos morais.</t>
  </si>
  <si>
    <t>112/1.16.0000552-4</t>
  </si>
  <si>
    <t>Recebemos, agora, a 
ação anulatória do 
contrato e dos atos 
de consolidação da 
propriedade que já 
haviam sido 
narrados na ação 
cautelar inominada. 
Em ambos os 
processos, o autor 
reclama que tomou 
conhecimento do 
leilão do seu 
imóvel sem ter sido 
previamente 
notificado para 
constituição em 
mora. Menciona 
ainda que a 
descrição constante 
do edital do leilão 
indica número de 
matrícula e do 
registro de imóveis 
diferentes. Segundo 
o autor ele seria 
proprietário do 
imóvel de matrícula 
nº 1743 L-s do 
Registro de Imóveis 
de Victor Graeff. 
No edital constou 
que o imóvel possui 
a matrícula nº 
12.553 do Registro 
de Imóveis de Não-
Me-Toque. Confirma 
que é avalista da 
Cédula B20332712-6, 
todavia, sustenta 
que o leilão é nulo 
porque não houve a 
sua prévia 
constituição em 
mora por 
notificação do 
Registro de 
Imóveis. Também 
reclama que os 
encargos 
contratados são 
abusivos, motivo 
pelo qual o débito 
está sendo cobrado 
de forma indevida. 
Pediu a nulidade do 
contrato B20332712-
6 em razão da 
abusividade dos 
encargos, e a 
declaração de 
nulidade dos atos 
de consolidação da 
propriedade sobre o 
imóvel.</t>
  </si>
  <si>
    <t>112/1.16.0000565-6</t>
  </si>
  <si>
    <t>O autor afirma que 
recebeu o aponte a 
protesto de título 
emitido por 
HENRIQUYE LUIZ 
NEULS, relativo à 
duplicata 9598, no 
valor de R$ 961,92. 
Afirma que não é 
devedor do referido 
título, pois 
efetuava os 
pagamentos dos 
produtos adquiridos 
por cheques, de 
forma que os 
pagamentos estariam 
documentados. Pede 
a desconstituição 
do débito e 
indenização por 
danos morais.</t>
  </si>
  <si>
    <t>067.12.005445-7</t>
  </si>
  <si>
    <t>01ª Vara Cível-São 
Miguel do Oeste - SC</t>
  </si>
  <si>
    <t>AÇÃO DE RESCISÃO DE 
CONTRATO DE COMPRA 
E VENDA C/C 
DELOVUÇÃO DOS 
VALORES PAGOS MAIS 
PERDAS E DANOS E 
PEDIDO CAUTELAR DE 
SUSTAÇÃO DE 
PROTESTO - Toda 
demanda gera em 
torno de rescisão 
de contrato de 
compra e venda de 
maquinário efetuada 
entre a Autora e o 
Corréu, o qual este 
não haveria 
cumprido, 
originando o pedido 
de devolução dos 
valores pagos. A 
participação do 
SICREDI na lide é 
meramente quanto à 
cautelar de 
sustação de 
protestos para que 
nenhum valor 
cobrado do Autor 
(boletos bancários) 
seja levado a 
protesto.</t>
  </si>
  <si>
    <t>009/1.15.0003228-1</t>
  </si>
  <si>
    <t>3ª Vara Cível-Carazinho 
- RS</t>
  </si>
  <si>
    <t>Trata-se de Ação 
Declaratória de 
Inexistência de 
Débito c/c 
Indenização por 
Danos Morais e 
Repetição do 
indébito, no qual o 
autor informa que é 
aposentado e recebe 
seus proventos na 
Cooperativa. No 
entanto, alega que 
nos meses de Junho 
e Julho fora 
debitado 
automaticamente de 
seus proventos 
valores relativo a 
convênio CENTERCOB, 
os quais 
desconhece. Desta 
forma, requereu 
antecipadamente a 
devolução dos 
valores 
supostamente 
descontados 
indevidamente de 
seus proventos, com 
a repetição do 
indébito. Quanto ao 
mérito, requerer 
ainda a inversão do 
ônus da prova, bem 
como a condenação 
em Danos Morais não 
inferior a 15 
salários mínimos.
O pedido liminar 
fora indeferido, 
posto que apesar de 
comprovada a 
existência do 
desconto, não 
restou evidenciado 
se tratar de 
desconto indevido.</t>
  </si>
  <si>
    <t>009/1.16.0000122-1</t>
  </si>
  <si>
    <t>Trata-se de “Ação 
de Indenização”, no 
qual o autor 
informa que 
utilizou a folha de 
cheque n.° 000061 
do Banco Sicredi, 
para quitação de 
débito com o Banco 
Santander, no 
importe de 
R$4.087,08 (quatro 
mil e oitenta e 
sete reais e oito 
centavos) e, 
posteriormente, 
fora emitido cheque 
fraudulento, sob 
fls. de cheque de 
n.º 000076 e 
000078, no valor 
respectivo de 
R$4.087,08 (quatro 
mil e oitenta e 
sete reais e oito 
centavos) e 
2.862,47 (dois mil 
e oitocentos e 
sessenta e dois 
reais e quarenta e 
sete centavos). 
Ocorre que o autor 
alega que ambas 
folhas do talão de 
cheque não foram 
utilizadas, razão 
pela qual seria 
caso de fraude.</t>
  </si>
  <si>
    <t>009/1.16.0003339-5</t>
  </si>
  <si>
    <t>Trata de ação 
indenizatória por 
danos morais, no 
qual o autor afirma 
que em 21/11/2015 
efetuou compra no 
Supermercado Boa 
Vista, efetuando o 
pagamento da 
importância de 
R$425,71 
(quatrocentos e 
vinte e cinco reais 
e setenta e um 
centavos), com 
cheque emitido pelo 
Banrisul (Cheque 
n.º 0002741; c/c 
35.101893.0-7; 
Agência 0170). 
Ocorre que o cheque 
teria sido 
devolvido pela 
alínea 37 (cheque 
com irregularidade 
– inconsistência 
nos dados), posto 
que havia sido 
apontado para 
desconto conta 
diversa ( c/c 
35051893.0-7). 
Quando o autor teve 
ciência do 
ocorrido, teria 
comparecido no 
Supermercado para 
quitar o débito, no 
entanto estava 
sendo cobrado de 
juros abusivos. 
Sendo assim, 
requereu em sede de 
tutela antecipada 
de urgência a 
exclusão do seu 
nome dos órgãos de 
proteção ao 
crédito, o qual 
restou indeferida  
em razão da 
confirmação do 
débito pelo autor, 
bem como pelo fato 
de que a demanda 
não foi proposta 
pelo responsável 
pela inscrição.</t>
  </si>
  <si>
    <t>Se ficar 
comprovado 
que houve 
falha na 
prestação do 
serviço, 
poderá haver 
condenação 
em danos 
morais.</t>
  </si>
  <si>
    <t>Juizado Especial Cìvel-
Carazinho - RS</t>
  </si>
  <si>
    <t>009/1.15.0000183-1</t>
  </si>
  <si>
    <t>O autor afirma que 
possui contrato de 
"empréstimo" com a 
Cooperativa. Refere 
que em razão de 
dificuldades 
financeiras atrasou 
o pagamento da 
parcela de nº 22, 
no valor de R$ 
176,43, cujo 
vencimento seria em 
11/11/2014. Relata, 
todavia, que 
liquidou a parcela 
no dia 11/12/2014. 
O associado reclama 
que, apesar de ter 
liquidado a parcela 
(com atraso), o seu 
nome foi incluído 
nos restritivos de 
crédito no dia 19/
12/2014, ou seja, 
oito dias após ter 
efetuado o 
pagamento da 
parcela atrasada. 
Afirma que a 
inscrição é 
indevida porque ao 
tempo da inscrição 
já havia liquidado 
a parcela nº 22. 
Pede indenização 
por danos morais e 
a baixa dos 
restritivos.</t>
  </si>
  <si>
    <t>12. Embargos de 
declaração da sentença - 
Desacolhidos</t>
  </si>
  <si>
    <t>9000018-
20.2016.8.21.0009</t>
  </si>
  <si>
    <t>Trata-se de Ação 
Indenizatória por 
Danos Morais c/c 
Pedido de 
Antecipação de 
Tutela, onde a 
parte autora relata 
que se dirigiu até 
o Sicredi com o 
objetivo de 
realizar um 
financiamento para 
compra de um 
veículo. Relata que 
na agência foi 
informado sobre a 
necessidade de um 
fiador e a respeito 
das taxas para 
abertura de conta. 
Alega ter desistido 
e solicitado o 
encerramento da 
conta, efetuando o 
financiamento junto 
à Caixa Econômica 
Federal.
Relata que após 
três anos, recebeu 
em sua residência 
uma correspondência 
do SERASA 
informando a 
respeito de um 
débito junto à 
demandada.
Aduz ter se 
dirigido até a 
Unidade, sendo 
informado de que o 
débito no valor de 
R$ 1.938,72 seria 
referente à conta 
corrente que 
permaneceu aberta.
Alega jamais ter 
movimentado a 
referida conta.</t>
  </si>
  <si>
    <t>Se ficar 
comprovado 
que 
realmente 
houve o 
pedido para 
encerramento 
da conta, 
poderá haver 
condenação 
em danos 
morais.</t>
  </si>
  <si>
    <t>9001506-
10.2016.8.21.0009</t>
  </si>
  <si>
    <t>Trata-se de Ação 
Declaratória de 
Inexistência de 
Débito, com pedido 
de Danos Morais, 
onde a parte autora 
relata ter sido 
cliente da 
cooperativa, 
possuindo uma conta 
corrente e uma 
conta poupança.
Alega que ambas as 
contas deixaram de 
ser movimentadas há 
mais de três anos. 
Aduz que ao 
solicitar crédito 
em uma loja de sua 
cidade, teve o 
mesmo negado por 
estar cadastrado 
nos órgãos 
protetores de 
crédito por 
iniciativa da 
demandada.
Requer, 
liminarmente, a 
reabilitação do seu 
nome perante os 
órgãos de proteção 
ao crédito e a 
condenação da 
demandada no 
pagamento de 
indenização por 
danos morais.</t>
  </si>
  <si>
    <t>112/1.13.0000689-4</t>
  </si>
  <si>
    <t>O autor pede 
indenização pelos 
danos materiais e à 
imagem da empresa 
em razão do 
protesto de 
duplicata que já 
havia pago.</t>
  </si>
  <si>
    <t>5001337-
86.2017.4.04.7115</t>
  </si>
  <si>
    <t>1ª Vara Federal de 
Santa Rosa - RS-Santa 
Rosa - RS</t>
  </si>
  <si>
    <t>Trata-se de Ação 
Indenizatória 
movida contra esta 
cooperativa e a 
Caixa Econômica 
Federal.
Relata a parte 
autora que possui 
conta corrente 
junto à corré CEF.
Alega que foram 
passados dois 
cheques no valor de 
R$ 400,00 para 
CHARLES LEOPOLDO 
RAMBO CANEPPELE. 
Aduz que tais 
cheques foram 
devidamente 
compensados.
Relata que no final 
do mês de novembro/
12, receberam do 
SERASA comunicado, 
informando que a 
empresa TECGLASS 
VIDROS E ESPELHOS 
LTDA havia 
solicitado a 
inclusão dos nomes 
dos Autores nos 
registros daquele 
órgão de restrição 
de crédito, 
supostamente 
originado por 
débito de R$ 
400,00,  referente 
ao cheque nº 
900176, ou seja, um 
dos cheques que já 
haviam sido 
compensados.
Narra que a via 
original do cheque 
continha um carimbo 
“cruzado” do Banco 
Sicredi, unidade de 
atendimento de 
Erechim, 
demonstrando que a 
primeira 
compensação do 
mesmo foi efetivada 
junto à 
cooperativa, o que 
se confirma pela 
cópia microfilmada 
do cheque. Relata, 
ainda,  que a via 
original do cheque 
demonstra que a 
segunda 
apresentação, 
alegadamente 
indevida (após a 
compensação), 
também foi feita na 
unidade de 
atendimento da 
cooperativa, donde 
se originou o 
carimbo pela alínea 
21 e a devolução da 
cártula, dando azo, 
portanto, à 
negativação depois 
encaminhada pela 
Tecglass.
Alega que a 
cooperativa agiu 
com desídia e total 
irresponsabilidade, 
pois mesmo diante 
da compensação, 
acabou por 
recolocar 
indevidamente o 
cheque em 
circulação, dando 
causa, aos 
transtornos 
causados.
Trata-se de Ação 
Indenizatória 
movida contra esta 
cooperativa e a 
Caixa Econômica 
Federal.
Relata a parte 
autora que possui 
conta corrente 
junto à corré CEF.
Alega que foram 
passados dois 
cheques no valor de 
R$ 400,00 para 
CHARLES LEOPOLDO 
RAMBO CANEPPELE. 
Aduz que tais 
cheques foram 
devidamente 
compensados.
Relata que no final 
do mês de novembro/
12, receberam do 
SERASA comunicado, 
informando que a 
empresa TECGLASS 
VIDROS E ESPELHOS 
LTDA havia 
solicitado a 
inclusão dos nomes 
dos Autores nos 
registros daquele 
órgão de restrição 
de crédito, 
supostamente 
originado por 
débito de R$ 
400,00,  referente 
ao cheque nº 
900176, ou seja, um 
dos cheques que já 
haviam sido 
compensados.
Narra que a via 
original do cheque 
continha um carimbo 
“cruzado” do Banco 
Sicredi, unidade de 
atendimento de 
Erechim, 
demonstrando que a 
primeira 
compensação do 
mesmo foi efetivada 
junto à 
cooperativa, o que 
se confirma pela 
cópia microfilmada 
do cheque. Relata, 
ainda,  que a via 
original do cheque 
demonstra que a 
segunda 
apresentação, 
alegadamente 
indevida (após a 
compensação), 
também foi feita na 
unidade de 
atendimento da 
cooperativa, donde 
se originou o 
carimbo pela alínea 
21 e a devolução da 
cártula, dando azo, 
portanto, à 
negativação depois 
encaminhada pela 
Tecglass.
Alega que a 
cooperativa agiu 
com desídia e total 
irresponsabilidade, 
pois mesmo diante 
da compensação, 
acabou por 
recolocar 
indevidamente o 
cheque em 
circulação, dando 
causa, aos 
transtornos 
causados.</t>
  </si>
  <si>
    <t>098/1.14.0000401-7</t>
  </si>
  <si>
    <t>O autor afirma que 
contratou o seguro 
de vida através da 
Brasil Vida C.V.C. 
que seria garantida 
pela seguradora 
Metropolitan Life - 
VG. Reclama, 
todavia, que os 
débitos que 
começaram a ser 
efetuados em sua 
conta corrente eram 
em favor de Caburé 
F. Afirma que em 
várias 
oportunidades 
tentou informar à 
Cooperativa que o 
débito era 
indevida, porém, os 
débitos continuaram 
a ocorrer. Em face 
disto, postula o 
cancelamento dos 
descontos, a 
devolução das 
parcelas debitadas 
e a condenação ao 
pagamento de 
indenização por 
danos morais</t>
  </si>
  <si>
    <t>013/1.16.0005040-8</t>
  </si>
  <si>
    <t>Trata-se de Ação 
Indenizatória em 
face da Cooperativa 
Sicredi Norte e do 
associado MARCIO 
ZIN, onde a parte 
autora relata que é 
possuidora de seis 
cheques emitidos 
pelo segundo 
demandado, quais 
sejam:
- Cheque 001373 no 
valor de R$ 
4.900,00;
- Cheque 001391 no 
valor de R$ 
4.900,00;
- Cheque 001372 no 
valor de R$ 
4.900,00;
- Cheque 001378 no 
valor de R$ 
4.500,00;
- Cheque 001376 no 
valor de R$ 
4.500,00;
- Cheque 001386 no 
valor de R$ 
3.500,00;
Relata que ao 
apresentar tais 
cártulas para 
pagamento, as 
mesmas foram 
devolvidas por 
insuficiência de 
fundos.
Alega que tentou 
por diversas vezes 
receber os valores, 
porém, não obteve 
sucesso. Aduz ter 
diligenciado em 
busca de bens para 
saldar a dívida, 
porém, a busca 
restou negativa.
Relata que, em 
consulta aos órgãos 
restritivos de 
crédito, verificou 
a existência de 
mais de 90 
anotações no nome 
do corréu.
Alega que a 
Cooperativa é 
responsável 
solidária diante da 
inadimplência do 
associado, pois 
forneceu talonários 
de cheques ao mesmo 
sem controle algum, 
até mesmo após 
estar inscrito nos 
órgãos de maus 
pagadores.</t>
  </si>
  <si>
    <t>013/1.15.0002664-5</t>
  </si>
  <si>
    <t>Trata-se de ação 
indenizatória, onde 
alegam os autores 
que são associados 
da cooperativa, em 
conjunto na conta 
n. 08335-6. Afirmam 
que não pretendem 
mais manter a conta 
ativa e que, 
inclusive, 
notificaram a 
cooperativa de tal 
intenção. Discorrem 
que todas as 
operações de 
crédito são 
oriundas do BNDS e 
que possuem aval e 
garantia real. Por 
fim, requerem o 
encerramento da 
conta, passando a 
adimplir os débitos 
através de boletos, 
bem como 
indenização por 
danos morais e 
devolução da cota 
capital.</t>
  </si>
  <si>
    <t>Há chance de 
condenação 
caso tenha 
havido abuso 
por parte da 
cooperativa.</t>
  </si>
  <si>
    <t>018.12.501409-8</t>
  </si>
  <si>
    <t>Juizado Especial Cível-
Chapecó - SC</t>
  </si>
  <si>
    <t>Em apartada síntese 
alegam os autores 
que em janeiro de 
2004 firmaram 
contrato de cheque 
especial, na 
condição de 
fiadores, com a 
cooperativa ora 
contestante. 
Alegam que entendem 
indevido serem 
compelidos a 
efetuarem o 
pagamento de 
valores não 
adimplidos pelo 
contratante, uma 
vez que o prazo do 
contrato seria tão 
somente de quatro 
meses. Por fim, 
requer a devolução 
dos valores, bem 
como indenização 
por danos morais.</t>
  </si>
  <si>
    <t>A jurisprudê
ncia tem se 
posicionado 
no sentido 
de que há Re
sponsabilida
de dos 
fiadores, 
uma vez que 
assumiram a 
obrigação 
solidária de 
pagamento 
dos débitos 
referentes 
ao contrato, 
prorrogado a
utomaticamen
te. Validade 
da cláusula 
de 
prorrogação 
automática</t>
  </si>
  <si>
    <t>013/1.14.0006500-2</t>
  </si>
  <si>
    <t>Suscita a parte 
autora que ocupou o 
cargo de 
Conselheiro 
Administrativo 
junto à cooperativa 
demandada no 
Município de Erval/
RS, sendo que no 
dia 16/02/2011 foi 
realizada uma pré-
assembleia para 
associados com a 
eleição para a 
escolha dos membros 
da chapa diretora e 
alterações com 
outro associado, ao 
qual se candidatou 
a reeleição saindo 
vencido por seu 
concorrente.Alguns 
dias após a eleição 
constatou que na 
ata de presença 
havia assinaturas 
firmadas por 
associados que não 
estavam presentes, 
bem como grande 
parte das 
assinaturas eram de 
pessoas que não 
faziam parte do 
quadro associativo. 
Argui que não foram 
observados os 
procedimentos 
previstos no 
estatuto social da 
cooperativa para 
que a eleição fosse 
tida como válida, 
pois o processo 
eleitoral deveria 
se dar em 
Assembleia Geral 
Ordinária com a 
observação dos 
prazos de 
publicação do 
edital de 
convocação. Assim, 
requer a nulidade 
da eleição ocorrida 
em 16/02/2011 
combinado com 
pedido de 
compensação por 
dano moral e 
indenização a 
título de lucros 
cessantes.</t>
  </si>
  <si>
    <t>Há chance de 
condenação 
caso fique 
comprovado a 
violação da 
lei das 
cooperativas 
e regras 
estatutárias 
sobre a 
eleição do 
corpo 
diretivo.</t>
  </si>
  <si>
    <t>0309780-
32.2016.8.24.0018</t>
  </si>
  <si>
    <t>O autor afirma que, 
realizou abertura 
de conta no intuito 
de contrair 
financiamento 
bancário que acabou 
não ocorrendo, 
afirma que, a 
princípio, a conta 
seria isenta de 
taxas e encargos. 
Relata que, 
recentemente ao 
realizar compras no 
mercado local foi 
informado que seu 
nome estava 
inscrito nos órgãos 
de proteção ao 
crédito em razão de 
débitos 
relacionados a 
taxas e encargos 
decorrentes da 
manutenção e 
movimentação da 
conta bancária. 
Afirma que realizou 
o pagamento de R$ 
410,00 para ter seu 
nome excluído do 
rol de maus 
pagadores. Em razão 
do corrido, pede a 
restituição dos 
valores depositados 
e a indenização 
pela inclusão 
"indevida" nos 
restritivos de 
crédito.</t>
  </si>
  <si>
    <t>Vara Judicial-São 
Valentim - RS</t>
  </si>
  <si>
    <t>Há chance de 
condenação 
caso 
configurada 
falha na 
prestação do 
serviço.</t>
  </si>
  <si>
    <t>Ação Cominatória</t>
  </si>
  <si>
    <t>152/1.17.0000036-4</t>
  </si>
  <si>
    <t>Os autores reclamam 
que não possuem 
condições de pagar 
os financiamentos 
com o Sicredi, no 
valor original de 
R$ 215 mil. 
Sustentam que 
tentaram inúmeras 
vezes renegociar os 
débitos, porém, não 
obtiveram sucesso. 
Alegam que possuem 
direito à retenção 
do imóvel, até a 
colheita do milho, 
ou receber 
indenização pelo 
valor equivalente. 
Em tutela 
antecipada, pedem a 
manutenção na posse 
do imóvel até a 
colheita do milho, 
que ocorrerá até o 
final do mês de 
maio de 2017.</t>
  </si>
  <si>
    <t>0300809-
73.2014.8.24.0068</t>
  </si>
  <si>
    <t>Vara Única-Seara - SC</t>
  </si>
  <si>
    <t>Trata-se de Ação 
Declaratória de 
Inexistência de 
Débito Cumulada com 
Indenização por 
Danos Morais. Alega 
a autora que teve 
um título pago 
protestado pela 
Cooperativa, cuja 
origem seria uma 
compra feita junto 
à primeira ré, 
Honey Indústria 
Textil. A autora 
sustenta que 
efetuou uma compra 
parcelada, que vem 
pagando em dia 
todos os títulos, 
alguns até 
antecipado, que o 
protesto e 
inscrição seriam, 
portanto, 
indevidos.</t>
  </si>
  <si>
    <t>Valor 
estimado, 
considerando 
a natureza 
da demanda e 
jurisprudênc
ia aplicada.</t>
  </si>
  <si>
    <t>110/1.17.0000060-2</t>
  </si>
  <si>
    <t>Vara Judicial-Marcelino 
Ramos - RS</t>
  </si>
  <si>
    <t>Trata-se de Ação de 
Indenização por 
Perdas e Danos 
Materiais, onde a 
parte autora relata 
que firmou Nota de 
Crédito Rural com 
Cláusula de Seguro 
Rural/Proagro para 
garantir lavoura de 
feijão plantada 
entre 2013/2014.
Informa que a 
produção da lavoura 
foi afetada por 
fatores climáticos, 
não sendo 
possibilitada sua 
comercialização.
Aduz que encaminhou 
documentação para a 
Cooperativa, para 
análise de 
julgamento de 
possível 
indenização. Alega 
que o resultado foi 
negativo, sendo 
informado que tinha 
prazo de 30 dias 
para recorrer da 
decisão 
administrativa. 
Afirma que, no 
entanto, lhe foi 
negado acesso aos 
documentos do 
expediente 
administrativo, 
dificultando dessa 
maneira, a 
interposição do 
recurso.
Relata que o motivo 
para a negativa 
quanto à cobertura 
se deu porque 
haviam notas 
fiscais e de 
produtor rural em 
nome de terceiros, 
ou seja, não haviam 
provas da aplicação 
dos valores à 
lavoura/safra.
Alega que, no 
entanto, algumas 
das notas foram 
emitidas em nome da 
sua filha, Fernanda 
Barancelli, diante 
da ausência do pai 
em algumas 
ocasiões. 
Aduz, ainda, que 
não foram 
observados pela 
cooperativa as 
declarações 
emitidas pelo 
gerente da Cotrel, 
bem como, do 
representante legal 
da Com. De Prod. 
Agropecuários 
Giroletto LTDA e do 
Laudo Proagro 
realizado pela 
EMATER dando conta 
de que houve a 
perda total da 
lavoura devido às 
chuvas excessivas.</t>
  </si>
  <si>
    <t>01ª Vara Judicial-
Capinzal - SC</t>
  </si>
  <si>
    <t>Vara Adjunta do JEC-
Gaurama - RS</t>
  </si>
  <si>
    <t>098/1.15.0000957-6</t>
  </si>
  <si>
    <t>O autor relata que 
é associado da 
Cooperativa e para 
tanto foi 
necessário 
integralizar 
valores para compor 
a cota capital. 
Reclama que 
solicitou à 
Cooperativa a 
restituição do 
capital social. 
Afirma que o seu 
pedido foi negado. 
Inclusive sua 
pretensão é 
encerrar a conta, 
todavia é 
inviabilizada pelo 
valor da cota que 
não consegue 
restituir. Não 
menciona qual teria 
sido a 
justificativa 
apresentada pela 
Cooperativa para 
negar a sua 
solicitação. Pede 
que a Cooperativa 
seja condenada a 
restituir o valor 
da cota capital.</t>
  </si>
  <si>
    <t>013/1.16.0000138-5</t>
  </si>
  <si>
    <t>O autor reclama que 
sofreu a 
compensação 
indevida de cheque 
no valor de R$ 
2.500,00, pois 
alega que não 
emitiu a referida 
cártula e que a 
assinatura está 
falsificada. Alega 
que não possuía 
saldo suficiente em 
sua conta bancária, 
de modo que o 
cheque deveria ter 
sido devolvido por 
insuficiência de 
fundos, e não 
compensado. Pede a 
restituição do 
valor do cheque 
indevidamente 
compensado e 
indenização por 
danos morais.</t>
  </si>
  <si>
    <t>013/1.16.0001276-0</t>
  </si>
  <si>
    <t>Trata-se de ação 
indenizatória, onde 
alega o autor que 
foi surpreendido 
com a informação de 
que a Caixa 
Econômica Federal 
que não poderia 
efetuar empréstimo 
em razão de 
protesto em seu 
nome. Relata que 
jamais manteve 
relação mercantil 
com  qualquer das 
rés. Discorre que a 
em contato com a 
primeira ré, esta 
efetuou a baixa do 
protesto. Por fim, 
requer indenização 
pelos danos 
sofridos.</t>
  </si>
  <si>
    <t>013/1.15.0005504-1</t>
  </si>
  <si>
    <t>Trata de “Ação de 
Declaratória de 
Inexistência de 
Débito c/c 
Indenização por 
Danos Morais e 
pedido liminar de 
suspensão dos 
efeitos do 
protesto”, no qual 
o autor informa que 
efetuou uma compra 
com a corré 
ESQUADRIAS ZANCO, 
na importância de 
R$1.300,00 (hum mil 
e trezentos reais) 
, restando acordado 
como forma de 
pagamento entrada 
no valor de 
R$650,00 
(seiscentos e 
cinquenta reais) e 
o pagamento do 
restante via boleto 
bancário com 
vencimento para 23/
02/2014. Alega 
ainda que efetuou o 
pagamento antes do 
vencimento, no dia 
07/02/2014,razão 
pela qual teria 
sido inscrito 
indevidamente. 
Afirma, ainda, que 
quando recebeu o 
aviso de protesto 
entrou em contato 
com a corré, a qual 
teria se 
comprometido em 
solucionar a 
questão, no entanto 
o título fora 
enviado a protesto 
e o nome do autor 
inscrito, razão 
pela qual o autor 
alega que teve 
danos sofridos, 
posto que tomou 
ciência do ocorrido 
somente quando teve 
compra negada na 
loja TaQi. A 
inclusão da 
Cooperativa no polo 
passivo se deu 
através de 
denunciação à lide 
proposta pelo 
corréu deferida em 
2º grau.</t>
  </si>
  <si>
    <t>Se restar 
comprovado 
que houve 
falha na 
prestação do 
serviço, há 
possibilidad
e de 
condenação 
em danos 
morais.</t>
  </si>
  <si>
    <t>013/1.16.0004406-8</t>
  </si>
  <si>
    <t>Trata-se de Ação 
Indenizatória, onde 
o autor relata que 
é associado da 
Cooperativa, sendo 
titular da conta 
conjunta 05794-0.
Alega que no mês de 
maio do corrente 
ano, ao tentar 
efetuar compras a 
prazo, teve seu 
crédito negado em 
virtude de estar 
cadastrado nos 
órgão de proteção 
ao crédito. 
Relata que ao 
diligenciar junto à 
Cooperativa, foi 
informado que o 
débito é decorrente 
de taxas de 
manutenção de conta 
corrente. 
Relata ter 
solicitado o 
encerramento da 
conta no dia 
30.09.2013. Alega 
que o último 
depósito efetuado 
foi em 08.08.2013 
no valor de R$ 
20,00.
Aduz que após ter 
se dirigido até a 
Unidade de 
Atendimento, a 
cooperativa 
estornou para sua 
conta o valor de R$ 
1.202,00.</t>
  </si>
  <si>
    <t>Se ficar 
comprovado 
que houve 
falha na 
prestação de 
serviços da 
cooperativa, 
poderá haver 
condenação 
em danos 
morais</t>
  </si>
  <si>
    <t>152/1.16.0000345-0</t>
  </si>
  <si>
    <t>Ao que parece trata-
se de protesto de 
duplicata, 
confirmarei as 
informações assim 
que estivermos com 
as cópias. 
Foi determinada a 
sustação do 
protesto, tendo 
sido expedido 
ofício ao 
Tabelionato de 
Protestos.</t>
  </si>
  <si>
    <t>013/1.15.0006226-9</t>
  </si>
  <si>
    <t>O autor afirma que 
sofreu o protesto 
de cheque 
prescrito. Afirma 
que emitiu cheque 
de sua conta no 
Banrisul, o qual 
acabou sendo 
sustado por 
desacordo comercial 
com o beneficiário 
(Dulce Coelho), em 
julho de 2009. 
Reclama que em maio 
de 2015 tomou 
conhecimento da 
existência de 
protesto em seu 
nome, o qual teria 
sido realizado pela 
Cooperativa em 
2010. Afirma que o 
protesto é indevido 
porque o cheque já 
estaria prescrito. 
Pede a 
desconstituição do 
débito e 
indenização por 
danos morais.</t>
  </si>
  <si>
    <t>098/1.16.0000012-0</t>
  </si>
  <si>
    <t>Trata de Ação 
Indenizatória, no 
qual o autor 
informa que fora 
encaminhado à 
protesto título que 
já havia sido
quitado diretamente 
à corré SEMENTE 
ESTRELA COMÉRCIO, 
IMPORTAÇÃO E 
EXPORTAÇÃO LTDA. 
Informa, ainda,
que apesar do 
alegado protesto 
indevido, 
permaneceu inscrito 
por 20 dias. Sendo 
assim, requer a 
condenação em
danos morais, pelos 
supostos danos 
sofridos.</t>
  </si>
  <si>
    <t>Se ficar 
comprovado 
que houve 
falha da 
cooperativa, 
poderá haver 
condenação 
em danos 
morais</t>
  </si>
  <si>
    <t>0303843-
86.2015.8.24.0079</t>
  </si>
  <si>
    <t>Em resumo, a 
concessionária 
autora afirma que 
ofereceu o veículo 
para o corréu 
Adilson Peres 
Mendes que deu 
início às 
tratativas para 
formalização do 
financiamento. 
Segundo a 
concessionária, a 
Cooperativa teria 
confirmado a 
existência do 
financiamento e 
teria solicitado o 
recibo de 
transferência do 
veículo para o nome 
do adquirente para, 
somente então, 
efetuar o repasse 
do numerário à 
concessionária. A 
concessionária 
afirma que cumpriu 
com esta 
providência. 
Todavia, reclama 
que jamais recebeu 
o repasse do valor 
do financiamento. 
Ao contrário, a 
Cooperativa teria 
informado que 
repassara o valor 
diretamente para o 
financiado. O 
adquirente sequer 
teria ido retirar o 
veículo que 
continua na posse 
da concessionária. 
Mesmo assim, consta 
sobre o registro do 
veiculo no DETRAN o 
gravame de 
alienação 
fiduciária em favor 
da Cooperativa. Em 
face desta 
situação, a 
concessionária 
postula a 
declaração de 
rescisão do 
contrato de compra 
e venda e 
autorização para 
transferência do 
veículo, a 
declaração da 
ilegalidade do 
registro da 
alienação 
fiduciária e a 
condenação dos réus 
ao pagamento de 
indenização por 
perdas e danos 
consistentes nos 
impostos e 
depreciação do 
veículo.</t>
  </si>
  <si>
    <t>Embargos de declaração 
da Sentença</t>
  </si>
  <si>
    <t>013/1.16.0007220-7</t>
  </si>
  <si>
    <t>Trata de Ação 
Ordinária por Danos 
Morais e Materiais, 
no qual o autor foi 
informado que fora 
declarada sua 
ilegítima passiva 
em Exceção de Pré 
Executividade  
(Execução n.º 013/
1.13.0011228-9),  
posto que atuou 
como autorizador  
da garantia aval de 
Mariza Brendler 
Orcewala, enquanto 
sua esposa, na 
cédula de crédito 
bancário n.º 
B12831240-6. Posto 
isto, requer Danos 
Morais no importe 
de R$40.000,00 
(quarenta mil 
reais) pela suposta 
inclusão no sistema 
judiciário de 
executados por 02 
anos, bem como 
danos materiais de 
R$3.000,00 (três 
mil reais) 
relativos aos 
honorários 
advocatícios na 
defesa da Execução.</t>
  </si>
  <si>
    <t>se ficar 
comprovado 
que houve 
falha, 
poderá haver 
condenação 
em danos 
morais</t>
  </si>
  <si>
    <t>013/1.16.0005192-7</t>
  </si>
  <si>
    <t>A autora afirma que 
possuía diversos 
contratos com a 
Cooperativa, afirma 
que realizou 
renegociação dos 
contratos, todavia 
não está 
conseguindo 
adimplir com as 
parcelas e não 
concorda com os 
índices do novo 
contrato. Requer a 
anulação do 
contrato de 
renegociação e a 
consignação em 
pagamento dos 
valores referentes 
ao financiamento do 
veículo.
A liminar foi 
deferida apenas 
autorizando o 
deposito mensal das 
parcelas, as quais 
o autor ainda não 
realizou.</t>
  </si>
  <si>
    <t>068.11.001491-7</t>
  </si>
  <si>
    <t>Os autores 
pleiteiam a 
condenação da ré ao 
pagamento de 
indenização a 
título de danos 
morais pela falha 
na prestação do 
serviço de cartão 
de débito 
internacional, 
visto que não 
conseguiram 
utilizar o cartão 
do autor (Júnior) 
em viagem ao 
exterior, e inércia 
na solução do 
problema, bem como 
a incidência do 
CDC. Analisando 
detidamente o caso, 
percebe-se que a 
autora Djenifer não 
tem relação alguma 
com o SICREDI, 
razão pela qual 
postulamos o 
reconhecimento da 
ilegitimidade ativa 
desta. Foi refutada 
a tese de aplicação 
do CDC, visto que 
se trata de relação 
entre associado e 
cooperativa, 
contudo, o 
judiciário vem 
aplicando esta 
legislação aos 
casos análogos.</t>
  </si>
  <si>
    <t>0000605-
05.2014.8.24.0068</t>
  </si>
  <si>
    <t>Trata-se de Ação 
Indenizatória por 
Danos Materiais, 
Perda de Uma Chance 
e Danos Morais, 
onde os autores 
relatam que são 
agricultores e 
solicitaram junto à 
Cooperativa, um 
financiamento para 
a construção de 
crechário de 
suínos, além da 
aquisição de 
terreno para a 
construção da 
atividade. 
Relatam que o 
financiamento não 
foi aprovado pela 
Cooperativa, e que 
tiveram que 
solicitar o valor 
para outra 
Instituição, sendo-
lhes novamente 
negado.</t>
  </si>
  <si>
    <t>016.13.001081-8</t>
  </si>
  <si>
    <t>ENDOSSO 
MANDATO 
Trata-se de 
ação de 
indenização 
por danos 
morais c/c 
declaratória 
de 
inexistência 
de débito. 
Alega o 
autor que se 
surpreendeu 
com um 
aponte a 
protesto de 
dois 
títulos, 
pleiteando 
danos 
morais.</t>
  </si>
  <si>
    <t>0300061-
66.2015.8.24.0016</t>
  </si>
  <si>
    <t>Trata-se de Ação 
Indenizatória, onde 
a autora alega ter 
tido seu benefício 
do INSS sacado 
indevidamente por 
uma colaboradora da 
cooperativa. 
Sustenta que havia 
transferido o 
recebimento para 
outro banco, CEF, e 
que me janeiro/2015 
fora surpreendida 
pela informação de 
que o benefício 
havia sido 
transferido para a 
cooperativa, o que, 
segundo informa, 
não havia 
autorizado. Alega, 
ainda, que o valor 
teria sido 
utilizado para 
cobrir débito que 
desconhece. Em 
vista disto, requer 
a restituição do 
valor e indenização 
por danos morais.
Em sede de liminar, 
foi deferido o 
pedido de suspensão 
do crédito na conta 
da autora junto à 
cooperativa, com 
ofício expedido ao 
INSS.</t>
  </si>
  <si>
    <t>Expectativa 
de valor com 
base na 
natureza da 
demanda e ju
risprudência
.</t>
  </si>
  <si>
    <t>0007814-
69.2015.8.16.0017</t>
  </si>
  <si>
    <t>03ª Vara Cível-Maringá -
 PR</t>
  </si>
  <si>
    <t>Trata-se de ação 
indenizatória em 
que a parte autora 
afirma que sofreu o 
protesto indevido 
da DMI 308653, 
emitida em 24/02/
2015, com  
vencimento  para  
24/03/2015,  no  
valor  de  R$  
7.660,64. Afirma 
que nunca manteve 
relação comercial 
com os requeridos. 
Pede a 
desconstituição do 
débito e a 
indenização por 
danos morais.</t>
  </si>
  <si>
    <t>Trata-se de 
ação indeniz
atória em 
que a parte 
autora 
afirma que 
sofreu o 
protesto 
indevido da 
DMI 308653, 
emitida em 
24/02/2015, 
com  
vencimento  
para  24/03/
2015,  no  
valor  de  
R$  
7.660,64. 
Afirma que 
nunca 
manteve 
relação 
comercial 
com os 
requeridos. 
Pede a desco
nstituição 
do débito e 
a 
indenização 
por danos 
morais.</t>
  </si>
  <si>
    <t>0300076-
89.2016.8.24.0019</t>
  </si>
  <si>
    <t>02ª Vara Cível-
Concórdia - SC</t>
  </si>
  <si>
    <t>O autor afirma que 
contratou 
financiando de 
veículo com a 
cooperativa, 
todavia algumas 
parcelas se 
acumularam sem 
pagamento. Relata 
que realizou um 
acordo com a 
cooperativa e 
liquidou o referido 
contrato em 19/11/
2015.  Afirma ainda 
o autor que foi 
surpreendido com a 
negativação de seu 
nome nos órgãos de 
proteção ao crédito 
realizado pela 
cooperativa. Afirma 
que a cobrança é 
indevida porque o 
contrato encontra-
se liquidado. Pede 
a indenização pela 
inclusão "indevida" 
nos restritivos de 
crédito e a baixa 
da negativação.</t>
  </si>
  <si>
    <t>0301505-
91.2016.8.24.0019</t>
  </si>
  <si>
    <t>01ª Vara Cível-
Concórdia - SC</t>
  </si>
  <si>
    <t>A empresa 
requerente afirma 
que um dos seus 
funcionários o Sr. 
Iran Alves de 
Oliveira desviou 
recursos da 
empresa. Dentre 
estes recursos, 
haveria o cheque nº 
0013, do SICOOB, 
Cooperativa 3033, 
conta nº 11.300-0, 
no valor de R$ 
1.089,00 que foi 
depositado na conta 
do Sr. Iran Alves 
de Oliveira. 
Segundo a empresa 
autora, foi 
solicitado ao 
Sicredi as imagens 
das câmeras de 
segurança do dia em 
que o depósito foi 
realizado, porém, 
teria recebido 
resposta do Sr. 
Oberdan afirmando 
que "o fornecimento 
das imagens podemos 
fazer mediante 
solicitação 
judicial". Por este 
motivo, a empresa 
autora ajuizou a 
demanda exibitória, 
como antecipação de 
prova, para que o 
Sicredi forneça as 
imagens do depósito 
efetuado pelo Sr. 
Iran Alves de 
Oliveira.</t>
  </si>
  <si>
    <t>0301378-
02.2015.8.24.0016</t>
  </si>
  <si>
    <t>Trata-se de ação 
indenizatória em 
que os pais de 
associado falecido, 
Osvaldi Pedro 
Moreira, afirmam 
que o nome do seu 
filho foi inscrito 
pela Cooperativa 
nos restritivos de 
crédito após o seu 
falecimento por 
suicídio, ocorrido 
em 17/11/2014. 
Reclamam que a 
inscrição foi 
abusiva e danosa, 
pois a Cooperativa 
já estaria ciente 
da morte do 
associado desde 24/
11/2014 quando seu 
irmão depositou 
valor para adimplir 
saldo devedor do 
cartão de crédito, 
bem como porque o 
falecido possuía 
contrato de seguro 
prestamista, 
supostamente, sobre 
todas as operações 
mantidas com a 
Cooperativa. 
Portanto, não 
haveria motivo para 
a cobrança de 
débitos. Reclamam 
que sofreram dano 
moral tendo em 
vista que, diante 
da inscrição nos 
restritivos, a 
comunidade local 
passou a especular 
sobre o motivo do 
suicídio. Pedem a 
desconstituição do 
débito e 
indenização pelos 
danos morais 
decorrentes dos 
efeitos da 
inscrição que 
afirmam ser 
indevida.</t>
  </si>
  <si>
    <t>109/1.15.0002726-6</t>
  </si>
  <si>
    <t>O autor afirma que 
foi surpreendido 
com o recebimento 
pelo correio de uma 
apólice de seguros 
que nega tenha 
contratado.  Afirma 
que estão sendo 
descontados de sua 
conta corrente 
valores referentes 
à  PREVISUL 
SEGURADORA. Reclama 
que não contratou o 
seguro da mesma 
forma, não 
autorizou os 
descontos em sua 
conta corrente. 
Pede a declaração 
de inexistência de 
relação jurídica, 
repetição de 
indébito dos 
valores 
descontados, bem 
como indenização 
pelos danos morais 
sofridos.</t>
  </si>
  <si>
    <t>109/1.15.0003524-2</t>
  </si>
  <si>
    <t>O presente processo 
trata-se de Ação 
Indenizatória onde 
o autor relata que 
emprestou um cheque 
para seu irmão no 
valor de R$ 
3.000,00, dado em 
garantia de um 
empréstimo junto à 
corré DJ 
Financiamentos.
Alega que, diante 
do inadimplemento, 
a corré Juliana, 
que é secretária da 
empresa DJ, 
apresentou o cheque 
para compensação 
junto ao Sicredi.
Aduz que o desconto 
realizado é 
irregular.</t>
  </si>
  <si>
    <t>109/1.16.0000992-8</t>
  </si>
  <si>
    <t>Trata-se de ação 
declaratória de 
inexigibilidade de 
débito em que os 
autores alegam que 
contraíram 
financiamento para 
aquisição de 
sistema de 
irrigação (contrato 
B40523972-4), sendo 
que a primeira 
parcela venceria em 
15-12-2018 e a 
última em 15-12-
2024. Porém, 
afirmam que o 
Sicredi lançou no 
sistema como 
vencida uma parcela 
com data de 15-11-
2015 e inscreveu 
indevidamente o 
nome dos autores 
nos restritivos de 
crédito. Pedem 
indenização por 
danos morais e a 
baixa dos 
restritivos.</t>
  </si>
  <si>
    <t>Trata-se de 
ação 
declaratória 
de inexigibi
lidade de 
débito em 
que os 
autores 
alegam que 
contraíram f
inanciamento 
para 
aquisição de 
sistema de 
irrigação 
(contrato 
B40523972-
4), sendo 
que a 
primeira 
parcela 
venceria em 
15-12-2018 e 
a última em 
15-12-2024. 
Porém, 
afirmam que 
o Sicredi 
lançou no 
sistema como 
vencida uma 
parcela com 
data de 15-
11-2015 e 
inscreveu in
devidamente 
o nome dos 
autores nos 
restritivos 
de crédito. 
Pedem 
indenização 
por danos 
morais e a 
baixa dos 
restritivos.</t>
  </si>
  <si>
    <t>109/1.15.0002505-0</t>
  </si>
  <si>
    <t>Trata de Ação 
Indenizatória, no 
qual o qual o autor 
 informa que firmou 
Cédula de Crédito 
Rural Pignoratícia, 
sob n.º B21130488-
1, lhe sendo 
liberado a 
importância de 
R$28.800,00 (vinte 
e oito mil e 
oitocentos reais), 
com vencimento para 
15/03/2013. Alega, 
ainda, que em 
conjunto integrou o 
Programa de 
Garantia de 
Atividade 
Agropecuária – 
PROAGRO, 
objetivando cobrir 
eventual prejuízo. 
Ocorre que a safra 
restou frustrada em 
decorrência de 
forte geada e o 
pedido de 
restituição foi 
indeferido, com a 
justificativa de 
que havia química 
de solo vencida. Em 
decorrência da 
negativa, teve 
prejuízo financeiro 
que resultou na sua 
inscrição nos 
órgãos de proteção 
ao crédito por mais 
de dois anos e 
precisou firmar 
novo financiamento 
ofertado pela 
cooperativa, no 
importe de 
R$34.650,00 (trinta 
e quatro mil reais 
e seiscentos e 
cinquenta reais). 
Sendo assim, 
apresenta cálculo 
demonstrando um 
prejuízo de 
R$44.683,03 
(quarenta e quatro 
mil reais e 
seiscentos e 
oitenta e três 
reais e três 
centavos), razão 
pela qual requer 
que tal valor seja 
arbitrado como 
danos materiais. 
Requer, ainda, a 
condenação em danos 
morais em valor a 
ser arbitrado.
Cumpre, ainda, 
informar que fomos 
declarados revel em 
01/02/2016, pois 
houve juntada de AR 
em 04/09/2015.</t>
  </si>
  <si>
    <t>Se ficar 
comprovado 
que houve 
falha na 
prestação de 
serviços por 
parte da 
Cooperativa, 
poderá haver 
condenação 
em danos 
morais e 
danos 
materiais.</t>
  </si>
  <si>
    <t>0310928-
49.2014.8.24.0018</t>
  </si>
  <si>
    <t>Trata-se de Ação 
Declaratória de 
Inexistência de 
Débito c/c Danos 
Morais e 
Antecipação de 
Tutela, onde a 
autora relata que 
ao solicitar um 
empréstimo, teve o 
mesmo negado em 
virtude de estar 
cadastrada nos 
órgãos de proteção 
ao crédito por um 
débito junto à 
Cooperativa Sicredi 
Alto Nordeste, 
contrato C.C. 19200-
7, débito 18/07/
2014, disponível 01/
09/2014, valor R$ 
1.562,38.
Relata que jamais 
firmou qualquer 
negócio junto à 
Cooperativa. 
Relata que teve 
seus documentos 
falsificados no 
final de 2014 e que 
fez ocorrência 
policial do fato.</t>
  </si>
  <si>
    <t>0305076-
89.2016.8.24.0045</t>
  </si>
  <si>
    <t>Juizado Especial Cível-
Palhoça - SC</t>
  </si>
  <si>
    <t>Trata-se de ação 
indenizatória, onde 
alega o autor que 
possui conta 
corrente na 
cooperativa, nº 
37823-2, com 
sistema de 
aplicação 
financeira com 
resgate automático. 
Relata que ao 
tentar realizar 
compra a prazo no 
comércio local, foi 
surpreendido com a 
informação de que 
havia restrição no 
seu nome por um 
suposto débito 
junto a ré. 
Discorre seu 
gerente não soube 
informar o que 
havia ocorrido. 
Afirma que ao 
retirar extrato de 
sua conta corrente, 
percebeu que, após 
a reclamação ao 
gerente, havia sido 
estornado um valor 
de R$ 344,18, no 
dia 24/06/2016. Por 
fim, requer seja 
declarado 
inexistente do 
débito, seja 
determinado que a 
cooperativa efetue 
a exclusão do nome 
do autor dos 
cadastros 
restritivos de 
crédito, bem como 
seja condenada a 
indenização de 
danos morais. 
Demanda recebida 
com prazo para 
contestação 
expirado.</t>
  </si>
  <si>
    <t>Há chance de 
condenação 
caso tenha 
havido falha 
na prestação 
do serviço, 
mormente por 
pelo prazo 
da 
contestação 
já ter 
expirado 
quando do 
recebimento 
da demanda.</t>
  </si>
  <si>
    <t>0302547-
83.2016.8.24.0082</t>
  </si>
  <si>
    <t>Juizado Especial Cível-
Florianópolis - SC</t>
  </si>
  <si>
    <t>Trata-se de Ação de 
Rescisão Contratual 
c/c Declaratória de 
Inexistência de 
Débito c/c 
Indenização por 
Danos Morais com 
Pedido de Tutela 
Antecipada, onde a 
autora relata que 
em 2014 ao 
participar de um 
processo seletivo 
para uma empresa, 
teve de abrir uma 
conta junto à 
Cooperativa.
Relata que acabou 
desistindo de 
participar do 
processo seletivo, 
sendo informada que 
a conta aberta 
seria encerrada sem 
problemas.
Alega que ao tentar 
comprar um celular 
no ano de 2015, 
teve o crédito 
negado por estar 
cadastrada nos 
órgãos de proteção 
ao crédito por 
iniciativa da 
cooperativa 
demandada.
Aduz que ao buscar 
informações a 
respeito, foi 
informada que o 
valor em aberto é 
referente aos 
pacotes de cesta de 
relacionamento e 
cheque especial, 
totalizando o 
montante de R$ 
2.481,76.</t>
  </si>
  <si>
    <t>0302419-
33.2016.8.24.0092</t>
  </si>
  <si>
    <t>3ª Vara de Direito 
Bancário-Florianópolis -
 SC</t>
  </si>
  <si>
    <t>Trata-se a presente 
demanda de ‘Tutela 
Provisória na 
Modalidade de 
Urgência, de 
Natureza Cautelar e 
Antecedente, com 
Pedido de Concessão 
de Liminar Inaudita 
Altera Pars’, 
intentada pela 
parte autora, por 
meio do qual 
sustenta, em 
síntese, a 
existência de 
cláusulas ilegais e 
abusivas na CCB nº. 
B31530526-4 firmada 
entre as partes, a 
qual teria sido 
utilizada para 
liquidação de 
dívidas oriundas de 
outros 03 (três) 
contratos, quais 
sejam: Contrato nº. 
A419621 
(Renegociação 
Cheque Especial), 
Contrato nº 
B115309185 
(Contrato de 
Financiamento de 
Veículo) e Contrato 
nº B215300481 
(Contrato de 
Capital de Giro). 
Refere que 
desconhece o 
conteúdo dos  
contratos que foram 
objeto de 
liquidação através 
da CCB nº B31530526-
4, motivo pelo qual 
utiliza-se da 
presente Cautelar 
para obter tais 
documentos, visando 
a realização de 
cálculos periciais 
para fins de 
ajuizamento de uma
possível demanda 
revisional. Aduz, 
ainda, que tramita  
Ação de Busca e 
Apreensão n. 
0301344- 
56.2016.8.24.0092, 
em que a parte ora 
autora figura lá no 
polo passivo, e 
cuja ação tem por 
objeto a CCB nº. 
B31530526-4, motivo 
pelo qual, postula 
a suspensão da 
referida ação ante 
a existência de 
evidencias de 
cláusulas abusivas.</t>
  </si>
  <si>
    <t>090/1.11.0002457-7</t>
  </si>
  <si>
    <t>A Cooperativa de 
Crédito, na 
condição de credor 
hipotecário de 
primeiro e segundo 
graus, nos termos 
das duas garantias 
de hipoteca 
constituídas nas 
Cédulas de Crédito 
Bancário nºs 
B11430974-2 e 
B31430960-6 
(documentos em 
anexo) firmadas com 
o executado, ambas 
devidamente 
registradas sob os 
nºs de registro 
R.11-5.231 e R.12-
5.231 junto à 
Matrícula nº 5.231/
2 do Livro 2 do 
Registro Geral dos 
Registros Públicos 
do Serviço 
Registral de Casca/
RS (cópia da 
matrícula em anexo) 
não foi intimada 
sobre a realização 
do leilão designado 
por este MM. Juízo. 
A informação sobre 
a possível 
realização do 
leilão partiu de 
comentários que o 
advogado da 
peticionária ouviu 
no fórum. A 
Cooperativa não 
obteve acesso aos 
autos da execução 
de alimentos, 
tornando-se-lhe 
impossível conferir 
maiores informações 
sobre o leilão 
(como o local, o 
horário, valor da 
dívida, etc), já 
que apenas possui 
acesso às 
informações 
genéricas dos 
andamentos do 
processo que 
constam do site do 
TJRS. Efetivamente, 
na condição de 
credora 
hipotecária, a 
Cooperativa adverte 
que a exequente não 
cumpriu a sua 
incumbência 
estabelecida no 
art. 615, II, do 
CPC. Sem a 
indispensável e 
adequada intimação 
da credora 
hipotecária, 
sobretudo não sendo 
permitido o acesso 
aos autos em razão 
do SEGREDO DE 
JUSTIÇA, a 
realização do 
leilão é 
manifestamente 
nula. Em face do 
descumprimento do 
preceito contido no 
art. 615, II, do 
CPC, requereu COM 
URGÊNCIA a nulidade 
do leilão que 
porventura tenha 
sido designado. 
Impugnou a 
avaliação do 
imóvel.</t>
  </si>
  <si>
    <t>A 
Cooperativa 
de Crédito, 
na condição 
de credor 
hipotecário 
de primeiro 
e segundo 
graus, nos 
termos das 
duas 
garantias de 
hipoteca 
constituídas 
nas Cédulas 
de Crédito 
Bancário nºs 
B11430974-2 
e B31430960-
6 
(documentos 
em anexo) 
firmadas com 
o executado, 
ambas 
devidamente 
registradas 
sob os nºs 
de registro 
R.11-5.231 e 
R.12-5.231 
junto à 
Matrícula nº 
5.231/2 do 
Livro 2 do 
Registro 
Geral dos 
Registros 
Públicos do 
Serviço 
Registral de 
Casca/RS 
(cópia da 
matrícula em 
anexo) não 
foi intimada 
sobre a 
realização 
do leilão 
designado 
por este MM. 
Juízo. A 
informação 
sobre a 
possível 
realização 
do leilão 
partiu de 
comentários 
que o 
advogado da 
peticionária 
ouviu no 
fórum. A 
Cooperativa 
não obteve 
acesso aos 
autos da 
execução de 
alimentos, 
tornando-se-
lhe 
impossível 
conferir 
maiores 
informações 
sobre o 
leilão (como 
o local, o 
horário, 
valor da 
dívida, 
etc), já que 
apenas 
possui 
acesso às 
informações 
genéricas 
dos 
andamentos 
do processo 
que constam 
do site do 
TJRS. Efetiv
amente, na 
condição de 
credora 
hipotecária, 
a 
Cooperativa 
adverte que 
a exequente 
não cumpriu 
a sua 
incumbência 
estabelecida 
no art. 615, 
II, do CPC. 
Sem a indisp
ensável e 
adequada 
intimação da 
credora 
hipotecária, 
sobretudo 
não sendo 
permitido o 
acesso aos 
autos em 
razão do 
SEGREDO DE 
JUSTIÇA, a 
realização 
do leilão é 
manifestamen
te nula. Em 
face do desc
umprimento 
do preceito 
contido no 
art. 615, 
II, do CPC, 
requereu COM 
URGÊNCIA a 
nulidade do 
leilão que 
porventura 
tenha sido 
designado. 
Impugnou a 
avaliação do 
imóvel. 
Neste 
procedimento 
não há 
desembolso 
de valores.</t>
  </si>
  <si>
    <t>030.12.003888-9</t>
  </si>
  <si>
    <t>Trata-se de Ação de 
Cancelamento de 
Protesto, com 
Pedido de 
Indenização por 
Danos Morais.</t>
  </si>
  <si>
    <t>Se ficar car
acterizado 
que houve 
falha na 
prestação 
dos 
serviços, há 
possibilidad
e de 
condenação 
em danos 
morais.</t>
  </si>
  <si>
    <t>056139-
40.2012.8.24.023</t>
  </si>
  <si>
    <t>05ª Vara Cível-
Florianópolis - SC</t>
  </si>
  <si>
    <t>Trata-se de Ação de 
Cancelamento de 
Protesto, cumulada 
com Indenização por 
Danos Morais.</t>
  </si>
  <si>
    <t>064.12.025099-7</t>
  </si>
  <si>
    <t>Trata-se de ação de 
reparação de danos, 
onde busca o 
requerente a 
antecipação dos 
efeitos da tutela 
para que seja 
estornado o valor 
supostamente 
descontado através 
de um cheque, cujo 
original alega ter 
juntado às fls. 10 
dos autos.</t>
  </si>
  <si>
    <t>0876229-
02.2013.8.24.0023</t>
  </si>
  <si>
    <t>1° Juizado Especial 
Cível-Florianópolis - 
SC</t>
  </si>
  <si>
    <t>O autor relata que 
efetuou depósito de 
R$ 1.500,00 na 
conta e, quando 
emitiu cheque o 
mesmo foi devolvido 
por insuficiência 
de fundos. Ao 
questionar a 
Cooperativa foi 
informado que o 
saldo era devedor 
porque ocorrem 
débitos mensais da 
cota capital e 
encargos da conta. 
Afirma que a 
Cooperativa 
prometeu baixar o 
restritivo, porém, 
isto nunca ocorreu, 
gerando uma 
sequência de danos. 
Para tanto, pede 
indenização pelos 
danos morais 
decorrentes da 
manutenção indevida 
nos restritivos.</t>
  </si>
  <si>
    <t>0302309-
49.2014.8.24.0045</t>
  </si>
  <si>
    <t>O autor afirma que 
possuía conta na 
Cooperativa e 
providenciou o seu 
encerramento no mês 
de março de 2010, 
oportunidade em que 
liquidou os débitos 
então existentes. 
Afirma que foi 
surpreendido com a 
inclusão do seu 
nome nos 
restritivos de 
crédito em razão de 
dívida, em 12/11/
2013, pelo valor de 
R$ 1.531,56. 
Afirmando que a 
inclusão nos 
restritivos de 
crédito foi 
indevida, pois já 
havia encerrado a 
conta, pede 
indenização pelos 
danos decorrentes 
do ato ilícito e a 
desconstituição do 
débito.</t>
  </si>
  <si>
    <t>0302565-
24.2015.8.24.0023</t>
  </si>
  <si>
    <t>2º Juizado Especial 
Cível-Florianópolis - 
SC</t>
  </si>
  <si>
    <t>Trata-se de 
cumprimento de 
sentença. O mandado 
de citação de fls. 
46 foi recebido, em 
15/04/2015, por 
José Alcides da 
Silveira, porém, a 
Cooperativa não 
participou da 
audiência e não 
apresentou defesa. 
Foi proferida 
sentença condenando 
a Cooperativa 
condenando à 
desconstituição do 
débito relativo à 
conta corrente 
13031-1 e ao 
pagamento de 
indenização por 
danos morais no 
valor de R$ 
12.000,00. Em face 
desta condenação, a 
autora promoveu o 
cumprimento da 
sentença buscando 
receber o valor da 
condenação.</t>
  </si>
  <si>
    <t>0321157-
19.2015.8.24.0023</t>
  </si>
  <si>
    <t>Trata-se de ação 
ação cautelar com 
pedido liminar para 
suspensão de leilão 
de imóvel sob o 
fundamento de que o 
agravado não teria 
sido devidamente 
notificado para a 
sua constituição em 
mora, de modo que 
todo o procedimento 
relativo à 
consolidação da 
propriedade com o 
credor fiduciário e 
da venda judicial 
do bem estariam 
eivados de 
nulidade. Segundo 
afirma o agravado, 
ele “sequer teve a 
possibilidade de se 
defender, ou seja, 
se tivesse sido 
constituído em 
mora, a 
possibilidade de 
purgar a mora, 
todos os atos 
praticados desde o 
inadimplemento são 
nulos”. A inicial 
também disserta 
sobre a suposta inc
onstitucionalidade 
do Decreto-Lei 70/
66, trazendo à 
colação precedentes 
da década de 90, os 
quais estão 
absolutamente 
desatualizados em 
face do atual 
posicionamento dos 
Tribunais 
Superiores sobre a 
matéria que 
garantem a 
legalidade da 
execução 
extrajudicial. Por 
fim, reclama do 
risco de dano 
irreparável e pede 
a suspensão do 
leilão que havia 
sido marcado para o 
dia 13/08/2015. Sem 
a oitiva da 
Cooperativa 
agravante, foi 
concedida a medida 
liminar 
determinando o 
sobrestamento do 
leilão.</t>
  </si>
  <si>
    <t>0302491-
26.2016.8.24.0090</t>
  </si>
  <si>
    <t>Juizado Especial Cível 
e Criminal-
Florianópolis - SC</t>
  </si>
  <si>
    <t>O autor afirma que 
no dia 24/11/2015 o 
gerente Roberto 
Mafra e outro 
colaborador do 
Sicredi não 
identificaram 
invadiram a sua 
empresa para 
realizar cobrança, 
"chegando a 
empurrar a porta", 
mesmo tendo sido 
informados de que o 
associado não se 
encontrava no 
local. O autor 
relata que o 
gerente Roberto, 
mesmo na ausência 
do autor, 
"gesticulava muito" 
e gritava que o 
autor era devedor 
na sua conta da 
pessoa física, 
muito exaltado, 
constrangendo os 
presentes e 
denegrindo a imagem 
do autor perante 
seus empregados. O 
gerente somente 
teria se retirado 
após advertência do 
sócio do autor, que 
ameaçou chamar seus 
advogados e a 
polícia. Reclama 
que vem sofrendo 
represália de 
"acesso à sua conta 
bancária da pessoa 
jurídica", a qual 
não possui débitos, 
com a finalidade de 
forçar uma 
negociação dos 
débitos da pessoa 
física. Pede 
indenização pelos 
danos morais 
decorrentes do 
constrangimento 
causado pelo 
preposto do Sicredi 
na realização de 
cobrança abusiva.</t>
  </si>
  <si>
    <t>0300637-
33.2016.8.24.0078</t>
  </si>
  <si>
    <t>A autora afirma que 
ao tentar realizar 
compras no comércio 
local foi impedida 
tendo em vista a 
informação que seu 
nome estava 
inscrito nos órgãos 
de proteção ao 
crédito. Relata que 
segundo informações 
do CDL a inscrição 
decorre de dívida 
junto à cooperativa 
referente ao 
contrato CC13053-2. 
Afirma que a 
cobrança é indevida 
porque jamais 
possuiu qualquer 
tipo de conta com a 
requerida e não 
reconhece o 
referido. Afirma 
que não recebeu 
qualquer tipo de 
notificação o que 
impossibilitou sua 
defesa. Pede 
indenização pela 
inclusão "indevida" 
nos restritivos de 
crédito e a baixa 
da negativação.</t>
  </si>
  <si>
    <t>0302819-
60.2016.8.24.0023</t>
  </si>
  <si>
    <t>O autor afirma que 
em junho de 2014 
teve um cheque 
devolvido por 
insuficiência de 
fundos, tendo sido 
incluído no CCF. 
Afirma que no dia 
27 de junho de 2014 
recolheu o cheque 
junto à empresa 
Supermercado 
Giassi, quitando a 
dívida em dinheiro. 
Reclama que 
compareceu ao 
Sicredi no dia 07 
de agosto de 2014 
para tentar 
providenciar a 
baixa do CCF e lhe 
foi exigido o 
pagamento de uma 
taxa de R$ 25,00. 
Afirma que pagou a 
taxa e foi 
informado que o seu 
nome seria baixado 
em 3 dias. Afirma 
que um mês depois, 
ao tentar comprar 
um carro, o seu 
nome continuava 
inscrito no CCF, 
conforme certidão 
com data de 03/09/
2014. Disse que o 
seu nome somente 
foi baixado do CCF 
após ingressar com 
reclamação no 
PROCON. Pede 
indenização por 
danos morais 
decorrentes da 
demora na baixa do 
CCF.</t>
  </si>
  <si>
    <t>0305200-
72.2016.8.24.0045</t>
  </si>
  <si>
    <t>01ª Vara Cível-Palhoça -
 SC</t>
  </si>
  <si>
    <t>Trata a presente de 
Ação Declaratória 
de inexistência de 
débito c/c 
indenização por 
Danos Morais com 
pedido de tutela de 
urgência, no qual a 
autora informa que 
é segunda titular 
da conta corrente 
conjunta n.º 16316-
3, no qual figurava 
como 1º titular a 
Sra. Rosilene 
Santos Brum. 
Informa, ainda, que 
a 1º titular 
possuía contrato de 
plano de Saúde 
firmado através de 
convênio do 
SICREDI, mas que em 
15/04/2016 fora 
solicitado o 
cancelamento do 
mesmo e em resposta 
fora informada que 
o cancelamento 
seria processado em 
01/05/2016. 
Informa, ainda, que 
em 07/06/2016 
requereu a demissão 
do quadro social e 
encerrou a conta 
através do saque de 
R$850,54 
(oitocentos e 
cinquenta reais e 
cinquenta e quatro 
centavos). No 
entanto, alega que 
em 01/07/2016 fora 
informada que houve 
um débito em conta, 
referente a Unimed, 
 realizado em 17/06/
2016. Por fim, 
afirmar que apesar 
de discordar do 
débito, em razão do 
cancelamento 
processado em 01/05/
2016, efetuou o 
pagamento. No 
entanto, ao tentar 
aumentar seu 
crédito no 
Banrisul, em agosto/
2016, teve pedido 
negado em razão de 
inscrição efetuada 
pelo SICREDI. Posto 
isto, requer a 
confirmação da 
antecipação de 
tutela, 
desconstituição da 
dívida, bem como 
danos morais na 
importância de 
R$15.000,00 (quinze 
mil reais).</t>
  </si>
  <si>
    <t>0305199-
87.2016.8.24.0045</t>
  </si>
  <si>
    <t>Trata-se de ação 
indenizatória onde 
alega a autora que 
possuía uma conta 
conjunta  (n. 16316-
3) com a  Sra. 
Angélica Santos de 
Brum. Discorre que 
15 de abril de 
2016, a Autora 
cancelou seu plano 
de assistência 
médica (Unimed). 
Assevera ainda que 
no dia 07 de junho 
de 2016, solicitou 
o cancelamento do 
limite do cheque 
especial, no valor 
de R$ 3.500,00. E, 
entre os dias 07 de 
junho de 2016 e 15 
de junho de 2016, 
encerrou sua conta 
junto a Sicredi 
Aliança RS/SC, 
através do saque de 
R$ 850,54. Todavia, 
relata que no dia 
01 de julho de 
2016, a UA fez 
contato com a 
Autora para que ela 
quitasse o plano de 
saúde que havia 
sido debitado em 
sua conta em 17/06/
16. Assim, mesmo 
tendo cancelado o 
plano de 
assistência médica 
em 15/04/2016 
(processamento em 
01/05/2016), a 
Autora entendeu por 
bem pagar a quantia 
informada pela 
cooperativa, R$ 
1.180,01, em 01/07/
2016. Refere que 
após encerrar a 
aludida conta, 
esteve na agência 
bancária do 
Banrisul, Palhoça, 
no mês de junho de 
2016, para abrir 
uma conta corrente. 
Entretanto, em 
agosto de 2016, 
restou  impedida de 
habilitar a 
modalidade de 
cartão de crédito, 
tendo em vista que 
seu nome havia sido 
incluso no Serasa 
pelo Sicredi, no 
valor de R$ 91,33, 
referente a 
pendencias na conta 
corrente.  Assevera 
que em contato com 
preposto da 
cooperativa, lhe 
foi informando que 
não possuía débito, 
pois a conta estava 
encerrada, 
inclusive o 
colaborador relatou 
que o plano médico 
debitado em sua 
conta em 17/06/2016 
foi totalmente 
indevido pelas 
seguintes razões: ( 
i ) conta estava 
encerrada (07/06/16 
e 15/06/16); ( i i 
) cancelamento do 
plano em 15/04/2016 
(processamento em 
01 /05/2016) e; ( 
iii ) pagamento no 
valor informado 
pela Ré de R$ 
1.180,01 para 
cobrir a suposta 
‘dívida’. Ao final 
requer a imediata 
anulação do 
registro feito 
junto ao Serasa, a 
inexistência da 
dívida de R$ 91,33 
e indenização por 
danos morais no 
valor de R4 
15.000,00.</t>
  </si>
  <si>
    <t>0301414-
20.2016.8.24.0045</t>
  </si>
  <si>
    <t>o	Protesto 
Indevido.Duplicata. 
Falha operacional 
interna
Trata de “Ação 
Declaratória de 
Inexistência de 
Débito c/c Danos 
Morais e Tutela 
Antecipada”, no 
qual o autor alega 
que é cliente da 
corré MECÂNICA 
IMPERATRIZ LTDA 
–EPP desde 2007 e 
que sempre efetuou 
o pagamentos à 
vista, jamais 
autorizando a 
emissão de títulos 
de crédito. Desta 
forma, alega ter 
sido surpreendido 
pela inscrição no 
SERASA e que 
estaria tentando 
comprar uma peça 
para seu caminhão, 
o qual teria sido 
negada, 
necessitando do 
auxílio de seu pai 
para o pagamento da 
peça, que era de 
primeira 
necessidade, pois o 
caminhão seria seu 
equipamento de 
trabalho. O autor 
dispõe que fora 
informado que a 
inscrição refere-se 
a dois títulos de 
R$511,45, com 
vencimento para 22/
12/2015 e 16/01/
2016, os quais 
teriam sido evado à 
protesto em 19/01/
2016 e 15/02/2016. 
O autor junta ainda 
Ata Notarial de 
mensagem de 
Whatsapp, no qual o 
Sr. Jackon – que 
seria um dos sócios 
da corré – em longo 
texto, confirmando 
o ocorrido. Posto 
isto, requereu s 
Sustação do 
Protesto e Danos 
Morais em valor a 
ser arbitrado.
Ainda, houve pedido 
de antecipação de 
tutela, o qual fora 
deferida para 
determinar que a 
Cooperativa e a 
corré Mecânica 
Imperatriz Ltda 
procedam à 
suspensão dos 
protestos, bem como 
para o cancelamento 
das inscrições 
negativas de 
crédito, no prazo 
de cinco dias, sob 
pena de multa 
cominatória diária 
de R$ 300,00 
(trezentos reais), 
limitada desde logo 
a R$ 50.000,00 
(cinquenta mil 
reais).</t>
  </si>
  <si>
    <t>Juntada de Contrarazões 
a Apelação</t>
  </si>
  <si>
    <t>0302171-
44.2014.8.24.0090</t>
  </si>
  <si>
    <t>Juizado Especial Cível-
Norte da Ilha - SC</t>
  </si>
  <si>
    <t>Trata-se de Ação 
Indenizatória por 
Danos Materiais e 
Morais, onde a 
autora relata ter 
aberto uma conta 
salário junto ao 
Sicredi por 
exigência do antigo 
empregador. Alega 
jamais ter 
movimentado a 
referida conta, a 
não ser para 
recebimento do seu 
salário. Aduz que a 
demandada está lhe 
cobrando taxas não 
contratadas.  A 
autora relata, 
ainda, que está 
inscrita nos órgãos 
protetores de 
crédito por débito 
junto à 
Cooperativa, que 
passou a debitar da 
sua conta 
mensalidade 
referente à 
assinatura do 
Jornal Correio do 
Povo. Alega não ter 
contratado tal 
assinatura. Relata 
que contatou o 
Correio do Povo, 
sendo informada de 
que existe uma 
assinatura em nome 
de JOÃO CARLOS DE 
LIS, que utiliza a 
sua conta para o 
débito do valor 
correspondente à 
assinatura do 
jornal.  A autora 
afirma desconhecer 
JOÃO CARLOS DE LIS.</t>
  </si>
  <si>
    <t>há chance de 
condenação 
caso fique 
comprovado 
falha na 
prestação do 
serviço.</t>
  </si>
  <si>
    <t>021/1.16.0007836-4</t>
  </si>
  <si>
    <t>Trata-se de Ação de 
Restituição de 
Valores c/c 
Indenização por 
Danos Morais com 
Pedido de 
Antecipação de 
Tutela, onde a 
autora relata que 
recebia sua pensão 
alimentícia através 
da conta de sua 
mãe. Relata que, 
após o falecimento 
da sua genitora, 
continuou recebendo 
o benefício através 
da mesma conta.
Aduz que o cartão 
para saques teve 
sua validade 
expirada, 
impossibilitando a 
retirada dos 
valores.
Ressalta ter 
tentado renovar o 
cartão, porém, sem 
sucesso, pois a 
titular da conta 
era sua mãe.
Alega, ainda, que 
foram efetuados 
descontos na conta 
devido à cédula de 
crédito contratada 
pela sua mãe em 
vida.</t>
  </si>
  <si>
    <t>9004368-
15.2016.8.21.0021</t>
  </si>
  <si>
    <t>Vara do JEC-Passo Fundo 
- RS</t>
  </si>
  <si>
    <t>Trata-se de ação 
indenizatória, onde 
alega a autora que, 
em 14/01/2014, 
abriu conta junto a 
Requerida, agência 
0228/40 - Conta 
Corrente nº25857-1, 
sendo solicitado um 
depósito de R$ 
20,00 (vinte 
reais), referente 
ao cadastro junto a 
entidade 
financeira. 
Discorre que 
inicialmente 
contratou uma conta 
simples, sem 
nenhuma cobrança, 
com o intuito de 
manter uma conta 
para depósito. 
Informa que passado 
aproximadamente 02 
(dois) anos, mais 
precisamente no mês 
de novembro de 
2015, recebeu via 
correio aviso de 
débito de valores 
nunca utilizados, 
oportunidade em que 
dirigiu-se até a 
unidade central da 
cooperativa a fim 
de tomar ciência do 
que havia ocorrido. 
Alega que o gerente 
de conta lhe 
informou que havia 
sido debitado, via 
“Cartão de 
Crédito”, cobrança 
relativa aos 
seguintes serviços: 
a) Integralização 
de Capital 
Subscrito (DÉBITO); 
b) Seguro 
prestamista 
(DÉBITO); c) Prêmio 
Seguro Prestamista 
(DÉBITO); d) IOF 
Adicional PF-
CH.ESP. e) Cesta de 
Relacionamento 
(DÉBITO); f) Débito 
Conta Fatura 
(DÉBITO); g) Juros 
Utilização 
CH.ESPECIAL 
(DÉBITO). Relata 
que foi informada 
que que existia uma 
dívida junto a 
cooperativa no 
valor de R$ 
2.943,13 (dois mil 
novecentos e 
quarenta e três 
reais e treze 
centavos), e que 
seu nome seria 
incluído no Serviço 
de Proteção ao 
Crédito. Discorre 
que dias após a 
abertura da conta, 
sem ter solicitado, 
recebeu um sua 
residência um 
cartão de crédito, 
o qual foi liberado 
somente no mês de 
outubro de 2015, 
com compras no 
valor de apenas R$ 
219,34 (duzentos e 
dezenove reais e 
trinta e quatro 
centavos), sendo 
que antes desta 
data, não tinha 
sido liberado e 
muito menos 
utilizado tal 
cartão. Aduz que 
após as informações 
prestadas na 
agência, solicitou 
“Pedido de 
demissão”, no dia 
12/11/2015. 
Assevera que em 
virtude de estar 
prestando concurso 
público para 
provimento ao cargo 
de Juiz Leigo, 
ficou apavorada com 
a possível inclusão 
de seu nome ao SPC, 
e, sem pensar, 
efetuou depósito em 
sua conta, a fim de 
saldar a suposta 
dívida e, no mesmo 
instante, solicitou 
o cancelamento de 
sua conta corrente, 
bem como do cartão 
de crédito-VISA, a 
fim de que não 
fosse debitado 
nenhum outro valor 
correspondente a 
“manutenção da 
conta”, conforme 
acordado junto com 
a cooperativa na 
oportunidade do 
cancelamento da 
conta e serviços. 
Esclarece ainda 
que, mesmo após o 
pagamento, a 
cooperativa  
continuou efetuando 
novas cobranças, 
referente ao cartão 
de crédito e da 
conta que já havia 
efetuado o 
cancelamento. Ao 
final, requer a 
condenação da 
cooperativa à 
restituição, em 
dobro, do valor de 
R$ 1.500,00, 
referente ao 
pagamento efetuado, 
descontados os 
valores utilizados 
pela autora de R$ 
219,34, perfazendo 
um total de R$ 
2.561,32, 
acrescidos de 
correção monetária 
e juros legais, o 
definitivo 
cancelamento de seu 
nome nos quadros de 
associados na 
Cooperativa Sicredi 
e indenização por 
danos morais.</t>
  </si>
  <si>
    <t>021/1.11.0017693-6</t>
  </si>
  <si>
    <t>Trata-se de ação 
declaratória de 
inexistência de 
débito cumulada com 
sustação de 
protesto e danos 
morais.    Alega o 
autor que os título 
foram emitidos em 
seu nome, todavia 
deveria ter sido 
emitidos em nome 
dos proprientários 
dos imóveis que ele 
prestou serviço.</t>
  </si>
  <si>
    <t>021/1.13.0005971-2</t>
  </si>
  <si>
    <t>Informo que trata-
se de Ação 
Declaratória de 
inexistência de 
Débito c/c com 
indenização por 
Danos Morais, onde 
foi deferida a 
liminar no sentido 
de que a re exclua 
o nome do autor dos 
cadastros de 
inadimplentes e que 
sejam suspensos os 
efeitos da tutela.</t>
  </si>
  <si>
    <t>Pagamento da 
condenação 
realizado 
referente à 
cota parte. 
Autora pode 
executar o 
restante do 
valor da 
condenação 
da 
cooperativa, 
se assim 
preferir.</t>
  </si>
  <si>
    <t>049/1.13.0002506-2</t>
  </si>
  <si>
    <t>2ª Vara Cível-Frederico 
Westphalen - RS</t>
  </si>
  <si>
    <t>O autor afirma que 
foi sacar dinheiro 
para pagar um carro 
que havia comprado 
em um leilão mas 
foi impedido de 
realizar o saque em 
Passo Fundo, porque 
desconfiaram que 
ele fosse um 
bandido, apenas em 
razão das suas 
roupas de trabalho 
(pintor e 
gesseiro). Pede 
indenização pelos 
danos morais 
sofridos. 
Liminarmente, pede 
a exibição das 
imagens.</t>
  </si>
  <si>
    <t>021/1.14.0011440-5</t>
  </si>
  <si>
    <t>Relata a parte 
autora que recebia 
seu benefício de 
aposentadoria 
através de uma 
conta junto à 
demandada. 
Aduz que, passou a 
receber pelo Banco 
Santander, 
deixando, dessa 
forma, de 
movimentar a 
referida conta. 
Alega que ao tentar 
efetuar compras a 
prazo no comércio 
de sua cidade, teve 
seu crédito negado 
em virtude de estar 
cadastrada junto 
aos órgãos de 
proteção ao 
crédito, por um 
débito junto à 
demandada no valor 
de R$ 308,39. 
Relata que ao 
procurar a 
demandada, foi 
informada que o 
débito é referente 
a um saque efetuado 
no dia 23/01/2012. 
Sustenta jamais ter 
sacado a referida 
quantia.</t>
  </si>
  <si>
    <t>021/1.15.0009283-7</t>
  </si>
  <si>
    <t>Trata-se de ação 
indenizatória, onde 
alega o autor que 
ao tentar realizar 
um financiamento 
soube da inclusão 
de restrição 
impeditiva de 
crédito em seu 
nome, oriundo da 
SERASA, por uma 
dívida inadimplida 
junto a 
cooperativa. Afirma 
que embora 
existisse saldo 
disponível em sua 
conta corrente e 
autorização para 
débito em conta das 
faturas do cartão 
de crédito, a 
cooperativa deixou 
de efetuar o 
referido débito, 
acarretando o 
acúmulo do saldo 
inadimplente do 
cartão de crédito. 
Por fim, requer 
liminarmente a 
retirada do seu 
nome dos cadastros 
restritivos de 
crédito, o que 
restou indeferido.</t>
  </si>
  <si>
    <t>Há chance de 
condenação 
caso fique 
comprovado 
que houve 
inscrição 
indevida.</t>
  </si>
  <si>
    <t>021/1.15.0009582-8</t>
  </si>
  <si>
    <t>Trata-se de ação de 
indenização por 
danos morais 
cumulada com pedido 
de antecipação da 
tutela, em face da 
Wizzard e 
Cooperativa 
Planalto Médio. 
Assevera o autor 
que firmou contrato 
de prestação de 
serviços de ensino 
com a primeira 
demandada, 
acordando os 
pagamentos por meio 
de boletos 
bancários. 
Entretanto, por 
dificuldades 
financeiras acabou 
atrasando alguns 
pagamentos e, após 
receber a intimação 
de protesto, 
compareceu ao 
estabelecimento 
comercial, 
efetuando o 
pagamento. 
Outrossim, mesmo 
após o devido 
pagamento, aduz que 
a escola não 
solicitou o 
cancelamento dos 
títulos enviados 
para protesto. Por 
fim, requer a 
procedência da 
ação, com a 
condenação das  
demandadas pelos 
danos morais que 
lhe foram gerados,</t>
  </si>
  <si>
    <t>5000299-
09.2016.4.04.7104</t>
  </si>
  <si>
    <t>01ª Vara Federal-Passo 
Fundo - RS</t>
  </si>
  <si>
    <t>A empresa autora 
pretende o 
"reparcelamento" 
dos contratos de 
Cédula de Crédito 
Bancário - Programa 
BNDES de 
Sustentação do 
Investimento - PSI, 
registrados sob nº 
B34032920-1 e 
B34032919-8, 
firmados com o 
Sicredi Planalto 
Médio, com recursos 
do BNDES. Informam 
que a Lei nº 13.126/
2015 autorizou o 
BNDES a lançar 
linhas de 
refinanciamento às 
operações firmadas 
no âmbito dos 
Programas 
Procaminhoneiro e 
PSI, caso das 
operações da parte 
autora. Sustenta 
que solicitou o 
"reparcelamento", 
porém, as 
instituições 
financeira 
"empurraram com a 
barriga" o pedido 
apresentado. Afirma 
que atende às 
condições do 
referido diploma 
legal, bem como da 
Resolução BACEN nº 
4.409, de 
28.05.2015 e da 
Circular BNDES 26/
2015 para concessão 
do refinanciamento, 
o qual, contudo, 
foi negado pelo 
BNDES. Formulam os 
seguintes pedidos 
em sede de 
antecipação de 
tutela: a) a 
suspensão da 
exigibilidade dos 
contratos objeto do 
litígio até o 
julgamento da lide, 
sem oferecimento de 
garantia; b) 
alternativamente, a 
suspensão mediante 
o depósito judicial 
das parcelas 
contratuais, 
elidindo os efeitos 
da mora; c) a 
manutenção na posse 
da autora dos bens 
objeto das cédulas 
de crédito bancário 
(caminhão placa IUS 
3590 e semirreboque 
placa IUZ 4186); d) 
que a parte ré se 
abstenha de 
inscrever o nome 
dos autores nos 
cadastros 
restritivos de 
crédito, e, por 
fim; e) que seja 
determinado à ré 
Sicredi agência de 
Passo Fundo a 
apresentação dos 
extratos 
contratuais 
demonstrativos dos 
pagamentos 
efetuados pela 
autora, com 
previsão de juros e 
correção monetária. 
Ao final, no 
mérito, pedem o 
reparcelamento dos 
contratos do 
período de janeiro 
de 2016 a dezembro 
de 2016 (12 
parcelas com 
vencimento a partir 
da última parcela 
adimplida, em 
dezembro de 2105).</t>
  </si>
  <si>
    <t>9002478-
41.2016.8.21.0021</t>
  </si>
  <si>
    <t>O autor relata que 
foi surpreendida 
com o aponte para 
protesto de título 
em seu nome. Afirma 
que jamais manteve 
qualquer relação 
com o credor do 
título, POLIGESSO E 
CIA LTDA. Requereu, 
fossem os réus 
condenados ao 
pagamento de 
indenização por 
danos morais.</t>
  </si>
  <si>
    <t>021/1.16.0010751-8</t>
  </si>
  <si>
    <t>Trata-se de ação de 
indenização por 
danos morais com 
pedido de tutela 
provisória, na qual 
a parte autora 
aduziu que, em 
janeiro do corrente 
ano, solicitou à 
cooperativa o 
cancelamento do 
plano de saúde 
Unimed, todavia as 
mensalidades 
continuaram sendo 
cobradas. Ainda, 
sustentou que pagou 
uma multa no valor 
de R$788,10 
referente a tal 
contrato. Afirma 
que restou  
incluído em 
cadastros de 
inadimplentes. 
Refere que junta 
gravação onde a 
preposta da 
cooperativa assume 
a culpa pelo 
ocorrido com o 
autor.  Ao final, 
requer declaração 
de inexistência de 
dívida, bem como 
indenização por 
danos morais.</t>
  </si>
  <si>
    <t>021/1.15.0014728-3</t>
  </si>
  <si>
    <t>A autora afirma que 
uma conta salário e 
que em julho de 
2015 compareceu à 
unidade para 
encerramento de sua 
conta e pagamento 
do débito de R$ 
365,00. Alega que 
lhe foi negado o 
documento de 
comprovação de 
encerramento de 
conta. Afirma que 
em agosto de 2015 
ao realizar compras 
no comércio local 
foi informada que 
seu nome estava 
inscrito nos órgãos 
de proteção ao 
crédito. Afirma que 
novamente 
compareceu a UA 
para informar o 
equívoco e nada foi 
resolvido e seu 
nome continua 
inscrito nos órgãos 
restritivos de 
crédito. Pede 
liminarmente a 
retirada de seu 
nome dos órgãos de 
proteção ao crédito 
e indenização pelos 
danos morais 
sofridos.
Atenção: foi 
deferida 
antecipação de 
tutela para baixa 
de restritivos. Foi 
expedido ofício ao 
SCPC, todavia peço 
que confirmem o 
cancelamento do 
registro.</t>
  </si>
  <si>
    <t>021/1.12.0019009-4</t>
  </si>
  <si>
    <t>Trata-se de ação 
declaratória c/c 
pedido de 
indenização por 
danos morais e 
repetição do 
indébito. Afirma 
ser correntista da 
cooperativa e que 
constatou a 
cobrança de valores 
indevidos em sua 
conta. Afirma que 
formulou 
requerimento junto 
à coopertativa, 
solicitando a 
restituição dos 
valores cobrados, 
não tendo ocorrido 
tal fato. Refere 
que, 
posteriormente, a 
ré promoveu a baixa 
do PROCAPSICREDI, 
não tendo 
restituídos os 
valores 
indevidamente 
descontados de sua 
conta. Requer o 
deferimento do 
benefício da AJG e 
procedência da 
ação, para declarar 
a cobrança indevida 
das quantias 
mencionadas e 
condenar a ré à 
restituir em dobro 
tais valores.</t>
  </si>
  <si>
    <t>021/1.13.0011379-2</t>
  </si>
  <si>
    <t>Trata-se de Ação 
Cautelar, com 
pedido 
indenizatório 
ajuizada em julho 
de 2013 em face de 
Sicredi Planalto 
Médio e Corsan. 
Alega o autor que 
houve corte de luz 
de sua residência 
pela  Corsan em 16/
07/2013. Todavia, 
alega que todas as 
faturas estavam 
quitadas. Em 
contato com a corré 
Corsan, foi 
informado de que a 
Cooperativa não 
teria repassado os 
valores pagos.</t>
  </si>
  <si>
    <t>135/1.14.0002935-7</t>
  </si>
  <si>
    <t>Trata-se de Ação 
Declaratória de 
Inexistência de 
Débito c/c Pedido 
de Cancelamento de 
Protesto, Danos 
Morais e Pedido de 
Antecipação de 
Tutela, onde a 
autora relata ter 
sido surpreendida 
ao ser informada de 
que havia 
restrições 
creditícias em seu 
nome, decorrente de 
um protesto no 
valor de R$ 347,67.
Relata que buscou 
informações a 
respeito do 
protesto, tomando 
ciência de que o 
título é referente 
a negociação 
efetuada junto à 
empresa DISAN 
DISTRIBUIDORA DE 
COSMÉTICOS LTDA.
Aduz que jamais 
realizou qualquer 
transação com as 
demandadas. 
Relata que o nome 
constante no título 
é  Naiara Mocelin, 
enquanto seu nome é 
Naiara Baseggio 
Mocelin. Informa, 
ainda, que o 
endereço do 
informado no título 
também difere do 
seu.</t>
  </si>
  <si>
    <t>9003012-
82.2016.8.21.0021</t>
  </si>
  <si>
    <t>A autora afirma que 
efetuou compras 
junto à corré 
Paulão Materiais de 
Construção Ltda. 
Afirma que pagou as 
compras adquiridas. 
Reclama que, para a 
sua surpresa, sofre 
o protesto indevido 
de títulos. Pede a 
desconstituição do 
débito e 
indenização pelo 
protesto indevido.</t>
  </si>
  <si>
    <t>021/1.15.0004518-9</t>
  </si>
  <si>
    <t>A autora afirma que 
efetuou o pagamento 
do IPVA do seu 
veículo I/HONDA CR-
V, placa ISR 1919, 
RENAVAM 00115016430 
e, posteriormente, 
foi surpreendida 
por uma informação 
do DETRAN sobre a 
impossibilidade de 
emitir o documento 
referente ao 
exercício de 2015, 
pois havia uma 
inclusão de 
financiamento 
pendente. Refere 
que a inclusão do 
gravame foi 
solicitada pelo 
Sicredi, embora não 
tenha sido 
realizado qualquer 
negócio jurídico 
entre as partes 
envolvendo o 
veículo. Mencionou 
ter tido seu 
direito de 
propriedade 
restrito em razão 
do ocorrido, 
pugnando pela 
concessão da 
antecipação de 
tutela no sentido 
de retirar o 
gravame. Pede a 
desconstituição do 
gravame e 
indenização pelos 
danos decorrentes 
da falha.</t>
  </si>
  <si>
    <t>120/1.15.0000835-4</t>
  </si>
  <si>
    <t>Vara Única-Sananduva - 
RS</t>
  </si>
  <si>
    <t>A empresa autora 
afirma que sempre 
manteve relação 
comercial com a 
corré SEMEATO. 
Contudo, 
recentemente, essa 
situação de 
normalidade restou 
violada em 
decorrência de 
prática de atos em 
abuso de confiança 
e desacordo com a 
legislação vigente, 
gerando inúmeros 
prejuízos à autora. 
Isso porque, as 
autoras tomaram 
conhecimento de que 
a SEMEATO, sem 
qualquer 
autorização, 
tampouco justa 
causa ou amparo em 
qualquer 
solicitação de 
compra, havia 
emitido de forma 
ilegal e ilegítima 
Notas Fiscais, 
todas sob a 
natureza de 
“Faturamento 
Antecipado”, como 
se a autora 
supostamente 
tivesse solicitado 
a compra de 
semeadoras/
adubadoras. As 
Notas fiscais 
somaram o montante 
de R$ 392.246,08. 
Informam as autoras 
nunca terem 
solicitado a compra 
dos implementos 
agrícolas da ré/
Semeato, tampouco 
tinham conhecimento 
da emissão das 
notas. As autoras 
aduzem que tratava-
se de documentos 
frios, sem “causa 
debendi”, não 
representando 
negócios jurídicos 
válidos e eficazes, 
emitidos sem 
autorização das 
autores, sem aceite 
e sem a existência 
de uma relação 
jurídica legítima 
entre as partes. 
Reclamam que os 
títulos foram 
endossados para o 
Sicredi (endosso 
translativo), e a 
instituição 
financeira deu 
seguimento à 
cobrança em nome 
próprio mesmo sem 
possuir a 
comprovação do 
aceite ou verificar 
a regularidade dos 
títulos que lhe 
foram transferidos. 
Os títulos foram 
protestados, 
indevidamente, 
segundo afirmam as 
autoras. Em 
decorrência disso, 
as autoras foram 
surpreendidas no 
mês de março/2015, 
com a intimação 
pelo Tabelionato de 
Ibiaçá, em virtude 
de apontamento de 
protesto, bem como 
houve a inclusão de 
seus nomes nos 
cadastros de 
inadimplentes. 
Pedem indenização 
por danos morais, a 
desconstituição do 
débito.</t>
  </si>
  <si>
    <t>021/1.16.0000944-3</t>
  </si>
  <si>
    <t>O autor relata que 
foi surpreendido 
com a informação de 
protesto de título 
em seu nome. Afirma 
que manteve relação 
comercial com o 
corréu EVERTON DE 
MOURA, mas não que 
ensejasse emissão 
de títulos já que 
havia pago à vista. 
Menciona tratar se 
de duplicata 
simulada já que o 
corréu possuía seus 
dados, de modo que 
se enseja fraude. 
Requereu, em sede 
de antecipação de 
tutela, fosse 
determinada o 
cancelamento do 
protesto, bem como 
seja declarada a 
inexistência do 
débito e fossem os 
réus condenados ao 
pagamento de 
indenização por 
danos morais. Foi 
deferida liminar 
para a sustação dos 
efeitos do 
protesto, oficiado 
o Tabelionato.</t>
  </si>
  <si>
    <t>135/1.16.0000636-9</t>
  </si>
  <si>
    <t>Trata-se de Ação 
Declaratória de 
Inexistência de 
Débito c/c 
Indenização por 
Danos Morais e 
Tutela de Urgência 
de Cancelamento de 
Protesto, onde o 
autor relata que ao 
abastecer seu carro 
e tentar efetuar o 
pagamento a 
crédito, teve o 
mesmo negado em 
virtude da 
existência de 
título protestado 
em seu nome.
Aduz que ao entrar 
em contato com o 
Banco do Brasil, 
foi informado que 
os protestos eram 
referentes aos 
seguintes títulos:
- Duplicata DMI AC 
002, emitida em 06/
01/2016 com 
vencimento em 28/11/
2015, no valor de 
R$1.620,00;
- Duplicata DMI AC 
001, emitida em 03/
02/2016 com 
vencimento em 23/12/
2015 no valor de R$ 
2.700,00;
Alega jamais ter 
mantido qualquer 
relação comercial 
com a Cooperativa 
ou com o primeiro 
demandado, EVERTON 
DE MOURA.</t>
  </si>
  <si>
    <t>021/1.16.0005390-6</t>
  </si>
  <si>
    <t>O autor sustenta 
que foi 
surpreendido com o 
protesto de dois 
títulos em seu 
nome, sendo que 
jamais deu causa à 
emissão dos mesmos. 
Sem identificar 
quem seria o 
sacador ou credor 
originário, apenas 
menciona que o 
Sicredi não adotou 
as cautelas devidas 
antes de promover a 
cobrança dos 
títulos, o que está 
ensejando dano 
indevido à imagem 
do autor. Pede a 
desconstituição do 
débito e 
indenização por 
danos morais.</t>
  </si>
  <si>
    <t>021/1.12.0020527-0</t>
  </si>
  <si>
    <t>Relata o autor que 
em meados de 2012 
contratou o serviço 
da primeira 
requerida no valor 
de R4 1.100,00 
dividido em 5 
parcelas de R$ 
198,00, com 
vencimento todo dia 
05 até novembro 
data da última 
parcela.  
Alega que houve o 
regular pagamento 
de todas as 
parcelas com atraso 
de dois dias no 
pagamento da última 
parcela com 
vencimento em 05/11/
2012..
 Afirma que foi 
surpreendido com 
duas intimações de 
protesto que a 
primeiro foi 
corrigido pela 
primeira requerida 
e o segundo 
protesto não 
reconhece, posto 
que a parcela 
estaria paga, assim 
 Afirma que o 
protesto do título 
é infundado e que 
tal situação gerou 
imenso 
constrangimento.
Requer, ao final, a 
condenação dos réus 
a indenizá-la pelos 
danos morais 
alegadamente 
sofridos.</t>
  </si>
  <si>
    <t>Relata o 
autor que em 
meados de 
2012 
contratou o 
serviço da 
primeira 
requerida no 
valor de R4 
1.100,00 
dividido em 
5 parcelas 
de R$ 
198,00, com 
vencimento 
todo dia 05 
até novembro 
data da 
última 
parcela. 
 Alega que 
houve o 
regular 
pagamento de 
todas as 
parcelas com 
atraso de 
dois dias no 
pagamento da 
última 
parcela com 
vencimento 
em 05/11/
2012..
 Afirma que 
foi 
surpreendido 
com duas 
intimações 
de protesto 
que a 
primeiro foi 
corrigido 
pela 
primeira 
requerida e 
o segundo 
protesto não 
reconhece, 
posto que a 
parcela 
estaria 
paga, assim  
Afirma que o 
protesto do 
título é 
infundado e 
que tal 
situação 
gerou imenso 
constrangime
nto.
Requer, ao 
final, a 
condenação 
dos réus a 
indenizá-la 
pelos danos 
morais 
alegadamente 
sofridos.</t>
  </si>
  <si>
    <t>010/1.13.0000531-9</t>
  </si>
  <si>
    <t>Trata-se 
declaratória de 
inexistência de 
débitos. Alega o 
autor que se 
surpreendeu com um 
aponte a protesto 
de título que 
desconhece.</t>
  </si>
  <si>
    <t>Trata-se 
declaratória 
de 
inexistência 
de débitos. 
Alega o 
autor que se 
surpreendeu 
com um 
aponte a 
protesto de 
título que 
desconhece.</t>
  </si>
  <si>
    <t>021/1.14.0002294-2</t>
  </si>
  <si>
    <t>trata-se de Ação de 
Reparação por Danos 
Materiais e Morais, 
onde o autor relata 
ser titular da 
conta corrente 
19707-6, da agência 
228.
Informa que teve 
três folhas de 
cheques furtadas 
pela sua ex 
companheira, Sra. 
Luciane da Silva 
(folhas números 
405706; 405719; 
405710). Relata que 
os cheques foram 
compensados em sua 
conta, sendo que a 
assinatura era 
totalmente diversa 
da sua. 
Alega que entrou em 
contato com a 
Cooperativa, 
informando o 
ocorrido e 
solicitando o 
ressarcimento dos 
valores 
descontados, sem, 
no entanto, receber 
resposta.
Informa, ainda, que 
solicitou a 
sustação de um dos 
cheques furtados, 
porém, o mesmo foi 
compensado pela 
Cooperativa, que, 
segundo alega, 
sustou o cheque 
errado.</t>
  </si>
  <si>
    <t>021/1.14.0009758-6</t>
  </si>
  <si>
    <t>Trata-se de ação 
desconstitutiva de 
débito c/c danos 
morais e pedido de 
antecipação de 
tutela. Alega o 
autor que, após 
quase um ano sem 
movimentar sua 
conta corrente 
junto à 
Cooperativa, 
percebeu que fora 
realizado 
empréstimo e um 
saque que 
desconhece, que não 
foi feito por ele 
nem autorizou. 
Sustenta que houve 
inscrição 
restritiva de 
crédito oriunda de 
tal débito, que 
seria o apontamento 
indevido.Trata-se 
de ação 
desconstitutiva de 
débito c/c danos 
morais e pedido de 
antecipação de 
tutela. Alega o 
autor que, após 
quase um ano sem 
movimentar sua 
conta corrente 
junto à 
Cooperativa, 
percebeu que fora 
realizado 
empréstimo e um 
saque que 
desconhece, que não 
foi feito por ele 
nem autorizou. 
Sustenta que houve 
inscrição 
restritiva de 
crédito oriunda de 
tal débito, que 
seria o apontamento 
indevido.</t>
  </si>
  <si>
    <t>Estimativa 
com base na 
jurisprudênc
ia para 
casos 
análogos.</t>
  </si>
  <si>
    <t>021/1.14.0012622-5</t>
  </si>
  <si>
    <t>Trata-se de Ação de 
Inexistência de 
Débito c/c 
Indenização por 
Danos Morais. Alega 
o autor que em 04/
04/2014 efetuou 
requerimento de 
encerramento de sua 
conta. Aduz ainda 
que no mês de maio 
do mesmo ano 
percebeu valores a 
menos em sua conta, 
tendo sido 
informado que se 
tratava de 
descontos referente 
ao convenio com SKY-
F. Afirma que 
jamais contratou 
tal serviço. Dessa 
forma, informa que 
requereu à 
cooperativa, 
através da Sra. 
Jociele, o 
cancelamento de 
tais valores. 
Contudo, foi 
informado pela 
colaboradora que 
somente a SKY 
poderia efetuar tal 
cancelamento. Na 
mesma oportunidade 
lhe foi informado 
que o cancelamento 
somente poderia 
ocorrer no mês de 
dezembro</t>
  </si>
  <si>
    <t>Há chance de 
condenação 
caso fique 
comprovado a 
cobrança 
indevida.</t>
  </si>
  <si>
    <t>0018546-
97.2015.8.16.0021</t>
  </si>
  <si>
    <t>02ª Vara Cível-Cascavel 
- PR</t>
  </si>
  <si>
    <t>Autora alega 
protesto indevido 
de título, sendo 
que efetuou o 
pagamento na data 
aprazada.</t>
  </si>
  <si>
    <t>9001937-
08.2016.8.21.0021</t>
  </si>
  <si>
    <t>O autor afirma que 
havia aberto uma 
conta salário com a 
finalidade 
específica de 
recebimento do seu 
salário. Informo 
que em 1997 após 
seu desligamento na 
empresa solicitou o 
encerramento da 
conta. Relata que 
foi surpreendido 
com a inscrição nos 
órgãos de proteção 
ao crédito. Afirma 
que a cobrança é 
indevida porque já 
se passou 19 anos 
que o autor parou 
de utilizar a conta 
salário. Pede 
liminarmente a 
exclusão do seu 
nome dos órgãos 
restritivos a 
declaração de 
inexistência de 
débito e a 
indenização pela 
inclusão "indevida" 
nos restritivos de 
crédito.
O pedido liminar 
foi deferido para a 
exclusão do nome do 
autor dos 
restritivos (ofício 
ao Serasa).</t>
  </si>
  <si>
    <t>021/1.13.0017515-1</t>
  </si>
  <si>
    <t>Trata-se de Ação 
declaratória de 
inexistência de 
débito c/c com 
danos morais, onde 
a autora alega ter 
tido um cheque 
devolvido por falta 
de fundos. Sustenta 
que o valor 
correspondente 
havia sido 
depositada, mas 
que, segundo 
informações da 
cooperativa, teria 
sido utilizado para 
aplicação em um 
fundo. Informa, 
ainda, que o valor 
não foi de todo 
ressarcido, o que 
pleiteia na 
demanda, além de 
indenização por 
danos morais, em 
razão de inscrição 
restritiva de 
crédito oriunda do 
ocorrido.
Em decisão liminar, 
foi deferida a 
exclusão do 
apontamento 
restritivo através 
de ofício ao 
Serasa.</t>
  </si>
  <si>
    <t>Possibilidad
e de 
condenação 
em razão de 
entendimento 
jurisprudenc
ial.</t>
  </si>
  <si>
    <t>027/1.13.0007193-1</t>
  </si>
  <si>
    <t>2ª Vara Cível-Santa 
Maria - RS</t>
  </si>
  <si>
    <t>Ação Declaratória 
de Inexigibilidade 
de débitos c/c 
pedido de danos 
morais.</t>
  </si>
  <si>
    <t>A parte 
autora 
ajuizou a 
presente 
ação 
aduzindo que 
foi 
supreendida 
com a 
intimação do 
Tabelionato 
Protestos, 
dando conta 
de 
apontamento 
de um débito 
no valor de 
R$ 1020,00 
(um mil e 
vinte 
reais). 
Refere que a 
emitente do 
título é a 
corré DISPET 
DISTRIBUIDOR 
PET FOOD 
LTDA, 
empresa com 
a qual não 
possui 
qualquer 
lastro 
comercial.</t>
  </si>
  <si>
    <t>021/1.15.0019337-4</t>
  </si>
  <si>
    <t>Trata-se de ação 
indenizatória, onde 
alega o autor que 
possui vínculo com 
a cooperativa, 
sendo que possui 
investimento que 
lhe rende valores 
mensais. Discorre 
que contratou 
serviço de TV a 
cabo e internet por 
assinatura e, em 
decorrência desta 
contratação, vem 
efetuando pagamento 
em duplicidade das 
faturas, uma vez 
que é descontado 
direto de sua conta 
e pago fatura 
impressa em casa 
lotérica. Aduz que 
jamais autorizou 
débito em conta , 
sendo que tais 
descontos em conta 
estão lhe causando 
perdas em seus 
investimentos. 
Ressalta que a 
cooperativa ao 
invés de aplicar 
seu dinheiro, abriu 
uma conta simples 
sem rendimentos. 
Assevera que as rés 
agiram de má-fé, 
pois oneraram as 
despesas da autora, 
bem como a 
induziram em erro. 
Por fim, requer a 
devolução dos 
valores pagos em 
duplicidade, 
devidamente 
corrigido, bem como 
indenização por 
danos morais</t>
  </si>
  <si>
    <t>Há chance de 
condenação 
caso 
comprovada a 
falha na 
prestação do 
serviço pela 
cooperativa.
,</t>
  </si>
  <si>
    <t>158/1.11.0001629-2</t>
  </si>
  <si>
    <t>Vara Única-Rodeio 
Bonito - RS</t>
  </si>
  <si>
    <t>Trata-se de demanda 
na qual ex 
presidente da 
Cooperativa SICREDI 
Alto Uruguai alega 
ter sido afastado 
do seu cargo de 
Presidente, sob a 
imputação de falsos 
atos faltosos a sua 
pessoa e relativos 
à suposta 
irregularidade de 
prestação de 
contas, bem como 
prática de assédio 
moral.</t>
  </si>
  <si>
    <t>9006051-
87.2016.8.21.0021</t>
  </si>
  <si>
    <t>Em resumo, a autora 
afirma que em 11/10/
2016 adquiriu um 
automóvel Ford 
Focus de Lucas 
Camilo de Castro 
Amorim, que no dia 
16/10/2016 ao 
realizar a 
transferência junto 
ao DETRAN teve 
ciência que o 
veículo se 
encontrava alienado 
à cooperativa e em 
nome de MATILDE 
MADALENA SOARES, 
desde 18/11/2015. A 
autora ainda 
informou que 
procurou a Sra. 
Matilde e esta 
esclareceu que 
realizou apenas uma 
simulação de 
financiamento, 
porém teria 
desistido da compra 
do automóvel Focus.
Alega a autora que 
o automóvel por ela 
comprado já estaria 
vendido para Carlos 
Rodrigo Alves 
Vargas e no 
contrato de compra 
e venda haveria uma 
multa penal de 20% 
sobre no valor da 
venda e que em 
razão da restrição 
do veículo o 
negócio não 
ocorreu, dessa 
forma necessitou 
pagar o valor da 
multa no montante 
de R$ 9.000,00.
Afirma ainda que, 
além de realizar o 
pagamento da multa, 
deixou de lucrar a 
quantia de R$ 
6.000,00 com a 
compra e revenda do 
veículo, já que o 
negócio foi 
desfeito, além 
disso afirma que 
vendeu o automóvel 
por um preço mais 
baixo daquele pago 
ao adquiri-lo e com 
isso perdeu mais R$ 
2.500,00. 
Por fim, alega a 
autora que sofreu 
abalo moral em 
virtude da 
infundada 
restrição.
Em face desta 
situação, a autora 
postula o 
cancelamento 
definitivo da 
restrição de 
alienação 
fiduciária inclusa 
no veículo, a 
condenação da 
cooperativa ao 
pagamento de 
indenização por 
danos materiais no 
valor de R$ 
9.000,00 
correspondente a 
penalidade imposta 
no contrato 
desfeito, ainda o 
pagamento de R$ 
2.500,00 
correspondente ao 
prejuízo obtido 
entre o valor da 
compra e o valor da 
revenda do veículo, 
o pagamento pela 
perda do desconto 
de IPVA no valor de 
R$ 242,12 e R$ 
195,23 pela multa 
pelo atraso na 
transferência do 
veículo. Ainda 
requer a condenação 
da cooperativa ao 
pagamento pelos 
lucros cessantes no 
valor de R$ 
6.000,00 e por fim 
a condenação dos 
réus ao pagamento 
de indenização por 
danos morais no 
valor de R$ 
16.000,00.</t>
  </si>
  <si>
    <t>049/1.14.0001681-2</t>
  </si>
  <si>
    <t>1ª Vara Cível-Frederico 
Westphalen - RS</t>
  </si>
  <si>
    <t>O autor reclama que 
vinham sendo 
efetuados débitos 
em sua conta 
corrente a título 
de "plano/seguro/
contrato de vida" 
desde dezembro de 
2010. Afirma que os 
débitos eram 
originalmente de R$ 
104,92 e foram 
sendo elevados até 
R$ 124,67. Afirma 
que não solicitou 
qualquer produto de 
seguro. Ao busca 
informações junto à 
UA de Frederico, 
foi informado que 
seria relativo a um 
contrato com a 
Unimed. Diante 
desta informação, o 
autor notificou a 
Unimed que 
respondeu que não 
possui nenhum 
contrato com o 
autor. O autor 
informou o retorno 
da Unimed à 
Cooperativa e esta, 
em janeiro de 2014, 
teria reconhecido a 
inexistência de 
autorização para 
tais débitos e 
estornou o valor de 
R$ 3.910,65. 
Todavia, o autor 
afirma que o valor 
a ser restituído 
seria de R$ 
5.839,49, pois a 
Cooperativa não 
incluiu juros de 1% 
ao mês e correção 
monetária. Diante 
disto, ajuizou o 
processo para obter 
a restituição em 
dobro do valor 
devido, bem como a 
indenização por 
danos morais em 
razão do 
aborrecimento 
sofrido.</t>
  </si>
  <si>
    <t>0301629-
91.2014.8.24.0036</t>
  </si>
  <si>
    <t>A empresa autora 
reclama que recebeu 
em pagamento um 
cheque do Sicredi 
emitido por 
Francisco Borges 
dos Santos no valor 
de R$ 5.100,00, na 
data de 23/07/2012. 
Afirma que entrou 
em contato com a 
Cooperativa para 
confirmar se o 
cheque era válido e 
seria pago. 
Reclama, todavia, 
que ao tentar 
depositar o cheque, 
o mesmo retornou 
pela alínea 22 
(divergência de 
assinatura). Refere 
que tomou 
conhecimento de que 
o cheque fazia 
parte de um lote de 
talões furtados. 
Refere que sofreu 
prejuízo e atribui 
responsabilidade 
objetiva à 
Cooperativa pelo 
risco do negócio. 
Pede a restituição 
do valor do 
prejuízo, de R$ 
5.100,00.</t>
  </si>
  <si>
    <t>9002117-
76.2016.8.21.0036</t>
  </si>
  <si>
    <t>Vara Adjunta do JEC de 
Comarca de Soledade-
Soledade - RS</t>
  </si>
  <si>
    <t>Trata-se de Ação 
Indenizatória c/c 
Sustação de 
Protesto, onde a 
parte autora relata 
que vem recebendo 
intimações a 
respeito de 
protestos de 
boletos emitidos 
pela empresa 
AGROINDUSTRIA DE 
ALIMENTOS ENCANTO 
LTDA., tendo como 
apresentante a 
cooperativa 
demandada.
Alega desconhecer 
qualquer tipo de 
transação comercial 
com a primeira 
requerida, não 
sendo a responsável 
pelo débito 
cobrado.</t>
  </si>
  <si>
    <t>Caso fique 
comprovada 
falha na 
prestação de 
serviços por 
parte da 
cooperativa, 
poderá haver 
condenação 
em danos 
morais.</t>
  </si>
  <si>
    <t>021/1.12.0019143-0</t>
  </si>
  <si>
    <t>Afirma a parte 
autora que 
funcionário da 
empresa Bertol S/A 
que encontra-se em 
processo de 
recuperação 
judicial. Assim, 
alega que ficou 
meses sem receber 
salário e as verbas 
rescisórias em 
razão disso passou 
a atrasar os 
valores utilizados 
em seu cheque 
especial e ficando 
inadimplente com a 
requerida, em 
decorrência deste 
fato teve seu nome 
inscrito os órgãos 
de proteção ao 
crédito.
Informa ainda que 
aceitou uma 
proposta de acordo 
ofertada pela 
cooperativa co-ré 
SICREDI PLANALTO 
MÉDIO para quitar a 
dívida oferecendo 
um valor em 
dinheiro e o 
restante seria o 
valor de sua cota 
capital.
Alega o autor que, 
mesmo após o acerto 
com a cooperativa 
seu nome não foi 
excluído dos órgãos 
de proteção ao 
crédito.
Em razão do 
ocorrido, o autor 
quer a declaração 
de inexistência de 
débito, bem como 
indenização por 
danos morais e 
tutela antecipada.</t>
  </si>
  <si>
    <t>Afirma a 
parte autora 
que 
funcionário 
da empresa 
Bertol S/A 
que encontra-
se em 
processo de 
recuperação 
judicial. 
Assim, alega 
que ficou 
meses sem 
receber 
salário e as 
verbas 
rescisórias 
em razão 
disso passou 
a atrasar os 
valores 
utilizados 
em seu 
cheque 
especial e 
ficando 
inadimplente 
com a 
requerida, 
em 
decorrência 
deste fato 
teve seu 
nome 
inscrito os 
órgãos de 
proteção ao 
crédito.
Informa 
ainda que 
aceitou uma 
proposta de 
acordo 
ofertada 
pela 
cooperativa 
co-ré 
SICREDI 
PLANALTO 
MÉDIO para 
quitar a 
dívida 
oferecendo 
um valor em 
dinheiro e o 
restante 
seria o 
valor de sua 
cota capital
.Alega o 
autor que, 
mesmo após o 
acerto com a 
cooperativa 
seu nome não 
foi excluído 
dos órgãos 
de proteção 
ao crédito.
Em razão do 
ocorrido, o 
autor quer a 
declaração 
de 
inexistência 
de débito, 
bem como 
indenização 
por danos 
morais e 
tutela 
antecipada.</t>
  </si>
  <si>
    <t>021/1.13.0000122-6</t>
  </si>
  <si>
    <t>Trata-se de ação de 
indenização por 
danos morais, pois 
alega o autor que 
sendo fiador do 
contrato do 
associado Edgard 
Schneider teve seu 
nome inscrito em 
órgãos de restrição 
de crédito, mesmo 
após a quitação da 
dívida.</t>
  </si>
  <si>
    <t>Efetuado o 
pagamento da 
condenação. 
Aguarda 
quitação do 
débito por 
parte da 
autora.</t>
  </si>
  <si>
    <t>092/1.14.0001115-5</t>
  </si>
  <si>
    <t>Trata-se de Ação 
Declaratória de Ato 
Ilícito c/c 
Indenização, onde a 
parte autora relata 
que recebeu bem 
imóvel de herança 
no ano de 1998.
Relatam que 
venderam o imóvel 
para o Sr. Elton 
Woss, que ao invés 
de realizar 
escritura pública 
do imóvel, 
solicitou que fosse 
feita uma 
procuração pública, 
constando como 
procurador Sr. 
Olivo Woss, pai do 
Sr. Elton.
Relatam que a 
Cooperativa efetuou 
novação de um 
débito com o Sr. 
Elton, através de 
cédula de crédito 
bancária B10233292-
2, no valor de R$ 
36.714,18. 
Alegam que em tal 
operação, o devedor 
Sr. Elton deu em 
garantia as terras 
adquiridas por ele 
dos demandantes, 
mas que não haviam 
sido transferidas 
para o seu nome.
Relatam que a 
dívida venceu sem 
pagamento, ocasião 
em que a 
Cooperativa 
ingressou com ação 
de execução contra 
o devedor, os 
fiadores e contra 
os demandantes, que 
assinaram a Cédula 
de Crédito como 
testemunhas.
Alegam, ainda, que 
foi bloqueado 
indevidamente de 
sua conta o valor 
de R$ 1.089,36.</t>
  </si>
  <si>
    <t>148/1.16.0000060-8</t>
  </si>
  <si>
    <t>Vara Judicial-Ronda 
Alta - RS</t>
  </si>
  <si>
    <t>Trata-se de “Ação 
de Anulação de 
Negócio Jurídico 
com Pedido de 
Reconhecimento da 
Impenhorabilidade 
do Imóvel 
Hipotecado”, no 
qual a parte autora 
alega que é 
agricultor e possui 
terras, sendo a 
primeira 
propriedade de 
06,25has e a 
segunda de 12,5has. 
Alega, ainda, que 
efetuou diversos 
contratos com a 
cooperativa, dentre 
eles alguns com 
juros agrícolas, e 
que precisaram 
renegociar o 
débito, mas o 
beneficio 
anteriores não 
foram repassados e, 
ao final, afirma 
que nas primeiras 
contratações 
somente lhe era 
exigido avalistas, 
mas que no últimos 
03 contratos fora 
exigido como 
garantia uma das 
áreas de terra. 
Houve pedido de 
antecipação de 
tutela para que a 
ré se abstenha de 
ajuizar ação de 
execução em face do 
autor com relação 
aos títulos ora em 
execução, bem como, 
para que seja 
impedida, de forma 
preventiva, a 
penhora do imóvel 
dado em hipoteca 
junto às operações 
financeiras 
informadas nestes 
autos. No entanto, 
a medida não fora 
concedida.</t>
  </si>
  <si>
    <t>9000032-
72.2016.8.21.0148</t>
  </si>
  <si>
    <t>Vara Adjunta do JEC-
Ronda Alta - RS</t>
  </si>
  <si>
    <t>A autora afirma que 
possui conta 
poupança junto ao 
banco há muitos 
anos. Relata que 
começou a receber 
notificações de que 
possuía um débito e 
que seu nome 
estaria inscrito 
nos serviços de 
proteção ao crédito 
e ao entrar em 
contato com a 
Cooperativa foi 
informada de está 
devendo valores 
decorrentes da 
manutenção da conta 
e utilização de 
cheque especial. 
Afirma que a 
cobrança é indevida 
porque a se trata 
de conta poupança e 
jamais firmou 
contrato que 
gerasse tais 
débitos. Pede a 
indenização pelos 
danos morais ditos 
como sofridos.</t>
  </si>
  <si>
    <t>021/1.16.0012690-3</t>
  </si>
  <si>
    <t>Trata-se de ação 
declaratória de 
inexigibilidade de 
débito, cumulada 
com pedido de 
compensação por 
dano moral, onde a 
parte autora relata 
que trabalhou em 
Sarandi do ano de 
2007 a 2009, sendo 
que abriu junto à 
cooperativa uma 
conta salário. 
Alega que sua conta 
não tinha cheque 
especial ou 
qualquer outro 
benefício, sendo 
utilizada apenas 
para recebimento de 
seus proventos. 
Relata que em 2009 
deixou de trabalhar 
na cidade, deixando 
de utilizar a sua 
conta.
Alega que em julho 
do corrente ano, ao 
tentar realizar um 
financiamento, teve 
o mesmo negado por 
estar cadastrado 
nos órgãos de 
proteção ao crédito 
por iniciativa da 
cooperativa 
demandada.
Aduz que ao buscar 
informações a 
respeito da dívida, 
foi informado que o 
débito é 
proveniente de uma 
assinatura da Sky, 
no valor de R$ 
2.000,00.
Alega jamais ter 
contratado os 
serviços da Sky.</t>
  </si>
  <si>
    <t>9000023-
21.2016.8.21.0113</t>
  </si>
  <si>
    <t>A autora afirma que 
possui um seguro de 
seu veículo junto à 
RODOBENS CORRETORA 
DE SEGUROS. Alega 
que em agosto de 
2014 solicitou 
boleto para saldar 
uma parcela do 
prêmio, afirma que 
lhe foi encaminhado 
por e-mail e que 
realizou o 
pagamento do boleto 
direto no caixa do 
Sicredi, conforme 
autenticação do 
boleto abaixo 
anexo. Refere que, 
em contato com a 
seguradora 
verificou que o 
título que havia 
pago não se referia 
ao título emitido, 
devendo proceder 
novo pagamento, sob 
pena de ficar 
descoberta de seu 
seguro. Afirma que 
realizou novo 
pagamento e 
posteriormente 
buscou junto ao 
Sicredi informações 
sobre o destino do 
recurso pago, foi 
informada que o 
Sicredi não possuía 
essa informação 
tendo em vista o 
título ser de outra 
instituição 
financeira. Pede a 
restituição do 
valor pago R$ 
1.671,75 acrescidos 
de correção 
monetária e juros 
legais de 1% a.m 
desde o pagamento 
ocorrido em 05/08/
2014 até o efetivo 
pagamento.</t>
  </si>
  <si>
    <t>069/1.14.0002534-0</t>
  </si>
  <si>
    <t>Vara Judicial-Sarandi - 
RS</t>
  </si>
  <si>
    <t>Trata-se de Ação 
Declaratória de 
Nulidade de Negócio 
Jurídico pelo Rito 
Ordinário c/c 
Pedido de 
Antecipação de 
Tutela, onde a 
parte autora relata 
que adquiriu 
determinada quantia 
de trigo da empresa 
Wagner Agro 
Cereais. 
Relata que o valor 
da compra era de R$ 
54.000,00 a serem 
pagos em três 
parcelas no valor 
de R$ 18.000,00.
Alega ter se 
dirigido à empresa 
Wagner Agro para 
retirada do produto 
adquirido, sendo 
informado de que 
não havia mais 
grãos disponíveis.
Aduz que as três 
duplicatas estão 
prestes a vencer, 
com aviso de 
protesto em caso de 
não pagamento.</t>
  </si>
  <si>
    <t>148/1.15.0001463-1</t>
  </si>
  <si>
    <t>Trata-se de Ação 
Declaratória de 
Inexistência de 
Débito c/c Pedido 
de Repetição de 
Indébito, Danos 
Morais e Tutela 
antecipada, no qual 
o autor informa que 
fora debitado da 
sua conta (conta: 
05613-8, 
Agência:0258, 
Unidade Palmeiras), 
sem autorização, 
valores em favor da 
ClaroTv, conforme 
segue:
-10/08 – R$104,93
-10/09 – R$49,97
-13/10 – R$104,93
-10/11 – R$154,90
Ainda, o autor 
informa que 
solicitou a 
Cooperativa 
estornos e 
cancelamento do 
débito, no entanto 
fora informado que 
se tratava de 
convênio e que os 
valores não 
poderiam ser 
devolvidos. Afirma, 
ainda, que abriu 
protocolo com a 
corré Claro TV, no 
entanto não 
solucionaram a 
questão. Posto 
isto, a mesma 
requer seja 
declarada a 
inexistência do 
débito; a devolução 
em dobro dos 
valores debitados 
da sua conta; Danos 
Morais a serem 
arbitrados em 20 
salários mínimos  e 
Antecipação de 
Tutela para a 
concessão da 
antecipação de 
tutela para que 
seja cancelado o 
desconto mensal 
realizado em sua 
conta-corrente.
Fora deferido os 
pedidos formulados 
a título de 
antecipação de 
tutela para 
determinar que a 
COOPERATIVA DE 
CRÉDITO DE LIVRE 
ADMISSÃO DE 
ASSOCIADOS DA 
REGIÃO DA PRODUÇÃO-
SICREDI, se 
abstenha de efetuar 
novos débitos da 
importância de R$ 
154,90 em favor da 
CLARO/TV, na conta-
corrente da parte 
autora, sob pena de 
multa por 
descumprimento de 
R$ 250,00 a cada 
novo débito 
realizado, até 
decisão final.</t>
  </si>
  <si>
    <t>0303642-
27.2016.8.24.0090</t>
  </si>
  <si>
    <t>Juizado Especial Cível 
e Criminal da Trindade-
Florianópolis - SC</t>
  </si>
  <si>
    <t>Trata-se de Ação 
Anulatória de 
Título Cambial c/c 
Tutela de Urgência 
c/c Pedido de 
Indenização, onde o 
autor relata que 
foi surpreendido 
por uma intimação 
expedida pelo 2º 
Tabelionato de 
Notas, comunicando 
que foi apresentada 
duplicata para 
protesto pelo Banco 
Cooperativo 
Sicredi,  no valor 
de R$ 3.315,29 com 
vencimento em 11/02/
2014.
Aduz que a empresa 
Atacado Redentor – 
primeira demandada 
e suposta credora – 
emitiu a duplicata 
no valor de R$ 
3.201,50 com 
vencimento para o 
dia 15/01/2014, 
utilizando o CNPJ 
da empresa autora, 
mas com endereço 
diverso da sede da 
empresa. 
Alega que os 
débitos referentes 
às duplicatas não 
possuem origem, 
pois não tem aceite 
e nem comprovante 
de entrega das 
mercadorias.
Relata, ainda, que 
em abril recebeu 
uma ligação de seu 
gerente do Banco 
Itaú informando que 
havia outro 
protesto no valor 
de R$ 5.600,00 com 
vencimento em 01/03/
2014 e com protesto 
em 02/04/2014.
A autora alega que 
necessitou comprar 
a prazo, mas foi 
impedida devido aos 
títulos protestados 
em seu nome.</t>
  </si>
  <si>
    <t>092/1.16.0000506-0</t>
  </si>
  <si>
    <t>Em resumo, o autor 
reclama que foi 
surpreendido com o 
protesto de 
duplicata sacada 
por WALDIRO 
GUILHERME HENRICH – 
ME, no valor de R$ 
1150,00.  Refere 
que desconhece a 
dívida, de modo que 
o protesto é 
indevido. Requereu, 
em sede de 
antecipação de 
tutela, para que o 
cartório se 
abstenha realizar o 
protesto e se 
efetuado seja 
cancelado, bem como 
os réus condenados 
ao pagamento de 
indenização por 
danos morais.
A liminar foi 
deferida, foi 
enviado ofício a 
cartório. Peço que 
confirme o 
cancelamento do 
protesto.</t>
  </si>
  <si>
    <t>0017805-
94.2011.815.2003</t>
  </si>
  <si>
    <t>4ª Vara Cível-
Governador Mangabeira - 
BA</t>
  </si>
  <si>
    <t>Protesto. Boleto. 
Indenização danos 
morais.</t>
  </si>
  <si>
    <t>Indenização 
por danos 
morais 
devido a 
protesto 
supostamente 
indevido de 
título no 
valor de R$ 
4.663,85.</t>
  </si>
  <si>
    <t>112/1.13.0000690-8</t>
  </si>
  <si>
    <t>Trata-se de ação 
onde a demandante 
postula a sustação 
de protesto  de 
títulos “duplicatas
”cumulada com danos 
morais.
Assevera que os 
valores oriundos 
dos títulos em 
questão foram 
quitados na data 
ajustada junto a 
Distribuidora de 
Alimentos Sidney 
Pereira, Co-
demandada na ação.</t>
  </si>
  <si>
    <t>013/3.13.0004952-8</t>
  </si>
  <si>
    <t>Trata-se de ação de 
cancelamento de 
protesto com 
anulação de débito 
e cumulada com 
danos morais. O 
autor aduz que 
manteve com a 
codemanda relação 
comercial, contudo 
jamais deixou de 
cumprir com suas 
obrigações.</t>
  </si>
  <si>
    <t>0302576-
34.2016.8.24.0018</t>
  </si>
  <si>
    <t>01º Juizado Especial 
Cível-Chapecó - SC</t>
  </si>
  <si>
    <t>O autor afirma que 
é cliente do banco 
Sicredi e titular 
do cartão nº 
6049822116986115, 
vinculado à conta 
corrente nº 28234-
0, agência 0258. 
Relata que em 09/02/
2016 após realizar 
o abastecimento de 
seu veículo tentou 
efetuar o pagamento 
com seu cartão de 
crédito, todavia 
não foi autorizado. 
Alega que precisou 
pedir ”fiado” o que 
lhe causou 
constrangimento. O 
autor relata que 
compareceu a sua 
agencia onde foi 
constatado o 
cancelamento de seu 
cartão de crédito. 
Alega que 10 dias 
após o ocorrido 
recebeu em sua 
residência uma 
correspondência 
comunicando que seu 
cartão seria 
cancelado no prazo 
de 30 dias e que a 
correspondência 
havia sido emitida 
em 18/01/2016. Em 
razão do ocorrido 
pede a condenação 
pelos danos morais.</t>
  </si>
  <si>
    <t>9000700-
25.2016.8.21.0057</t>
  </si>
  <si>
    <t>Vara Adjunta do JEC-
Lagoa Vermelha - RS</t>
  </si>
  <si>
    <t>Trata a presente de 
“Ação de Declaração 
de Inexistência de 
Débito c/c Danos 
Morais e pedido de 
tutela de urgência 
antecipada”,  no 
qual o autor 
informa que fora 
indevidamente 
protestado por 
débito que 
desconhece, 
conforme dados que 
seguem:
Protesto n.º 422172-
9
Vencimento: 23/06/
2013
Data do protesto: 
17/07/2013
Valor: R$241,10
Sendo assim, o 
autor informa que 
entrou em contato 
com a Cooperativa e 
foi informado que a 
corré DISTRIBUIDORA 
DE ALIMENTOS SIDNEY 
PEREIRA LTDA teria 
emitido diversas 
duplicadas sem 
lastro e efetuado a 
troca com o 
SICREDI. Ocorre que 
o autor entrou em 
contato com o 
corréu e recebeu 
uma carta de 
anuência, mas em 
posse da mesma foi 
informado pelo 
cartório que não 
poderia ser dada a 
baixa no protesto, 
pois a assinatura 
não era do credor 
originário. Posto 
isto, requer o 
cancelamento do 
protesto e seus 
efeitos, bem como 
danos morais no 
valor mínimo de 
R$8.800,00.</t>
  </si>
  <si>
    <t>Se ficar 
comprovado 
que houve 
falha no 
serviço 
prestado 
pela 
Cooperativa, 
possivelment
e haverá 
condenação 
em danos 
morais</t>
  </si>
  <si>
    <t>0311215-
12.2014.8.24.0018</t>
  </si>
  <si>
    <t>Trata-se de ação 
indenizatória, 
alegando o autor 
que possuir uma 
conta junto a 
cooperativa apenas 
para receber 
benefício 
proveniente de 
pensão. Aduz que 
lhe fora ofertado a 
migração para conta 
corrente sem nenhum 
custo de manutenção 
de conta. Informa 
ter sido 
surpreendido por 
inscrição 
restritiva de 
crédito, cuja 
origem seria débito 
da conta referente 
a taxas e serviços 
bancários. Alega 
que o débito é 
indevido, postula 
danos morais.</t>
  </si>
  <si>
    <t>há chance de 
condenção 
caso fique 
comprovada a 
falha na 
prestação de 
serviço ao 
efetuar 
inscrição 
indevida do 
nome do 
autor em 
órgãos de 
restrição 
creditícia.</t>
  </si>
  <si>
    <t>0300061-
31.2016.8.24.0081</t>
  </si>
  <si>
    <t>Trata-se de Ação 
Declaratória de 
Inexistência de 
Débito c/c 
Indenização por 
Danos Morais com 
Pedido de 
Antecipação dos 
Efeitos da Tutela, 
onde a parte autora 
relata que há 
alguns anos realiza 
transações 
financeiras junto à 
ré.
Alega que no ano de 
2015 passou por 
problemas 
financeiros, o que 
fez com que 
atrasasse o 
pagamento de 
algumas parcelas.
Aduz que além de 
ter seu nome 
cadastrado nos 
órgãos de proteção 
ao crédito, a 
cooperativa 
demandada passou a 
efetuar ligações 
diárias cobrando os 
débitos, inclusive 
para o seu 
trabalho.</t>
  </si>
  <si>
    <t>398-
96.2014.8.06.0200</t>
  </si>
  <si>
    <t>Juizado Especial Cível-
Milhã - CE</t>
  </si>
  <si>
    <t>Negativação 
indevida.</t>
  </si>
  <si>
    <t>040/1.12.0000526-7</t>
  </si>
  <si>
    <t>Trata-se de ação 
declaratória de 
nulidade de título 
cambial com pedido 
de antecipação de 
tutela, em face de 
Ram Comércio de 
Peças industriais  
e Cooperativa de 
Crédito Sicredi 
Extremo Sul. Afirma 
que teve uma 
duplicata levada a 
protesto sem 
existir qualquer 
relação comercial 
entre as partes, 
requerendo a 
sustação do 
protesto e a 
anulação do título, 
por se tratar de 
duplicata com 
origem fraudulenta. 
Requer, a concessão 
da antecipação dos 
efeitos da tutela 
para determinar a 
sustação dos 
efeitos do protesto 
apontado junto ao 
Cartório de 
Protestos; a total 
procedência da 
demanda, para 
declarar a nulidade 
da duplicata 
protocolada, a 
sustação definitiva 
dos protestos, seja 
determinada a 
exibição dos 
documentos 
mencionados.</t>
  </si>
  <si>
    <t>0311592-
40.2015.8.24.0020</t>
  </si>
  <si>
    <t>Juizado Especial Cível-
Criciúma - SC</t>
  </si>
  <si>
    <t>Trata-se de ação 
indenizatória, onde 
afirma a parte 
autora que a dívida 
que teria conferido 
lastro à 
negativação 
creditória não 
deveria existir, 
especificamente 
porque alega não 
ter recebido em 
momento algum a 
mercadoria 
adquirida através 
de compra efetuada 
junto a primeira 
ré, fato este, que 
segundo a 
requerente, 
justificou o não 
pagamento dos 
boletos relativos a 
transação efetuada.</t>
  </si>
  <si>
    <t>Ação Ordinária de Inexigibilidade de Obrigação Cambial C/C Indenização por Danos Morais</t>
  </si>
  <si>
    <t>135/1.14.0002905-5</t>
  </si>
  <si>
    <t>Trata-se de ação 
ordinária de 
declaração de 
inexistência de 
débito de títulos 
tidos por sacados 
pela cooperativa e 
lavados a aponte, 
cujo somatória 
monta o total de R$ 
3.6000.000,00.</t>
  </si>
  <si>
    <t>Há chance de 
condenação, 
apenas em 
honorários, 
não há 
pedido inden
izatório.</t>
  </si>
  <si>
    <t>135/1.16.0001794-8</t>
  </si>
  <si>
    <t>Em resumo, a autora 
reclama que foi 
surpreendida com a 
intimação para 
protesto. Refere 
que não possuiu 
qualquer relação 
com a referida 
empresa, de modo 
que o protesto é 
indevido. Afirma 
que solicitou aos 
corréus que 
providenciassem a 
baixa do aponte, 
porém, os mesmos 
não atenderam à 
solicitação e o 
protesto ocorreu. 
Pede o cancelamento 
do protesto e 
indenização por 
danos morais.
Foi determinada a 
sustação do 
protesto, tendo 
sido expedido 
ofício ao 
Tabelionato de 
Protestos.</t>
  </si>
  <si>
    <t>Ação Anulatória de Título de Crédito e Cancelamento de Protesto Cumulada C/C D.MORAL</t>
  </si>
  <si>
    <t>1008548-
93.2015.8.26.0576</t>
  </si>
  <si>
    <t>07ª Vara Cível-São José 
do Rio Preto - SP</t>
  </si>
  <si>
    <t>Trata-se de Ação 
Anulatória ajuizada 
por Viver Bem 
Saudável Comercial 
Ltda, em face de 
Sicredi e Reginaldo 
C.C Rosa-Me.
O Autor alega que 
recebeu duas 
cobranças do 
Cartório de 
Protesto referente 
aos títulos 
emitidos em 06/01/
2015, com 
vencimento em 18/02/
2015, no valor de 
R$ 1.332,15 e outro 
com emissão em 14/
12/2014 e 
vencimento em 29/01/
2015 no valor de R$ 
1.035,95, que teria 
sido protestado 
indevidamente.
Afirma que se 
tratam de 
duplicatas frias, 
tendo inclusive 
lavrado boletim de 
ocorrência.
Assim, sob alegação 
de protesto 
indevido, pleiteia: 
(i) declaração de 
nulidade dos 
protestos e (ii) 
indenização por 
danos morais no 
valor de R$ 
31.520,00.</t>
  </si>
  <si>
    <t>064.12.019448-5</t>
  </si>
  <si>
    <t>02ª Vara Cível-São José 
- SC</t>
  </si>
  <si>
    <t>Ação Declaratória 
de Nulidade de 
Apontamento de 
Boleto Bancário a 
Protesto,  na qual 
a empresa autora 
alega que os 
apontamentos 
levados a protesto 
se deram com base 
em “boleto 
bancário”,  
alegando que é 
defeso em Lei. – 
Endosso Mandato</t>
  </si>
  <si>
    <t>4000531-
16.2013.8.26.0114</t>
  </si>
  <si>
    <t>05ª Vara Cível-Campinas 
- SP</t>
  </si>
  <si>
    <t>1007770-
94.2014.8.26.0597</t>
  </si>
  <si>
    <t>Vara do Juizado 
Especial Cível e 
Criminal-Sertãozinho - 
SP</t>
  </si>
  <si>
    <t>1000404-
71.2016.8.26.0358</t>
  </si>
  <si>
    <t>03ª Vara Judicial-
Mirassol - SP</t>
  </si>
  <si>
    <t>0500473-
53.2014.8.05.0088</t>
  </si>
  <si>
    <t>1ª Vara de Feitos de 
Rel. de Cons. Cível e 
Comerciais-Guanambi - 
BA</t>
  </si>
  <si>
    <t>Autor alega em suma 
que teve crédito 
negado em comércio 
local, e por conta 
disso buscou 
maiores informações 
sobre a motivação 
desta negativa, 
ocasião em que fora 
cientificado sobre 
protesto de título 
em seu nome, feito 
pela Cooperativa a 
mando de um de seus 
associados. Por 
conta no não 
reconhecimento do 
negócio, requer que 
seja declarada 
inexistente a 
dívida, bem como 
que seja indenizado 
pelos supostos 
danos morais 
sofridos.</t>
  </si>
  <si>
    <t>Indenização 
por danos 
morais por 
conta de 
protesto 
supostamente 
indevido de 
título.</t>
  </si>
  <si>
    <t>1016222-
75.2014.8.26.0506</t>
  </si>
  <si>
    <t>02ª Vara Cível-Ribeirão 
Preto - SP</t>
  </si>
  <si>
    <t>Trata-se de Ação 
Declaratória de 
Inexistência de 
Débito cumulada com 
pedido de 
Indenização por 
Danos Morais, sob a 
alegação que teria 
sido o Autor 
negativado inscrito 
indevidamente em 
órgão de proteção 
ao crédito.</t>
  </si>
  <si>
    <t>Considerando 
o acordo 
entre o 
Autor e o 
Corréu, o 
risco é 
analisado 
como remoto.</t>
  </si>
  <si>
    <t>0004270-
05.2015.8.26.0176</t>
  </si>
  <si>
    <t>1ª Vara-Embu das Artes -
 SP</t>
  </si>
  <si>
    <t>1000086-
26.2015.8.26.0099</t>
  </si>
  <si>
    <t>03ª Vara Cível-Bragança 
Paulista - SP</t>
  </si>
  <si>
    <t>No dia 11/12/2014, 
a autora recebeu 
intimação de aviso 
de protesto do 1º 
Tabelião de Notas e 
de Protesto de 
Letras e Títulos de 
Bragança Paulista – 
SP, referente a uma 
duplicata mercantil 
por indicação, 
título nº 45112111, 
emitida em 26/08/
2014, no valor de 
R$ 5.000,00, com 
vencimento para 28/
11/2014, tendo como 
sacadora Rosane 
Almeida Nazari –ME, 
porém desconhece a 
origem da dívida 
bem como afirma não 
ter feito nenhuma 
compra no valor do 
protesto.
Alega não ser 
devedor dessa 
duplicata sacada, 
afirma que se trata 
de “duplicata 
fria”, pois todas 
as compras feitas 
com a primeira Ré 
foram quitadas, 
portanto afirma que 
tem relação com a 
Co- Ré.
Diante dos fatos 
ajuizou a presente 
demanda a fim de 
ser declarada a 
nulidade da 
duplicata, danos 
morais, custas e 
honorários.</t>
  </si>
  <si>
    <t>Considerando 
a sentença 
de 
procedência, 
avaliamos o 
risco como 
provável no 
valor total 
da 
condenação 
R$ 11.000,00</t>
  </si>
  <si>
    <t>38ª Vara Cível-São 
Paulo - SP</t>
  </si>
  <si>
    <t>1017289-
91.2015.8.26.0554</t>
  </si>
  <si>
    <t>09ª Vara Cível-Santo 
André - SP</t>
  </si>
  <si>
    <t>Cobrança indevida. 
Endosso-mandato. 
Duplicata mercantil 
protestada 
indevidamente em 
nome da Autora.
A Sicredi atual 
apenas como 
apresentante do 
título em cartório 
de protestos.</t>
  </si>
  <si>
    <t>0001094-
06.2014.8.26.0450</t>
  </si>
  <si>
    <t>02ª Vara Judicial-
Piracaia - SP</t>
  </si>
  <si>
    <t>Cobrança indevida. 
Endosso-mandato. 
Falha interna. 
Negligência;
Ação julgada 
improcedente.</t>
  </si>
  <si>
    <t>129/1.15.0001134-4</t>
  </si>
  <si>
    <t>Vara Judicial-São Pedro 
do Sul - RS</t>
  </si>
  <si>
    <t>Trata-se de “Ação 
Declaratória de 
Nulidade de título 
c/c Cancelamento de 
Protesto de 
Duplicata” ajuizada 
por Felice 
Indústria de Arroz 
Ltda - RS contra 
Lucas de Castro 
Jaeger Transportes 
e Cooperativa, na 
qual alega ter 
utilizado os 
serviços prestados 
(transporte de 
produtos) pela 
primeira requerida 
em três 
oportunidades (08/
04/2015, 20/04/2015 
e 22/05/2015). 
Ocorre que o mesmo 
declara que teria 
sido surpreendido  
em 05/05/2015 por 
protesto de 
duplicata alegada 
simulada, sem o 
devido aceite. 
Referiu que, na 
referida data, quem 
prestou os serviços 
de transporte de 
produtos foi outra 
empresa (Transall 
Comércio 
Transportes e 
Representações 
Ltda). Desta forma, 
afirmou não 
reconhecer tal 
débito e disse que 
a duplicata é 
simulada, visto 
inexistir aceite ao 
título. Requereu, 
em antecipação de 
tutela, o 
cancelamento ou, 
alternativamente, a 
suspensão dos 
efeitos do protesto 
nº3296, no valor de 
R$5.450,00, levado 
a efeito em 
25.06.2015 junto ao 
1º Tabelionato de 
Notas e Protesto de 
Letras e Títulos de 
Indaiatuba/SP, 
mediante o 
oferecimento de 
caução. Por fim, 
postulou a 
procedência do 
pedido.</t>
  </si>
  <si>
    <t>1058589-
74.2014.8.26.0002</t>
  </si>
  <si>
    <t>30ª Vara Cível-São 
Paulo - SP</t>
  </si>
  <si>
    <t>Endosso Mandato.
Cuida-se de ação 
declaratória de 
inexibilidade de 
débito com 
indenizatória por 
danos morais, por 
meio da qual a 
Autora alega ter 
tido diversos 
títulos protestados 
em seu nome e que 
não teriam lastro, 
motivo pelo qual 
requer a declaração 
de inexigibilidade 
dos débitos e a 
condenação das rés 
ao pagamento de 
indenização por 
danos morais pelo 
protesto indevido.</t>
  </si>
  <si>
    <t>Considerando 
o 
entendimento 
da jurisprud
ência a 
respeito do 
tema tratado 
na ação, 
analisa-se o 
risco como 
possível. 
O valor 
provisionado 
leva em 
conta a 
média dos 
valores 
fixados pelo 
Tribunal de 
Justiça para 
casos 
semelhantes.</t>
  </si>
  <si>
    <t>1065833-
85.2013.8.26.0100</t>
  </si>
  <si>
    <t>35ª Vara Cível-São 
Paulo - SP</t>
  </si>
  <si>
    <t>Cobrança indevida. 
Endosso-mandato. 
Falha interna. 
Abuso do exercício 
regular de direito.</t>
  </si>
  <si>
    <t>Considerando 
a matéria 
tratada na 
ação, a fase 
em que se 
encontra o 
processo e 
atual 
entendimento 
da jurisprud
ência a 
respeito do 
tema e as 
orientações 
de provision
amento 
Sicredi, 
analisamos o 
risco como 
possível.</t>
  </si>
  <si>
    <t>1069411-
56.2013.8.26.0100</t>
  </si>
  <si>
    <t>39ª Vara Cível-São 
Paulo - SP</t>
  </si>
  <si>
    <t>1069929-
46.2013.8.16.0100</t>
  </si>
  <si>
    <t>02ª Vara Cível-São 
Paulo - SP</t>
  </si>
  <si>
    <t>01ª Vara Judicial-
Itatiba - SP</t>
  </si>
  <si>
    <t>1027246-
78.2015.8.26.0114</t>
  </si>
  <si>
    <t>04ª Vara Cível-Campinas 
- SP</t>
  </si>
  <si>
    <t>1007746-
64.2015.8.26.0554</t>
  </si>
  <si>
    <t>No dia 22/04/2015 o 
Autor foi 
surpreendido com o 
recebimento da 
intimação do 
Tabelião de 
Protesto da Comarca 
de Santo André SP, 
para pagar uma 
suposta dívida no 
valor de 
R$1.237,50, mais 
custas e 
emolumentos do 
tabelionato no 
valor de R$102,51 
totalizando a 
quantia de 
R$1.340,01.
Alega não ser 
devedor dessa 
duplicata sacada, 
afirma que se trata 
de “duplicata 
fria”, pois 
inexiste qualquer 
relação ente a 
parte autora e as 
Rés.
Diante dos fatos 
ajuizou a presente 
demanda a fim de 
ser declarada a 
nulidade da 
duplicata, danos 
morais, custas e 
honorários.</t>
  </si>
  <si>
    <t>1008019-
43.2015.8.26.0554</t>
  </si>
  <si>
    <t>Ré protestou o nome 
da autor por boleto 
já quitado.</t>
  </si>
  <si>
    <t>1007943-
19.2015.8.26.0554</t>
  </si>
  <si>
    <t>02ª Vara Cível-Santo 
André - SP</t>
  </si>
  <si>
    <t>Cobrança indevida. 
Endosso-mandato. 
Falha interna. 
Negligência.
Duplicata Mercantil 
nº 3068, com 
vencimento em 20 de 
março de 2015, no 
valor de R$ 
9.800,00 (nove mil 
e oitocentos 
reais), protocolo 
nº 0505-16/04/2015-
19, com data limite 
para pagamento em 
23 de abril de 
2015, apresentada 
junto ao Tabelião 
de Protesto de 
Letras e Títulos de 
Santo André.</t>
  </si>
  <si>
    <t>1008450-
77.2015.8.26.0554</t>
  </si>
  <si>
    <t>07ª Vara Cível-Santo 
André - SP</t>
  </si>
  <si>
    <t>Protesto Indevido 
de Título.</t>
  </si>
  <si>
    <t>1010829-
88.2015.8.26.0554</t>
  </si>
  <si>
    <t>Afirma tratar-se de 
duplicata “fria”, 
pois não reconhece 
o aceite,tampouco a 
aquisição ou 
recebimento de 
qualquer mercadoria 
que justifique sua 
emissão</t>
  </si>
  <si>
    <t>1076026-
91.2015.8.26.0100</t>
  </si>
  <si>
    <t>Protesto indevido 
de título que autor 
desconhece a 
procedência (casos 
da Lacfrios)</t>
  </si>
  <si>
    <t>Juizado Especial Cível-
Santo André - SP</t>
  </si>
  <si>
    <t>1004792-
76.2014.8.26.0361</t>
  </si>
  <si>
    <t>01ª Vara Cível-Mogi das 
Cruzes - SP</t>
  </si>
  <si>
    <t>Autor alega 
protesto indevido 
de títulos.
- PEDIDOS: 
Declaração de 
inexigibilidade dos 
títulos e 
indenização por 
danos morais.</t>
  </si>
  <si>
    <t>1074686-
78.2016.8.26.0100</t>
  </si>
  <si>
    <t>13ª Vara Cível-São 
Paulo - SP</t>
  </si>
  <si>
    <t>1000506-
68.2016.8.26.0625</t>
  </si>
  <si>
    <t>3ª Vara Cível-Taubaté - 
SP</t>
  </si>
  <si>
    <t>Cobrança indevida. 
Endosso-
translativo. Falha 
interna.
Cuida-se de ação 
declaratória de 
inexistência de 
débito c.c. 
indenizatória 
ajuizada em face de 
PNEULAR 
REPRESENTAÇÕES 
COMERCIAIS,  BANCO 
DO BRASIL e da 
COOPERATIVA 
SICREDI, por meio 
da qual o Autor 
afirma ter tido 
dois títulos em seu 
nome levados a 
protesto, os quais 
não teriam lastro e 
nem causa 
subjacente. 
Tratam-se de duas 
duplicatas 
relativas a compra 
de pneus, as quais 
perfazem o valor 
total de R$ 
1.670,00 (mil 
seiscentos e 
setenta reais).
Segundo relatado na 
petição inicial, o 
Autor teria entrado 
em contato com 
PNEULAR 
REPRESENTAÇÕES 
COMERCIAIS, a qual 
teria reconhecido a 
inexistência dos 
débitos mencionados 
nas duplicatas. 
Entretanto, não 
houve a sustação de 
protestos dos 
títulos 
mencionados. Diante 
disso, as 
duplicatas foram 
protestadas junto 
ao 1º e 3º 
Tabeliões de 
Protestos de Letras 
e Títulos de 
Taubaté-SP, bem 
como houve a 
inscrição do nome 
do Autor junto ao 
SCPC e SERASA.</t>
  </si>
  <si>
    <t>0004351-
94.2013.8.26.0346</t>
  </si>
  <si>
    <t>01ª Vara Judicial-
Martinópolis - SP</t>
  </si>
  <si>
    <t>Declaração de 
inexistência da 
dívida.</t>
  </si>
  <si>
    <t>indenização 
por 
inscrição 
indevida.</t>
  </si>
  <si>
    <t>1000175-
43.2015.8.26.0198</t>
  </si>
  <si>
    <t>01ª Vara Cível-Franco 
da Rocha - SP</t>
  </si>
  <si>
    <t>Protesto de 
duplicata.</t>
  </si>
  <si>
    <t>1001082-
53.2016.8.26.0272</t>
  </si>
  <si>
    <t>01ª Vara Judicial-
Itapira - SP</t>
  </si>
  <si>
    <t>Protesto 
Indevido.Duplicata. 
Falha operacional 
interna. Inscrição 
em restritivos.
Cuida-se de Ação 
Declaratória 
cumulada com 
Indenizatória,  que 
possui como objeto 
título cedido pela 
empresa MEBRAS 
METAIS DO BRASIL 
LTDA.
Segundo afirma a 
Autora, com intuito 
único de captar 
valores, a MEBRAS 
teria colocado no 
mercado inúmeros 
títulos sem causa, 
sob o fundamento de 
que teria ocorrido 
um "grave erro 
operacional em seu 
sistema".
Discorre a Autora 
que a empresa 
MEBRAS realizou 
transações sem 
causa, duplicando 
títulos perante 
factorings 
diversas, a fim de 
conseguir crédito 
perante o mercado. 
A empresa MEBRAS 
teria cedido uma 
relação apócrifa, 
onde demonstra o 
títulos 
descontados, cuja 
soma, monta próximo 
de R$ 2.000,000,00 
em títulos frios, 
descontados sem 
causa.</t>
  </si>
  <si>
    <t>Diante do 
entendimento 
jurisprudenc
ial a 
respeito do 
tema e das 
orientações 
de contidas 
no manual de 
provisioname
nto Sicredi, 
consideramos 
o risco como 
possível.
O valor 
provisionado 
é indicado 
com base na 
média do 
quantum 
fixado pelo 
Tribunal de 
Justiça de 
São Paulo 
para casos 
semelhantes 
ao dos 
autos.</t>
  </si>
  <si>
    <t>1006666-
93.2014.8.26.0071</t>
  </si>
  <si>
    <t>01ª Câmara Cível-Bauru -
 SP</t>
  </si>
  <si>
    <t>43ª Vara Cível-São 
Paulo - SP</t>
  </si>
  <si>
    <t>0002858-
63.2013.8.26.0320</t>
  </si>
  <si>
    <t>01ª Vara Cível-Limeira -
 SP</t>
  </si>
  <si>
    <t>Trata-se de ação 
declaratória 
declaratória de 
inexistência de 
débito. Afirma a 
autora que foi 
surpreendida ao ver 
seu nome inscrito 
junto aos órgãos de 
proteção ao 
crédito. Refere que 
no contrato em que 
figurava como 
avalista, houve 
falsificação de sua 
assinatura. Requer 
o deferimento da 
tutela antecipada, 
para que seja 
oficiado aos órgãos 
de proteção ao 
crédito, para 
cancelar o 
apantamento em seu 
nome. Ainda, no 
mérito, requer seja 
declarada a 
inexistência do 
débito, bem como 
sejam cancelados os 
cadastros negativos 
em seu nome. Por 
fim, requereu a 
condenação da 
demandada ao 
pagamento de 
indenização a 
título de danos 
morais.</t>
  </si>
  <si>
    <t>Considerando 
o objeto da 
ação, o 
risco é 
considerado 
como 
possível.</t>
  </si>
  <si>
    <t>1009667-
38.2016.8.26.0032</t>
  </si>
  <si>
    <t>01ª Vara Cível-
Araçatuba - SP</t>
  </si>
  <si>
    <t>Trata-se de ação de 
indenização por 
danos morais, por 
meio da qual o 
Autor alega que o 
seu nome foi 
inscrito em órgão 
de proteção ao 
crédito em razão da 
devolução de um 
cheque em seu nome, 
que supostamente 
adulterado</t>
  </si>
  <si>
    <t>Considerando 
o objeto da 
ação, o 
risco é 
considerado 
como 
possível e o 
valor 
estimado de 
R$ 15.000,00</t>
  </si>
  <si>
    <t>02ª Vara Cível-Marília -
 SP</t>
  </si>
  <si>
    <t>Conforme 
manual do 
cliente, o 
risco será 
considerado 
Possível.</t>
  </si>
  <si>
    <t>100400-
36.2017.8.26.0637</t>
  </si>
  <si>
    <t>2ª Vara Cível-Tupã - SP</t>
  </si>
  <si>
    <t>Conforme se 
verifica das cópias 
anexas, o Autor 
ajuizou a presente 
Ação de Indenização 
por Danos Morais, 
alegando ter aberto 
conta salário, não 
tendo havido 
recebimento de 
nenhum serviço 
adicional, contudo, 
teve seu nome 
negativado que 
alega ser indevido, 
eis que a conta 
está inativa.
Assim, pleiteia 
Danos morais no 
valor de R$ 
10.000,00.</t>
  </si>
  <si>
    <t>Considerando 
a ausência 
de compareci
mento na 
Audiência, e 
revelia, o 
risco é cons
iderado`"pro
vável".</t>
  </si>
  <si>
    <t>1002806-
30.2017.8.26.0637</t>
  </si>
  <si>
    <t>Trata-se de Ação de 
Indenização por 
Danos Morais, na 
qual a Autora alega 
que é Cliente da 
Cooperativa, desde 
10/2016, em 
27.02.2017 emitiu 
cheque nº 000049, 
no valor total de 
R$ 465,64, pré-
datado para 
08.04.2017, para 
pagamento de compra 
realizado junto à 
empresa J. M. 
GASPAR &amp; CIA LTDA 
(VAREJÃO GASPAR). 
Aduz que o cheque 
foi enviado para 
pagamento através 
de compensação 
bancaria e foi 
devolvido “sem 
fundos” em 
10.04.2017, alega 
que havia um saldo 
credor de R$ 466,45 
e, com o pagamento 
do cheque, restaria 
em sua conta R$ 
0,81, considerando 
ainda, que havia 
limite de R$ 900,00 
de cheque especial. 
Afirma que a 
Cooperativa cometeu 
ato ilícito, pela 
devolução do 
cheque, que seria 
indevida, eis que 
possuía limite. 
Diante o narrado, 
pleiteia 
indenização por 
danos morais no 
valor total de R$ 
13.969,20.</t>
  </si>
  <si>
    <t>Ação de Repetição de Indébito c/c Danos Morais</t>
  </si>
  <si>
    <t>0003563-
90.2017.8.26.0071</t>
  </si>
  <si>
    <t>Trata-se de ação de 
repetição de 
indébito c/c danos 
morais, na qual o 
Autor alega ser 
associado da 
Sicredi pelo Cartão 
de Crédito Gold, e 
que teria se 
tornado 
inadimplente no mês 
de junho de 2016, 
quando passou por 
problemas 
financeiros.
Aduz que no mês de 
novembro/2016, 
compareceu na 
unidade para tentar 
o parcelamento 
ocasião em que foi 
informado que 
somente seria 
possível o 
parcelamento 
consignado, sendo 
necessário o 
vínculo com a folha 
de pagamento, 
entretanto, não 
concordou com a 
proposta.
Alega ter recebido 
em dezembro/2016 
uma proposta no 
valor de R$ 
1.930,86, para 
pagamento da dívida 
que somava R$ 
3.217,88, contudo, 
no dia 03/02/2017 o 
Gerente Carlos 
Eduardo Sapata, 
teria descontado da 
conta corrente o 
valor de R$ 831,71, 
que era todo o 
saldo positivo 
existente na conta.
Afirma ter 
solicitado através 
de e-mails que 
retirasse a opção 
débito automático 
de suas faturas, 
ocasião em que 
teria sido 
informado que os 
pagamento somente 
se daria por boleto 
bancário.
Assim, pleiteia a 
tutela de urgência 
para devolução do 
valor de R$ 831,71, 
e no mérito a 
devolução em dobro 
do valor descontado 
e indenização por 
danos morais.</t>
  </si>
  <si>
    <t>Sentença 
procedente, 
risco 
considerado 
provável.</t>
  </si>
  <si>
    <t>1000723-
51.2017.8.26.0666</t>
  </si>
  <si>
    <t>Vara Única-Artur 
Nogueira - SP</t>
  </si>
  <si>
    <t>AÇÃO DE INDENIZAÇÃO 
POR DANOS MATERIAIS 
c/c DANOS MORAIS 
quando do 
recebimento de sua 
fatura do cartão de 
crédito, verificou 
de que haviam 
valores pelos quais 
estavam sendo 
cobrados do mesmo, 
e que não foram 
gastos pelo mesmo.</t>
  </si>
  <si>
    <t>Risco é 
considerado 
possível, 
considerando 
a fase 
inicial.</t>
  </si>
  <si>
    <t>1021498-
65.2015.8.26.0114</t>
  </si>
  <si>
    <t>09ª Vara Cível-Campinas 
- SP</t>
  </si>
  <si>
    <t>Trata-se se Ação 
Anulatória, na qual 
o Autor alega ter 
adquirido o veículo 
Marca Honda, modelo 
Civic sedan 1.7 
16V, ano e modelo 
2001/2001, de 
Placas dbw-6262, 
pagando pelo bem o 
valor de R$ 
10.000,00, que foi 
financiado pela 
Sicredi. 
Afirma que ao 
realizar a referida 
compra o Autor 
contratou, ou ao 
menos queria 
contratar, o 
empréstimo junto à 
Ré no valor de R$ 
10.000,00 (dez mil 
reais), com taxas 
de juros pactuadas 
em 3,2900% ao mês 
conforme se 
verifica da simples 
leitura do 
contrato, 
acreditando que as 
36 parcelas seriam 
no valor de R$ 
483,77, contudo, a 
Sicredi teria 
utilizado taxa de 
juros diversa do 
pactuado, qual 
seja, 3,3714% ao 
mês.
Alega ter havido 
juros mensal na 
forma capitalizada, 
juros compostos 
(anatocismo).
Diante disso, 
pleiteia: a revisão 
integral do 
contrato, repetição 
de indébito de 
valores 
eventualmente pagos 
à mais.</t>
  </si>
  <si>
    <t>0014367-
98.2016.8.16.0017</t>
  </si>
  <si>
    <t>05ª Vara Cível-Maringá -
 PR</t>
  </si>
  <si>
    <t>Suposta fraude</t>
  </si>
  <si>
    <t>0004559-
52.2015.8.16.0131</t>
  </si>
  <si>
    <t>Juizado Especial Cível-
Pato Branco - PR</t>
  </si>
  <si>
    <t>Autora alega que 
foi efetuado o 
pagamento do valor 
total da fatura, 
enquanto o devido, 
seria apenas o 
valor mínimo.</t>
  </si>
  <si>
    <t>163.11.000219-0</t>
  </si>
  <si>
    <t>Vara Única-Capivari - 
SC</t>
  </si>
  <si>
    <t>Alega o autor que é 
correntista do 
banco contestante, 
afirma que em 07/05/
2010 ao tentar 
realizar compras o 
comércio local fora 
surpreendido pela 
restrição de seu 
crédito. Assevera 
que não possui 
nenhum débito com o 
banco requerido, 
por isso ilegal a 
sua inscrição nos 
cadastros de 
devedores. Requer, 
ao final, a 
condenação da ré 
para repará-lo 
pelos danos morais 
sofridos, em 
montante de 40 
salários mínimos.</t>
  </si>
  <si>
    <t>Juizado Especial Cível-
Redenção - PA</t>
  </si>
  <si>
    <t>0012783-
49.2014.8.14.0040</t>
  </si>
  <si>
    <t>0001662-
38.2016.8.14.0045</t>
  </si>
  <si>
    <t>01ª Vara Cível-Redenção 
- PA</t>
  </si>
  <si>
    <t>Indenização 
por danos 
morais 
devido à não 
exclusão do 
vínculo do 
requerente 
com empresa 
associada, 
que levou à 
negativação 
do mesmo.</t>
  </si>
  <si>
    <t>0015574-
56.2016.8.14.0028</t>
  </si>
  <si>
    <t>3ª Vara Cível-Marabá - 
PA</t>
  </si>
  <si>
    <t>Empréstimo - 
avalista sem 
anuência - 
indenizatória.</t>
  </si>
  <si>
    <t>088/1.14.0001071-2</t>
  </si>
  <si>
    <t>Vara Única-Campo Novo - 
RS</t>
  </si>
  <si>
    <t>A autora afirma que 
havia aberto uma 
conta 
exclusivamente para 
recebimento de 
salários. Relata 
que não chegou a 
movimentar a conta, 
pois pediu demissão 
do emprego e se 
mudou para a cidade 
de Braga, no Rio 
Grande do Sul. 
Afirma que foi 
supreendida com a 
sua inclusão no 
SERASA decorrente 
de saldo devedor da 
conta corrente. 
Pede indenização 
pela inclusão 
"indevida" nos 
restritivos de 
crédito e a baixa 
da negativação.</t>
  </si>
  <si>
    <t>2028-
59.2015.8.10.0066</t>
  </si>
  <si>
    <t>Juizado Especial Cível-
Amarante do Maranhão - 
MA</t>
  </si>
  <si>
    <t>Avalista. Protesto. 
Danos morais.</t>
  </si>
  <si>
    <t>Possível 
condenação 
em Danos 
Morais.</t>
  </si>
  <si>
    <t>371161-
60.2014.8.09.0137</t>
  </si>
  <si>
    <t>Vara Cível-Rio Verde - 
GO</t>
  </si>
  <si>
    <t>Apólice. Premiação. 
Marido falecido.</t>
  </si>
  <si>
    <t>Pagamento 
dos valores 
referentes 
às apólices 
de seguro 
contratadas 
pelo 
falecido 
esposo da 
autora.</t>
  </si>
  <si>
    <t>0011890-
82.2016.811.0004</t>
  </si>
  <si>
    <t>Possivel por 
implantaçao 
de limite em 
conta sem 
movimento.</t>
  </si>
  <si>
    <t>47096-
88.2011.8.09.0134</t>
  </si>
  <si>
    <t>Ação declaratória.</t>
  </si>
  <si>
    <t>Ação declara
tória.</t>
  </si>
  <si>
    <t>Ação Indenizatória de Danos Morais C/C com Pedido de Antecipação de Tutela</t>
  </si>
  <si>
    <t>241456-
81.2015.8.09.0134</t>
  </si>
  <si>
    <t>Trata-se de ação 
indenizatória onde 
o Autor alega ser 
avalista de CCB nº. 
30331778-5, firmada 
em 28 de novembro 
de 2013, no valor 
de R$ 192.000,07, 
sendo o devedor Sr. 
Marlos Rodrigues 
Borges. Alega ainda 
que a referida 
cédula foi quitada 
em 21 de maio de 
2015, mesmo assim, 
teve seu nome 
negativado. Assim, 
requereu exclusão 
da negativação, bem 
como indenização 
por danos morais.</t>
  </si>
  <si>
    <t>Possível 
condenação 
por danos 
morais.</t>
  </si>
  <si>
    <t>132046-
54.2016.8.09.0134</t>
  </si>
  <si>
    <t>Compensação de 
cheque - 
indenizatória.</t>
  </si>
  <si>
    <t>426266-
94.2015.8.09.0134</t>
  </si>
  <si>
    <t>Negativação - 
indenizatória.</t>
  </si>
  <si>
    <t>040470-
81.2014.8.09.0134</t>
  </si>
  <si>
    <t>Vara Cível-Quirinópolis 
- GO</t>
  </si>
  <si>
    <t>231989-
78.2015.8.09.0134</t>
  </si>
  <si>
    <t>Cheque. Cobrança 
indevida.</t>
  </si>
  <si>
    <t>Probabilidad
e de perda 
por 
indenização 
por Danos 
Morais e 
Material.</t>
  </si>
  <si>
    <t>056/1.15.0000502-9</t>
  </si>
  <si>
    <t>Vará Única-Júlio de 
Castilhos - RS</t>
  </si>
  <si>
    <t>A empresa autora 
afirma que adquiriu 
produtos da corré 
SEMEATO, porém, 
"tempestivamente" 
cancelou ditos 
pedidos. Afirma que 
foi surpreendida 
com o protesto de 
títulos que não 
possuem origem, uma 
vez que não havia 
pedidos em 
andamento. Pede a 
desconstituição do 
débito e 
indenização por 
danos decorrentes 
dos protestos.</t>
  </si>
  <si>
    <t>2º Juizado Especial 
Cível-Rio de Janeiro - 
RJ</t>
  </si>
  <si>
    <t>Ação Declaratória de Inexigibilidade de Débito c/c Reparação de Danos</t>
  </si>
  <si>
    <t>0004855-
79.2017.8.19.0209</t>
  </si>
  <si>
    <t>1º Juizado Especial 
Cível-Barra da Tijuca - 
RJ</t>
  </si>
  <si>
    <t>O Autor alega 
possuir cartão de 
crédito da Ré, e 
que no mês de julho/
2016, teria 
verificado um 
débito de R$ 
3.000,00 em sua 
fatura. Após 
questionar a 
gerente, foi 
informado que o 
valor era 
decorrente de três 
saques no valor de 
R$ 1.000,00. 
Afirma que mesmo 
desconhecendo os 
referidos saques, 
pleiteou o 
cancelamento do 
cartão. Contudo, 
aduz que mesmo após 
não mais utilizar 
os serviços da Ré, 
tendo sido o cartão 
de crédito 
cancelado, o Autor 
continua a receber 
cobrança de 
anuidade do cartão.
Diante disso, 
pleiteia a 
condenação ao 
pagamento em dobro 
do valor cobrado e 
indenização por 
danos morais.</t>
  </si>
  <si>
    <t>0015171-
96.2017.8.19.0001</t>
  </si>
  <si>
    <t>21º Juizado Especial 
Cível-Rio de Janeiro - 
RJ</t>
  </si>
  <si>
    <t>Trata-se de Ação de 
Repetição de 
Indébito c/c 
Indenização por 
Danos Morais,  na 
qual Autora alega 
que em 04.11.2016 
adquiriu com a 
empresa GORGEOUS 
INDÚSTRIA dois 
vestidos e uma 
echarpe no valor 
total de R$ 
1.135,00. 
Aduz que ao tentar 
efetuar o 
pagamento, que 
seria parcelado em 
duas vezes, o 
cartão de crédito 
não teria sido 
autorizado e, após 
a segunda 
tentativa, fora 
informada que seu 
“saldo era 
insuficiente”. 
Então, na terceira 
tentativa, 
solicitou que o 
pagamento fosse 
realizado da 
seguinte maneira: 
R$ 500,00 no cartão 
SICREDI e R$ 635,00 
no cartão Itaú. 
Afirma que ao 
verificar os 
extratos dos 
cartões de crédito 
do Banco Sicredi e 
do Itaú, a Autora 
observou que a 
compra houvera sido 
debitada duas 
vezes, isto porque 
a primeira 
tentativa, obteve 
êxito, tal qual a 
terceira tentativa. 
Indignada, a Autora 
voltou a loja Corré 
Gorgeous em quatro 
oportunidades, para 
tentar reaver a 
quantia que alega 
ser tomada 
indevidamente, mas 
não obteve sucesso 
no deslinde da 
questão e que a 
mesma deveria se 
reportar a SICREDI. 
Aduz, ainda, que 
ligou para o Banco 
Sicredi, em 24 de 
novembro de 2016, e 
foi informada que 
realmente foram 
feitas duas compras 
no mesmo dia com 
uma diferença de 
dois minutos entre 
elas, a primeira no 
valor de 
R$1.135,00, 
parcelado em duas 
vezes, e a segunda 
no valor de 
R$500,00. Contudo, 
o banco informou 
que a Autora 
deveria solucionar 
a questão com a 
empresa Ré.
Diante do exposto 
pleiteia: (i) 
condenação de 
repetição indébito; 
(ii) R$ 5.000,00 a 
título de danos 
morais.</t>
  </si>
  <si>
    <t>022/1.15.0002193-6</t>
  </si>
  <si>
    <t>Trata-se de Ação 
Ordinária, onde a 
autora relata que 
no intuito de 
adimplir três 
débitos, entrou no 
site das demandadas 
para gerar os 
respectivos 
boletos.
Relata que, no 
entanto, dias após 
ter efetuado os 
pagamentos em um 
correspondente do 
Banco Bradesco, as 
empresas entraram 
em contato 
informando que não 
haviam recebido 
tais valores. 
Alega que ao 
retornar na loteria 
onde efetuou os 
pagamentos, foi 
informada de que 
houve adulteração 
nos códigos de 
barras dos boletos, 
direcionando os 
pagamentos para 
contas diversas dos 
cedentes.</t>
  </si>
  <si>
    <t>022/1.14.0015688-0</t>
  </si>
  <si>
    <t>Trata-se de Ação 
com pedido de 
indenização por 
Danos Morais, onde 
o autor alega em 
sua inicial que em 
Ação Revisional 
(Proc. n.º 022/
1.13.0020447-6 – 
Comarca de Pelotas/
RS) lhe fora 
concedido 
antecipação de 
tutela para 
permanecer na posse 
do veículo objeto 
do contrato, 
mediante depósito 
judicial das 
parcelas e não ter 
seu nome inscrito 
nos órgãos de 
proteção ao 
crédito. 
Apesar da liminar 
concedida, informa 
que fora 
distribuída Ação de 
Busca e Apreensão 
(Proc. nº 042/1/
14.0000794-0 – 
Comarca de Canguçu/
RS ), objetivando o 
resgate do bem 
objeto da Ação 
Revisional, o qual 
restou deferida, 
sendo cumprido a 
medida em 24/06/
2014. No entanto, 
informado o juízo 
da liminar 
concedida na Ação 
Revisional, restou 
revogada a liminar 
de busca a aprensão 
do bem, sendo o 
mesmo devolvido ao 
proprietário em 27/
06/2014. Assim 
sendo, a presente 
demanda fora 
proposta 
objetivando 
indenização sobre 
os supostos danos 
sofridos, posto que 
a alegada apreensão 
na sua residência e 
o objeto apreendido 
(caminhão) ser seu 
instrumento de 
trabalho.</t>
  </si>
  <si>
    <t>007/1.15.0002435-9</t>
  </si>
  <si>
    <t>Trata-se de Ação 
Declaratória de 
Inexistência de 
Débito, com Pedido 
Liminar em Sede de 
Antecipação de 
Tutela, cumulada 
com Indenização por 
Danos Materiais e 
Morais, onde a 
parte autora relata 
que é proprietária 
de um posto de 
combustíveis e que 
teve suas 
atividades 
comprometidas em 
razão de diversos 
títulos protestados 
em seu nome. 
Alega jamais ter 
realizado qualquer 
negociação com as 
empresas 
demandadas.</t>
  </si>
  <si>
    <t>007/1.15.0002787-0</t>
  </si>
  <si>
    <t>Para tanto, 
informamos que 
autor relata no 
processo que já 
ajuizou uma outra 
ação em face das 
sacadoras Ana 
Carolina Centeno, 
A.C.M. Centeno e 
Cia e Centeno e 
Jaskuskulski. 
Afirma que naquele 
processo as 
sacadoras 
confirmaram que a 
dívida é 
inexistente. 
Todavia, não havia 
direcionado a 
demanda contra as 
instituições 
financeiras que 
promoveram os 
protestos. Por 
isto, diante da 
informação que os 
protestos foram 
indevidos, pedem a 
condenação das 
instituições 
financeiras ao 
pagamento de danos 
morais.</t>
  </si>
  <si>
    <t>007/1.15.0004308-6</t>
  </si>
  <si>
    <t>1ª Vara Cível-Camaquã - 
RS</t>
  </si>
  <si>
    <t>Trata-se de ação 
indenizatória, onde 
alega o autor que 
fora subtraído 
valores de sua 
conta por 
funcionário da 
cooperativa. Alega 
que, após quatro 
meses, fora 
depositado em sua 
conta o valor de R$ 
23.000,00 e R$ 
372,10. Entretanto, 
entende que tais  
valores não 
corresponde ao que 
possuía na conta. 
Dias após fora 
creditado mais R$ 
2.100,00 a título 
de correção. 
Discorre que os 
esclarecimentos 
prestados na 
delegacia 
identificaram que o 
Sr. Adair Kobus 
Fagundes fora o 
autor das 
transferências da 
conta do autor, 
totalizando o valor 
de R$ 58.682,00. Ao 
final, requer a 
juntada dos 
extratos de toda 
movimentação 
financeira da conta 
corrente, poupança 
e aplicações, bem 
como cópia da 
auditoria realizada 
para apurar a 
fraude. Ainda 
requer a 
restituição de 
todos os valores 
subtraídos de suas 
contas, acrescido 
de correção 
monetária e 
indenização por 
danos morais.</t>
  </si>
  <si>
    <t>Há possibili
dade de 
condenção em 
razão da 
aparente 
falha na 
prestação de 
serviço.</t>
  </si>
  <si>
    <t>022/1.14.0001449-0</t>
  </si>
  <si>
    <t>Trata-se de ação 
indenizatória, onde 
o autor postula a 
restituição de 
valores que alega 
terem sido 
retirados 
indevidamente de 
sua conta corrente, 
além de indenização 
por danos morais. 
Segundo informa, 
foram retirados 
R$16.250,00 de sua 
conta, tendo a 
Cooperativa mantido-
se inerte na 
restituição do 
valor.
Em sede de liminar, 
foi determinado que 
a Cooperativa 
tomasse as medidas 
necessárias para 
que nenhuma 
movimentação 
bancária fosse 
feita, salvo 
aquelas realizadas 
pessoalmente pelo 
próprio 
correntista, no 
prazo de 48h, sob 
pena de multa 
diária de 
R$1.500,00</t>
  </si>
  <si>
    <t>Perspectiva 
de 
condenação 
considerando 
entendimento 
jurisprudenc
ial.</t>
  </si>
  <si>
    <t>9003313-
26.2016.8.21.0022</t>
  </si>
  <si>
    <t>Trata-se de Ação de 
Indenização por 
Danos Morais, onde 
a parte autora 
relata que possui 
conta corrente 
junto à Cooperativa 
demandada (79783-
9). 
Relata que no dia 
16/10/15 optou por 
aceitar a Máquina 
de Vendas a Cartão 
de Crédito Bandeira 
“REDE”, registrada 
sob o número 
18720714 para ser 
utilizada em seu 
salão de beleza.
Narra que de acordo 
com as informações 
que lhe foram 
repassadas, toda a 
venda realizada 
através do 
equipamento, 
independente de 
parcelamento, 
deveria ser 
creditada em sua 
conta. 
Alega que, no 
entanto, no mês de 
abril do corrente 
ano efetuou vendas 
no valor total de 
R$ 1.449,00, sendo 
que, no entanto, 
foi creditado em 
sua conta apenas o 
valor de R$ 458,05.</t>
  </si>
  <si>
    <t>022/1.15.0015527-4</t>
  </si>
  <si>
    <t>A autora afirma que 
foi surpreendido ao 
ter seu crédito 
negado em razão de 
inscrição nos 
restritivos de 
crédito. Refere que 
a inscrição se deve 
a uma fatura do 
cartão de crédito 
que alega estar 
paga. Pede a 
indenização pela 
inclusão "indevida" 
nos restritivos de 
crédito e 
liminarmente a 
baixa da 
negativação.
Atenção: foi 
indeferida 
antecipação de 
tutela para baixa 
de restritivos.</t>
  </si>
  <si>
    <t>5ª Vara Cível-Pelotas - 
RS</t>
  </si>
  <si>
    <t>022/1.15.0018335-9</t>
  </si>
  <si>
    <t>A autora afirma que 
durante o período 
em que viajou para 
São Paulo, entre 05 
e 10/06/2015, 
sofreu "várias 
situações 
humilhantes" ao 
tentar utilizar o 
seu cartão de 
débito. Segundo a 
autora, aparecia a 
mensagem "transação 
não autorizada". A 
autora relata que 
possuía saldo 
suficiente na conta 
e que o problema 
persistiu mesmo 
após contatos 
telefônicos para 
que a Cooperativa 
solucionasse a 
situação. Reclama 
que sofreu situação 
vexatória e a 
Cooperativa a teria 
tratado com 
indiferença em seu 
pedido de auxílio. 
O dano teria sido 
agravado pelo fato 
de que estava em 
local distante, com 
pouco dinheiro em 
espécie. Pede 
indenização por 
danos morais.</t>
  </si>
  <si>
    <t>0019615-
94.2016.8.16.0130</t>
  </si>
  <si>
    <t>Autora propôs a 
presente ação 
alegando que 
contratou com a 
Segunda Ré (DMT 
REVESTIMENTOS) para 
acabamento em 
gesso, cujo valor 
foi de R$ 8.300,00 
(oito mil e 
trezentos reais), 
em 02 (duas) 
parcelas de R$ 
4.150,00 (quatro 
mil, cento e 
cinquenta reais). 
Afirma que o título 
foi quitado, mas, 
para sua surpresa, 
o mesmo foi 
apontado para 
protesto pela 
Primeira Ré.</t>
  </si>
  <si>
    <t>042/1.15.0001016-1</t>
  </si>
  <si>
    <t>01ª Vara Judicial-
Canguçu - RS</t>
  </si>
  <si>
    <t>Trata-se de Ação de 
Desconstituição de 
Débito c/c Rescisão 
Contratual, com 
Pedido de 
Indenização por 
Danos Morais e de 
Antecipação de 
Tutela para 
Suspensão de 
Descontos e 
Exclusão de 
Cadastramento do 
Nome da Autora e de 
sua falecida mãe de 
Órgãos de Proteção 
ao Crédito, em face 
de COOPERATIVA DE 
CRÉDITO DE LIVRE 
ADMISSÃO DE 
ASSOCIADOS DA ZONA 
SUL - SICREDI ZONA 
SUL RS, BANCO 
COOPERATIVO SICREDI 
S/A, CORRETORA DE 
SEGUROS SICREDI 
LTDA. e ICATU 
SEGUROS S/A. 
Narra que sua mãe 
contratou um 
empréstimo junto a 
Cooperativa, sendo 
obrigada a também 
realizar a 
contratação de 
seguro de vida, na 
forma de venda 
casada, que 
quitaria o débito 
em caso de 
falecimento da 
contratante. 
Ocorre que o óbito 
veio a ocorrer no 
dia 10/03/2015, 
sendo que, os 
descontos 
permanecem na conta 
conjunta que a 
genitora da autora 
abriu juntamente 
com essa, para 
pagamento do 
empréstimo 
consignado 
contratado.</t>
  </si>
  <si>
    <t>Se ficar 
comprovado 
que houve 
falha por 
parte da 
Cooperativa, 
poderá haver 
condenação 
em danos 
morais.</t>
  </si>
  <si>
    <t>042/1.15.0001747-6</t>
  </si>
  <si>
    <t>Afirmam os autores 
que o Sr. Eliandro 
é cliente da 
requerida desde 
2007, quando se 
filiou na 
cooperativa e abriu 
a conta nº 35216-0, 
relata que em 2011 
após casar-se abriu 
conta conjunta com 
sua esposa de nº 
35843-6 e em razão 
de não utilizar tal 
conta os autores 
optaram por encerá-
la. Afirmam que a 
solicitação de 
encerramento foi 
oral.  O autor 
refere que em 
dezembro de 2014 
solicitou o 
encerramento de sua 
conta pessoal, 
todavia lhe foi 
informado que 
existia uma 
pendência 
financeira acerca 
da conta conjunta. 
Alega que procurou 
a unidade de Arroio 
do Padre, local 
onde possuía a 
conta conjunta, e 
lhe foi informado 
que o valor seria 
estornado. Assim, 
relata o autor que, 
novamente solicitou 
o encerramento de 
sua conta pessoal, 
bem como o saque de 
seu fundo capital, 
todavia alega que 
lhe foi informado 
que o débito 
continuava ativo e 
não havia valores 
do fundo a serem 
sacados. Diante dos 
fatos narrados 
requer o 
encerramento das 
contas conjunta e 
pessoal (nº 35843-6 
 e nº35216-0) 
respectivamente, 
bem como a 
devolução da cota 
capital e 
condenação da 
requerida pelos 
danos morais.</t>
  </si>
  <si>
    <t>042/3.15.0000818-8</t>
  </si>
  <si>
    <t>Vara Adjunta do JEC-
Canguçu - RS</t>
  </si>
  <si>
    <t>Trata-se de Ação 
Declaratória de 
Inexistência de 
Débito c/c 
Indenização por 
Dano Moral, onde a 
parte autora relata 
que ao tentar 
contratar um 
financiamento, teve 
o mesmo negado em 
virtude de cadastro 
junto aos órgãos 
protetores de 
crédito.
Relata que ao 
buscar informações 
a respeito, foi 
informado que 
estava negativado 
em razão de três 
débitos referentes 
a protestos cujo 
credor é o primeiro 
demandado Costa e 
Wrague Ltda. tendo 
como apresentante o 
Sicredi.
Alega jamais ter 
mantido qualquer 
relação comercial 
com as demandadas.</t>
  </si>
  <si>
    <t>023/1.16.0007204-0</t>
  </si>
  <si>
    <t>Trata-se de Ação 
Indenizatória, onde 
a parte autora 
relata que, no 
início de 2013, com 
o intuito de 
realizar um 
financiamento, 
abriu uma conta 
junto à cooperativa 
(65562-7, ag. 
0663).
Aduz que em 
setembro do mesmo 
ano, efetuou a 
quitação do 
financiamento, não 
restando débitos em 
aberto.
Relata que em 
novembro do 
corrente ano passou 
a receber ligações 
de cobranças e 
ameaças de 
inscrição nos 
órgãos de proteção 
ao crédito por 
parte da demandada.
Alega que ao 
diligenciar junto à 
cooperativa, foi 
informada que era 
devedora do valor 
de R$ 1.149,29.
Salienta que a 
atendente lhe 
informou que sua 
conta não havia 
sido encerrada e 
que tinha para 
receber valor 
referente à cota 
capital.
A autora relata que 
por receio de ser 
inscrita no SPC, 
efetuou um depósito 
na sua conta no 
valor de R$ 
1.250,00, solicitou 
a restituição da 
sua cota capital e 
o encerramento da 
referida conta.
Alega ter sido 
informada pela 
atendente que seria 
impossível proceder 
no encerramento da 
conta.
Aduz que ao 
analisar seu 
extrato, verificou 
que o valor cobrado 
é referente a taxas 
e encargos da conta 
corrente, que não 
era movimentada 
desde 2013.</t>
  </si>
  <si>
    <t>022/1.12.0013605-3</t>
  </si>
  <si>
    <t>O autor aduz que 
teriam sido sacados 
valores referentes 
aos seus proventos 
do INSS, 
indevidamente.
Por este fato, 
postula a 
restituição do 
valor sacado 
indevidamente, bem 
como indenização a 
título de danos 
morais.</t>
  </si>
  <si>
    <t>022/1.16.0010161-3</t>
  </si>
  <si>
    <t>O autor relata que 
foi surpreendido 
com o aponte para 
protesto de título 
em seu nome. Afirma 
que desde novembro 
de 2012 é atendido 
pelo corréu RENATO 
PINTO VILELA – ME 
(ODONTOVILLE – 
CLINICA 
ODONTOLOGICA) 
todavia sem 
pendências 
financeiras. Refere 
que que o protesto 
é indevido. Afirma 
que em 11 de março 
de 2016 obteve a 
baixa do protesto, 
pois demonstro que 
nada devia, ocorre 
que em 21 de março 
de 2016 após 
consultar o SPC seu 
nome permanecia 
inscrito. 
Liminarmente pede a 
exclusão do seu 
nome dos órgãos 
restritivos, bem 
como a 
indenizaçãopelos 
danos morais. A 
liminar foi 
deferida para 
exclusão imediata 
do nome do autor 
dos órgãos 
restritivos.</t>
  </si>
  <si>
    <t>9003149-
61.2016.8.21.0022</t>
  </si>
  <si>
    <t>Trata-se de Ação 
Indenizatória, onde 
a parte autora 
relata que constava 
como dependente em 
um Plano de Saúde 
junto às 
demandadas.
Relata ter 
solicitado mudança 
da condição de 
dependente para 
titular, bem como a 
inclusão de seu 
filho e esposo como 
dependentes, nos 
mesmos moldes de 
cobertura e valores 
do antigo plano.
Ressalta que 
recebeu resposta da 
cooperativa a 
respeito da 
solicitação por e-
mail, informando 
que a troca seria 
possível e que o 
plano permaneceria 
nos mesmos moldes.
Aduz que, após a 
troca, foi 
surpreendida por 
uma mensalidade 
excessivamente 
superior a do plano 
anterior.
Alega que no plano 
anterior gastava R$ 
830,39; sendo que 
no atual gastaria a 
quantia de R$ 
1.211,34 mensais. 
Ressalta que tem 
efetuado o 
pagamento do plano, 
para que o mesmo 
não seja 
rescindido.</t>
  </si>
  <si>
    <t>022/1.15.0007569-6</t>
  </si>
  <si>
    <t>O autor afirma que 
em 25 de agosto de 
2014 vendeu um 
imóvel para EMER 
ROGÉRIO MORALES 
RODRIGUES. Sustenta 
que, em pagamento, 
o comprador 
entregou veículos 
ao autor. Um destes 
veículos é o FOCUS 
de placas INJ 6195, 
que estaria em nome 
de terceiro, 
FABIOLA DE OLIVEIRA 
SALTÃO. Reclama que 
ao tentar efetuar a 
transferência do 
veículo constatou 
que havia sobre o 
mesmo um gravame 
registrado em 29 de 
agosto de 2014 
(restrição 
RENAJUD), portanto, 
posterior ao 
contrato em que 
recebeu o veículo 
em pagamento. Além 
disso, dito gravame 
teria sido 
registrado em nome 
de uma quarta 
pessoa. Ou seja, o 
gravame teria sido 
registrado pelo 
SICREDI em nome de 
pessoa que não é 
proprietária do 
veículo. Diante 
destes fatos, pede 
a liberação do 
gravame e 
indenização pelos 
danos morais 
decorrentes da 
situação 
vivenciada.</t>
  </si>
  <si>
    <t>140/1.16.0001130-7</t>
  </si>
  <si>
    <t>O autor afirma que 
os títulos foram 
emitidos em seu 
favor 
indevidamente, 
portanto são nulos. 
Afirma ainda que 
necessita do 
cancelamento dos 
inúmeros protestos, 
pois não possui 
relação comercial 
que possa dar 
origem aos títulos. 
Refere que procurou 
as instituições 
financeiras, porém, 
nada foi resolvido 
e o protesto foi 
mantido. Requereu, 
em sede de 
antecipação de 
tutela, fosse 
determinada o 
cancelamento do 
protesto, bem como 
seja declarada a 
inexistência do 
débito e fossem os 
réus condenados ao 
pagamento de 
indenização por 
danos morais.
 Foi indeferido o 
pedido liminar.</t>
  </si>
  <si>
    <t>0001693-
76.2015.8.16.0097</t>
  </si>
  <si>
    <t>Vara Cível e Anexos-
Ivaiporã - PR</t>
  </si>
  <si>
    <t>0001927-
79.2016.8.16.0111</t>
  </si>
  <si>
    <t>Juizado Especial Cível-
Manoel Ribas - PR</t>
  </si>
  <si>
    <t>Debito não 
reconhecido. 
Inscrição indevida</t>
  </si>
  <si>
    <t>0000706-
53.2015.8.16.0125</t>
  </si>
  <si>
    <t>Juizado Especial Cível-
Palmital - PR</t>
  </si>
  <si>
    <t>Cobrança antecipada 
de cheques, que 
acabaram retornando 
sem fundos</t>
  </si>
  <si>
    <t>0006897-
76.2015.8.16.0170</t>
  </si>
  <si>
    <t>03ª Vara Cível-Toledo - 
PR</t>
  </si>
  <si>
    <t>Suposta ilegalidade 
na cobrança de 
honorários 
advocatícios 
extrajudiciais</t>
  </si>
  <si>
    <t>0009093-
53.2014.8.16.0170</t>
  </si>
  <si>
    <t>01ª Vara Cível-Toledo - 
PR</t>
  </si>
  <si>
    <t>- ASSUNTO: alegação 
de descumprimento 
da lei 9514/97, 
sustentado que a 
cooperativa 
desrespeita os arts 
24 (intervalo entre 
a realização dos 
leilões menor que 
15 dias) e 27 da 
referida lei (valor 
do lance inicial 
quando da 
realização do 
segundo leilão).
- PEDIDOS: 
condenação da Ré ao 
cumprimento de 
obrigação de fazer, 
consistente em 
realizar leilões de 
alienação 
fiduciária de 
imóveis nos termos 
da Lei 9514/1997, 
aplicação de multa 
em caso de 
descumprimento, 
indenização por 
danos morais 
coletivos em valor 
não inferior a R$ 
1.000.000,00, 
pagamento de custas 
e honorários.</t>
  </si>
  <si>
    <t>Proferida 
sentença 
favorável a 
empresa.</t>
  </si>
  <si>
    <t>4536-
23.2014.8.16.0170</t>
  </si>
  <si>
    <t>02ª Vara Cível-Toledo - 
PR</t>
  </si>
  <si>
    <t>Os Autores alegam 
que são 
correntistas da 
Requerida e 
firmaram contrato 
de adesão de plano 
de saúde coletivo 
de prestação de 
serviços desde 
1999. Afirmam que 
em maio/2014, foram 
comunicados, 
através de um 
representante da 
requerida que o 
plano se encerraria 
no dia 31/05/2014 e 
que deveriam 
contratar outro 
plano diretamente 
com a Unimed, 
contudo, ao 
contatarem a Unimed 
a mesma ofertou um 
plano com aumento 
de 300%.</t>
  </si>
  <si>
    <t>0002658-
92.2016.8.16.0170</t>
  </si>
  <si>
    <t>Tempo de espera em 
fila superior a uma 
hora.</t>
  </si>
  <si>
    <t>0004705-
53.2015.8.16.0112</t>
  </si>
  <si>
    <t>Vara Cível e Anexos-
Marechal Cândido Rondon 
- PR</t>
  </si>
  <si>
    <t>Autor teve imóvel 
hipotecado e, 
apesar de pagar a 
dívida, teve seu 
imóvel transferido 
ao credor.
- PEDIDOS: 
Indenização por 
danos morais, 
inversão do ônus da 
prova, anotação do 
processo junto ao 
cartório de 
imóveis, depósito 
de aluguéis, 
desocupação de 
imóvel, nulidade de 
escritura.</t>
  </si>
  <si>
    <t>Condenação 
possível, 
caso seja 
configurado 
algum erro 
da 
cooperativa.</t>
  </si>
  <si>
    <t>0003241-
49.2015.8.16.0126</t>
  </si>
  <si>
    <t>Autora afirma que 
firmou cédula de 
crédito bancário 
com a Ré e que esta 
efetuou cobranças 
de encargos não 
autorizados em sua 
conta, mesmo após a 
dívida ter sido 
liquidada. Afirma 
ainda que seu nome 
foi lançado nos 
órgãos de proteção 
ao crédito.</t>
  </si>
  <si>
    <t>Sentença de 
improcedênci
a. Parte 
contrária 
recorreu.</t>
  </si>
  <si>
    <t>0001048-
93.2016.8.16.0104</t>
  </si>
  <si>
    <t>Juizado Especial Cível-
Laranjeiras do Sul - PR</t>
  </si>
  <si>
    <t>Alega o Autor que 
não conseguiu 
realizar o saque de 
seu salário pois 
teve seu cartão 
cancelado pela 
Requerida.</t>
  </si>
  <si>
    <t>0006525-
73.2016.8.16.0112</t>
  </si>
  <si>
    <t>cláusula de 
alienação 
fiduciária e a 
liberação do imóvel 
matriculado sob o 
nº. 42.070 no 
Cartório de 
Registro de Imóveis 
de Marechal Cândido 
Rondon/PR, alegando 
que a consolidação 
da propriedade 
realizada pela Ré 
foi ilegal</t>
  </si>
  <si>
    <t>0012856-
28.2015.8.16.0170</t>
  </si>
  <si>
    <t>O Autor alega que 
ao requerer a 
cobertura do seguro 
de sua safra 
começou a ser 
“enrolado” pelas 
Rés. O Autor relata 
que a seguradora se 
negou a efetuar o 
pagamento da 
cobertura, por não 
ter constatado o 
pagamento das 
parcelas. O Autor 
relata que jamais 
foi notificado 
pelas Rés acerca de 
eventual 
irregularidade.</t>
  </si>
  <si>
    <t>0001422-
08.2016.8.16.0170</t>
  </si>
  <si>
    <t>Alega a Autora que 
para sua surpresa 
recebeu uma 
correspondência da 
Requerida 
solicitando que 
regularizasse seu 
débito referente à 
conta corrente, 
contudo, que já não 
era mais cliente da 
cooperativa havia 
dois anos, bem como 
que constatou que 
seu nome foi 
incluído nos órgãos 
de proteção ao 
crédito em razão de 
tal dívida.</t>
  </si>
  <si>
    <t>Processo em 
fase ed 
conhecimento</t>
  </si>
  <si>
    <t>0002250-
92.2016.8.16.0173</t>
  </si>
  <si>
    <t>0001759-
85.2016.8.16.0173</t>
  </si>
  <si>
    <t>Tempo de espera em 
fila de 
atendimento.</t>
  </si>
  <si>
    <t>Valor 
conforme 
sentença. 
Aguarda 
recurso</t>
  </si>
  <si>
    <t>Inscrição indevida 
nos órgãos de 
proteção ao 
crédito.</t>
  </si>
  <si>
    <t>Valor 
conforme 
acordo.</t>
  </si>
  <si>
    <t>0001567-
89.2016.8.16.0194</t>
  </si>
  <si>
    <t>25ª Vara Cível-Curitiba 
- PR</t>
  </si>
  <si>
    <t>Alega a Autora que 
é destinatária de 
um cheque da Ré no 
valor de R$ 
45.418,77, contudo 
que não fora 
compensado em seu 
favor. Afirma ainda 
que a Ré não tomou 
as precauções 
devidas acerca da 
compensação do 
cheque e permitiu 
que um terceiro 
liquidasse o valor, 
sem autorização.</t>
  </si>
  <si>
    <t>0006856-
75.2016.8.16.0170</t>
  </si>
  <si>
    <t>O primeiro Autor 
possui uma conta 
corrente nº 13.259-
4, e por mais de 01 
ano vem tentando 
encerrar sua conta. 
Procurou a Ré, para 
obter o 
encerramento da 
referida conta, mas 
não logrou êxito. A 
parte Ré alega que 
a pendências de 
débitos a serem 
quitados pelo 
Autor.</t>
  </si>
  <si>
    <t>Valor do 
acordo</t>
  </si>
  <si>
    <t>0012861-
16.2016.8.16.0170</t>
  </si>
  <si>
    <t>Manutenção indevida 
em cadastros de 
proteção ao crédito</t>
  </si>
  <si>
    <t>Execução de Obrigação de Fazer</t>
  </si>
  <si>
    <t>6113-
75.2010.8.16.0170</t>
  </si>
  <si>
    <t>Lucas Takemori 
Bisetto moveu a 
presente Execução 
de Obrigação de 
Fazer, alegando que 
a Cooperativa de 
Crédito de Livre 
Admissão do Oeste – 
Sicredi Oeste PR 
deixou de cumprir 
com sua obrigação 
prevista no termo 
de acordo, para 
tanto juntou aos 
autos: i) a 
Certidão de 
Protesto da Cédula 
de Crédito Bancário 
n° A90733499-7; ii) 
Certidão obtida 
junto ao Detran-PR 
constando “alerta 
judicial” no 
veículo Ford F-100, 
Renavam n° 
37.019408-0, placa 
CMJ-1861.
Não envolve matéria 
de endosso.</t>
  </si>
  <si>
    <t>Lucas 
Takemori 
Bisetto 
moveu a 
presente 
Execução de 
Obrigação de 
Fazer, 
alegando que 
a 
Cooperativa 
de Crédito 
de Livre 
Admissão do 
Oeste – 
Sicredi 
Oeste PR 
deixou de 
cumprir com 
sua 
obrigação 
prevista no 
termo de 
acordo, para 
tanto juntou 
aos autos: 
i) a 
Certidão de 
Protesto da 
Cédula de 
Crédito 
Bancário n° 
A90733499-7; 
ii) Certidão 
obtida junto 
ao Detran-PR 
constando 
“alerta 
judicial” no 
veículo Ford 
F-100, 
Renavam n° 
37.019408-0, 
placa CMJ-
1861.</t>
  </si>
  <si>
    <t>8981-
84.2014.8.16.0170</t>
  </si>
  <si>
    <t>Autor alega que 
solicitou o 
encerramento de sua 
conta. Afirma que 
há restrição em seu 
nome referente à um 
financiamento 
realizado após o 
encerramento de sua 
conta. Afirma que 
desconhece os 
débitos.</t>
  </si>
  <si>
    <t>Proferida 
sentença de 
improcedenci
a. Aguarda 
recurso da 
parte 
contrária</t>
  </si>
  <si>
    <t>474/2015</t>
  </si>
  <si>
    <t>PROCON-Toledo - PR</t>
  </si>
  <si>
    <t>Auto de infração 
relativo à violação 
de Lei Municipal 
que estabelece o 
tempo máximo de 
espera em fila.</t>
  </si>
  <si>
    <t>Valor da 
multa.</t>
  </si>
  <si>
    <t>0000146-
82.2017.8.16.0112</t>
  </si>
  <si>
    <t>Valor 
conforme 
decisão</t>
  </si>
  <si>
    <t>0011110-
96.2013.8.16.0170</t>
  </si>
  <si>
    <t>Ação de Obrigação 
de Fazer c/c 
Indenização por 
Danos Morais</t>
  </si>
  <si>
    <t>0008949-
45.2015.8.16.0170</t>
  </si>
  <si>
    <t>O Autor afirma que 
teve seu nome 
levado à protesto 
indevidamente e 
teve danos 
materiais para 
regularizá-lo e 
conseguir o 
financiamento do 
imóvel.</t>
  </si>
  <si>
    <t>0001147-
59.2016.8.16.0170</t>
  </si>
  <si>
    <t>Alega a Autora que 
que vem sendo 
descontado de sua 
conta bancária, 
mensalmente, 
valores referentes 
ao cheque n. 
000042, o qual 
encontra-se 
devidamente 
adimplido.</t>
  </si>
  <si>
    <t>0003457-
38.2016.8.16.0170</t>
  </si>
  <si>
    <t>Devolução de cheque 
indevida.</t>
  </si>
  <si>
    <t>0002372-
23.2016.8.16.0071</t>
  </si>
  <si>
    <t>Cartório do Cível e 
Anexos-Clevelândia - PR</t>
  </si>
  <si>
    <t>Endosso mandato</t>
  </si>
  <si>
    <t>0011877-
30.2017.8.16.0030</t>
  </si>
  <si>
    <t>01º Juizado Especial 
Cível-Foz do Iguaçu - 
PR</t>
  </si>
  <si>
    <t>Protesto Indevido 
de Título</t>
  </si>
  <si>
    <t>4006-
48.2012.8.16.0086</t>
  </si>
  <si>
    <t>DANOS MORAIS - 
COMPENSAÇÃO 
INDEVIDA DE 
CHEQUES.</t>
  </si>
  <si>
    <t>Aguardando 
designação 
de audiência 
de instrução 
e 
julgamento.</t>
  </si>
  <si>
    <t>00553-
11.2013.8.16.0086</t>
  </si>
  <si>
    <t>Juizado Especial Cível 
e Criminal-Guaíra - PR</t>
  </si>
  <si>
    <t>O autor pretende a 
rescisão 
contratutal, bem 
como a devolução do 
valor das cotas 
integralizadas e, 
ainda, indenização 
por dano moral.</t>
  </si>
  <si>
    <t>Valor 
estimado da 
condenação 
pautado com 
base no 
pedido de 
devolução de 
cota capital 
integralizad
a e valores 
cobrados 
supostamente 
de forma 
indevida. A 
condenação 
em danos 
morais é 
muito pouco 
provável 
ante a 
ausência de 
prejuízo e 
elementos 
probatórios 
nesse 
sentido.</t>
  </si>
  <si>
    <t>0001476-
66.2015.8.160086</t>
  </si>
  <si>
    <t>Juizado Especial Cível-
Guaíra - PR</t>
  </si>
  <si>
    <t>Autor alega que 
celebrou acordo 
mediante a novação 
da dívida que era 
objeto da Execução 
nº 0002178-
80.2013.8.16.0086 
e, mesmo assim, 
teria havido 
bloqueio de valores 
e veículo. Diante 
disso, requer 
indenização por 
danos morais.</t>
  </si>
  <si>
    <t>Valor 
conforme 
decisão.</t>
  </si>
  <si>
    <t>0003147-
27.2015.8.16.0086</t>
  </si>
  <si>
    <t>0000260-
36.2016.8.16.0086</t>
  </si>
  <si>
    <t>O Autor alega que 
houve cobrança 
indevida em razão 
de juros referente 
ao cheque especial 
por não 
movimentação da 
conta, ainda que 
quando da abertura 
da conta fora 
garantido que não 
haveria cobrança de 
mensalidade. Danos 
morais.</t>
  </si>
  <si>
    <t>0001820-
13.2016.8.16.0086</t>
  </si>
  <si>
    <t>Inscrição indevida. 
Contrato quitado.</t>
  </si>
  <si>
    <t>1021349-
60.2015.8.26.0602</t>
  </si>
  <si>
    <t>2ª Vara do Juizado 
Especial Cível-Sorocaba 
- SP</t>
  </si>
  <si>
    <t>Inscrição em 
restritivos. Falha 
operacional 
interna.
Manutenção do nome 
do autor em órgão 
de proteção ao 
crédito, mesmo após 
decisão judicial 
que determinou a 
sua exclusão.</t>
  </si>
  <si>
    <t>006050-
20.2016.8.16.0112</t>
  </si>
  <si>
    <t>0007570-
15.2016.8.16.0112</t>
  </si>
  <si>
    <t>Cadastro indevido 
em órgãos de 
proteção ao crédito</t>
  </si>
  <si>
    <t>0008863-
54.2015.8.16.0112</t>
  </si>
  <si>
    <t>A autora alega que 
foram realizados 
depósitos indevidos 
e saques em sua 
conta sem seu 
conhecimento e 
autorização.</t>
  </si>
  <si>
    <t>2250-
77.2011.8.16.0170</t>
  </si>
  <si>
    <t>Autores pretendem 
indenização de 
danos morais e 
materiais 
decorrentes 
protesto de títulos 
que entendem 
indevidos por 
desconhecer a 
dívida.</t>
  </si>
  <si>
    <t>0010717-
05.2013.811.0044</t>
  </si>
  <si>
    <t>Juizado Especial-Nova 
Mutum - MT</t>
  </si>
  <si>
    <t>Autora requer 
declaração de 
inexigibilidade de 
débito, vez que 
supostamente já 
pago, bem como 
indenização por 
danos morais 
decorrente de 
suposta manutenção 
indevida do nome da 
Autora nos 
cadastros de 
inadimplentes.</t>
  </si>
  <si>
    <t>Sentença de 
improcedênci
a. Parte 
autora 
recorreu</t>
  </si>
  <si>
    <t>0005974-
93.2016.8.16.0112</t>
  </si>
  <si>
    <t>Revisão contratual</t>
  </si>
  <si>
    <t>0000782-
82.2016.8.16.0112</t>
  </si>
  <si>
    <t>Alega o Autor que é 
titular de conta 
corrente junto à 
Requerida e que sua 
esposa é a 2ª 
titular, que houve 
a realização de 
saque indevido, 
caracterizado por 
fraude de 
terceiros, em sua 
conta e o valor 
entregue a sua 
esposa sem a sua 
anuência.</t>
  </si>
  <si>
    <t>Proferida 
sentença de 
improcedênci
a. Parte 
contrária 
recorreu</t>
  </si>
  <si>
    <t>0006583-
76.2016.8.16.0112</t>
  </si>
  <si>
    <t>O Autor afirma ser 
agricultor, e que 
ao enviar ao Banco 
o financiamento do 
custeio agrícola da 
safra de verão 2016/
2017, teve seu 
crédito negado em 
decorrência de 04 
(quarto) inscrições 
indevidas nos 
órgãos de proteção 
ao crédito, tendo 
sido apenas uma 
delas a pedido da 
Requerida. Aduz que 
a restrição se 
refere a uma dívida 
de R$ 446,81 
(quatrocentos e 
quarenta e seis 
reais, e oitenta e 
um centavos), 
contraída junto à 
Requerida na cidade 
de Terra Roxa/PR, e 
que jamais realizou 
qualquer negócio na 
referida comarca. 
Assim, ingressou 
com a presente 
demanda requerendo 
a declaração da 
inexigibilidade do 
débito protestado, 
bem como a 
condenação da 
Requerida ao 
pagamento da 
repetição em dobro 
do indébito, e de 
indenização por 
danos morais.</t>
  </si>
  <si>
    <t>0003079-
28.2017.8.16.0112</t>
  </si>
  <si>
    <t>0002709-
83.2016.8.16.0112</t>
  </si>
  <si>
    <t>0005616-
31.2016.8.16.0112</t>
  </si>
  <si>
    <t>O reclamante em 06/
10/2014 efetuou uma 
transação comercial 
com Rodrigo Adriano 
Braghetti Kessler, 
efetuando assim o 
pagamento com o 
cheque nº 900048 de 
sua conta corrente 
nº 01024380-0 na 
agência 0968 da 
Caixa Econômica 
Federal no valor de 
R$ 380,00 
(trezentos e 
oitenta reais). O 
cheque foi 
depositado em 06/11/
2014 (por um 
terceiro, que 
recebeu o cheque 
para saldar dívida 
do Sr. Rodrigo) 
sendo devolvido 
pelo motivo 11. Ao 
ter ciência da 
devolução o 
reclamante alega 
que efetuou dois 
depósitos, o 
primeiro em 07/11/
2014 no valor de R$ 
380,00 (trezentos e 
oitenta reais), e 
um segundo em 10/11/
2014 no valor de R$ 
700,00 (setecentos 
reais), ficando 
assim com um saldo 
credor de R$ 615,57 
(seiscentos e 
quinze reais e 
cinqüenta e sete 
centavos). O cheque 
foi reapresentado 
em 10/11/2014 e 
pago pelo banco 
sacado em 11/11/
2014, debitando 
assim o valor em 
sua conta corrente, 
não havendo 
informação de 
devolução. Para sua 
surpresa do Autor, 
o Sr. Rodrigo, o 
qual manteve a 
transação 
comercial, procurou 
o requerente para 
cobrar o valor do 
cheque, pois o 
Banco Sicredi não 
creditou o valor na 
conta do 
depositante e 
devolveu o cheque 
novamente pelo 
motivo 12. Diante 
de tal situação o 
reclamante 
constrangido, pois 
havia depositado o 
dinheiro com a 
finalidade de 
cobrir o referido 
cheque, não lhe 
sobrou outra opção 
a não ser pagar 
novamente o valor 
ao cobrador, pois 
este possuía o 
cheque em mãos, 
assim pagou pela 
segunda vez o valor 
de R$ 380,00 
(trezentos e 
oitenta reais), 
recebendo o cheque 
de volta conforme 
recibo de 
pagamento. Diante 
de tal fato o 
reclamante afirma 
que dirigiu-se a 
agência da Caixa 
Econômica Federal 
com o referido 
cheque em mãos com 
intenção de reaver 
o valor debitado de 
sua conta corrente, 
já que este havia 
debitado tal valor 
de sua conta 
corrente e 
indevidamente 
efetuado a 
devolução do cheque</t>
  </si>
  <si>
    <t>Ação Ordinária Cível</t>
  </si>
  <si>
    <t>0004809-
11.2016.8.16.0112</t>
  </si>
  <si>
    <t>0000729-
67.2017.8.16.0112</t>
  </si>
  <si>
    <t>O Autor alega que 
possui uma conta 
corrente junto à 
Ré, bem como que 
usufrui de cartão 
de crédito.
Sustenta que, em 16/
02/2016, ficou 
desempregado e, 
assim, entrou em 
contato com a Ré a 
fim de renegociar e 
quitar seus 
débitos.</t>
  </si>
  <si>
    <t>0005651-
11.2016.8.16.0170</t>
  </si>
  <si>
    <t>busca o Autor que 
seja levantada a 
hipoteca sobre o 
imóvel, bem como, 
indenização por 
danos morais</t>
  </si>
  <si>
    <t>0007135-
41.2016.8.16.0112</t>
  </si>
  <si>
    <t>0068310-
73.2015.8.16.0014</t>
  </si>
  <si>
    <t>07ª Vara Cível-Londrina 
- PR</t>
  </si>
  <si>
    <t>AUTOR ALEGA QUE 
SOLICITOU 
ENCERRAMENTO DA 
CONTA, PORÉM A RÉ 
LANÇOU SEU NOME 
INDEVIDAMENTE NOS 
ÓRGÃOS DE PROTEÇÃO 
AO CRÉDITO.</t>
  </si>
  <si>
    <t>valor 
conforme 
sentença</t>
  </si>
  <si>
    <t>0000195-
58.2017.8.16.0069</t>
  </si>
  <si>
    <t>Devolução de cheque 
sem fundos.</t>
  </si>
  <si>
    <t>0006319-
16.2017.8.16.0018</t>
  </si>
  <si>
    <t>Tempo em fila de 
espera.</t>
  </si>
  <si>
    <t>0004967-
98.2016.8.16.0069</t>
  </si>
  <si>
    <t>0008093-
59.2016.8.16.0069</t>
  </si>
  <si>
    <t>Devolução de 
Cheque.</t>
  </si>
  <si>
    <t>0006574-
08.2016.8.16.0018</t>
  </si>
  <si>
    <t>Danos morais 
em R$ 
17.600,00.</t>
  </si>
  <si>
    <t>0026602-
94.2016.8.16.0018</t>
  </si>
  <si>
    <t>03º Juizado Especial 
Cível-Região 
Metropolitana Maringá</t>
  </si>
  <si>
    <t>: Desconto indevido 
de operação cancela 
há dois anos que 
gerou a negativação 
da conta corrente 
da parte autora.</t>
  </si>
  <si>
    <t>0004404-
83.2016.8.16.0173</t>
  </si>
  <si>
    <t>Tempo de espera 
excessivo em fila 
de atendimento.</t>
  </si>
  <si>
    <t>0000193-
17.2015.8.16.0180</t>
  </si>
  <si>
    <t>Juizado Especial Cível-
Santa Fé - PR</t>
  </si>
  <si>
    <t>Autor alega que 
após o protesto dos 
títulos, realizou 
renegociação da 
dívida diretamente 
com o emitente, 
efetuando o 
pagamento em 27/9/
2012. Aduz que em 
2014 seu nome ainda 
não havia sido 
retirado do 
cadastro de 
inadimplentes.</t>
  </si>
  <si>
    <t>0001090-
87.2015.8.16.0166</t>
  </si>
  <si>
    <t>Juizado Especial Cível-
Terra Boa - PR</t>
  </si>
  <si>
    <t>Débito indevido em 
cheque especial, 
alegação de 
cancelamento da 
conta.</t>
  </si>
  <si>
    <t>Indenização 
por débito 
indevido.</t>
  </si>
  <si>
    <t>0002980-
71.2014.8.16.0077</t>
  </si>
  <si>
    <t>NEGATIVAÇÃO 
INDEVIDA</t>
  </si>
  <si>
    <t>Indenização 
por 
inscrição 
indevida.</t>
  </si>
  <si>
    <t>0010573-
77.2015.8.16.0058</t>
  </si>
  <si>
    <t>Danos morais 
em R$ 
10.000,00</t>
  </si>
  <si>
    <t>0005158-
79.2016.8.16.0058</t>
  </si>
  <si>
    <t>Manutenção indevida 
de inscrição.</t>
  </si>
  <si>
    <t>Vara Cível-Cruzeiro do 
Oeste - PR</t>
  </si>
  <si>
    <t>0005151-
30.2016.8.16.0077</t>
  </si>
  <si>
    <t>0003503-
71.2014.8.16.0178</t>
  </si>
  <si>
    <t>10º Juizado Especial 
Cível-Curitiba - PR</t>
  </si>
  <si>
    <t>inscrição indevida, 
ausência de relação 
juridica</t>
  </si>
  <si>
    <t>danos morais 
ocasionadas 
por 
inscrição 
indevida</t>
  </si>
  <si>
    <t>pleiteia o 
recebimento 
de danos 
morais</t>
  </si>
  <si>
    <t>0005079-
78.2016.8.16.0130</t>
  </si>
  <si>
    <t>02ª Vara Cível-
Paranavaí - PR</t>
  </si>
  <si>
    <t>Revisão de contrato 
de empréstimo 
rural.</t>
  </si>
  <si>
    <t>0011465-
27.2016.8.16.0130</t>
  </si>
  <si>
    <t>Cobrança de Cesta 
de Relacionamento.</t>
  </si>
  <si>
    <t>0003124-
75.2017.8.16.0130</t>
  </si>
  <si>
    <t>Suposta inscrição 
indevida nos 
cadastros de 
proteção ao 
crédito.</t>
  </si>
  <si>
    <t>0001992-
80.2017.8.16.0130</t>
  </si>
  <si>
    <t>0006149-
96.2017.8.16.0130</t>
  </si>
  <si>
    <t>Práticas Abusivas</t>
  </si>
  <si>
    <t>0012946-
48.2015.8.16.0069</t>
  </si>
  <si>
    <t>Compensação por 
Danos Morais.</t>
  </si>
  <si>
    <t>- Se  
reconheça  e 
 declare  a  
aplicação  
do  CDC,  a  
configuração 
 da relação 
de consumo e 
a inversão 
do ônus da 
prova;
- Se  
reconheça  a 
 falha  na  
prestação  
do  serviço  
bancário,  
condenando-
se  o  Réu  
a  compensar 
a Autor a 
nos  danos  
morais  por  
este  
suportados,  
monetariamen
te,  no  
valor 
arbitrado 
por este D. 
Juízo;</t>
  </si>
  <si>
    <t>0010983-
68.2016.8.16.0069</t>
  </si>
  <si>
    <t>Inscrição em 
cadastros de 
proteção ao 
crédito.</t>
  </si>
  <si>
    <t>0003452-
72.2016.8.16.0119</t>
  </si>
  <si>
    <t>Juizado Especial Cível-
Região Metropolitana 
Maringá</t>
  </si>
  <si>
    <t>0005050-
61.2016.8.16.0119</t>
  </si>
  <si>
    <t>Juizado Especial Cível-
Maringá - PR</t>
  </si>
  <si>
    <t>0002518-
09.2012.8.16.0070</t>
  </si>
  <si>
    <t>Vara Única-Cidade 
Gaúcha - PR</t>
  </si>
  <si>
    <t>Cheque devolvido 
indevidamente.</t>
  </si>
  <si>
    <t>Ação de 
Indenização 
por Danos 
Morais e 
Materiais</t>
  </si>
  <si>
    <t>0003096-
87.2015.8.16.0127</t>
  </si>
  <si>
    <t>Juizado Especial Cível-
Paraíso do Norte - PR</t>
  </si>
  <si>
    <t>Indenização em 
razão de débitos 
indevidos na conta 
corrente.</t>
  </si>
  <si>
    <t>0002870-
48.2016.8.16.0127</t>
  </si>
  <si>
    <t>Inclusão Indevida 
em Cadastro de 
Inadimplentes</t>
  </si>
  <si>
    <t>Valores 
conforme 
sentença.</t>
  </si>
  <si>
    <t>0065652-
47.2013.8.16.0014</t>
  </si>
  <si>
    <t>Protesto indevido, 
inscrição do nome 
nos sistemas de 
proteção do crédito</t>
  </si>
  <si>
    <t>pleiteia 
rescisão 
contratual, 
danos morais 
e materiais</t>
  </si>
  <si>
    <t>0004047-
54.2014.8.16.0018</t>
  </si>
  <si>
    <t>02º Juizado Especial 
Cível-Maringá - PR</t>
  </si>
  <si>
    <t>Encerramento de 
conta e 
inexigibilidade de 
débito</t>
  </si>
  <si>
    <t>Condenação 
da Requerida 
em 
R$12.000,00 
a título de 
Danos morais 
pela 
inscrição 
indevida.</t>
  </si>
  <si>
    <t>44457-
26.2014.811.0041</t>
  </si>
  <si>
    <t>05ª Vara Cível-Cuiabá - 
MT</t>
  </si>
  <si>
    <t>Aduz que fora 
informada sobre as 
restrições 
existentes em nome 
do incapaz ao 
tentar cadastro em 
uma loja, sendo que 
em seguida fora 
lavrado Boletim de 
Ocorrência acerca 
do evento. Informa 
que as dívidas são 
oriundas das 
cidades do Paraná e 
São Paulo. Assevera 
a impossibilidade 
de tais débitos 
tendo em vista a 
condição do 
requerente, bem 
como o fato de 
jamais terem estado 
nos lugares 
mencionados. Narra 
que as ligações de 
cobranças se 
tornaram 
frequentes, de 
forma a não restar 
alternativa que não 
fosse a via 
judicial para 
solucionar a 
questão. Assim, 
além da liminar, 
requer a declaração 
de inexistência do 
débito, danos 
morais, justiça 
gratuita e a 
inversão do ônus da 
prova.</t>
  </si>
  <si>
    <t>Indenização 
danos morais 
- 
negativação 
indevida.</t>
  </si>
  <si>
    <t>0010208-
14.2015.811.0009</t>
  </si>
  <si>
    <t>Juizado Especial-
Primavera do Leste - MT</t>
  </si>
  <si>
    <t>Declaração de 
Inexigibilidade de 
de dívidas em 
relação ao protesto 
de título livro/
folha 1260/349v.</t>
  </si>
  <si>
    <t>Pedido de 
indenização 
por danos 
morais e 
declaração i
nexigibilida
de de débito</t>
  </si>
  <si>
    <t>0024122-
92.2015.8.16.0014</t>
  </si>
  <si>
    <t>AÇÃO DECLARATÓRIA 
DE INEXISTÊNCIA DE 
DÉBITOS  
C/C REPARAÇÃO DE 
DANOS MORAIS  
E PEDIDO DE TUTELA 
ANTECIPADA</t>
  </si>
  <si>
    <t>Pedido de 
antecipação 
de tutela 
para retirar 
o nome do 
SERASA c/c 
pedido de 
indenização 
por dano 
moral</t>
  </si>
  <si>
    <t>1022254-
46.2015.8.26.0576</t>
  </si>
  <si>
    <t>05ª Vara Cível-São José 
do Rio Preto - SP</t>
  </si>
  <si>
    <t>Inscrição indevida 
do nome do Autor em 
órgão de proteção 
de crédito que 
ensejou em negativa 
de concessão de 
crédito por 
entidade bancária. 
A inscrição teve 
origem no protesto 
de títulos junto ao 
1º e 2º Tabelionato 
de Protestos de 
Maringá/PR, 
apresentados pela 
Sicredi.
Hipótese de endosso 
mandato.</t>
  </si>
  <si>
    <t>0024783-
62.2015.8.16.0017</t>
  </si>
  <si>
    <t>01ª Vara Cível-Maringá -
 PR</t>
  </si>
  <si>
    <t>Duplicata 
protestada 
indevidamente.</t>
  </si>
  <si>
    <t>- Inexigibil
idade da 
duplicata;
- Danos 
morais;</t>
  </si>
  <si>
    <t>0003508-
23.2016.8.16.0017</t>
  </si>
  <si>
    <t>01º Juizado Especial 
Cível-Maringá - PR</t>
  </si>
  <si>
    <t>Indenização por 
débitos de Seguro 
de Vida.</t>
  </si>
  <si>
    <t>0012734-
49.2016.8.16.0018</t>
  </si>
  <si>
    <t>Ação de Indenização 
por Danos Morais</t>
  </si>
  <si>
    <t>0006184-
97.2016.8.16.0160</t>
  </si>
  <si>
    <t>Juizado Especial Cível-
Sarandi - PR</t>
  </si>
  <si>
    <t>Cobrança de 
anuidade do cartão.</t>
  </si>
  <si>
    <t>0007514-
32.2016.8.16.0160</t>
  </si>
  <si>
    <t>0041735-
79.2016.8.16.0018</t>
  </si>
  <si>
    <t>0007010-
30.2017.8.16.0018</t>
  </si>
  <si>
    <t>02º Juizado Especial 
Cível-Região 
Metropolitana Maringá</t>
  </si>
  <si>
    <t>Inclusão nos órgãos 
de proteção ao 
crédito.</t>
  </si>
  <si>
    <t>0000044-
85.2016.8.16.0018</t>
  </si>
  <si>
    <t>Negligência no 
pagamento de 
boleto, o que 
ocasionou inscrição 
indevida.</t>
  </si>
  <si>
    <t>0019480-
30.2016.8.16.0018</t>
  </si>
  <si>
    <t>Encerramento de 
conta. Inscrição 
indevida</t>
  </si>
  <si>
    <t>0015885-
57.2015.8.16.0018</t>
  </si>
  <si>
    <t>Continuação do 
Contrato, Aplicação 
do CDC, Obrigação 
de Fazer</t>
  </si>
  <si>
    <t>Continuidade 
com convênio 
contratado 
com a 
Unimed. 
Inexistência 
de Débito. 
Requer a 
autora ainda 
a condenação 
em danos 
morais da 
Cooperativa 
e da Unimed.</t>
  </si>
  <si>
    <t>29.123 ES</t>
  </si>
  <si>
    <t>01ª Turma-São Mateus - 
ES</t>
  </si>
  <si>
    <t>Negativação</t>
  </si>
  <si>
    <t>Aguarda 
subsídios</t>
  </si>
  <si>
    <t>0002694-
20.2014.8.16.0069</t>
  </si>
  <si>
    <t>1ª Vara Cível-Cianorte -
 PR</t>
  </si>
  <si>
    <t>ENDOSSO MANDATO - 
Ação requerendo 
indenização por 
danos morais e 
materiais</t>
  </si>
  <si>
    <t>Indenização 
a título de 
Dano 
Material no 
valor de R$ 
114,05, 
indenização 
a título 
moral.</t>
  </si>
  <si>
    <t>0009960-
24.2015.8.16.0069</t>
  </si>
  <si>
    <t>Inexistência de 
débito, cumulada 
com Danos Morais.,</t>
  </si>
  <si>
    <t>Cancelamento 
do protesto, 
título n. 
3206, no 
valor de R$ 
2.000,00, 
título n. 
3263, no 
valor de R$ 
2.600,00, 
título n. 
3204, no 
valor de R$ 
2.600,00, 
baixa da 
negativação 
no SERASA, 
bem como 
reparação 
por danos 
morais.</t>
  </si>
  <si>
    <t>0014501-
03.2015.8.16.0069</t>
  </si>
  <si>
    <t>Transferencia da 
conta salário para 
a corrente para 
quitação de 
débitos.</t>
  </si>
  <si>
    <t>Indenização 
em R$ 
15.000,00.</t>
  </si>
  <si>
    <t>0000113-
27.2017.8.16.0069</t>
  </si>
  <si>
    <t>0001804-
76.2017.8.16.0069</t>
  </si>
  <si>
    <t>0074195-
05.2014.8.16.0014</t>
  </si>
  <si>
    <t>04ª Vara Cível-Londrina 
- PR</t>
  </si>
  <si>
    <t>Declaração de 
Inexigibilidade da 
Duplicata.</t>
  </si>
  <si>
    <t>Seja 
declarado a 
inexigibilid
ade da 
obrigação 
cambial 
retratada na 
Duplicata, 
cujo o valor 
é de R$ 
3.139,20. 
Pagamento de 
danos morais 
no valor de 
R$ 
20.000,00.</t>
  </si>
  <si>
    <t>0000771-
47.2016.8.16.0017</t>
  </si>
  <si>
    <t>Ação Distribuída</t>
  </si>
  <si>
    <t>Danos morais 
em 38.250,00
Danos 
materiais em 
1.155,00</t>
  </si>
  <si>
    <t>0030144-
23.2016.8.16.0018</t>
  </si>
  <si>
    <t>Afirma que a 
inscrição é 
indevida e requer 
indenização pelos
supostos danos 
morais sofridos, 
bem como a 
repetição, em 
dobro, do valor 
total das
inscrições.</t>
  </si>
  <si>
    <t>0036659-
74.2016.8.16.0018</t>
  </si>
  <si>
    <t>Estorno indevido de 
pagamentos</t>
  </si>
  <si>
    <t>0035599-
66.2016.8.16.0018</t>
  </si>
  <si>
    <t>Encerramento de 
conta não 
realizada.</t>
  </si>
  <si>
    <t>0042853-
90.2016.8.16.0018</t>
  </si>
  <si>
    <t>0043254-
89.2016.8.16.0018</t>
  </si>
  <si>
    <t>Autor alega que 
averbação em imóvel 
realizada pela ré, 
em ação de execução 
de título 
extrajudicial, 
impediu a venda do 
referido imóvel, 
portanto requer a 
indenização por 
danos morais.</t>
  </si>
  <si>
    <t>0045533-
48.2016.8.16.0018</t>
  </si>
  <si>
    <t>Autor alega que fez 
transferências e 
que, embora os 
valores tenham sido 
debitados de sua 
conta, o crédito 
não caiu na conta 
dos titulares de 
destino.</t>
  </si>
  <si>
    <t>0000523-
32.2015.8.16.0077</t>
  </si>
  <si>
    <t>Indenização por 
danos morais.</t>
  </si>
  <si>
    <t>Condenar ao 
pagamento 
por danos 
morais, na 
quantia de 
R$ 
20.272,00, 
atualizados 
e corrigidos 
monetariamen
te pelo IGP-
M. Inversão 
do ônus da 
prova.</t>
  </si>
  <si>
    <t>0003971-
13.2015.8.16.0077</t>
  </si>
  <si>
    <t>Determinar a 
liberação da 
conta da 
requerente 
bem como de 
seu cartão 
para que ela 
possa fazer 
uso de seu 
salário. 
Indenização 
por danos 
morais.</t>
  </si>
  <si>
    <t>0006738-
24.2015.8.16.0077</t>
  </si>
  <si>
    <t>0003275-
40.2016.8.16.0077</t>
  </si>
  <si>
    <t>Problemas em 
compensação de 
cheque.</t>
  </si>
  <si>
    <t>0006133-
44.2016.8.16.0077</t>
  </si>
  <si>
    <t>Pagamento de fatura 
no Sicredi não 
compensada</t>
  </si>
  <si>
    <t>0014346-
11.2015.8.16.0130</t>
  </si>
  <si>
    <t>Cadastro em nome da 
requerente nos 
Cadastro de 
Proteção de 
Crédito. Ação 
Declaratória de 
Inexistência de 
relação Jurídica 
com pedido de 
Indenização por 
Danos Morais.</t>
  </si>
  <si>
    <t>Remover o 
nome do 
autor do 
cadastros de 
inadimplente
s, sob pena 
de astreinte 
no montante 
de R$ 
150,00. 
Declarar a 
inexistência 
de relação 
jurídica 
entre as 
partes, com 
a 
consequente 
extinção dos 
autos de 
execução em 
apenso. 
Pagamento de 
indenização 
de danos 
morais. 
Inversão do 
ônus da 
prova.</t>
  </si>
  <si>
    <t>0011714-
98.2015.8.16.0069</t>
  </si>
  <si>
    <t>0006555-
53.2015.8.16.0077</t>
  </si>
  <si>
    <t>Indenização em 
razão de débitos 
indevidos de conta 
corrente.</t>
  </si>
  <si>
    <t>0006556-
38.2015.8.16.0077</t>
  </si>
  <si>
    <t>Seguro de carro 
rebaixado negado.</t>
  </si>
  <si>
    <t>Declarar a 
inexistência 
de débito;
Pagamento de 
danos morais 
em 40 
salários 
mínimos.</t>
  </si>
  <si>
    <t>0001202-
82.2016.8.16.0049</t>
  </si>
  <si>
    <t>Débito em conta 
indevido.</t>
  </si>
  <si>
    <t>Danos 
materiais em 
R$ 827,71, 
em dobro.
Danos morais 
em R$ 
20.000,00.</t>
  </si>
  <si>
    <t>0002590-
20.2016.8.16.0049</t>
  </si>
  <si>
    <t>Solicitação de 
encerramento de 
conta não cumprido</t>
  </si>
  <si>
    <t>Ação Declaratória de Inexistência de Dívida C/C Repetição do Indébito e Danos Morais Decorrentes de Ato Ilícito</t>
  </si>
  <si>
    <t>0002426-
55.2016.8.16.0049</t>
  </si>
  <si>
    <t>Vara Única-Astorga - PR</t>
  </si>
  <si>
    <t>Aduz que a 
Cooperativa Ré se 
recusou a efetuar o 
estorno do valor do 
empréstimo, o que o 
levou forçosamente 
a quitar o débito 
com suas economias</t>
  </si>
  <si>
    <t>0002687-
20.2016.8.16.0049</t>
  </si>
  <si>
    <t>Manutenção indevida 
de restrição depois 
de quitado o 
contrato</t>
  </si>
  <si>
    <t>Sentença sem 
cunho 
pecuniario. 
Aguarda 
recurso</t>
  </si>
  <si>
    <t>0003107-
70.2016.8.16.0049</t>
  </si>
  <si>
    <t>Débito em conta não 
autorizado (Claro)</t>
  </si>
  <si>
    <t>0001413-
15.2017.8.16.0072</t>
  </si>
  <si>
    <t>Juizado Especial Cível-
Colorado - PR</t>
  </si>
  <si>
    <t>Resgate de plano 
previdenciário.</t>
  </si>
  <si>
    <t>0001117-
91.2016.8.16.0180</t>
  </si>
  <si>
    <t>Bloqueio não 
informado de 
cartão.</t>
  </si>
  <si>
    <t>0309005-
73.2016.8.24.0064</t>
  </si>
  <si>
    <t>O autor reclama que 
era titular da 
conta corrente 
77596-7. Sustenta 
que há 
aproximadamente 3 
anos deixou de 
movimentar a conta, 
"não deixando 
qualquer débito em 
aberto, tão pouco 
saldo disponível". 
Reclama que foi 
surpreendido com a 
inscrição do seu 
nome no SPC/SERASA 
pelo valor de R$ 
6.169,71, relativo 
a débito 
supostamente 
vencido em 02/07/
2013. Refere que o 
nome do seu pai 
também foi incluído 
nos restritivos de 
crédito na condição 
de avalista. 
Reclama desconhecer 
a origem do débito 
que gerou o 
apontamento, 
inexistindo 
justificativa para 
a negativação. Pede 
a desconstituição 
da dívida, a 
repetição do 
indébito em dobro e 
indenização por 
danos morais 
supostamente 
decorrentes da 
inscrição indevida.</t>
  </si>
  <si>
    <t>0013908-
12.2016.8.16.0045</t>
  </si>
  <si>
    <t>inscrição indevida 
por conta já 
encerrada e demora 
na liberação do 
capital social.</t>
  </si>
  <si>
    <t>0003868-
90.2015.8.16.0049</t>
  </si>
  <si>
    <t>Saques indevidos.</t>
  </si>
  <si>
    <t>4. Acórdão Recurso 
Ordinário - Provido</t>
  </si>
  <si>
    <t>Ressarciment
o em dobro.
Danos morais 
em R$ 
10.000,00</t>
  </si>
  <si>
    <t>0000967-
11.2017.8.16.0137</t>
  </si>
  <si>
    <t>282.12.001946-9</t>
  </si>
  <si>
    <t>Vara Única-Jaguaruna - 
SC</t>
  </si>
  <si>
    <t>Informo que trata-
se de ação de 
indenização em 
razão da inscrição 
do nome do autor em 
órgãos de proteção 
ao crédito, tendo 
em vista o contrato 
B 163330313-2/003. 
Alega o autor que 
seus documentos 
fora usados por um 
terceiro e 
possivelmente essa 
pessoa foi quem 
contratou com a 
cooperativa.</t>
  </si>
  <si>
    <t>Informo que 
trata-se de 
ação de 
indenização 
em razão da 
inscrição do 
nome do 
autor em 
órgãos de 
proteção ao 
crédito, 
tendo em 
vista o 
contrato B 
163330313-2/
003. Alega o 
autor que 
seus 
documentos 
fora usados 
por um 
terceiro e p
ossivelmente 
essa pessoa 
foi quem 
contratou 
com a 
cooperativa.</t>
  </si>
  <si>
    <t>0000239-
55.2015.8.16.0099</t>
  </si>
  <si>
    <t>Juizado Especial Cível-
Jaguapitã - PR</t>
  </si>
  <si>
    <t>Inexigibilidade de 
dívida com danos 
morais</t>
  </si>
  <si>
    <t>Retirar a 
restrição do 
nome da 
requerida;
Declaração 
de 
inexistência 
de dívida;
Inversão do 
ônus da 
prova.</t>
  </si>
  <si>
    <t>0002112-
90.2015.8.16.0099</t>
  </si>
  <si>
    <t>0001892-
58.2016.8.16.0099</t>
  </si>
  <si>
    <t>0000740-
38.2017.8.16.0099</t>
  </si>
  <si>
    <t>0000743-
90.2017.8.16.0099</t>
  </si>
  <si>
    <t>0034636-
41.2014.8.16.0014</t>
  </si>
  <si>
    <t>08ª Vara Cível-Londrina 
- PR</t>
  </si>
  <si>
    <t>Autor requer 
devolução de cheque 
devolvido pelo 
motivo 11, para que 
o mesmo possa 
cobrar do emitente. 
Ou ainda, requer 
que o valor seja 
compensado no valor 
devido à 
Cooperativa.</t>
  </si>
  <si>
    <t>Em sentença 
fomos 
condenados 
em 
R$2.400,00 
referente 
aos 
honorários 
contratuais, 
R$92,79 
referente ao 
envio da 
notificação 
extrajudicia
l e 10% de 
honorários s
ucumbenciais 
sobre o 
valor total 
da 
condenação.</t>
  </si>
  <si>
    <t>0062979-
81.2013.8.16.0014</t>
  </si>
  <si>
    <t>Alegação de 
protesto indevido e 
inclusão nos órgãos 
de proteção ao 
crédito.</t>
  </si>
  <si>
    <t>Pedidos 
postulados: 
liminar para 
baixa de 
inscrição no 
Serasa,  
declaração 
de nulidade 
de ato 
jurídico, 
danos 
morais, 
danos 
materiais, 
lucros 
cessantes e 
exibição de 
documentos (
instrumentos 
de 
protesto).</t>
  </si>
  <si>
    <t>0069933-
12.2014.8.16.0014</t>
  </si>
  <si>
    <t>Trata-se de ação 
declaratória de 
inexigibilidade de 
débito.</t>
  </si>
  <si>
    <t>Pedidos 
postulados: 
antecipação 
de tutela 
para o fim 
de cancelar 
a inscrição 
no Serasa; 
multa 
diária; 
declaração 
de nulidade 
de contrato; 
declaração 
de 
inexistência 
de débito; 
danos 
materiais, 
danos morais 
e honorários 
advocatícios
.</t>
  </si>
  <si>
    <t>0080475-
55.2015.8.16.0014</t>
  </si>
  <si>
    <t>AUTOR ALEGA QUE 
ESTÁ SENDO 
EXECUTADO 
INDEVIDAMENTE, POIS 
JAMAIS ASSINOU 
CONTRATO NA 
QUALIDADE DE 
FIADOR.</t>
  </si>
  <si>
    <t>0000458-
95.2016.8.16.0014</t>
  </si>
  <si>
    <t>1º Juizado Especial 
Cível-Londrina - PR</t>
  </si>
  <si>
    <t>Depósito faltando 
valor.</t>
  </si>
  <si>
    <t>Danos morais 
em R$ 4.000 
para cada.</t>
  </si>
  <si>
    <t>0016748-
88.2016.8.16.0014</t>
  </si>
  <si>
    <t>01ª Vara Cível-Londrina 
- PR</t>
  </si>
  <si>
    <t>Ajuizamento 
indevido de ação 
monitória.</t>
  </si>
  <si>
    <t>1001355-
84.2017.8.26.0114</t>
  </si>
  <si>
    <t>02ª Vara do Juizado 
Especial Cível-Campinas 
- SP</t>
  </si>
  <si>
    <t>Trata-se de ação 
declaratória 
negatória de débito 
cumulada com pedido 
de tutela de 
urgência e danos 
morais, na qual a 
Autora alega ter 
tido seu nome 
inserido no Serasa 
no mês de setembro 
de 2016. Afirma que 
celebrou com a 
Sicredi um acordo 
que foi quitado, 
contudo, o nome não 
foi excluído do 
serasa.
Afirma que a 
exclusão do Serasa 
deveria ter sido 
realizada no 
primeiro mês do 
pagamento do 
acordo.
Assim,  sob 
alegação de já ter 
quitado a dívida, 
pleiteia tutela de 
urgência para 
exclusão do nome do 
Serasa, bem como a 
declaração de 
nulidade da dívida 
e indenização por 
danos morais no 
valor de R$ R$ 
9.370,00.
A tutela de 
urgência foi 
deferida nos 
seguintes termos:
“Ante o exposto, 
defiro, com fulcro 
no artigo 300 do 
Código de Processo 
Civil, o pedido de 
tutela de urgência 
para determinar que 
a retirada do nome 
da parte autora dos 
cadastros de 
proteção ao 
crédito, com 
relação ao débito 
de R$ 1.461,82. A 
presente decisão 
servirá, por cópia 
digitada, como 
ofício, que deverá 
ser apresentado 
diretamente pela 
parte autora nos 
serviços de 
proteção ao crédito 
SCPC. Ainda, oficie 
a Serventia via 
sistema SERAJUD 
para a respectiva 
exclusão nesse 
órgão protetivo.”</t>
  </si>
  <si>
    <t>0002762-
47.2014.8.19.0081</t>
  </si>
  <si>
    <t>Juizado Especial 
Adjunto Cível-Itatiaia -
 RJ</t>
  </si>
  <si>
    <t>A Autora alega que 
realizou compra 
pela internet no 
site das lojas 
americanas, 
imprimindo boleto 
no qual o 
comprovante de 
pagamento não 
corresponde ao 
banco cadastrado. 
Diante disso, 
realizou 
cancelamento da 
compra no mesmo 
mês, entretanto, 
teve seu dinheiro 
retido - R$ 352,70.</t>
  </si>
  <si>
    <t>Indenização 
danos morais 
- fraude.</t>
  </si>
  <si>
    <t>0000063-
93.2015.8.08.0036</t>
  </si>
  <si>
    <t>Vara Única do Juizado 
Especial Cível-Muqui - 
ES</t>
  </si>
  <si>
    <t>Fraude. Boleto. 
Internet.</t>
  </si>
  <si>
    <t>0004092-
17.2015.8.16.0182</t>
  </si>
  <si>
    <t>Trata-se de ação 
indenizatória 
decorrente a 
cobrança indevida.</t>
  </si>
  <si>
    <t>Pedidos 
postulados: 
cancelamento 
de inscrição 
do Serasa; 
declaração 
de inexigibi
lidade do 
débito e 
danos 
morais.</t>
  </si>
  <si>
    <t>0012977-
65.2015.8.17.2001</t>
  </si>
  <si>
    <t>7ª Vara Cível-Recife - 
PE</t>
  </si>
  <si>
    <t>Fraude. 
Inexistência de 
débito. Danos 
Morais.</t>
  </si>
  <si>
    <t>Pagamento de 
condenação 
realizado. 
Aguardando 
concordância 
da autora 
para 
atualização 
do provision
amento.</t>
  </si>
  <si>
    <t>0070006-
47.2015.8.16.0014</t>
  </si>
  <si>
    <t>05ª Vara Cível-Londrina 
- PR</t>
  </si>
  <si>
    <t>Inscrição indevida 
após encerramento 
da conta e demissão 
da associada.</t>
  </si>
  <si>
    <t>- Condenação 
ao pagamento 
do montante 
pago no 
valor de R$ 
1.028,86
- Danos 
morais em R$ 
35.000,00</t>
  </si>
  <si>
    <t>0070214-
31.2015.8.16.0014</t>
  </si>
  <si>
    <t>01º Juizado Especial 
Cível-Londrina - PR</t>
  </si>
  <si>
    <t>Dano moral em 
relação inscrição 
no SERASA.</t>
  </si>
  <si>
    <t>Indenização 
por danos 
morais, bem 
como a 
retirada do 
nome nos 
cadastro de 
inadimplente
s.</t>
  </si>
  <si>
    <t>0000354-
74.2016.8.16.0056</t>
  </si>
  <si>
    <t>Juizado Especial Cível-
Cambé - PR</t>
  </si>
  <si>
    <t>Danos morais 
em R$ 
10.000,00.</t>
  </si>
  <si>
    <t>0010179-
71.2016.8.16.0014</t>
  </si>
  <si>
    <t>A Autora alega que 
teve seu nome 
inscrito 
indevidamente nos 
órgãos de proteção 
ao crédito por duas 
vezes em razão da 
mesma dívida, bem 
como que desconhece 
tais débitos, tendo 
em vista a 
numeração 
equivocada dos 
contratos 
apresentados em 
sede de exibição de 
documentos.</t>
  </si>
  <si>
    <t>0030771-
39.2016.8.16.0014</t>
  </si>
  <si>
    <t>Atraso em fila de 
banco.</t>
  </si>
  <si>
    <t>0066043-
94.2016.8.16.0014</t>
  </si>
  <si>
    <t>0066684-
82.2016.8.16.0014</t>
  </si>
  <si>
    <t>Sentença de 
improcedênci
a. Autor 
recorreu</t>
  </si>
  <si>
    <t>0001892-
36.2015.8.16.0053</t>
  </si>
  <si>
    <t>Juizado Especial Cível-
Bela Vista do Paraíso - 
PR</t>
  </si>
  <si>
    <t>Protesto de 
duplicata;</t>
  </si>
  <si>
    <t>Inexistência 
do débito
Danos morais</t>
  </si>
  <si>
    <t>0000323-
90.2017.8.16.0162</t>
  </si>
  <si>
    <t>Juizado Especial-
Sertanópolis - PR</t>
  </si>
  <si>
    <t>0008693-
90.2014.8.16.0056</t>
  </si>
  <si>
    <t>Juizado Especial Cível 
de Cambé-Cambé - PR</t>
  </si>
  <si>
    <t>Cobrança e 
inscrição 
indevidas.</t>
  </si>
  <si>
    <t>- Retirada 
do nome do 
SPC/SERASA
- 
Indenização 
em R$ 
10.000,00 
pelos danos 
morais.</t>
  </si>
  <si>
    <t>0008411-
52.2014.8.16.0056</t>
  </si>
  <si>
    <t>2ª Vara Cível-Cambé - 
PR</t>
  </si>
  <si>
    <t>Alega que a mesma 
abriu a conta na 
cooperativa, não 
fez uso e houve o 
lançamento de seu 
nome nos órgãos de 
proteção ao 
crédito.</t>
  </si>
  <si>
    <t>Liminarmente 
a exclusão 
do Serasa, 
sob pena de 
multa 
diária. Apli
cabilidade 
do CDC, 
danos morais 
a R$ 
5.000,00 e 
honorários e 
sucumbência.</t>
  </si>
  <si>
    <t>0008831-
23.2015.8.16.0056</t>
  </si>
  <si>
    <t>Trata-se de ação 
declaratória de 
inexistência de 
dívida, face a um 
contrato que o 
cooperado alega ter 
assinado de forma 
equivocada, onde 
almejou o crédito 
Pronaf e na verdade 
assinou um contrato 
de empréstimo.</t>
  </si>
  <si>
    <t>Em sede de 
tutela 
antecipada, 
houve o 
pedido para 
a suspender 
a inscrição 
nos órgãos 
de proteção 
ao Crédito, 
declarar a 
inexistência 
de débito e 
declarar a 
nulidade do 
contrato 
assinado e 
danos 
morais.</t>
  </si>
  <si>
    <t>0001943-
04.2016.8.16.0056</t>
  </si>
  <si>
    <t>Inexistencia 
do débito
Danos morais 
em R$ 
16.000,00</t>
  </si>
  <si>
    <t>0003011-
86.2016.8.16.0056</t>
  </si>
  <si>
    <t>Ação monitória 
proposta 
indevidamente</t>
  </si>
  <si>
    <t>Danos morais 
em 17.853,72</t>
  </si>
  <si>
    <t>0301695-
41.2016.8.24.0282</t>
  </si>
  <si>
    <t>O autor afirma que 
foi surpreendido 
com a informação 
que seu nome estava 
inscrito nos órgãos 
de proteção ao 
crédito por vários 
estabelecimentos. 
Em relação à 
cooperativa seu 
vínculo era pelo 
contrato CC 15622-
5. Afirma que, 
registrou o fato 
junto à Delegacia e 
foi informado que 
uma terceira 
pessoas utilizava 
seus documentos. 
Afirma que tais 
negociações são 
fraudulentas, pois 
não foi o 
responsável por 
essas contratações. 
Requereu, em sede 
de antecipação de 
tutela, a exclusão 
de seu nome dos 
órgãos de restrição 
ao crédito. Pede 
ainda, que seja 
declarada a 
inexistência do 
débito e a 
condenação da 
requerida ao 
pagamento de 
indenização por 
danos morais. 
ATENÇÃO: O pedido 
liminar foi 
deferido, peço a 
gentileza que 
excluam o nome do 
autor dos cadastros 
de restrição ao 
crédito 
imediatamente, sob 
pena de multa no 
valor de R$ 250,00 
diários.</t>
  </si>
  <si>
    <t>0067217-
41.2016.8.16.0014</t>
  </si>
  <si>
    <t>432/2017</t>
  </si>
  <si>
    <t>Procon-Cambé - PR</t>
  </si>
  <si>
    <t>Reclamação Procon</t>
  </si>
  <si>
    <t>Processo adm
inistrativo 
sem multa.</t>
  </si>
  <si>
    <t>0019715-
77.2014.8.16.0014</t>
  </si>
  <si>
    <t>0032841-
63.2015.8.16.0014</t>
  </si>
  <si>
    <t>Autora alega 
devolução indevida 
de cheque.</t>
  </si>
  <si>
    <t>Sentença 
proferida. 
Aguarda 
prazo 
recursal</t>
  </si>
  <si>
    <t>0004759-
26.2015.8.16.0045</t>
  </si>
  <si>
    <t>2ª Vara Cível-Arapongas 
- PR</t>
  </si>
  <si>
    <t>Rescisão contratual 
que gerou a 
inexigibilidade dos 
débitos 
protestados.</t>
  </si>
  <si>
    <t>Declaração 
da inexigibi
lidade de 
débito e 
cancelamento 
dos 
protestos.</t>
  </si>
  <si>
    <t>0037439-
60.2015.8.16.0014</t>
  </si>
  <si>
    <t>02º Juizado Especial 
Cível-Londrina - PR</t>
  </si>
  <si>
    <t>Firmou contrato de 
refinanciamento mas 
mesmo assim foi 
inserido em órgãos 
de restrição de 
crédito.</t>
  </si>
  <si>
    <t>0058927-
71.2015.8.16.0014</t>
  </si>
  <si>
    <t>Cancelamento 
do protesto
Devolução de 
multa
Danos morais</t>
  </si>
  <si>
    <t>0062795-
57.2015.8.16.0014</t>
  </si>
  <si>
    <t>Cobranças indevidas 
em conta e não 
aplicação do valor 
depositado em conta 
em fundo de 
investimento de 
renda fixa, como 
previamente 
combinado.</t>
  </si>
  <si>
    <t>Condenação a 
reparação em 
danos 
materiais e 
morais.</t>
  </si>
  <si>
    <t>0072792-
64.2015.8.16.0014</t>
  </si>
  <si>
    <t>Indenização por 
tempo de espera em 
fila.</t>
  </si>
  <si>
    <t>0004065-
82.2017.8.16.0014</t>
  </si>
  <si>
    <t>0072055-
61.2015.8.16.0014</t>
  </si>
  <si>
    <t>Constrangimento em 
porta giratória.</t>
  </si>
  <si>
    <t>0001313-
42.2016.8.16.0057</t>
  </si>
  <si>
    <t>Vara Cível-Campina da 
Lagoa - PR</t>
  </si>
  <si>
    <t>0001031-
70.2017.8.16.0056</t>
  </si>
  <si>
    <t>Juizado Especial Cível 
de Cambé-Londrina - PR</t>
  </si>
  <si>
    <t>Suposta clonagem de 
cartão. Cobrança 
idevida.</t>
  </si>
  <si>
    <t>0077123-
55.2016.8.16.0014</t>
  </si>
  <si>
    <t>06ª Vara Cível-Londrina 
- PR</t>
  </si>
  <si>
    <t>Processo de 
Exibição de 
documentis</t>
  </si>
  <si>
    <t>0000565-
39.2017.8.16.0036</t>
  </si>
  <si>
    <t>03º Juizado Especial 
Cível-São José dos 
Pinhais - PR</t>
  </si>
  <si>
    <t>0066645-
22.2015.8.16.0014</t>
  </si>
  <si>
    <t>10ª Vara Cível-Londrina 
- PR</t>
  </si>
  <si>
    <t>cobrança indevida 
em conta que gerou 
inscrição nos 
órgãos de restrição 
de crédito.</t>
  </si>
  <si>
    <t>Inexigibilid
ade de 
débito e 
indenização 
por danos 
morais.</t>
  </si>
  <si>
    <t>0003515-
22.2016.8.16.0047</t>
  </si>
  <si>
    <t>Juizado Especial Cível-
Assaí - PR</t>
  </si>
  <si>
    <t>: Desconto indevido 
de cesta de 
relacionamento não 
contratada.</t>
  </si>
  <si>
    <t>0081369-
94.2016.8.16.0014</t>
  </si>
  <si>
    <t>0000687-
19.2017.8.16.0047</t>
  </si>
  <si>
    <t>Ocorre que, há a 
alguns anos, vem 
sendo cobrado da 
parte autora, 
serviços não 
contratados, na 
qual é descontado 
em conta, cuja as 
tarifações 
indevidas, são 
denominadas “CESTA 
DE REL”</t>
  </si>
  <si>
    <t>0002047-
41.2016.8.16.0041</t>
  </si>
  <si>
    <t>1003469-
64.2016.8.26.0038</t>
  </si>
  <si>
    <t>03ª Vara Judicial-
Araras - SP</t>
  </si>
  <si>
    <t>Cuida-se de Ação de 
Obrigação de Fazer 
c/c Indenizatória 
por Danos Materiais 
e Morais com Pedido 
de Antecipação de 
Tutela, por meio da 
qual o Autor alega 
ter celebrado dois 
contratos com o 
SICREDI, no valor 
total de R$ 
950.080,00  
(novecentos e 
cinquenta mil e 
oitenta reais), 
quais sejam CÉDULA  
DE  CRÉDITO  RURAL  
PIGNORATÍCIA  
HIPOTECÁRIA nº 
B68320384 e CÉDULA  
DE  CRÉDITO  
BANCÁRIO nº 
B68330399-4.
Afirma que em ambos 
os contratos, o 
Autor deu como 
garantia 
propriedade rural 
situada no 
Município de Santa 
Rita do Passa 
Quatro/SP 
(Matrícula nº 6258 -
 R.12 e R.13).
Em que pese a 
formalização dos 
aludidos contratos 
e a alienação do 
aludido bem, o 
Sicredi não teria 
concedido  os  
valores  
contratados  ao 
Autor. Pelo 
contrário, constam 
aplicações 
bloqueadas na conta 
corrente do Autor.
Diante disso, o 
Autor compareceu na 
agência de Mogi-
Guaçu, porém seu 
problema não teria 
sido resolvido.
Ato contínuo, 
afirma ter 
notificado o 
SICREDI 
extrajudicialmente 
para liberação dos 
créditos 
contratados, sob 
pena de sanções 
judiciais 
necessárias.
Sob tais 
fundamentos, o 
Autor requer:
1.  a concessão de 
tutela de urgência 
para determinar a 
imediata liberação 
dos créditos 
contratados;
2.  seja  o Sicredi 
compelido a cumprir 
com os contratos 
pactuados de 
maneira definitiva, 
sob pena de multa 
diária   de   R$   
100.000,00   (cem   
mil   reais).
3.  a condenação do 
Sicredi ao 
pagamento de lucros 
cessantes a serem 
apurados em fase de 
liquidação de 
sentença;
4. a condenação do 
Sicredi ao 
pagamento de 
indenização a 
título de danos 
morais no valor de 
R$ 100.000,00 (cem 
mil reais);</t>
  </si>
  <si>
    <t>Risco 
considerado 
possível, 
conforme 
manual.</t>
  </si>
  <si>
    <t>0052845-
24.2015.8.16.0014</t>
  </si>
  <si>
    <t>Cobrança vexatória 
de dívida.</t>
  </si>
  <si>
    <t>- Liminar 
impedindo a 
cobrança no 
local de 
trabalho.
- 
Indenização 
por danos 
morais.</t>
  </si>
  <si>
    <t>0079619-
91.2015.8.16.0014</t>
  </si>
  <si>
    <t>Devolução de 
valores 
provenientes de 
saque mediante 
cartão clonado.</t>
  </si>
  <si>
    <t>0058291-
71.2016.8.16.0014</t>
  </si>
  <si>
    <t>0079297-
37.2016.8.16.0014</t>
  </si>
  <si>
    <t>Em breves linhas, a 
Requerente aduz na 
inicial que teve 
seu nome inscrito 
em cadastros de 
inadimplentes em 
razão de um débito 
de grande valor com 
a Requerida. Afirma 
que não possui 
nenhum vínculo com 
a Requerida, 
muitoembora há 
cerca de 02 anos o 
tivesse, mas 
encerrou a conta 
corrente possuía.</t>
  </si>
  <si>
    <t>0007777-
80.2017.8.16.0014</t>
  </si>
  <si>
    <t>Inscrição indevida. 
Tarifas</t>
  </si>
  <si>
    <t>0000451-
83.2016.8.16.0053</t>
  </si>
  <si>
    <t>Débitos maquina de 
cartão.</t>
  </si>
  <si>
    <t>Restituição 
em dobro do 
valor 
cobrado (R$ 
357,68)
Danos morais 
em R$ 
25.000,00</t>
  </si>
  <si>
    <t>0001421-
25.2016.8.16.0137</t>
  </si>
  <si>
    <t>0000348-
71.2017.8.19.0081</t>
  </si>
  <si>
    <t>Vara Única-Itatiaia - 
RJ</t>
  </si>
  <si>
    <t>Trata-se de Ação de 
Obrigação de Fazer 
c/c Danos Morais, 
na qual a Autora 
alega que ao tentar 
efetuar uma 
transação bancária 
na Caixa Econômica 
Federal, fora 
informada que havia 
restrição ao seu 
nome, que reputa 
ser indevida.
A Autora alega 
ainda que o nome da 
mãe que constam nas 
restrições (Olivia 
Maria De Oliveira) 
é diferente do nome 
de sua mãe (Maria 
Ferreira De Jesus).
Diante disso, a 
Autora pleiteou a 
antecipação dos 
efeitos da tutela 
para retirada do 
nome da Autora do 
SERASA EXPERIAN, e 
no mérito a 
apresentação de 
cópia dos contratos 
supramencionados, e 
indenização por 
danos morais no 
valor e R$ 
17.000,00
A tutela foi 
deferida para baixa 
da negativação, 
conforme segue:
“Isso posto, 
presentes os 
requisitos do art. 
300 do NCPC, DEFIRO 
A TUTELA 
ANTECIPADA. Oficie-
se aos órgãos 
restritivos de 
crédito em que 
houve a inclusão, 
para que promovam a 
exclusão da 
anotação lançada 
pela ré, quanto ao 
CPF da parte 
autora.”
O ofício já foi 
expedido direto ao 
Serasa.</t>
  </si>
  <si>
    <t>0003458-
53.2016.8.16.0160</t>
  </si>
  <si>
    <t>0031841-
79.2016.8.16.0018</t>
  </si>
  <si>
    <t>Exclusão da 
condição de 
avalista em cédula.</t>
  </si>
  <si>
    <t>0042266-
68.2016.8.16.0018</t>
  </si>
  <si>
    <t>A Autora afirma 
que, em agosto de 
2016, firmou um 
contrato de 
empréstimo 
consignado junto à 
Ré, no qual restou 
convencionado que 
seria descontado de 
sua folha de 
pagamento, no prazo 
de 36 (trinta e 
seis) meses, a 
quantia de R$ 
303,67 (trezentos e 
três reais e 
sessenta e sete 
centavos), até a 
liquidação do 
referido 
empréstimo. Alega 
que na data de 10/
11/2016, dirigiu-se 
até a agência da 
Ré, a fim de 
proceder com o 
pagamento total da 
dívida e a 
consequente 
liquidação do 
empréstimo 
consignado. No 
entanto, foi 
impedida pela Ré de 
fazê-lo.</t>
  </si>
  <si>
    <t>0005073-
82.2017.8.16.0018</t>
  </si>
  <si>
    <t>Em breves linhas, o 
Requerente aduz na 
inicial que a 
partir do mês de 
janeiro/2015 passou 
a receber faturas 
mensais da 
Requerida, 
relativas à um 
cartão de crédito 
que não contratou, 
sendo que as 
cobranças 
persistiram até 
janeiro/2017.</t>
  </si>
  <si>
    <t>0006466-
42.2017.8.16.0018</t>
  </si>
  <si>
    <t>O Autor relata que 
possuía uma dívida 
junto à Ré, porém 
estabeleceu uma 
nova forma de 
pagamento, através 
do Instrumento de 
Confissão de 
Dívida, em que 
ficou estabelecido 
o pagamento, 
através de boletos 
bancários. Sustenta 
que adimpliu com 
todas as parcelas 
vencidas, 
referentes à 
Confissão de 
Dívida, mas que, 
mesmo assim, seu 
nome permaneceu nos 
órgãos de restrição 
ao crédito, 
causando-lhe 
constrangimento.</t>
  </si>
  <si>
    <t>0014449-
92.2017.8.16.0018</t>
  </si>
  <si>
    <t>03° Juizado Especial 
Cível-Maringá - PR</t>
  </si>
  <si>
    <t>0001316-
43.2013.8.26.0115</t>
  </si>
  <si>
    <t>01ª Vara Judicial-
Jundiaí - SP</t>
  </si>
  <si>
    <t>Devolução indevida 
de cheque</t>
  </si>
  <si>
    <t>Indenização 
por danos 
morais no 
valor de R$ 
20.000,00</t>
  </si>
  <si>
    <t>209-
72.2014.8.06.0183</t>
  </si>
  <si>
    <t>Vara Cível-Abaiara - CE</t>
  </si>
  <si>
    <t>Autor alega que 
fora surpreendido 
com inscrição de 
seu nome em rol de 
maus pagadores por 
conta de título que 
não tem ciência da 
procedência. Desta 
forma, requer que 
seja declarada a 
nulidade do aludido 
título, bem como 
que seja indenizado 
pelos danos morais 
sofridos.</t>
  </si>
  <si>
    <t>Indenização 
danos morais 
por 
negativação 
indevida.</t>
  </si>
  <si>
    <t>0014422-
05.2014.8.26.0320</t>
  </si>
  <si>
    <t>01ª Turma Recursal 
Cível-Limeira - SP</t>
  </si>
  <si>
    <t>Inscrição e 
cobrança indevida.</t>
  </si>
  <si>
    <t>- Retirada 
das 
inscrições 
nos órgãos 
restritivos 
de crédito.
- 
Indenização 
por danos 
morais no 
valor de R$ 
21.720,00</t>
  </si>
  <si>
    <t>0006710-
59.2014.805.0154</t>
  </si>
  <si>
    <t>Vara Judicial-Luís 
Eduardo Magalhães - BA</t>
  </si>
  <si>
    <t>Indenização 
por 
negativação 
indevida.</t>
  </si>
  <si>
    <t>1007020-
46.2015.8.26.0019</t>
  </si>
  <si>
    <t>01ª Vara Cível-
Americana - SP</t>
  </si>
  <si>
    <t>Cuida-se de Ação 
Indenizatória, por 
meio  da qual a 
autora afirma que 
ter tido sua conta 
corrente bloqueada 
abruptamente em 
08.11.2014 e 
retirado parte do 
saldo disponível.  
Ato contínuo, 
sustenta a Autora 
que diversos 
boletos que teriam 
sido pagos por seus 
clientes, não foram 
compensados em sua 
conta corrente.   
Relata ainda, ter 
entrado em contato 
com a Cooperativa 
Ré para verificar o 
motivo pelo qual a 
sua conta teria 
sido bloqueada e os 
valores pagos por 
seus clientes não 
terem sido 
compensados. 
Em resposta, a 
Cooperativa Ré, 
informou à Autora, 
que sua conta havia 
sido bloqueada, em 
virtude de 
auditoria 
ocasionada pelas 
críticas gerada nas 
cobranças recebidas 
por terceiros, e 
que a Autora 
deveria procurar as 
instituições que 
liquidaram os 
títulos ou os 
pagadores dos 
boletos. 
Após isso, afirma 
ter recebido 
notificação 
extrajudicial da 
Cooperativa Ré, por 
meio da qual foi 
informada de que 
sua conta corrente 
havia sido 
encerrada, e que, 
em razão disso, não 
seria possível 
obter informações 
sobre os pagamentos 
que teriam sido 
realizados por seus 
clientes. 
Sob tais 
fundamentos, a 
Autora requereu a 
condenação da 
Cooperativa Ré: (i) 
a exibir os 
comprovantes de 
pagamentos dos 
boletos que teriam 
sido pagos por seus 
clientes, ou 
eventual estorno de 
tal valores; (ii) a 
restituir o valor 
atualizado desses 
boletos, 
totalizando R$ 
14.580,03 (quatorze 
mil quinhentos e 
oitenta e três 
centavos); (iii) 
indenização por 
danos morais 
correspondentes a 
20 (vinte) salários 
mínimos; e (iv) 
indenização por 
danos materiais 
correspondente ao 
valor das quotas 
adquiridas, qual 
seja (R$ 5.768,88 
(cinco mil 
setecentos e 
sessenta e oito 
reais e oitenta e 
oito centavos), bem 
como os resultados 
obtidos de janeiro 
de 2010 a janeiro 
de 2015.</t>
  </si>
  <si>
    <t>Aguarda conclusão da 
perícia técnica</t>
  </si>
  <si>
    <t>Considerando 
o objeto da 
demanda e o 
entendimento 
da jurisprud
ência a 
respeito do 
tema, o 
risco é 
analisado 
como sendo 
possível.</t>
  </si>
  <si>
    <t>1004228-
26.2016.8.26.0362</t>
  </si>
  <si>
    <t>02ª Vara Judicial-Mogi 
Guaçu - SP</t>
  </si>
  <si>
    <t>Devolução indevida. 
Cheque. Dano Moral.</t>
  </si>
  <si>
    <t>1006873-
26.2016.8.26.0038</t>
  </si>
  <si>
    <t>Juizado Especial Cível-
Araras - SP</t>
  </si>
  <si>
    <t>Trata-se de ação de 
indenização por 
danos morais no 
qual o Autor alega 
ser correntista da 
Ré (Conta Corrente 
nº 05335-8, Agência 
0718), possuindo 
saldo da conta + 
limite do Cheque 
Especial (R$ 
4.850,00) para 
garantir a 
compensação de seus 
débitos e de seus 
cheques emitidos. 
Afirma que em caso 
de utilização desse 
limite a 
Cooperativa deve 
compensar os 
débitos realizados 
pelo Autor, 
cobrando-lhe 
posteriormente 
juros por essa 
utilização, sendo 
prática usual no 
mercado.
Prossegue alegando 
que o serviço da Ré 
teria sido 
ineficiente, na 
medida em que foram 
expedidos pelo 
Autor dois cheques, 
o de Série ANY nº 
000108 no valor de 
R$ 1.300,00 e o 
cheque Série ANY nº 
000071 no valor de 
R$ 4.039,86. O 
primeiro cheque foi 
sustado pelo motivo 
70 (sustação ou 
revogação 
provisória) através 
do telefone 0800 
724 4770, tendo 
sido cobrada a taxa 
de R$ 12,00 no dia 
21/11/2016, 
entretanto, 
referido cheque 
teria sido 
compensado, e 
posteriormente, 
ocorreu a devolução 
pelo mesmo motivo 
70, fato este que 
gerou transtornos, 
incluindo-se a 
devolução do 
segundo cheque 
mencionado acima, 
pelo motivo 11 
(Cheque sem fundos 
– 1ª apresentação). 
Aduz que foi 
informado pela 
Gerente Márcia que 
no sistema da Ré 
não constava a 
sustação do cheque, 
ocasião em que 
realizou uma 
reclamação perante 
a ouvidoria 
(protocolo 
11956116), mas nada 
foi solucionado. 
Questiona ainda o 
motivo de não 
constar no sistema, 
e o cheque ter sido 
devolvido pelo 
motivo 70.  
Diante disso, 
pleiteia a inversão 
do ônus e a 
condenação ao 
pagamento de danos 
morais no valor de 
R$ 20.199,30.</t>
  </si>
  <si>
    <t>Considerando 
a fase 
inicial e a 
natureza da 
ação, o 
risco é 
analisado 
como 
possível.</t>
  </si>
  <si>
    <t>1000819-
06.2016.8.26.0180</t>
  </si>
  <si>
    <t>01ª Vara Judicial-
Espírito Santo do 
Pinhal - SP</t>
  </si>
  <si>
    <t>Trata-se de ação de 
indenização por 
danos materiais e 
morais, na qual o 
Autor alega que a 
Cooperativa 
concedeu crédito no 
valor de R$ 
401.183,08 
(quatrocentos e um 
mil cento e oitenta 
e três reais e oito 
centavos), sendo 
que a previsão de 
liberação de tais 
valores seria para 
o dia 01/09/2015.
Afirma que o valor 
nunca foi debitado 
em sua conta 
corrente e que foi 
cobrada a Tarifa de 
Liberação de 
Crédito no valor de 
R$3.008,87.
Além disto, afirma 
que houve 
negativação da 
empresa Autora e de 
uma avalista.</t>
  </si>
  <si>
    <t>Tendo em 
vista o 
objeto da 
demanda se 
tratar de 
negativação 
de 
restritivos 
decorrente 
de débito 
indevido em 
conta, o 
risco é 
possível</t>
  </si>
  <si>
    <t>1002762-
58.2016.8.26.0180</t>
  </si>
  <si>
    <t>Juizado Especial Cível-
Espírito Santo do 
Pinhal - SP</t>
  </si>
  <si>
    <t>Trata-se de Ação de 
Indenização com 
pedido de tutela 
antecipada na qual 
o Autor afirma ter 
assinado contrato 
como avalista da 
empresa Sobásico 
Indústria E 
Comérico De 
Alimentos Ltda, 
representados pelos 
títulos B68830308-9 
e B68830306-2 – 
ambos com 
vencimentos em 13/
05/2016.
Afirma que os 
referidos títulos 
foram quitados em 
07/06/2016, 
contudo, em 
consulta ao SCPC, 
teria verificado 
que seu nome 
continuava 
negativado, mesmo 
após a confirmação 
do pagamento.
Assim, pleiteia na 
presente ação a 
tutela provisória 
para exclusão de 
seu nome dos Órgãos 
de Proteção ao 
Crédito e 
indenização por 
danos morais 
equivalente a 40 
s.m.</t>
  </si>
  <si>
    <t>1093727-
65.2015.8.26.0100</t>
  </si>
  <si>
    <t>Na ação em 
referência, os 
Autores afirmam ter 
recebido 
notificação do 
SICREDI, informando 
a respeito do 
encerramento de 
suas contas 
correntes e 
serviços 
vinculados.
Relatam que assim 
que recebida a 
notificação, os 
Autores tentaram 
entrar em contato 
com o SICREDI, 
porém sem qualquer 
resposta.
Por entender que a 
conduta do SICREDI 
seria ilegal e 
"antiética", o 
Autor ingressou com 
a ação em 
referência, 
requerendo:
(I)	O deferimento 
de antecipação de 
tutela para que o 
SICREDI seja 
compelido a manter 
ativas as contas 
correntes em nome 
dos Autores (nºs. 
23.502-3; 21.412-5 
e 21.353-4, todas 
da agência 0718), 
sob pena de multa 
diária de R$ 
5.000,00 (cinco mil 
reais) por dia e 
por conta 
encerrada; 
(II)	a condenação 
do Réu nas perdas e 
danos a serem 
apuradas em 
liquidação de 
sentença; e
(III)	Indenização 
por danos morais a 
serem arbitrados 
pelo Juízo, em 
valor não inferior 
a 50 salários 
mínimos por autor.</t>
  </si>
  <si>
    <t>Diante do 
objeto da 
ação e do po
sicionamento 
da jurisprud
ência a 
respeito do 
tema, 
consideramos 
o risco 
inicial como 
possível.</t>
  </si>
  <si>
    <t>0002654-
67.2016.8.16.0069</t>
  </si>
  <si>
    <t>Práticas abusivas e 
inscrição indevida 
no serasa.</t>
  </si>
  <si>
    <t>0001769-
53.2014.8.24.0052</t>
  </si>
  <si>
    <t>01ª Vara Judicial-Porto 
União - SC</t>
  </si>
  <si>
    <t>A empresa autora 
afirma que sofreu o 
protesto de títulos 
frios. Reclama que 
os títulos foram 
"cedidos" em 
cobrança para o 
Banco do Brasil e, 
novamente, ao Banco 
Cooperativo 
Sicredi. Reclama 
que sofreu abalo de 
crédito e merece 
ser indenizado 
pelos danos 
sofridos. Pede 
indenização.</t>
  </si>
  <si>
    <t>0002642-
52.2014.8.16.0092</t>
  </si>
  <si>
    <t>Juizado Especial Cível-
Imbituva - PR</t>
  </si>
  <si>
    <t>Autor alega 
inscrição indevida. 
Danos morais e 
declaração de 
inexistência de 
débito.</t>
  </si>
  <si>
    <t>0000499-
94.2016.8.16.0165</t>
  </si>
  <si>
    <t>Juizado Especial Cível-
Telêmaco Borba - PR</t>
  </si>
  <si>
    <t>Protesto de débito 
inexistente.</t>
  </si>
  <si>
    <t>Sustação do 
título.
Indenização 
por danos 
morais em R$ 
30.000,00</t>
  </si>
  <si>
    <t>0001420-
68.2016.8.16.0160</t>
  </si>
  <si>
    <t>Protesto indevido 
de duplicata.</t>
  </si>
  <si>
    <t>Danos morais 
em R$ 
20.000,000.</t>
  </si>
  <si>
    <t>0000375-
44.2016.8.16.0155</t>
  </si>
  <si>
    <t>Juizado Especial Cível-
São Jerônimo da Serra - 
PR</t>
  </si>
  <si>
    <t>Cobrança em 
duplicidade</t>
  </si>
  <si>
    <t>0007756-
41.2015.8.16.0090</t>
  </si>
  <si>
    <t>1º Juizado Especial 
Cível-Ibiporã - PR</t>
  </si>
  <si>
    <t>Cheque devolvido</t>
  </si>
  <si>
    <t>- Exibição 
de 
documentos;
- 93,25 em 
danos 
materiais
- 10.000,00 
em danos 
morais</t>
  </si>
  <si>
    <t>0003470-
44.2016.8.16.0103</t>
  </si>
  <si>
    <t>Inscrição Indevida 
nos órgãos de 
proteção ao 
crédito.</t>
  </si>
  <si>
    <t>Processo em 
fase de conh
ecimmento</t>
  </si>
  <si>
    <t>0130192-
69.2012.8.20.0001</t>
  </si>
  <si>
    <t>14ª Vara Cível-Natal - 
RN</t>
  </si>
  <si>
    <t>Autora requer 
indenização por 
danos morais 
decorrentes de 
protesto de título 
que entende como 
ilegítimo.</t>
  </si>
  <si>
    <t>Depois da 
apresentação 
da nossa 
contestação, 
não houve 
qualquer 
andamento, 
estando os 
autos 
conclusos 
desde 21/03/
2013. 
Acreditamos 
que seja 
reconhecida 
a ilegitimid
ade passiva 
da 
cooperativa, 
que atuou 
meramente 
como 
mandatária 
da empresa 
que sacou o 
título 
protestado.</t>
  </si>
  <si>
    <t>0022098-
28.2015.8.16.0035</t>
  </si>
  <si>
    <t>03ª Vara Cível-São José 
dos Pinhais - PR</t>
  </si>
  <si>
    <t>Trata-se de 
revisional</t>
  </si>
  <si>
    <t>0009326-
96.2016.8.16.0035</t>
  </si>
  <si>
    <t>Declarar nulidade 
de cobrança, 
declarar nulidade 
de contrato, 
condenar a pagar as 
quantias em 
excesso, declarar 
inexistência de 
débito</t>
  </si>
  <si>
    <t>0004834-
85.2015.8.16.0103</t>
  </si>
  <si>
    <t>Autora alega que 
efetuou 
renegociação com a 
Ré, porém a Ré 
lançou o seu nome 
no serasa sobre 
dívida pendente 
antes da 
renegociaçãoAutora 
alega que efetuou 
renegociação com a 
Ré, porém a Ré 
lançou o seu nome 
no serasa sobre 
dívida pendente 
antes da 
renegociação.</t>
  </si>
  <si>
    <t>Valor 
arbitrado em 
Acórdão</t>
  </si>
  <si>
    <t>0004938-
43.2016.8.16.0103</t>
  </si>
  <si>
    <t>Vara Cível e Anexos-
Lapa - PR</t>
  </si>
  <si>
    <t>Alienação 
fiduciária</t>
  </si>
  <si>
    <t>Auto de Infração</t>
  </si>
  <si>
    <t>00601</t>
  </si>
  <si>
    <t>Procon Municipal de 
Campo Largo - PR-Campo 
Largo - PR</t>
  </si>
  <si>
    <t>Autuação do Procon</t>
  </si>
  <si>
    <t>Sem 
incidência 
de multa</t>
  </si>
  <si>
    <t>0003390-
20.2016.8.16.0026</t>
  </si>
  <si>
    <t>Ação declaratória 
de cobrança 
indevida c/c 
repetição de 
indébito, danos 
morais e tutela 
antecipada.</t>
  </si>
  <si>
    <t>0300961-
08.2014.8.24.0041</t>
  </si>
  <si>
    <t>01ª Vara Judicial-Mafra 
- SC</t>
  </si>
  <si>
    <t>O Autor alega que a 
Ré ficou de avisar 
a data de 
vencimento da 
parcela, no 
entanto, como não 
avisou, o Autor não 
efetuou o 
pagamento, e seu 
nome foi cadastrado 
no Serasa. Relata 
que quitou a 
dívida, no entanto 
seu nome não foi 
retirado dos órgãos 
de proteção ao 
crédito.</t>
  </si>
  <si>
    <t>Ação de Usucapião</t>
  </si>
  <si>
    <t>536/2007</t>
  </si>
  <si>
    <t>Autora requer 
usucapião de 
Imóvel.</t>
  </si>
  <si>
    <t>0301499-
96.2016.8.24.0015</t>
  </si>
  <si>
    <t>02ª Vara Cível-
Canoinhas - SC</t>
  </si>
  <si>
    <t>Autor alega que 
após quitar sua 
dívida, a 
Cooperativa manteve 
seu nome inscrito 
no cadastro de 
inadimplentes por 
quase um mês.</t>
  </si>
  <si>
    <t>0010628-
64.2014.8.16.0025</t>
  </si>
  <si>
    <t>1ª Vara Cível-Araucária 
- PR</t>
  </si>
  <si>
    <t>Protesto de 
duplicatas emitidas 
indevidamente.</t>
  </si>
  <si>
    <t>- 
Antecipação 
de tutela, 
impedindo a 
indicação à 
protesto e 
cadastro em 
órgão de 
proteção ao 
crédito.
- Declaração 
de nulidade 
dos títulos.
- 
Indenização 
por danos 
morais em 10 
vezes o 
valor dos 
títulos (R$ 
8.967,39).</t>
  </si>
  <si>
    <t>0002031-
60.2015.8.16.0126</t>
  </si>
  <si>
    <t>Vara Cível e Anexos-
Palotina - PR</t>
  </si>
  <si>
    <t>despesas de 
cobrança e 
honorários 
advocatícios” e 
“serviços de 
terceiros</t>
  </si>
  <si>
    <t>Proferida 
sentença 
favorável à 
Cooperativa</t>
  </si>
  <si>
    <t>0000891-
94.2016.8.16.0048</t>
  </si>
  <si>
    <t>Juizado Especial Cível-
Assis Chateaubriand - 
PR</t>
  </si>
  <si>
    <t>Alega a Autora que 
teve seu cartão de 
crédito clonado e 
realizou a 
contestação dos 
valores da fatura, 
contudo, as 
cobranças 
contestadas foram 
debitadas em sua 
conta excedendo seu 
limite.</t>
  </si>
  <si>
    <t>0000992-
34.2016.8.16.0048</t>
  </si>
  <si>
    <t>Juizado Especial-Assis 
Chateaubriand - PR</t>
  </si>
  <si>
    <t>Alega cobrança de 
valores não 
autorizados.</t>
  </si>
  <si>
    <t>0003148-
92.2016.8.16.0048</t>
  </si>
  <si>
    <t>repasse de conta 
não realizado. 
Plano de saude 
cancelado por falta 
de pagamento</t>
  </si>
  <si>
    <t>0000375-
40.2017.8.16.0048</t>
  </si>
  <si>
    <t>0004476-
18.2015.8.16.0040</t>
  </si>
  <si>
    <t>Vara Única-Altônia - PR</t>
  </si>
  <si>
    <t>Antecipação dos 
efeitos da tutela 
para a retirada 
imediata do nome do 
SCPC/Serasa; se 
abstenha de 
inscrever o nome do 
Autor nos órgãos de 
proteção ao 
crédito; declaração 
de inexistência do 
débito; a baixa do 
nome do SCPC/Serasa 
e danos morais.</t>
  </si>
  <si>
    <t>0000056-
66.2016.8.16.0126</t>
  </si>
  <si>
    <t>O Autor alega que 
em data de 20/04/
2006 realizou o 
encerramento da 
conta corrente 
junto a 
Cooperativa, 
contudo em novembro 
de 2015 ao realizar 
um pedido de 
empréstimo foi 
surpreendido com 
anotações em seu 
nome no CCF em 
decorrência da 
emissão de cheque 
sem fundos, e que 
não foi o mesmo 
quem emitiu tal 
cheque. Inscrição 
indevida. Danos 
morais.</t>
  </si>
  <si>
    <t>0000037-
27.2016.8.16.0040</t>
  </si>
  <si>
    <t>0000034-
72.2016.8.16.0040</t>
  </si>
  <si>
    <t>0000051-
11.2016.8.16.0040</t>
  </si>
  <si>
    <t>0000052-
93.2016.8.16.0040</t>
  </si>
  <si>
    <t>0000119-
58.2016.8.16.0040</t>
  </si>
  <si>
    <t>0000690-
05.2016.8.16.0048</t>
  </si>
  <si>
    <t>Alega a Autora que 
foram realizados 
saques indevidos em 
sua conta poupança.</t>
  </si>
  <si>
    <t>0001143-
16.2016.8.16.0172</t>
  </si>
  <si>
    <t>JEC-Ubiratã - PR</t>
  </si>
  <si>
    <t>Espera em fila de 
banco.</t>
  </si>
  <si>
    <t>0003037-
68.2016.8.16.0126</t>
  </si>
  <si>
    <t>0003192-
71.2016.8.16.0126</t>
  </si>
  <si>
    <t>0004316-
89.2016.8.16.0126</t>
  </si>
  <si>
    <t>0000491-
06.2017.8.16.0126</t>
  </si>
  <si>
    <t>Afirma que a 
cártula foi 
apresentada pelo 
Supermercado C. 
VALE à ora Ré que, 
por erro, a 
devolveu pela 
alínea 11, sendo 
reapresentada e 
novamente 
devolvida, dessa 
vez, pelo motivo 35 
(fraude) pelo 1º 
Réu, mesmo tendo 
saldo suficiente em 
conta.</t>
  </si>
  <si>
    <t>0000367-
29.2013.8.16.0040</t>
  </si>
  <si>
    <t>Autor requer 
indenização por 
dano moral 
decorrente de 
excesso de tempo em 
espera por 
atendimento na UA 
da Cooperativa.</t>
  </si>
  <si>
    <t>Existência 
do Enunciado 
2.7 das 
Turmas 
Recursais do 
TJ/PR que 
entende pela 
imposição de 
condenação 
em danos 
morais 
decorrente 
da espera em 
fila de 
banco de 
banco</t>
  </si>
  <si>
    <t>Existência 
do enunciado 
das Turmas 
Recursais 
que entende 
pela 
configuração 
de dano 
moral nos 
casos de 
tempo de 
espera além 
do previsto 
na 
legislação</t>
  </si>
  <si>
    <t>0008347-
79.2014.8.16.0173</t>
  </si>
  <si>
    <t>03ª Vara da Fazenda 
Pública-Umuarama - PR</t>
  </si>
  <si>
    <t>Ação civil pública 
referente a espera 
em fila por tempo 
excessivo ao 
previsto na 
legislação (direito 
do consumidor).</t>
  </si>
  <si>
    <t>Trata-se de 
ação civil 
pública cujo 
objeto é o 
cumprimento 
da 
legislação 
municipal e 
estadual, no 
que concerne 
à 
observância 
do tempo 
estabelecido 
pela 
legislação 
para 
atendimento 
em fila de b
anco.Sentenç
a de improce
dência. 
Parte 
contrária 
recorreu</t>
  </si>
  <si>
    <t>01ª Vara Cível-Umuarama 
- PR</t>
  </si>
  <si>
    <t>Exibição de 
documentos</t>
  </si>
  <si>
    <t>0011136-
17.2015.8.16.0173</t>
  </si>
  <si>
    <t>TEMPO DE ESPERA 
ACIMA DE UMA HORA.</t>
  </si>
  <si>
    <t>Valor da 
sentença</t>
  </si>
  <si>
    <t>0011742-
45.2015.8.16.0173</t>
  </si>
  <si>
    <t>Tempo de espera em 
fila (60 minutos)</t>
  </si>
  <si>
    <t>0012267-
27.2015.8.16.0173</t>
  </si>
  <si>
    <t>Autor alega que 
ficou 1h35min na 
fila para ser 
atendido.</t>
  </si>
  <si>
    <t>0012315-
83.2015.8.16.0173</t>
  </si>
  <si>
    <t>Tempo de espera em 
fila acima de uma 
hora.</t>
  </si>
  <si>
    <t>0013713-
65.2015.8.16.0173</t>
  </si>
  <si>
    <t>Autora aguardou 
atendimento na fila 
por 1h02m.</t>
  </si>
  <si>
    <t>0014804-
93.2015.8.16.0173</t>
  </si>
  <si>
    <t>0015908-
23.2015.8.16.0173</t>
  </si>
  <si>
    <t>Alega o Autor que 
no dia 09/11/2015 
necessitou utilizar 
os serviços 
prestados pelo 
banco, que retirou 
a senha para 
atendimento às 
11h17min e somente 
foi atendida às 
13h15min., 
aguardando na fila 
por 1h58min. Danos 
morais.</t>
  </si>
  <si>
    <t>0000204-
33.2016.8.16.0173</t>
  </si>
  <si>
    <t>0000337-
75.2016.8.16.0173</t>
  </si>
  <si>
    <t>0000958-
72.2016.8.16.0173</t>
  </si>
  <si>
    <t>0001250-
57.2016.8.16.0173</t>
  </si>
  <si>
    <t>0001237-
58.2016.8.16.0173</t>
  </si>
  <si>
    <t>Descontos 
indevidos.</t>
  </si>
  <si>
    <t>3ª Vara Civel-Umuarama -
 PR</t>
  </si>
  <si>
    <t>0001557-
11.2016.8.16.0173</t>
  </si>
  <si>
    <t>0001622-
06.2016.8.16.0173</t>
  </si>
  <si>
    <t>VALORES 
CONFORME 
CONDENAÇÃO.</t>
  </si>
  <si>
    <t>0001678-
39.2016.8.16.0173</t>
  </si>
  <si>
    <t>0001758-
03.2016.8.16.0173</t>
  </si>
  <si>
    <t>218/2016</t>
  </si>
  <si>
    <t>Tempo de espera em 
fila.</t>
  </si>
  <si>
    <t>0001903-
59.2016.8.16.0173</t>
  </si>
  <si>
    <t>0001927-
87.2016.8.16.0173</t>
  </si>
  <si>
    <t>0002261-
24.2016.8.16.0173</t>
  </si>
  <si>
    <t>0002557-
46.2016.8.16.0173</t>
  </si>
  <si>
    <t>0002455-
24.2016.8.16.0173</t>
  </si>
  <si>
    <t>Procon de Umuarama - PR-
Umuarama - PR</t>
  </si>
  <si>
    <t>0003058-
97.2016.8.16.0173</t>
  </si>
  <si>
    <t>0003200-
04.2016.8.16.0173</t>
  </si>
  <si>
    <t>0003139-
46.2016.8.16.0173</t>
  </si>
  <si>
    <t>0003136-
91.2016.8.16.0173</t>
  </si>
  <si>
    <t>0003645-
22.2016.8.16.0173</t>
  </si>
  <si>
    <t>0003701-
55.2016.8.16.0173</t>
  </si>
  <si>
    <t>0003699-
85.2016.8.16.0173</t>
  </si>
  <si>
    <t>0003702-
40.2016.8.16.0173</t>
  </si>
  <si>
    <t>0004662-
05.2016.8.16.0170</t>
  </si>
  <si>
    <t>Alega manutenção 
indevida do nome 
nos órgãos de 
proteção ao 
crédito.</t>
  </si>
  <si>
    <t>0004055-
12.2016.8.16.0131</t>
  </si>
  <si>
    <t>ação declaratória 
de nulidade de 
apontamento de 
títulos a protesto 
e inexistência de 
débito c/c 
indenização por 
danos morais e 
pedido de tutela 
antecipada, na qual 
a Autora alega que 
teve seu nome 
protestado 
indevidamente por 
dívida que 
desconhece</t>
  </si>
  <si>
    <t>0006530-
09.2016.8.16.0173</t>
  </si>
  <si>
    <t>0007243-
81.2016.8.16.0173</t>
  </si>
  <si>
    <t>Cheque furtado</t>
  </si>
  <si>
    <t>0009487-
80.2016.8.16.0173</t>
  </si>
  <si>
    <t>0009776-
13.2016.8.16.0173</t>
  </si>
  <si>
    <t>0010321-
83.2016.8.16.0173</t>
  </si>
  <si>
    <t>0011173-
10.2016.8.16.0173</t>
  </si>
  <si>
    <t>0011383-
61.2016.8.16.0173</t>
  </si>
  <si>
    <t>0010792-
02.2016.8.16.0173</t>
  </si>
  <si>
    <t>Migração de 
benefício sem 
autorização</t>
  </si>
  <si>
    <t>0013466-
50.2016.8.16.0173</t>
  </si>
  <si>
    <t>Desconto de 
aposentadoria - 
impenhorabilidade</t>
  </si>
  <si>
    <t>0011966-
46.2016.8.16.0173</t>
  </si>
  <si>
    <t>0012265-
23.2016.8.16.0173</t>
  </si>
  <si>
    <t>0012168-
23.2016.8.16.0173</t>
  </si>
  <si>
    <t>0012925-
17.2016.8.16.0173</t>
  </si>
  <si>
    <t>0013281-
12.2016.8.16.0173</t>
  </si>
  <si>
    <t>0012647-
16.2016.8.16.0173</t>
  </si>
  <si>
    <t>0014389-
76.2016.8.16.0173</t>
  </si>
  <si>
    <t>0004568-
14.2017.8.16.0173</t>
  </si>
  <si>
    <t>0001608-
08.2014.8.16.0168</t>
  </si>
  <si>
    <t>.Indenização por 
danos morais 
(suposta negativa 
de crédito em razão 
de o autor da ação 
estar doente – 
câncer -)</t>
  </si>
  <si>
    <t>0000169-
53.2015.8.16.0094</t>
  </si>
  <si>
    <t>Juizado Especial Cível-
Iporã - PR</t>
  </si>
  <si>
    <t>Declaratória de 
inexistência de 
débito, 
inexistência de 
relação jurídica e 
protesto indevido.</t>
  </si>
  <si>
    <t>0000664-
69.2015.8.16.0168</t>
  </si>
  <si>
    <t>Falha na 
compensação de 
cheque</t>
  </si>
  <si>
    <t>0002252-
14.2015.8.16.0168</t>
  </si>
  <si>
    <t>Vara Cível-Terra Roxa - 
PR</t>
  </si>
  <si>
    <t>Inscrição indevida. 
Título já quitado.
- PEDIDOS: Requer a 
antecipação da 
tutela para que 
seja determinada a 
retirada imediata 
do nome da Autora 
dos órgãos de 
proteção ao 
crédito. No mérito, 
requer a declaração 
de inexistência do 
débito e 
indenização por 
danos morais.</t>
  </si>
  <si>
    <t>0001867-
66.2015.8.16.0168</t>
  </si>
  <si>
    <t>Autor alega que foi 
avalista de um 
contrato de 
financiamento com a 
Ré. Contudo, mesmo 
após a quitação do 
débito através de 
cheques 
custodiados, a Ré 
lançou seu nome nos 
órgãos de proteção 
ao crédito.</t>
  </si>
  <si>
    <t>1972-
94.2015.8.16.0151</t>
  </si>
  <si>
    <t>Juizado Especial Cível-
Santa Isabel do Ivaí - 
PR</t>
  </si>
  <si>
    <t>Inscrição indevida 
em nome do autor 
por conta 
encerrada.</t>
  </si>
  <si>
    <t>0000541-
37.2016.8.16.0168</t>
  </si>
  <si>
    <t>Negativa indevida 
de PROAGRO por 
falhas nas 
informações 
prestadas pela 
Requerida.</t>
  </si>
  <si>
    <t>0001889-
90.2016.8.16.0168</t>
  </si>
  <si>
    <t>0002007-
66.2016.8.16.0168</t>
  </si>
  <si>
    <t>Afirma que, diante 
da 
irresponsabilidade 
da Ré, por haver 
compensado o cheque 
antecipadamente (R$ 
750,00), o título 
no valor de R$ 
1.500,00 (mil e 
quinhentos reais), 
fora devolvido por 
insuficiência de 
fundos, motivo 11, 
gerando sérios 
transtornos.</t>
  </si>
  <si>
    <t>0002232-
86.2016.8.16.0168</t>
  </si>
  <si>
    <t>0002426-
86.2016.8.16.0168</t>
  </si>
  <si>
    <t>Saque indisponível</t>
  </si>
  <si>
    <t>0004106-
38.2016.8.16.0126</t>
  </si>
  <si>
    <t>Ação de cobrança - 
Contratos Bancários</t>
  </si>
  <si>
    <t>0001869-
98.2014.8.16.0094</t>
  </si>
  <si>
    <t>Vara Única-Iporã - PR</t>
  </si>
  <si>
    <t>Declaração de 
inexistência de 
débito c/c 
indenização por 
danos morais 
(inexistência de 
relação jurídica 
que justificasse 
débitos em conta).</t>
  </si>
  <si>
    <t>Conforme 
entendimento 
jurisprudenc
ial.</t>
  </si>
  <si>
    <t>0014842-
08.2015.8.16.0173</t>
  </si>
  <si>
    <t>Inscrição indevida. 
Alega a Autora que 
teve seu nome 
inscrito por 
inadimplência em 
Cédula de Crédito 
Bancário que não 
contratou.</t>
  </si>
  <si>
    <t>0003896-
65.2014.8.16.0058</t>
  </si>
  <si>
    <t>01ª Vara Cível-Campo 
Mourão - PR</t>
  </si>
  <si>
    <t>O autor requer a 
declaração de 
inexigibilidade de 
débito c/c 
indenização por 
danos morais em 
razão de suposto 
protesto indevido 
de cheques</t>
  </si>
  <si>
    <t>0003357-
56.2014.8.16.0040</t>
  </si>
  <si>
    <t>Cancelamento de 
compra (débito em 
conta).</t>
  </si>
  <si>
    <t>0002745-
74.2015.8.16.0108</t>
  </si>
  <si>
    <t>Vara Cível-Mandaguaçu - 
PR</t>
  </si>
  <si>
    <t>Devolução indevida 
de cheque (motivos 
11 e 12)</t>
  </si>
  <si>
    <t>0003860-
43.2015.8.16.0040</t>
  </si>
  <si>
    <t>O autor alega que 
foi inscrito 
indevidamente por 
uma dívida no valor 
de R$ 3.129,00, 
relativo ao 
contrato n. 55273-
9. Aduz que não 
possui qualquer 
operação a prazo 
com a Requerida.</t>
  </si>
  <si>
    <t>0000272-
91.2016.8.16.0040</t>
  </si>
  <si>
    <t>Autor reclama de 
descontos indevidos 
em sua conta.</t>
  </si>
  <si>
    <t>0000641-
85.2016.8.16.0040</t>
  </si>
  <si>
    <t>Alega a Autora que 
no decorrer do 
processo para 
obtenção de 
crédito, e, após 
cumpridas todas as 
exigências da 
Requerida, houve a 
alteração do 
contrato, sendo 
alteradas as formas 
de pagamentos, 
taxas e juros. 
Alega ainda a perda 
de uma chance por 
não conseguir a 
obtenção do crédito 
pretendido.</t>
  </si>
  <si>
    <t>0001853-
44.2016.8.16.0040</t>
  </si>
  <si>
    <t>A Autora alega que 
abriu uma conta na 
cooperativa Ré para 
recebimento de seu 
salário. Afirma 
que, no ato, foi-
lhe informado que 
não haveria nenhum 
custo mensal.
Alega que, desta 
forma, foi aberta a 
conta bancária nº 
30145-1, na agência 
0726 da Ré, 
localizada na 
cidade de Altônia.
Contudo, aduz que 
foi debitado valor 
relativo à cesta de 
relacionamento e, 
mesmo tendo 
procurado a Ré, 
nada foi feito que 
fosse sanada a 
suposta cobrança 
ilegal.</t>
  </si>
  <si>
    <t>0001865-
58.2016.8.16.0040</t>
  </si>
  <si>
    <t>Desconto indevido 
em conta corrente</t>
  </si>
  <si>
    <t>0001864-
73.2016.8.16.0040</t>
  </si>
  <si>
    <t>A Autora alega que 
abriu uma conta na 
cooperativa Ré para 
recebimento de seu 
salário. Afirma 
que, no ato, foi-
lhe informado que 
não haveria nenhum 
custo mensal.</t>
  </si>
  <si>
    <t>0002193-
85.2016.8.16.0040</t>
  </si>
  <si>
    <t>Argumenta que não 
possui qualquer 
vínculo e contrato 
com a Ré que 
ensejasse o 
pagamento e a 
emissão do cheque, 
sendo que o mesmo 
já estava sustado.</t>
  </si>
  <si>
    <t>0002037-
97.2016.8.16.0040</t>
  </si>
  <si>
    <t>Manutenção indevida 
de protesto</t>
  </si>
  <si>
    <t>0002483-
03.2016.8.16.0040</t>
  </si>
  <si>
    <t>0002267-
42.2016.8.16.0040</t>
  </si>
  <si>
    <t>Trata-se de ação de 
indenização por 
danos morais, 
movida por Iago 
Wanderley Bodevan, 
na qual ele alega 
que ao tentar 
realizar uma compra 
no comércio local 
(Altônia), foi 
surpreendido com a 
informação de uma 
negativação em seu 
nome, referente ao 
contrato de cartão 
de crédito</t>
  </si>
  <si>
    <t>0002675-
33.2016.8.16.0040</t>
  </si>
  <si>
    <t>Alega que, mesmo 
tendo efetuado o 
pagamento, a Ré 
ilegalmente efetuou 
o desconto da 
importância de R$ 
650,00 (seiscentos 
e cinquenta reais) 
em 18/11/2016, 
relativo à fatura 
já quitada.</t>
  </si>
  <si>
    <t>0000786-
85.2013.8.16.0125</t>
  </si>
  <si>
    <t>Vara Única-Palmital - 
PR</t>
  </si>
  <si>
    <t>Rescisão contratual 
com devolução de 
valores, decorrente 
de consorcio.</t>
  </si>
  <si>
    <t>Provável, 
houve 
sentença 
condenatória 
proferida. 
A sentença 
foi paga e o 
risco 
alterado 
para remoto.</t>
  </si>
  <si>
    <t>0000884-
07.2017.8.16.0133</t>
  </si>
  <si>
    <t>Vara da Família e 
Sucessões-Pérola - PR</t>
  </si>
  <si>
    <t>Ação Ordinária de Oponibilidade de Penhora de bem de família c/c com Nulidade de Hipoteca</t>
  </si>
  <si>
    <t>0001130-
70.2014.8.16.0080</t>
  </si>
  <si>
    <t>Vara Cível-Engenheiro 
Beltrão - PR</t>
  </si>
  <si>
    <t>Cancelamento de 
penhora de bem de 
família</t>
  </si>
  <si>
    <t>Revisional 
de contrato</t>
  </si>
  <si>
    <t>0001538-
27.2015.8.16.0080</t>
  </si>
  <si>
    <t>Autor afirma que 
possui dois 
contratos de 
financiamento com a 
Ré, porém a Ré tem 
retido porcentagem 
sem autorização, 
deixando-o sem 
recursos para sua 
subsistência.</t>
  </si>
  <si>
    <t>0001839-
70.2016.8.16.0069</t>
  </si>
  <si>
    <t>Demora para 
creditar valor de 
boleto em conta.</t>
  </si>
  <si>
    <t>Danos morais 
em R$ 
6.000,00</t>
  </si>
  <si>
    <t>0001919-
98.2016.8.16.0080</t>
  </si>
  <si>
    <t>Cobrança de TA e TC</t>
  </si>
  <si>
    <t>0001917-
31.2016.8.16.0080</t>
  </si>
  <si>
    <t>Cobrança de TAC e 
TEC</t>
  </si>
  <si>
    <t>0800061-
49.2013.8.12.0004</t>
  </si>
  <si>
    <t>02ª Vara Judicial-
Amambai - MS</t>
  </si>
  <si>
    <t>Ação Declaratória 
de Inexistência de 
Débitos c/c 
Indenização por 
Danos Morais 
referente a 
lançamento de nome 
no cadastro de 
inadimplentes.</t>
  </si>
  <si>
    <t>Trata-se de 
ação indeniz
atória. Há p
ossibilidade 
de 
condenação.</t>
  </si>
  <si>
    <t>0002395-
61.2015.8.16.0084</t>
  </si>
  <si>
    <t>Juizado Especial Cível-
Goioerê - PR</t>
  </si>
  <si>
    <t>ALEGA A AUTORA QUE 
APESAR DE POSSUIR 
SALDO EM CONTA, SEU 
CHEQUE FOI 
DEVOLVIDO POR 
INSUFICIÊNCIA DE 
FUNDOS.</t>
  </si>
  <si>
    <t>0000630-
84.2017.8.16.0084</t>
  </si>
  <si>
    <t>Processo de 
conhecimento
.</t>
  </si>
  <si>
    <t>0001245-
92.2016.8.16.0057</t>
  </si>
  <si>
    <t>Alega o Autor que 
realizou uma TED 
com a ajuda de um 
dos colaboradores 
da Cooperativa no 
dia 14/10/2013, no 
entanto, o valor 
apesar de ter sido 
debitado, não foi 
transferido para a 
conta da 
favorecida.</t>
  </si>
  <si>
    <t>0001225-
04.2016.8.16.0057</t>
  </si>
  <si>
    <t>0001474-
32.2015.8.16.0172</t>
  </si>
  <si>
    <t>Vara Única-Ubiratã - PR</t>
  </si>
  <si>
    <t>PROTESTO INDEVIDO 
(AUTOR ALEGA 
DESCONHECER TÍTULO)</t>
  </si>
  <si>
    <t>0002223-
15.2016.8.16.0172</t>
  </si>
  <si>
    <t>Inclusão indevida 
nos órgãos de 
proteção ao crédito 
por faturas de 
cartões de crédito 
já quitadas.
- PEDIDOS: A Autora 
requer a 
antecipação da 
tutela para 
retirada de seu 
nome dos órgãos de 
proteção ao crédito 
e indenização por 
danos materiais e 
morais.</t>
  </si>
  <si>
    <t>0000264-
12.2016.8.16.0074</t>
  </si>
  <si>
    <t>Alega o Autor que 
teve seu nome 
inscrito nos órgãos 
de proteção ao 
crédito por dívida 
renegociada e 
devidamente paga.</t>
  </si>
  <si>
    <t>0002511-
34.2014.8.16.0074</t>
  </si>
  <si>
    <t>A parte autora 
propôs a presente 
demanda alegando 
que teve seu 
crédito recusado 
pela parte ré, 
considerando a 
existência de uma 
suposta restrição 
interna em seu 
nome, no valor de 
R$5.091,00,</t>
  </si>
  <si>
    <t>0003521-
16.2014.8.16.0074</t>
  </si>
  <si>
    <t>Declaração de 
inexistência de 
débito, “anulação” 
da inscrição 
realizada junto aos 
órgãos restritivos 
de crédito e 
indenização por 
danos morais.</t>
  </si>
  <si>
    <t>0000461-
98.2015.8.16.0074</t>
  </si>
  <si>
    <t>0003462-
91.2015.8.16.0074</t>
  </si>
  <si>
    <t>Autor alega que 
solicitou o 
encerramento da 
conta, mas a Ré 
permaneceu cobrando 
encargos e lançou o 
nome do autor junto 
aos órgãos de 
proteção ao 
crédito.</t>
  </si>
  <si>
    <t>0001746-
92.2016.8.16.0074</t>
  </si>
  <si>
    <t>Inscrição indevida. 
Conta corrente já 
encerrada.
- PEDIDOS: Requer a 
antecipação da 
tutela para 
retirada imediata 
do nome do Autor do 
cadastro de 
inadimplentes. No 
mérito, requer a 
exibição dos 
extratos da conta 
corrente; a 
declaração de 
inexigibilidade do 
débito; o 
encerramento da 
conta e indenização 
por danos morais.</t>
  </si>
  <si>
    <t>0001814-
42.2016.8.16.0074</t>
  </si>
  <si>
    <t>0002915-
17.2016.8.16.0074</t>
  </si>
  <si>
    <t>Indenização por 
danos morais. 
Gravame indevido.</t>
  </si>
  <si>
    <t>0005323-
63.2015.8.16.0058</t>
  </si>
  <si>
    <t>Alega o Autor ter 
emitido um cheque 
no valor de R$ 
60,00 e que foi 
compensado no valor 
de R$ 600,00, pois 
alguém fez a 
alteração do valor, 
fazendo com que o 
mesmo usasse o 
limite do cheque 
especial de sua 
conta.</t>
  </si>
  <si>
    <t>0006443-
44.2015.8.16.0058</t>
  </si>
  <si>
    <t>O Autor alega que 
foi inscrito 
indevidamente no 
cadastro de 
inadimplentes por 
dívida paga.</t>
  </si>
  <si>
    <t>0006768-
87.2013.8.16.0058</t>
  </si>
  <si>
    <t>Autor alega que 
teve descontado em 
sua conta um cheque 
oriundo de 
falsificação 
grosseira, gerando-
lhe encargos e 
negativação.</t>
  </si>
  <si>
    <t>0009837-
59.2015.8.16.0058</t>
  </si>
  <si>
    <t>O Autor alega que 
possui um cartão de 
crédito da 
Requerida cujo 
pagamento se dá por 
meio de débito 
automático, 
contudo, por 
dificuldades 
financeiras, se 
dirigiu até a 
agência da 
Requerida e 
solicitou o boleto 
para o pagamento da 
fatura do mês 10/
2015. Mesmo após 
informado e 
realizado o 
pagamento do valor 
mínimo, teve o 
valor total da 
fatura debitado em 
sua conta, 
ocasionando a 
devolução de 
diversos cheques e 
cobranças de 
tarifas. Aduz ainda 
que solicitou o 
estorno do valor, 
porém sem sucesso.</t>
  </si>
  <si>
    <t>0010793-
75.2015.8.16.0058</t>
  </si>
  <si>
    <t>Autor alega que 
Cooperativa 
transferiu valor de 
sua conta salário 
(pessoa física) 
para cobrir débitos 
de sua conta pessoa 
jurídica, sem a sua 
autorização.</t>
  </si>
  <si>
    <t>0009747-
17.2016.8.16.0058</t>
  </si>
  <si>
    <t>Desconhece relação 
com a empresa. 
Inscrição indevida</t>
  </si>
  <si>
    <t>0004136-
83.2016.8.16.0058</t>
  </si>
  <si>
    <t>ALega que foi 
demitida e não 
recebeu a 
restituição da 
cota.</t>
  </si>
  <si>
    <t>0004536-
97.2016.8.16.0058</t>
  </si>
  <si>
    <t>Autor alega que em 
data de 03/05/2013 
a Autora emitiu um 
cheque de nº 
000.241 no valor de 
R$ 450,00 
(quatrocentos e 
cinquenta reais) 
para pagamento de 
seu fornecedor de 
moda feminina, o 
mesmo foi 
apresentado em data 
de 05/06/2013 e 
acabou sendo 
devolvido pelo 
banco por 
insuficiência de 
fundos, sendo que 
havia valor para 
compensação da 
cártula na conta 
corrente, vindo a 
ser apresentado 
novamente em 07/06/
2013.</t>
  </si>
  <si>
    <t>0004538-
67.2016.8.16.0058</t>
  </si>
  <si>
    <t>Autor alega que em 
data de 06/11/2015 
a Autora emitiu um 
cheque de nº 
001.102 no valor de 
R$ 4.429,00 (quatro 
mil quatrocentos e 
vinte e nove reais) 
a favor de Pesca e 
Cia, o mesmo foi 
depositado em data 
de 30/11/2015 e 
acabou sendo 
devolvido pelo 
banco por 
insuficiência de 
fundos, sendo que 
havia valor para 
compensação da 
cártula na conta 
corrente, vindo a 
ser compensado 
novamente em 02/12/
2015.</t>
  </si>
  <si>
    <t>01/2016</t>
  </si>
  <si>
    <t>Procon de Campo Mourão -
 PR-Campo Mourão - PR</t>
  </si>
  <si>
    <t>Infração da Lei 
2818/2011.</t>
  </si>
  <si>
    <t>0009222-
35.2016.8.16.0058</t>
  </si>
  <si>
    <t>02ª Vara Cível-Campo 
Mourão - PR</t>
  </si>
  <si>
    <t>: Protesto 
indevido. Desconto 
de cheques. Endosso 
translativo.</t>
  </si>
  <si>
    <t>0009598-
21.2016.8.16.0058</t>
  </si>
  <si>
    <t>0009597-
36.2016.8.16.0058</t>
  </si>
  <si>
    <t>0011487-
10.2016.8.16.0058</t>
  </si>
  <si>
    <t>Tempo de espera na 
fila.</t>
  </si>
  <si>
    <t>0000437-
50.2017.8.16.0058</t>
  </si>
  <si>
    <t>0000820-
28.2017.8.16.0058</t>
  </si>
  <si>
    <t>0000113-
60.2017.8.16.0058</t>
  </si>
  <si>
    <t>0013996-
88.2015.8.16.0173</t>
  </si>
  <si>
    <t>Autora alega que 
aguardou 
atendimento na fila 
por 1h45m.</t>
  </si>
  <si>
    <t>32/2016</t>
  </si>
  <si>
    <t>0003259-
89.2016.8.16.0173</t>
  </si>
  <si>
    <t>Ação de indenização 
por danos morais e 
materiais</t>
  </si>
  <si>
    <t>0005274-
28.2016.8.16.0077</t>
  </si>
  <si>
    <t>O Autor em 13/09/
2016 foi até a uma 
das agências do 
Banco Réu (Endereço 
acima descrito), 
para utilizar os 
serviços do mesmo, 
mas foi 
surpreendida com a 
má prestação de 
serviços.</t>
  </si>
  <si>
    <t>0012777-
06.2016.8.16.0173</t>
  </si>
  <si>
    <t>1007944-
82.2016.8.26.0161</t>
  </si>
  <si>
    <t>Juizado Especial Cível-
Diadema - SP</t>
  </si>
  <si>
    <t>Suposta inclusão 
indevida no 
Tabelião de 
Protesto de Letras 
e Títulos de 
Diadema.</t>
  </si>
  <si>
    <t>0012168-
80.2016.8.26.0161</t>
  </si>
  <si>
    <t>Vara do Juizado 
Especial Cível-Diadema -
 SP</t>
  </si>
  <si>
    <t>Afirma o autor, a 
ré efetuou em sua 
conta-corrente, 
débitos indevidos , 
no valor total de 
R$ 707,00, 
representados por 
encargos diversos, 
cesta de 
relacionamento e 
juro de cheque 
especial.</t>
  </si>
  <si>
    <t>0007806-
75.2016.8.16.0173</t>
  </si>
  <si>
    <t>Aguarda 
sentença de 
extinção por 
ausência do 
autor em 
audiência.</t>
  </si>
  <si>
    <t>1003376-
72.2016.8.26.0565</t>
  </si>
  <si>
    <t>Vara do Juizado 
Especial Cível-São 
Caetano do Sul - SP</t>
  </si>
  <si>
    <t>0002820-
81.2016.8.16.0172</t>
  </si>
  <si>
    <t>Manutenção 
indevida. O Autor 
alega que realizou 
o pagamento da 
parcela em atraso, 
no entanto, 
passados mais de 20 
(vinte) dias, não 
foi realizada a 
baixa de seu nome 
dos órgãos de 
proteção ao 
crédito, o que o 
impossibilitou de 
realizar um 
empréstimo em outra 
instituição</t>
  </si>
  <si>
    <t>0001869-
23.2015.8.16.0140</t>
  </si>
  <si>
    <t>Autora alega que 
jamais teve 
qualquer relação 
com as Rés que 
ensejasse a emissão 
da duplicata. 
Relata que a 
emissão da 
duplicata e o 
protesto são 
indevidos.</t>
  </si>
  <si>
    <t>Valores 
conforme a 
sentença.</t>
  </si>
  <si>
    <t>0003654-
36.2015.8.16.0167</t>
  </si>
  <si>
    <t>Autor alega que 
contratou seguro 
junto a 
financiamento, e 
que efetuou o 
pagamento deste em 
parcela única. 
Contudo, teve 
descontos de seguro 
indevidos em sua 
conta corrente.</t>
  </si>
  <si>
    <t>Não houve 
condenação 
em danos 
morais.</t>
  </si>
  <si>
    <t>0004422-
90.2016.8.16.0113</t>
  </si>
  <si>
    <t>Juizado Especial Civil-
Região Metropolitana 
Maringá</t>
  </si>
  <si>
    <t>0000284-
78.2017.8.16.0167</t>
  </si>
  <si>
    <t>Vara Cível-Terra Rica - 
PR</t>
  </si>
  <si>
    <t>364-
27.2016.8.16.0151</t>
  </si>
  <si>
    <t>Vara Cível e Anexos-
Santa Isabel do Ivaí - 
PR</t>
  </si>
  <si>
    <t>Autores alegam 
cancelamento 
indevido do plano 
de saúde. Ao buscar 
informações junto à 
Unimed, esta 
informou que o 
cancelamento 
decorreu por pedido 
da Sicredi. Os 
Autores alegam que 
jamais foram 
notificados do 
cancelamento.</t>
  </si>
  <si>
    <t>0001573-
31.2016.8.16.0151</t>
  </si>
  <si>
    <t>Bloqueio indevido 
do cartão e 
manutenção indevida 
do nome nos órgãos 
de proteção ao 
crédito</t>
  </si>
  <si>
    <t>1963-
98.2016.8.16.0151</t>
  </si>
  <si>
    <t>0003394-
82.2014.8.16.0105</t>
  </si>
  <si>
    <t>Vara Cível e Anexos-
Loanda - PR</t>
  </si>
  <si>
    <t>Endosso Mandato.</t>
  </si>
  <si>
    <t>Sentença de 
extinção com 
relação à 
Cooperativa. 
Aguarda 
julgamento 
do recurso 
da parte 
contrária</t>
  </si>
  <si>
    <t>0001528-
02.2016.8.16.0127</t>
  </si>
  <si>
    <t>Cobrança de cesta 
de relacionamento.</t>
  </si>
  <si>
    <t>0002433-
81.2015.8.16.0049</t>
  </si>
  <si>
    <t>AÇÃO INDENIZAÇÃO 
POR DANOS MORAIS 
COM PEDIDO DE 
ANTECIPAÇÃO DE 
TUTELA (Inscrição 
indevida)</t>
  </si>
  <si>
    <t>Deferimento  
do  pedido  
de 
ANTECIPAÇAO 
DE TUTELA,  
com  a  
devida  
expedição  
de    ofício 
 por  este  
r.  juízo  
aos órgãos  
restritivos  
de  crédito  
(SPC  e  
SERASA),  
informando  
a  
existência  
da  presente 
demanda e a 
fim de provi
denciarem a 
imediata 
exclusão do 
nome e CPF 
doAutor, com 
a  
finalidade  
de  cessar  
os  danos  e 
 prejuízos  
causados  
pela  
inserção  e  
manutenção  
indevida.</t>
  </si>
  <si>
    <t>156/1.16.0000676-5</t>
  </si>
  <si>
    <t>2ª Vara Judicial-
Charqueadas - RS</t>
  </si>
  <si>
    <t>Afirma o autor que 
foi surpreendido 
com a cobrança de 
um cheque do Banco 
Sicredi,  repassado 
a loja de veículo, 
todavia sem fundos. 
Afirma que não 
possui conta junto 
a cooperativa. 
Alega que está 
sendo vítima de 
fraude. Requer 
indenização pelos 
danos morais.</t>
  </si>
  <si>
    <t>0013811-
61.2014.8.16.0019</t>
  </si>
  <si>
    <t>Reparação de Danos 
em razão do 
recebimento de 
cheques objeto de 
roubo de malote.</t>
  </si>
  <si>
    <t>Condenação 
possível 
caso seja ca
racterizado 
erro da 
Cooperativa</t>
  </si>
  <si>
    <t>0001451-
89.2016.8.16.0192</t>
  </si>
  <si>
    <t>Desconto indevido 
de cheque.</t>
  </si>
  <si>
    <t>Danos 
materiais em 
R$ 1750,00
Danos 
morais.</t>
  </si>
  <si>
    <t>0001168-
08.2016.8.16.0082</t>
  </si>
  <si>
    <t>Juízado Especial Cível-
Formosa do Oeste - PR</t>
  </si>
  <si>
    <t>0001307-
57.2016.8.16.0082</t>
  </si>
  <si>
    <t>Vara Cível-Formosa do 
Oeste - PR</t>
  </si>
  <si>
    <t>0000431-
39.2015.8.16.0082</t>
  </si>
  <si>
    <t>Afirma a autora que 
nunca contratou 
serviços oferecidos 
pela Cooperativa.</t>
  </si>
  <si>
    <t>Condenação 
possível, 
caso seja 
comprovada 
falha da 
Cooperativa.</t>
  </si>
  <si>
    <t>0001853-
20.2013.8.16.0082</t>
  </si>
  <si>
    <t>0002887-
54.2013.8.16.0074</t>
  </si>
  <si>
    <t>Vara Cível-Corbélia - 
PR</t>
  </si>
  <si>
    <t>Ação revisional</t>
  </si>
  <si>
    <t>Revisão de 
clausulas</t>
  </si>
  <si>
    <t>0000308-
02.2014.8.160074</t>
  </si>
  <si>
    <t>Revisão Contratual.</t>
  </si>
  <si>
    <t>Não tem 
cunho indeni
zatório.</t>
  </si>
  <si>
    <t>0001630-
57.2014.8.16.0074</t>
  </si>
  <si>
    <t>Vara Única-Corbélia - 
PR</t>
  </si>
  <si>
    <t>Autores requerem 
indenização por 
danos morais, 
materiais e 
condenação em 
lucros cessantes em 
razão de demanda 
judicial que teria 
sido proposta pela 
Sicredi 
anteriormente, na 
qual teria ocorrido 
bloqueio de valores 
indevidos.</t>
  </si>
  <si>
    <t>Processo 
extinto sem 
julgamento. 
Aguarda 
recurso da 
parte autora</t>
  </si>
  <si>
    <t>0003493-
48.2015.8.16.0192</t>
  </si>
  <si>
    <t>Vara Cível-Nova Aurora -
 PR</t>
  </si>
  <si>
    <t>Alega o Autor que 
teve a cobertura do 
PROAGRO deferida, 
contudo, não houve 
creditado o valor; 
afirma ainda que a 
Requerida estornou 
as parcelas anuais, 
com a alegação de 
que a cobertura 
PROAGRO havia sido 
indeferida.</t>
  </si>
  <si>
    <t>0002895-
60.2016.8.16.0192</t>
  </si>
  <si>
    <t>0002947-
56.2016.8.16.0192</t>
  </si>
  <si>
    <t>Ação 
Revisional</t>
  </si>
  <si>
    <t>0002950-
11.2016.8.16.0192</t>
  </si>
  <si>
    <t>0000189-
70.2017.8.16.0192</t>
  </si>
  <si>
    <t>Ação de Rescisão de 
Contrato.</t>
  </si>
  <si>
    <t>Rescisão de 
Contrato.</t>
  </si>
  <si>
    <t>0000603-
68.2017.8.16.0192</t>
  </si>
  <si>
    <t>Ação Revisional.</t>
  </si>
  <si>
    <t>Revisional.</t>
  </si>
  <si>
    <t>0000596-
76.2017.8.16.0192</t>
  </si>
  <si>
    <t>Ação de revisão de 
contrato.</t>
  </si>
  <si>
    <t>0000598-
46.2017.8.16.0192</t>
  </si>
  <si>
    <t>0000594-
09.2017.8.16.0192</t>
  </si>
  <si>
    <t>Ação de Revisão de 
contrato.</t>
  </si>
  <si>
    <t>0000597-
61.2017.8.16.0192</t>
  </si>
  <si>
    <t>Revisão de 
contrato.</t>
  </si>
  <si>
    <t>1001590-
16.2016.8.26.0137</t>
  </si>
  <si>
    <t>Juizado Especial Cível-
Cerquilho - SP</t>
  </si>
  <si>
    <t>Na ação em 
referência, o Autor 
alega ter 
formalizado 
contrato para 
concessão de 
crédito junto ao 
Sicredi, registrado 
sob o nº  B51030592-
8, no valor de R$ 
19.000,00 (dezenove 
mil reais).
Relata que a 
Cooperativa teria 
cobrado os 
seguintes valores 
de maneira 
indevida:
TRIBUTOS$ 72,20
ENCARGOS R$ 10.434
SERVIÇOS DE 
TERCEIROS R$ 300,00
TOTAL: R$ 10.806,28
Diante da cobrança 
supostamente 
indevida, o Autor 
requer a condenação 
do Sicredi a 
repetição de 
indébito.</t>
  </si>
  <si>
    <t>O risco foi 
avaliado 
como 
possível, 
conforme 
manual do 
cliente.</t>
  </si>
  <si>
    <t>1007899-
47.2017.8.26.0451</t>
  </si>
  <si>
    <t>03ª Vara Cível-
Piracicaba - SP</t>
  </si>
  <si>
    <t>Ação 
revisional</t>
  </si>
  <si>
    <t>0301394-
65.2015.8.24.0012</t>
  </si>
  <si>
    <t>01ª Vara Cível-Caçador -
 SC</t>
  </si>
  <si>
    <t>A empresa Reunidas 
afirma que foi 
vítima de golpe 
praticado por 
associado da 
Cooperativa que 
fraudou faturas da 
empresa de 
telefonia OI 
cobrando da autora 
a quantia de R$ 76 
mil, os quais foram 
pagos acreditando 
que serviam para 
liquidar a 
verdadeira dívida 
com a OI. A empresa 
Reunidas, 
posteriormente, 
sofreu a verdadeira 
cobrança da OI em 
valor superior a R$ 
100.000,00 e ao 
afirmar que já 
havia liquidado a 
dívida, foi 
informada de que os 
códigos de barra 
dos pagamentos não 
foram creditados 
para a OI. Pede a 
restituição do 
valor indevidamente 
pago.</t>
  </si>
  <si>
    <t>0300946-
95.2015.8.24.0011</t>
  </si>
  <si>
    <t>Trata-se de Ação de 
Indenização por 
Danos Morais c/c 
Pedido de Tutela 
Antecipada, no qual 
a autora alega em 
sua inicial que, 
apesar de nunca ter 
tido relação com o 
Banco, seu nome 
fora inserido nos 
órgãos de proteção 
ao crédito, sem 
prévio aviso. 
Informa, ainda, que 
tomou ciência da 
inscrição quando 
iria servir de 
fiadora em contrato 
de locação. Assim 
sendo, requereu 
Antecipação de 
Tutela para 
exclusão do nome da 
autora dos 
cadastros de 
restrição de 
crédito, com 
imposição de multa 
diária. Requereu, 
ainda, a declaração 
de inexistência do 
débito em virtude 
do ato ilícito, bem 
como a condenação 
ao pagamento de 
Danos Morais, 
arbitrados em 40 
(quarenta) salários 
mínimos, da data da 
negativação.</t>
  </si>
  <si>
    <t>Se ficar 
comprovado 
que houve 
falha na 
prestação de 
serviços por 
parte da 
Cooperativa 
e a 
inscrição é 
indevida, 
poderá haver 
condenação 
em danos 
morais.</t>
  </si>
  <si>
    <t>0013624-
17.2016.8.16.0170</t>
  </si>
  <si>
    <t>0005218-
70.2016.8.16.0052</t>
  </si>
  <si>
    <t>Juizado Especial Cível-
Barracão - PR</t>
  </si>
  <si>
    <t>Cobrança de juros.</t>
  </si>
  <si>
    <t>0000078-
21.2017.8.16.0052</t>
  </si>
  <si>
    <t>0000283-
88.2015.8.16.0062</t>
  </si>
  <si>
    <t>Vara Cível-Capitão 
Leônidas Marques - PR</t>
  </si>
  <si>
    <t>Autora alega 
emissão indevida de 
duplicata.</t>
  </si>
  <si>
    <t>0002007-
60.2015.8.16.0052</t>
  </si>
  <si>
    <t>Autora alega 
cobrança indevida 
em sua conta 
corrente, referente 
à prestação de 
serviço da SKY.
- PEDIDOS: 
indenização por 
danos morais; 
declaração de 
inexistência de 
débito; devolução 
em dobro dos 
valores cobrados 
indevidamente.</t>
  </si>
  <si>
    <t>1ª Vara do Juizado 
Especial Cível-São 
Paulo - SP</t>
  </si>
  <si>
    <t>0025106-
95.2009.8.26.0309</t>
  </si>
  <si>
    <t>05ª Vara Cível-Jundiaí -
 SP</t>
  </si>
  <si>
    <t>Cuida-se de ação de 
indenização c.c. 
perdas e danos 
proposta por AME 
ASSISTÊNCIA MÉDICA 
ESPECIALIZADA LTDA. 
em face de SICREDI 
? COOPERATIVA DE 
ECONOMIA E CRÉDITO 
MÚTUO DOS 
PROFISSIONAIS DA 
ÁREA DE SAÚDE ? 
REGIÃO JUNDIAÍ 
SUDESTE ?SP, com 
pedido de 
antecipação dos 
efeitos da tutela. 
Consta dos autos 
que houve diversos 
pagamentos 
irregulares de 
cheques, e 
transferências 
bancárias efetuadas 
em nome de um 
funcionário da 
autora (Gerson 
Jorge Hilário), sem 
que o mesmo tivesse 
autorização para 
tanto. Há ainda a 
demonstração de que 
foi celebrado um 
empréstimo em nome 
da autora no valor 
de R$ 90.000,00, 
para pagamento em 
24 parcelas mensais 
de R$ 5.746,73, sem 
qualquer 
participação dos 
seus sócios. Em 
razão disso, 
pleiteia, em sede 
de antecipação de 
tutela, a suspensão 
do pagamento do 
empréstimo até o 
julgamento final, 
ou, 
alternativamente, o 
depósito judicial 
das parcelas 
mensais; o 
cancelamento das 
restrições 
creditícias 
existentes em nome 
da autora no CADIN, 
SERASA, e SPC; além 
do ressarcimento 
dos danos materiais 
provados. É o 
relatório. Passo a 
decidir. Verifico a 
existência de prova 
inequívoca de 
verossimilhança das 
alegações 
apresentadas pela 
autora, isso porque 
os documentos 
acostados aos autos 
dão conta que a 
autora teve contra 
si emitidos 
diversos cheques em 
valores elevados, 
figurando como 
beneficiário um de 
seus funcionários, 
Gerson Jorge 
Hilário, do setor 
financeiro da 
empresa. Ademais, 
foi celebrado 
empréstimo em nome 
da empresa, no 
valor de R$ 
90.000,00. No 
entanto, as 
assinaturas 
constantes das 
cártulas (fls. 30/
39), e também da 
Cédula de Crédito 
Bancário (fls.42), 
emitida em razão do 
empréstimo 
supramencionado, 
são distintas das 
firmadas no cartão 
autógrafo de fls. 
28, o que sugere 
sua falsificação. 
Por outro lado, o 
receio de 
ocorrência de dano 
de difícil 
reparação é 
evidente, 
considerando-se que 
além dos valores 
sacados tenham sido 
de monta (R$ 
67.700,00), que 
gerou prejuízo à 
autora, o contrato 
de empréstimo, no 
valor de R$ 
90.000,00 está em 
andamento, com 
prestações mensais 
de R$ 5.746,73. 
Além disso, a 
negativação dos 
dados da autora 
durante o 
questionamento 
judicial do débito 
poderá acarretar 
enormes entraves à 
sua atividade.</t>
  </si>
  <si>
    <t>0017827-
14.2016.8.26.0309</t>
  </si>
  <si>
    <t>Trata-se de ação de 
indenização por 
danos morais na 
qual o Autor  
afirma ter 
renegociado débito 
junto ao SICREDI, 
da seguinte 
maneira: entrada no 
valor de R$ 
1.800,00 e o 
restante em 08 
parcelas de R$ 
217,44. Ao se 
dirigir à unidade 
para assinar o 
acordo e realizar o 
depósito da entrada 
no valor de R$ 
1.800,00, o Autor 
relata que constava 
a seguinte 
disposição: 15 
parcelas  no valor 
de R$ 275,47 sem 
constar o valor da 
entrada.
Contudo, realizou o 
depósito no valor 
de R$ 1.800,00 
referente a 
entrada, e que no 
dia seguinte a 
quantia teria sido 
subtraída da sua 
conta corrente sob 
alegação de um 
preposto da unidade 
que tal quantia 
teria sido retirada 
para custear a 
entrada do acordo 
celebrado.
Diante de tais 
fatos, o Autor 
suspendeu o 
pagamento das 
parcelas e 
ingressou com a 
presente demanda, 
por meio da qual 
pretende:
•	Indenização por 
danos morais no 
montante de R$ 
15.800,00;
•	Restituição do 
valor de R$ 
1.800,00.</t>
  </si>
  <si>
    <t>030818-
67.2016.8.24.0067</t>
  </si>
  <si>
    <t>Há chance de 
condenação 
caso 
comprovado 
que a 
instituição 
financeira 
extrapolou 
os poderes 
oriundos do 
contrato de 
prestação de 
serviço.</t>
  </si>
  <si>
    <t>0301951-
65.2015.8.24.0040</t>
  </si>
  <si>
    <t>02ª Vara Cível-Laguna - 
SC</t>
  </si>
  <si>
    <t>Cobrança indevida. 
Dívida inexistente.
Trata-se de ação de 
cobrança, na qual a 
empresa autora 
informa que recebeu 
três cheques, da 
empresa Lojas do 
Real, CNPJ 
05.564.423/0001-20, 
os quais foram 
devolvidos por 
insuficiência de 
fundos. Discorre 
que a instituição 
bancária tem 
responsabilidade 
civil pela 
distribuição de 
talonário sem a 
avaliação prévia da 
condição de 
adimplir e da 
suficiência de 
saldo. Por fim, 
requer a condenação 
da instituição a 
restituir o valor 
equivalente a soma 
dos cheques, 
acrescido de juros 
e correção 
monetária.</t>
  </si>
  <si>
    <t>Há jurisprud
ência 
proveniente 
do TJSC 
entendendo 
que a a 
instituição 
bancária tem 
responsabili
dade civil 
pela 
distribuição 
de talonário 
sem a 
avaliação 
prévia da 
condição de 
adimplir e 
da 
suficiência 
de saldo.</t>
  </si>
  <si>
    <t>1003375-
53.2016.8.11.0000</t>
  </si>
  <si>
    <t>1ª Juizado Especial 
Cível-Cuiabá - MT</t>
  </si>
  <si>
    <t>Agravo de 
Instrumento.</t>
  </si>
  <si>
    <t>Remota 
porque a 
decisao 
contra a 
decretaçao 
da falencia 
ja produziu 
efeitos.</t>
  </si>
  <si>
    <t>8010010-
32.2016.811.0031</t>
  </si>
  <si>
    <t>Remota 
porque os 
depositos e 
devoluçoes 
reclamados 
foram 
regulares.</t>
  </si>
  <si>
    <t>1793-
59.2013.811.0026</t>
  </si>
  <si>
    <t>Vara Única-Arenápolis - 
MT</t>
  </si>
  <si>
    <t>Dano morais.</t>
  </si>
  <si>
    <t>Segundo os 
autores eles 
avallizaram 
duas cédulas 
de crédito e 
foram 
executados 
por 3, 
requrendo 
danos 
morais. 
Entendemos 
que o risco 
é remoto em 
face da 
resposta da 
unidade e 
porque o 
Código de 
Processo 
cita quais 
os meios de 
defesa da 
execução.</t>
  </si>
  <si>
    <t>115-
72.2014.811.0026</t>
  </si>
  <si>
    <t>Danos materiais e 
morais</t>
  </si>
  <si>
    <t>Existiram 
diversos 
débitos de 
operações do 
avalizado na 
conta da 
Autora, 
houve 
pagamento de 
obrigações 
da Autora na 
emissão de 
cédula 
avalizada, 
contudo a 
Cooperativa 
não informou 
os detalhes, 
comprovantes 
ou 
autorização 
de débitos.</t>
  </si>
  <si>
    <t>4129-
90.2013.811.0008</t>
  </si>
  <si>
    <t>02ª Vara Judicial-Barra 
do Bugres - MT</t>
  </si>
  <si>
    <t>Danos morais por 
não ter conseguir 
entrar na 
Cooperativa 
portando arma, 
mesmo sendo 
policial militar.</t>
  </si>
  <si>
    <t>A espera foi 
pequena e o 
Autor se 
irresignou a 
aguardar a i
dentificação
, mesmo 
estado sem 
sua farda.</t>
  </si>
  <si>
    <t>3442-
45.2015.811.0008</t>
  </si>
  <si>
    <t>1ª Vara Cível-Barra do 
Bugres - MT</t>
  </si>
  <si>
    <t>Remoto 
porque a res
ponsabilidad
e do cartao 
é do 
titular.</t>
  </si>
  <si>
    <t>Juizado Especial-Barra 
do Bugres - MT</t>
  </si>
  <si>
    <t>0010368-
69.2016.811.0020</t>
  </si>
  <si>
    <t>Juizado Especial-Alto 
Araguaia - MT</t>
  </si>
  <si>
    <t>Remota 
porque houve 
emissao da 
cedula saldo 
devedor e 
inscriçao ne
gativadora.</t>
  </si>
  <si>
    <t>1000340-
27.2017.8.11.0008</t>
  </si>
  <si>
    <t>Dano moral por 
inscriçao 
negativadora..</t>
  </si>
  <si>
    <t>Remota 
porque o 
autor gerou 
inscriçao e 
permaneceu 
apenas 7 
dias.</t>
  </si>
  <si>
    <t>14536-
14.2013.811.0055</t>
  </si>
  <si>
    <t>03ª Vara Cível-Tangará 
da Serra - MT</t>
  </si>
  <si>
    <t>Ação ajuizada pelo 
MPMT pelo 
descumprimento da 
Lei Municipal nº 
2.603/2006, que 
trata do tempo de 
espera para 
atendimento em 
agências bancárias.</t>
  </si>
  <si>
    <t>Condenação 
em obrigação 
de fazer, 
bem como 
honorários a
dvocatícios.</t>
  </si>
  <si>
    <t>0011205-
25.2014.811.0011</t>
  </si>
  <si>
    <t>Juizado Especial Cível-
Tangará da Serra - MT</t>
  </si>
  <si>
    <t>Fora 
devolvido 
cheque 
furtado pelo 
motivo 25, 
contudo o 
credor do 
cheque 
efetuou 
inscriçao do 
CPF do autor 
no SPc.</t>
  </si>
  <si>
    <t>1710-
82.2015.811.0055</t>
  </si>
  <si>
    <t>01ª Vara Cível-Tangará 
da Serra - MT</t>
  </si>
  <si>
    <t>O autor move ação 
declaratória de 
inexistência de 
débito cumulada com 
danos morais e 
antecipação de 
tutela alegando que 
é agente 
credenciado e que 
estamos cobrando 
dele uma quantia de 
R$ 4.830,45, que 
ele teria 
depositado ao 
fechamento da 
arrecadação mas que 
inexplicavelmente 
não aparece nos 
extratos. 
Diz que emitimos um 
empréstimo no 
referido valor e 
que estariam 
obrigando ele a 
assinar o referido 
contrato e que por 
essa razão está 
sofrendo 
constrangimento e a 
perda de captação 
de recursos. 
Houve antecipação 
de tutela e o Juiz 
determinou que a 
cobrança de tais 
valores deve ficar 
suspensa!</t>
  </si>
  <si>
    <t>Em 08/12/
2014 houve 
fechamento 
da conta de 
credenciado 
para 
abertura de 
novo limite.</t>
  </si>
  <si>
    <t>0010464-
48.2015.811.0011</t>
  </si>
  <si>
    <t>Remota possi
bilidade de 
perda porque 
a 
cooperativa 
demonstra a 
amortização 
dos valores 
reclamados.</t>
  </si>
  <si>
    <t>9985-
20.2015.811.0055</t>
  </si>
  <si>
    <t>05ª Vara Cível-Tangará 
da Serra - MT</t>
  </si>
  <si>
    <t>Autor alega 
negativaçao 
indevida.</t>
  </si>
  <si>
    <t>12576-
52.2015.811.0055</t>
  </si>
  <si>
    <t>Renegociação. 
Cédula de crédito. 
Indenização danos 
morais.</t>
  </si>
  <si>
    <t>8012016-
37.2016.811.0055</t>
  </si>
  <si>
    <t>Vara Especializada dos 
Juizados Especiais-
Tangará da Serra - MT</t>
  </si>
  <si>
    <t>Açao de repetiçao 
de indebito com 
dano morais.</t>
  </si>
  <si>
    <t>Repetiçao de 
indebito c/c dano 
moral.</t>
  </si>
  <si>
    <t>0012385-
70.2016.811.0055</t>
  </si>
  <si>
    <t>Remota 
porque a 
cooperativa 
repassou os 
valores ao 
banco 399 
HSBC, 
relativos a 
boleto pago 
em 
compensaçao 
.</t>
  </si>
  <si>
    <t>0500088-
52.2015.8.11.0008</t>
  </si>
  <si>
    <t>Perspectiva 
remota de 
perda.</t>
  </si>
  <si>
    <t>0000055-
12.2016.8.16.0052</t>
  </si>
  <si>
    <t>Vara Única-Barracão - 
PR</t>
  </si>
  <si>
    <t>Autor afirma que a 
Cooperativa de 
Crédito e 
Investimento de 
Livre Admissão 
Fronteiras do 
Iguaçú e Sudeste 
Paulista – Sicredi 
Fronteiras bloqueou 
seu dinheiro de 
forma indevida, 
pois o Autor não 
teria comprovado a 
origem do dinheiro.</t>
  </si>
  <si>
    <t>0010737-
53.2015.811.0067</t>
  </si>
  <si>
    <t>Juizado Especial-Pontes 
e Laerda - MT</t>
  </si>
  <si>
    <t>Processo 
digitalizado em 
2015 - novo número 
0010737-
53.2015.811.0067.</t>
  </si>
  <si>
    <t>Houve 
pagamento de 
condenação. 
Aguardando 
liberação do 
valor 
bloqueado em 
excesso.</t>
  </si>
  <si>
    <t>3102-
89.2012.811.0046</t>
  </si>
  <si>
    <t>02ª Vara Judicial-
Comodoro - MT</t>
  </si>
  <si>
    <t>Autor alega 
pagamento de 
cheques com 
assinaturas 
falsificadas
.</t>
  </si>
  <si>
    <t>4087-
53.2015.811.0046</t>
  </si>
  <si>
    <t>Obrigaçao de fazer 
c/c danos morais.</t>
  </si>
  <si>
    <t>Provável 
porque a 
obrigaçao da 
cooperativa 
restituir as 
cotas 
sociais.</t>
  </si>
  <si>
    <t>203-
19.2013.811.0100</t>
  </si>
  <si>
    <t>Vara Única-Brasnorte - 
MT</t>
  </si>
  <si>
    <t>Inexistência de 
débito;
Cancelamento de 
registro notarial 
averbada 
equivocadamente no 
registro de 
matrícula do imóvel 
do autor.
Indenização por 
dano material e 
moral.</t>
  </si>
  <si>
    <t>Pedido de 
desistência 
apenas com 
relação ao 
corréu 
Ricardinho 
Anthero 
Giacomet. 
Condenação 
em danos 
morais em 
relação ao 
Sicredi.</t>
  </si>
  <si>
    <t>8010300-
17.2015.811.0020</t>
  </si>
  <si>
    <t>Remota 
porque a 
cooperativa 
negativou 
com base em 
titulo de 
credito.</t>
  </si>
  <si>
    <t>8011120-
49.2013.8.11.0006</t>
  </si>
  <si>
    <t>Indenização por 
danos morais em 
razão da negativa 
de reembolso do 
débtio do cartão de 
crédito (fora 
debitado duas 
vezes).</t>
  </si>
  <si>
    <t>Realizado 
pagamento de 
condenação 
no valor de 
R$ 5.627,97.</t>
  </si>
  <si>
    <t>0011422-
86.2014.811.0005</t>
  </si>
  <si>
    <t>Autor alega que se 
dirigiu até a 
Cooperativa para 
realizar uma 
operação financeira 
e aguardou por 87 
minutos até que 
fosse atendido. Por 
tais motivos requer 
ser indenizado 
pelos danos morais 
que alega ter 
sofrido.</t>
  </si>
  <si>
    <t>Indenização 
por danos 
morais 
devido à 
longa espera 
em fila.</t>
  </si>
  <si>
    <t>0012890-
51.2015.811.0005</t>
  </si>
  <si>
    <t>Remota por 
haver incons
istência no 
preenchiment
o do 
envelope em 
auto 
atendimento.</t>
  </si>
  <si>
    <t>0012882-
74.2015.811.0005</t>
  </si>
  <si>
    <t>Move ação 
indenizatória 
afirmando que sua 
esposa teria 
realizado um 
depósito no valor 
de R$ 1.200,00 em 
19.11.2015 junto ao 
caixa eletrônico 
(terminal 5752) com 
ajuda de uma 
atendente, com 
previsão de 
lançamento do valor 
para o mesmo dia, a 
fim de compensar o 
cheque n° 235 que 
seria cobrado no 
dia 20/11/2015. 
Aduz que não houve 
o lançamento do 
valor e o cheque 
foi devolvido por 
falta de saldo, 
sendo que o 
depósito sequer 
constava em seu 
extrato. Ao 
procurar a UA, 
localizaram o 
envelope ainda 
lacrado, sendo 
violado na presença 
do autor, do 
titular da conta e 
de testemunhas.</t>
  </si>
  <si>
    <t>Remota por 
haver incons
istência no 
preenchiment
o do 
envelope em 
auto atendim
ento..</t>
  </si>
  <si>
    <t>1973-
80.2016.811.0055</t>
  </si>
  <si>
    <t>Cobrança indevida. 
Dívida inexistente.</t>
  </si>
  <si>
    <t>Indenização 
por danos 
morais 
devido ao 
bloqueio 
realizado em 
bem por 
conta de 
dívida 
supostamente 
já quitada.</t>
  </si>
  <si>
    <t>0010070-
77.2016.811.0020</t>
  </si>
  <si>
    <t>Dano moral com 
negativaçao 
indevida.</t>
  </si>
  <si>
    <t>0010506-
78.2016.811.0006</t>
  </si>
  <si>
    <t>Remota por 
esta em fase 
d econhecime
nto.</t>
  </si>
  <si>
    <t>1002070-
16.2016.8.11.0006</t>
  </si>
  <si>
    <t>03ª Vara Cível-Cáceres -
 MT</t>
  </si>
  <si>
    <t>Remota 
porque o 
saque foi 
realizado 
mediante uso 
cartao e 
senha.</t>
  </si>
  <si>
    <t>1000486-
74.2017.8.11.0006</t>
  </si>
  <si>
    <t>Remota 
porque autor 
admite relac
ionamento 
com a 
cooperativa.</t>
  </si>
  <si>
    <t>0010091-
87.2015.811.0020</t>
  </si>
  <si>
    <t>Juizado Especial-
Mirassol D'Oeste - MT</t>
  </si>
  <si>
    <t>A autora ingressou 
com AÇÃO 
INDENIZATÓRIA POR 
DANOS MORAIS, 
informando que em 
12.02.2015 se 
dirigiu até a 
Cooperativa no 
intuito de 
solicitar serviços, 
mediante 
atendimento 
preferencial. Diz 
que precisou 
aguardar o 
atendimento das 
13:03 horas até 
14:35 horas, por 
isso pede danos 
morais na 
importância de 40 x 
o salário mínimo, 
atribuindo a causa 
o valor de R$ 
28.960,00.</t>
  </si>
  <si>
    <t>Remota 
porque o 
tempo de 
espera em 
fila é 
considerado 
mero aborrec
imento.</t>
  </si>
  <si>
    <t>1110-
96.2015.811.0011</t>
  </si>
  <si>
    <t>02ª Vara Judicial-
Mirassol D'Oeste - MT</t>
  </si>
  <si>
    <t>Revisao de 
contrato.</t>
  </si>
  <si>
    <t>Autor alega 
nao ter sido 
notificado 
da inclusao 
no serasa, 
entretanto a 
cooperativa 
apresenta a 
notificaçao.</t>
  </si>
  <si>
    <t>0415-031.734-7</t>
  </si>
  <si>
    <t>Procon - MT-Cuiabá - MT</t>
  </si>
  <si>
    <t>Auto de infração. 
PROCON. 
Irregularidades UA.</t>
  </si>
  <si>
    <t>Sem provisio
namento de 
perda pois 
trata apenas 
de mera 
notificação.</t>
  </si>
  <si>
    <t>8020005-
66.2015.811.0011</t>
  </si>
  <si>
    <t>Cobrança Indevida. 
Indenização danos 
morais.</t>
  </si>
  <si>
    <t>8010401-
47.2016.811.0011</t>
  </si>
  <si>
    <t>12389-
77.2013.811.0002</t>
  </si>
  <si>
    <t>01ª Vara Cível-Várzea 
Grande - MT</t>
  </si>
  <si>
    <t>declaratória de 
inexistência de 
débito</t>
  </si>
  <si>
    <t>A Autora 
pede que a 
Cooperativa 
reembolse o 
pagamento de 
um cheque 
sustado, no 
valor de R4 
3.090,00, 
mais danos 
morais, pela 
devolução de 
cheque com 
saldo e 
devolução de 
mais cheques 
decorrentes 
do pagamento 
do cheque 
sustado.
O cheque 
sustado já 
foi 
reembolsado.</t>
  </si>
  <si>
    <t>Juizado Especial Cível 
Jardim Glória-Várzea 
Grande - MT</t>
  </si>
  <si>
    <t>0029848-
87.2016.811.0002</t>
  </si>
  <si>
    <t>0021874-
62.2017.811.0002</t>
  </si>
  <si>
    <t>Remota 
porque a 
principio 
houve 
contrataçao 
na 
cooperativa.</t>
  </si>
  <si>
    <t>0022082-
46.2017.811.0002</t>
  </si>
  <si>
    <t>Remota 
porque a 
principio a 
contrataçao 
junto a 
cooperativa 
foi regular 
e nao houve 
pedido de 
encerramento 
da conta.</t>
  </si>
  <si>
    <t>8787-
58.2013.811.0041</t>
  </si>
  <si>
    <t>A autora ingressou 
com a ação de 
obrigação de fazer 
c/c dano morais, 
uma vez que foi 
cliente da 
requerida em 2011 e 
teve 3 cheques 
devolvidos, no qual 
foi regularizado. 
Posteriormente 
descobriu que seu 
nome estava 
inscrito na SERASA. 
Requerendo assim, 
danos morais.</t>
  </si>
  <si>
    <t>71-37.2014.811.0096</t>
  </si>
  <si>
    <t>Vara Única-Itaúba - MT</t>
  </si>
  <si>
    <t>Autor alega que, na 
tentativa de 
realizar uma compra 
parcelada em 
comércio local, 
fora informado que 
não poderia realiza-
la pelo fato de ter 
seu nome incluso em 
cadastro de 
proteção ao 
crédito. Ao 
pesquisar acerca da 
origem desta, 
constatou que o 
motivo para tal 
inscrição foi um 
cheque devolvido 
pelo encerramento 
da conta corrente 
que daria fundos ao 
mesmo, aberta na 
Cooperativa em nome 
do autor. Porém, 
informa que nunca 
procedeu com tal 
abertura de conta, 
motivo pelo qual já 
move ação contra a 
Cooperativa por 
outra negativação 
que alega ter como 
motivo a mesma 
conta que não 
reconhece como sua.</t>
  </si>
  <si>
    <t>Indenização 
por danos 
morais 
referentes a 
negativação 
supostamente 
indevida.</t>
  </si>
  <si>
    <t>16264-
84.2015.811.0002</t>
  </si>
  <si>
    <t>02ª Vara Cível-Várzea 
Grande - MT</t>
  </si>
  <si>
    <t>Discriminação. 
Negativa de 
crédito. Danos 
morais.</t>
  </si>
  <si>
    <t>Indenização 
por danos 
morais por 
conta de 
suposta 
injúria 
racial 
sofrida por 
cooperado 
ofendido 
pelo gerente 
da 
Cooperativa 
nas 
atribuições 
de sua 
função.</t>
  </si>
  <si>
    <t>1001925-
69.2016.8.11.0002</t>
  </si>
  <si>
    <t>Negativação 
indevida - Possível 
Fraude - 
Indenizatória.</t>
  </si>
  <si>
    <t>0033657-
85.2016.811.0002</t>
  </si>
  <si>
    <t>Ação declaratória 
de indébito com 
pedido de danos 
morais e materiais 
contra a Claro TV - 
Embratel e Sicredi</t>
  </si>
  <si>
    <t>Remota 
porque o 
debito 
reclamado é 
de responsab
ilidade da 
Claro.</t>
  </si>
  <si>
    <t>0036401-
53.2016.811.0002</t>
  </si>
  <si>
    <t>Remota 
porque a 
contrataçao, 
a principio 
foi regular.</t>
  </si>
  <si>
    <t>1014014-
70.2017.8.11.0041</t>
  </si>
  <si>
    <t>04ª Vara Especializada 
Direito Bancário-Cuiabá 
- MT</t>
  </si>
  <si>
    <t>Açao de 
conhecimento para 
mudança de 
domicilio bancario.</t>
  </si>
  <si>
    <t>1002690-
06.2017.8.11.0002</t>
  </si>
  <si>
    <t>Vara Especializada em 
Direito Bancário-Várzea 
Grande - MT</t>
  </si>
  <si>
    <t>Açao Cautelar para 
suspensao de 
Leilao.</t>
  </si>
  <si>
    <t>Remota 
porque a 
data do 
leilao ja 
ocorreu.</t>
  </si>
  <si>
    <t>1005292-
04.2016.8.11.0002</t>
  </si>
  <si>
    <t>04ª Vara Cível-Várzea 
Grande - MT</t>
  </si>
  <si>
    <t>Trata-se de Ação 
Declaratória de 
Nulidade de Ato 
Jurídico com pedido 
de Tutela de 
Urgência proposta 
por José Walter 
Zacarias em 
desfavor de 
Cooperativa de 
Crédito de Livre 
ADM de Associados 
do Sudoeste de MT – 
SICREDI SUDOESTE MT 
e Honorina Patrícia 
Silvério Vieira, 
aduzindo, em 
síntese, que teria 
tomado conhecimento 
que sua esposa, ora 
segunda requerida, 
teria firmado 
operação financeira 
com a instituição 
bancária ré tendo 
alienado em 
garantia o imóvel 
da família 
(matrícula n. 
35.989) sem o seu 
consentimento. 
Liminarmente, 
requer que seja 
determinado ao 
banco requerido que 
se abstenha de 
praticar quaisquer 
atos 
expropriatórios 
sobe o bem imóvel 
até o final da 
lide, requer que 
seja averbada a 
existência da 
presente ação à 
margem da 
matrícula. No 
mérito, pugna pela 
procedência da ação 
com a anulação 
definitiva da 
alienação do imóvel 
referente ao 
contrato firmado 
entre os réus. Ao 
final requer pelos 
benefícios da 
justiça gratuita.
A tutela foi 
deferida nos 
seguintes termos:
“Ante o exposto, 
tendo em vista a 
presença dos 
requisitos 
autorizadores da 
medida, CONCEDO A 
TUTELA DE URGÊNCIA 
ANTECIPADA 
pretendida, nos 
termos do artigo 
300 do NCPC, para 
determinar que a 
instituição 
bancária ré 
abstenha-se de 
promover atos 
expropriatórios 
sobre o imóvel 
registrado sob a 
Matrícula de n. 
35.989 no Cartório 
do 5º Ofício de 
Cuiabá, até o final 
da lide ou decisão 
em contrário. No 
mais, oficie-se 
aquela serventia 
para que seja 
averbado à margem 
do referido imóvel 
a existência da 
presente demanda.”</t>
  </si>
  <si>
    <t>Vara do Plantão de 
Redenção-Redenção - PA</t>
  </si>
  <si>
    <t>Tutela Cautelar.</t>
  </si>
  <si>
    <t>Tutela 
cautelar.</t>
  </si>
  <si>
    <t>Remota 
porque a 
compra foi 
realizada a 
2 requerida 
forplast, 
responsavel 
pelo 
protesto.</t>
  </si>
  <si>
    <t>0143694-
02.2015.8.13.0701</t>
  </si>
  <si>
    <t>4ª Vara Cível-Uberaba - 
MG</t>
  </si>
  <si>
    <t>Autor alega que 
fora surpreendido 
com a negativa de 
crédito em comércio 
local por conta de 
inscrição em órgão 
de proteção ao 
crédito, ensejado 
por inadimplemento 
de cédula de 
crédito realizada 
contratada com a 
Cooperativa. Ciente 
do fato, enviou 
notificação afim de 
obter 
esclarecimentos 
sobre tal título, 
ocasião em que foi 
informado que a 
inscrição já seria 
baixada. Porém, 
alega que outros 
descontos ainda 
foram realizados em 
sua conta, os quais 
não reconhece. Por 
conta disso, requer 
que seja declarado 
inexistente o 
débito, bem como 
que seja indenizado 
pelos danos morais 
que alega ter 
sofrido.</t>
  </si>
  <si>
    <t>Indenização 
por 
negativação 
supostamente 
indevida.</t>
  </si>
  <si>
    <t>7007358-
07.2016.8.22.0014</t>
  </si>
  <si>
    <t>0010584-
55.2016.811.0044</t>
  </si>
  <si>
    <t>Juizado Especial-
Paranatinga - MT</t>
  </si>
  <si>
    <t>Remota 
porque o 
bloqueio 
recorreu de 
ordem 
judicial.</t>
  </si>
  <si>
    <t>0010587-
10.2016.811.0044</t>
  </si>
  <si>
    <t>Remota 
porque o 
dano moral 
decorrente 
de espera na 
fila nao 
pode ser 
indenizado 
ao 
individual.</t>
  </si>
  <si>
    <t>32120-
68.2015.811.0041</t>
  </si>
  <si>
    <t>Apesar de 
existir 
baixa possib
ilidade de 
ganho da 
causa,  por 
conta do 
prazo prescr
icional e 
porque o 
autor se 
baseia em 
dados de 
plano de 
contas 
antigo, a 
cooperativa 
por cautela 
requereu a 
provisão no 
valor 
indicado (em 
08/06/2016).</t>
  </si>
  <si>
    <t>2530-
90.2013.811.0049</t>
  </si>
  <si>
    <t>02ª Vara Cível-Vila 
Rica - MT</t>
  </si>
  <si>
    <t>Trata-se de 
revisão dos 
últimos 5 
anos da vida 
financeira 
do Autor 
junto a 
Cooperativa, 
englobando a 
movimentação 
da Conta 
Corrente, 
dos emprésti
mos,, 
descontos e 
até do 
pagamento de 
tarifas, 
tendo sido 
alegado 
estrito 
cumprimento 
dos 
contratos e 
das taxas 
médias do 
BACEN.</t>
  </si>
  <si>
    <t>2531-
75.2013.811.0049</t>
  </si>
  <si>
    <t>01ª Vara Judicial-Vila 
Rica - MT</t>
  </si>
  <si>
    <t>Autor alega que as 
taxas cobradas para 
manutenção de seu 
cheque especial 
junto a sua conta 
conta corrente eram 
abusivas e por tais 
motivos requer a 
revisão do que fora 
contratado pelas 
partes.</t>
  </si>
  <si>
    <t>Restituição 
de valores .</t>
  </si>
  <si>
    <t>829-
28.2016.811.0037</t>
  </si>
  <si>
    <t>03ª Vara Cível-
Primavera do Leste - MT</t>
  </si>
  <si>
    <t>Exibição de 
documentos. 
Endosso. Falha 
operacional 
interna.</t>
  </si>
  <si>
    <t>9504-
79.2016.811.0004</t>
  </si>
  <si>
    <t>03ª Vara Cível-Barra do 
Garças - MT</t>
  </si>
  <si>
    <t>Suspensao de 
leiloes 
admnistrativos.</t>
  </si>
  <si>
    <t>Possivel 
porque a 
data dos 
leiloes 
ocorreram 
antes da 
citaçao e 
houve 
concessão da 
liminar.</t>
  </si>
  <si>
    <t>Acordo Realizado</t>
  </si>
  <si>
    <t>639-
36.2016.811.0079</t>
  </si>
  <si>
    <t>Vara Única-Ribeirão 
Cascalheira - MT</t>
  </si>
  <si>
    <t>Remota 
porque o 
autor deu 
causa ao 
vencimento e
xtraordinari
o do 
custeio.</t>
  </si>
  <si>
    <t>0010031-
18.2015.811.0052</t>
  </si>
  <si>
    <t>Empréstimo. 
Negativação 
Indevida.</t>
  </si>
  <si>
    <t>Indenização 
por danos 
morais 
supostamente 
sofridos.</t>
  </si>
  <si>
    <t>0010678-
85.2014.811.0007</t>
  </si>
  <si>
    <t>Juizado Especial Cível-
Sinop - MT</t>
  </si>
  <si>
    <t>Danos Materiais e 
morais, por ter 
recebido cheque 
devolvido pelo 
motivo 25 (roubados 
no aeroporto em 
Cuiabá MT).</t>
  </si>
  <si>
    <t>A jurisprudê
ncia tem 
entendimento 
que a respon
sabilidade 
do cheque 
roubado é da 
instituição 
de crédito.</t>
  </si>
  <si>
    <t>Juizado Especial-Nova 
Xavantina - MT</t>
  </si>
  <si>
    <t>260295-
49.2014.8.09.0051</t>
  </si>
  <si>
    <t>16ª Vara Cível e 
Ambiental-Goiânia - GO</t>
  </si>
  <si>
    <t>Autor alega que 
recebeu cobranças 
em sua conta junto 
à Cooperativa a 
quais não 
reconhece, o que, 
consequentemente, 
resultou da 
inadimplência para 
com as mesmas. 
Diante o fato, 
ajuizou ação de nº 
7078453.44.2014.8.0
9.0055 perante o 
juizado Especial, a 
qual foi extinta 
sem resolução do 
mérito, pois 
haveria necessidade 
de perícia em razão 
da complexidade da 
matéria. Sendo 
assim, ajuizou 
ação, desta vez 
seguindo o rito 
ordinário, para 
discutir acerca da 
validade dos 
títulos, bem como 
da indenização 
pelos danos morais 
que alega ter 
sofrido.</t>
  </si>
  <si>
    <t>Indenização 
por danos 
morais por 
conta de 
contratos 
celebrados 
em nome do 
autor, os 
quais o 
mesmo não 
reconhece.</t>
  </si>
  <si>
    <t>2507-
27.2014.811.0012</t>
  </si>
  <si>
    <t>1ª Vara Cível-Nova 
Xavantina - MT</t>
  </si>
  <si>
    <t>Autor alega que 
teve seu crédito 
negado em comércio 
local, sendo 
informado por este 
que seu nome estava 
inscrito em 
cadastro de 
proteção ao crédito 
em decorrência de 
débito em aberto 
junto à 
Cooperativa. Por 
conta disso requer 
a indenização pelos 
danos morais que 
alega ter sofrido.</t>
  </si>
  <si>
    <t>1970-
94.2015.811.0012</t>
  </si>
  <si>
    <t>Indenizaçao por 
inscriçao do artigo 
615 do CPC.</t>
  </si>
  <si>
    <t>Remota, 
aguardando 
decisao.</t>
  </si>
  <si>
    <t>0010370-
28.2015.811.0035</t>
  </si>
  <si>
    <t>Financiamento. 
Negativação 
indevida. Danos 
morais.</t>
  </si>
  <si>
    <t>0010190-
47.2016.811.0012</t>
  </si>
  <si>
    <t>Remota 
porque o 
credito do 
DARF deve 
ser 
reclamado na 
RFB.</t>
  </si>
  <si>
    <t>539-
54.2017.811.0012</t>
  </si>
  <si>
    <t>Primeira Vara Criminal 
e Cível-Nova Xavantina -
 MT</t>
  </si>
  <si>
    <t>Expropriação de 
imóvel - 
declaratória.</t>
  </si>
  <si>
    <t>Expropriação 
de imóveis.</t>
  </si>
  <si>
    <t>Auto de Infração PROCON</t>
  </si>
  <si>
    <t>2016.002.002</t>
  </si>
  <si>
    <t>PROCON de Rondonópolis -
 MT-Rondonópolis - MT</t>
  </si>
  <si>
    <t>Multa PROCON - 
Irregularidades 
constatadas pela 
fiscalização.</t>
  </si>
  <si>
    <t>Aguardando Decisão 
Interlocutória</t>
  </si>
  <si>
    <t>Multa 
aplicada 
pelo PROCON 
após 
abordagem 
registrada 
pelo Auto de 
Constatação 
2015.432.000
.</t>
  </si>
  <si>
    <t>2015.069</t>
  </si>
  <si>
    <t>Procon-Rondonópolis - 
MT</t>
  </si>
  <si>
    <t>Multa aplicada pelo 
PROCON.</t>
  </si>
  <si>
    <t>Multa 
aplicada 
pelo PROCON 
por irregula
ridades na 
UA.</t>
  </si>
  <si>
    <t>0016033-
20.2016.811.0003</t>
  </si>
  <si>
    <t>Juizado Especial Cível-
Rondonópolis - MT</t>
  </si>
  <si>
    <t>Dano moral e 
inexistencia de 
deito.</t>
  </si>
  <si>
    <t>Remota 
porque houve 
atrasos na 
liquidaçao 
do debito 
reclamado.</t>
  </si>
  <si>
    <t>0010043-
88.2016.811.0022</t>
  </si>
  <si>
    <t>03º Juizado Especial 
Cível-Pedra Preta - MT</t>
  </si>
  <si>
    <t>Remota, 
entretanto a 
autora diz 
ter 
cancelado o 
contrato de 
conta 
corrente.</t>
  </si>
  <si>
    <t>0017060-
63.2015.811.0006</t>
  </si>
  <si>
    <t>Declaratoria com 
dano moral.</t>
  </si>
  <si>
    <t>8827-
52.2016.811.0003</t>
  </si>
  <si>
    <t>Vara Cível-Rondonópolis 
- MT</t>
  </si>
  <si>
    <t>CDA n. 201414193</t>
  </si>
  <si>
    <t>Valor 
depositado 
em juízo.</t>
  </si>
  <si>
    <t>1000421-
25.2016.8.11.0003</t>
  </si>
  <si>
    <t>02ª Vara Cível-
Rondonópolis - MT</t>
  </si>
  <si>
    <t>5165759-
60.2016.8.13.0024</t>
  </si>
  <si>
    <t>Danos morais - 
indenizatória.</t>
  </si>
  <si>
    <t>0415-037.789-9</t>
  </si>
  <si>
    <t>Processo 
administrativo 
instaurado após 
abertura do Auto de 
Constatação 
AC.2015.13.0123.</t>
  </si>
  <si>
    <t>Sem probabil
idade de 
perda pois a 
multa ainda 
não fora 
aplicada.</t>
  </si>
  <si>
    <t>0305925-
32.2014.8.05.0022</t>
  </si>
  <si>
    <t>1ª Vara de Feitos de 
Rel de Cons. Cível e 
Comerciais de Barreiras 
- BA-Barreiras - BA</t>
  </si>
  <si>
    <t>16958-
50.2015.811.0003</t>
  </si>
  <si>
    <t>Remota por 
estar em 
fase de conh
ecimento, 
entretanto a 
cooperativa 
deverá 
proceder as 
baixas do 
CCF.</t>
  </si>
  <si>
    <t>2015.062</t>
  </si>
  <si>
    <t>Notificação do 
PROCON. Multa 
irregularidades.</t>
  </si>
  <si>
    <t>Notificação 
do PROCON 
constatando 
irregularida
des na 
Unidade de 
Atendimento 
da 
Cooperativa.</t>
  </si>
  <si>
    <t>1004287-
41.2016.8.11.0003</t>
  </si>
  <si>
    <t>Açao declaratoria 
de inexistencia de 
debito.</t>
  </si>
  <si>
    <t>Remota 
porque o 
autor nao 
requereu o 
cancelamento 
de contrato 
da conta.</t>
  </si>
  <si>
    <t>0016803-
13.2016.811.0003</t>
  </si>
  <si>
    <t>Remota 
porque a 
negociaçao 
com a 
cooperativa 
foi regular.</t>
  </si>
  <si>
    <t>Dano moral por 
negativaçao.</t>
  </si>
  <si>
    <t>Certidão de Decurso de 
Prazo</t>
  </si>
  <si>
    <t>0018971-
13.2015.811.0006</t>
  </si>
  <si>
    <t>Furto dentro da 
cooperativa.</t>
  </si>
  <si>
    <t>a titulo de 
danos morais 
e materiais.</t>
  </si>
  <si>
    <t>8010866-
80.2016.811.0003</t>
  </si>
  <si>
    <t>Indenização 
por danos 
morais 
devido à 
inclusão em 
SPC/SERASA 
após 
encerramento 
da conta.</t>
  </si>
  <si>
    <t>0010303-
52.2016.811.0092</t>
  </si>
  <si>
    <t>Juizado Especial-Alto 
Taquari - MT</t>
  </si>
  <si>
    <t>0016912-
27.2016.811.0003</t>
  </si>
  <si>
    <t>Remota 
porque está 
iniciando a 
açao, 
entretanto o 
reembolso 
demorou para 
ser 
realizado.</t>
  </si>
  <si>
    <t>36516-
88.2015.811.0041</t>
  </si>
  <si>
    <t>Execução Fiscal
Certidão de divida 
Ativa n. 1088735</t>
  </si>
  <si>
    <t>Depósito 
para 
garantia do 
Juízo. R$ 
37.291,12</t>
  </si>
  <si>
    <t>0010020-
45.2016.811.0022</t>
  </si>
  <si>
    <t>Juizado Especial-Pedra 
Preta - MT</t>
  </si>
  <si>
    <t>Remota 
porque a 
cooperativa 
possui os 
contratos 
que geraram 
a 
negativaçao.</t>
  </si>
  <si>
    <t>0010009-
16.2016.811.0022</t>
  </si>
  <si>
    <t>Remota 
porque a 
cooperativa 
possui toda 
contrataçao 
regular com 
o autor.</t>
  </si>
  <si>
    <t>0800240-
82.2012.8.12.0047</t>
  </si>
  <si>
    <t>Vara Única-Terrenos</t>
  </si>
  <si>
    <t>Autor alega ter 
sofrido danos 
morais por protesto 
indevido de título 
que alega 
desconhecer</t>
  </si>
  <si>
    <t>Condenação 
possível, 
dados os 
documentos 
existentes 
nos autos.</t>
  </si>
  <si>
    <t>0800241-
67.2012.8.12.0047</t>
  </si>
  <si>
    <t>Condenação 
possível, 
considerando-
se os 
documentos 
juntados aos 
autos.</t>
  </si>
  <si>
    <t>0014982-
96.2015.811.0006</t>
  </si>
  <si>
    <t>O requerente teve 
seu nome negativado 
devido às parcelas 
de Agosto/2013 até 
o Dezembro/2013 nos 
valores de R$ 
1.262,76 e no mês 
de Julho/2014 no 
valor de R$ 
1.353,86, 
totalizando um 
debito de R$ 
12.517,62. Ao 
entrar em contato 
com a Cooperativa, 
alegavam que iria 
efetuar a exclusão 
do seu nome dos 
orgâos de proteção 
ao crédito, porém 
isso nunca ocorreu. 
Diante disso o 
requerente pediu 
cópias do contrato, 
e a parte requerida 
sempre se negou em 
fornecer.</t>
  </si>
  <si>
    <t>Indenização 
por danos 
morais 
devido a 
suposta 
negativação 
indevida.</t>
  </si>
  <si>
    <t>0015826-
46.2015.811.0006</t>
  </si>
  <si>
    <t>0010538-
03.2015.811.0044</t>
  </si>
  <si>
    <t>Remora por 
estar em 
fase de conh
ecimento.</t>
  </si>
  <si>
    <t>0010098-
23.2014.811.0050</t>
  </si>
  <si>
    <t>Juizado Especial-Nobres 
- MT</t>
  </si>
  <si>
    <t>Autora alega que, 
em tentativa de 
realizar compra por 
crediário, 
constatou a 
inscrição de seu 
nome em cadastro de 
maus pagadores 
efetuado pela 
Cooperativa devido 
a uma conta 
corrente aberta em 
2012 que havia se 
mantido inativa 
desde sua abertura. 
Desta forma, requer 
que seja declarado 
inexistente o 
débito, bem como a 
indenização a 
título de danos 
morais.</t>
  </si>
  <si>
    <t>Indenização 
por danos 
morais 
referente a 
negativação 
supostamente 
indevida por 
conta não 
encerrada.</t>
  </si>
  <si>
    <t>50875-
77.2014.8.11.0041</t>
  </si>
  <si>
    <t>Procon - MT-Procon</t>
  </si>
  <si>
    <t>Ação anulatória.</t>
  </si>
  <si>
    <t>A Requerente 
foi autuada 
pelo Estado 
de Mato 
Grosso, por 
meio de seu 
órgão admini
strativo 
Procon/MT, 
por suposto 
cometimento 
das práticas 
infrativas 
contidas nas 
Leis 
Federais nº 
8.078/90 e 
nº 10.048/
00, nos 
Decretos 
Federais nº 
2.181/97 e 
nº 5.296/04, 
nas Leis 
Estaduais nº 
7.484/01, nº 
8.551/06 e 
nº 8.655/07, 
nas 
Resoluções 
do BACEN nº 
2.878/01 e 
2.892/01, e 
na Lei nº 
940/05 do 
Município de 
Nobres/MT, 
conforme 
descrições 
no Auto de 
Infração nº 
4120, consub
stanciado no 
Auto de 
Constatação 
nº 4005, 
conforme se 
depreende do 
Processo Adm
inistrativo 
nº 187/2009, 
em anexo.</t>
  </si>
  <si>
    <t>749-
22.2015.811.0030</t>
  </si>
  <si>
    <t>Vara Única-Nobres - MT</t>
  </si>
  <si>
    <t>Execução Fiscal.</t>
  </si>
  <si>
    <t>Aguardando 
decisão da 
Ação 
Anulatória 
de nº 50875-
77.2014.811.
0041, para 
penhora no 
rosto dos 
autos para 
garantir o 
juízo.</t>
  </si>
  <si>
    <t>Danos materiais e 
morais.</t>
  </si>
  <si>
    <t>1633-
51.2015.811.0030</t>
  </si>
  <si>
    <t>Rescisão 
contratual.</t>
  </si>
  <si>
    <t>Remota.</t>
  </si>
  <si>
    <t>0010278-
05.2015.811.0050</t>
  </si>
  <si>
    <t>1000094-
96.2016.811.0030</t>
  </si>
  <si>
    <t>1000167-
68.2016.811.0030</t>
  </si>
  <si>
    <t>Indenizaçao.</t>
  </si>
  <si>
    <t>Remota 
porque autor 
mantem 
emprestimo 
na 
cooperativa, 
mas nao pode 
ser 
descontado 
da conta 
salario.</t>
  </si>
  <si>
    <t>0010080-
62.2015.811.0051</t>
  </si>
  <si>
    <t>Provável por 
haver 
sentença 
ratificada 
em acórdao 
condenando 
em 
R$5.450,00.</t>
  </si>
  <si>
    <t>8010015-
51.2016.811.0032</t>
  </si>
  <si>
    <t>Remota 
porque nao 
houve 
negativaçao 
do autor.</t>
  </si>
  <si>
    <t>1000130-
35.2016.811.0032</t>
  </si>
  <si>
    <t>Possível 
porque os 
debitos da 
claro tv nao 
possuem 
autorixaçao 
junto a 
cooperativa.</t>
  </si>
  <si>
    <t>1000192-
41.2017.811.0032</t>
  </si>
  <si>
    <t>0041909-
85.2013.811.0001</t>
  </si>
  <si>
    <t>01º Juizado Especial 
Cível de Cuiabá-Cuiabá -
 MT</t>
  </si>
  <si>
    <t>A autora 
avalisou 
Michele Eva 
Pimenta e 
por conta de 
inadimplenci
a foi 
inscrita no 
serasa,reque
rendo a 
exclusao.</t>
  </si>
  <si>
    <t>30691-
03.2014.811.0041</t>
  </si>
  <si>
    <t>04ª Vara Especializada 
da Fazenda Pública-
Cuiabá - MT</t>
  </si>
  <si>
    <t>Irregularidades no 
atendimento 
especial para 
idosos e portadores 
de deficiência, 
segundo a 
legislação 
estadual.</t>
  </si>
  <si>
    <t>Observo que 
tratam-se de 
três 
reclamações, 
processo 231/
2008 (R$ 
68.156,29 UA 
06 - Barão), 
0186/2008 
(R$ 
48.865,09 UA 
07 - CPA) e 
0182/2008 
(R$ 
48.625,09 da 
UA 06 - 
Barão)</t>
  </si>
  <si>
    <t>39117-
67.2015.811.0041</t>
  </si>
  <si>
    <t>01ª Vara Especializada 
da Fazenda Pública-
Cuiabá - MT</t>
  </si>
  <si>
    <t>O autor alega ter 
ficado mais de 1 
hora em fila do 
auto atendimento.</t>
  </si>
  <si>
    <t>Procedimento 
Procon.</t>
  </si>
  <si>
    <t>44017-
93.2015.811.0041</t>
  </si>
  <si>
    <t>Negativação. Danos 
Morais.</t>
  </si>
  <si>
    <t>Média das in
denizações.</t>
  </si>
  <si>
    <t>Ação julgada 
improcedente
. Aguardando 
trânsito em 
julgado para 
atualização 
do provision
amento.</t>
  </si>
  <si>
    <t>0010768-
23.2015.811.0019</t>
  </si>
  <si>
    <t>Inexistencia de 
debito com dano 
moral.</t>
  </si>
  <si>
    <t>Possibilidad
e de perda 
possível, 
pois a 
Autora 
reclama 
falta de 
autorização 
para débitos 
comandados 
pela Claro 
TV e a 
Cooperativa 
não 
apresentou 
tal 
autorização.</t>
  </si>
  <si>
    <t>0025770-
53.2016.811.0001</t>
  </si>
  <si>
    <t>0031196-
43.2016.811.0002</t>
  </si>
  <si>
    <t>Remota por 
estar em 
fase de 
contestaçao.</t>
  </si>
  <si>
    <t>1007771-
47.2016.8.11.0041</t>
  </si>
  <si>
    <t>CEJUSC-Cuiabá - MT</t>
  </si>
  <si>
    <t>Município de Cuiabá 
alega ser credor da 
quantia total de R$ 
26.119,37 (vinte e 
seis mil, cento e 
dezenove reais e 
trinta e sete 
centavos), 
representada pela 
Certidão de Dívida 
Ativa nº 1254288, 
decorrente do 
processo 
administrativo n. 
165/2010, onde 
houve a aplicação 
de multa 
administrativa pelo 
PROCON-MT, por 
suposta infração à 
legislação federal 
e municipal que 
tratam do tempo 
máximo de espera na 
fila.</t>
  </si>
  <si>
    <t>Valor 
depositado a 
titulo de 
garantir o 
juízo.</t>
  </si>
  <si>
    <t>1004266-
48.2016.8.11.0041</t>
  </si>
  <si>
    <t>Município de Cuiabá 
alega ser credor da 
quantia total de R$ 
30.160,68 (trinta 
mil, cento e 
sessenta reais e 
sessenta e oito 
centavos), 
representada pela 
Certidão de Dívida 
Ativa nº 1111246, 
decorrente do 
processo 
administrativo n. 
593/2009, onde 
houve a aplicação 
de multa 
administrativa pelo 
PROCON-MT, por 
suposta infração à 
legislação federal 
e municipal que 
tratam do tempo 
máximo de espera na 
fila.</t>
  </si>
  <si>
    <t>24165-
49.2016.811.0041</t>
  </si>
  <si>
    <t>Juízo da Primeira Vara 
Especializada Direito 
Bancário-Cuiabá - MT</t>
  </si>
  <si>
    <t>M H Flores 
Advogados 
Associados</t>
  </si>
  <si>
    <t>1017005-
53.2016.8.11.0041</t>
  </si>
  <si>
    <t>Declaratoria de 
nulidade de debito, 
rescisão contratual 
e perdas.</t>
  </si>
  <si>
    <t>Remota 
porque houve 
abertura da 
conta e nao 
houve o 
pedido de en
cerramento.</t>
  </si>
  <si>
    <t>0010103-
06.2016.811.0105</t>
  </si>
  <si>
    <t>Juizado Especial-
Colniza - MT</t>
  </si>
  <si>
    <t>Dano moral por 
protesto em titulo 
pago.</t>
  </si>
  <si>
    <t>Possivel 
porque o 
autor 
demonstra o 
pagamento e 
mesmo assim 
foi 
protestado.</t>
  </si>
  <si>
    <t>0080629-
19.2016.811.0001</t>
  </si>
  <si>
    <t>03º Juizado Especial 
Cível-Cuiabá - MT</t>
  </si>
  <si>
    <t>Remota 
porque a 
autor abriu 
a conta mas 
nao efetuou 
o encerramen
to, gerando 
tarifas..</t>
  </si>
  <si>
    <t>0093148-
26.2016.811.0001</t>
  </si>
  <si>
    <t>Remota 
porque a 
devolução do 
banco 24 
horas ja foi 
realizada.</t>
  </si>
  <si>
    <t>0041253-
89.2017.811.0001</t>
  </si>
  <si>
    <t>08º Juizado Especial 
Cível-Cuiabá - MT</t>
  </si>
  <si>
    <t>Remota 
porque 
demanda está 
iniciando e 
a principio 
os saques 
sao responsa
bilidades da 
autora.</t>
  </si>
  <si>
    <t>1009825-
49.2017.8.11.0041</t>
  </si>
  <si>
    <t>Possivel 
porque a 
conta junto 
a 
cooperativa 
foi aberta 
com 
documento 
falso.</t>
  </si>
  <si>
    <t>3613-
97.2015.811.0041</t>
  </si>
  <si>
    <t>11ª Vara Cível-Cuiabá - 
MT</t>
  </si>
  <si>
    <t>Dano moral 
por 
inscriçao 
nao 
comprovada, 
tornando 
remota a pos
sibilidade 
de perda.</t>
  </si>
  <si>
    <t>0015930-
38.2015.811.0006</t>
  </si>
  <si>
    <t>652-
54.2016.811.0008.</t>
  </si>
  <si>
    <t>02ª Vara Cível-Barra do 
Bugres - MT</t>
  </si>
  <si>
    <t>33997-
09.2016.811.0041</t>
  </si>
  <si>
    <t>08ª Vara Cível-Cuiabá - 
MT</t>
  </si>
  <si>
    <t>cobrança indevida - 
indenizatória.</t>
  </si>
  <si>
    <t>A titulo de 
danos morais 
e repetição 
de indébito.</t>
  </si>
  <si>
    <t>0030601-
44.2016.811.0002</t>
  </si>
  <si>
    <t>Inexistencia de 
debito e dano 
moral.</t>
  </si>
  <si>
    <t>Possivel 
porque apos 
a demissao, 
houve 
negativaçao 
contra a 
autora.</t>
  </si>
  <si>
    <t>8087173-
81.2016.811.0001</t>
  </si>
  <si>
    <t>4º Juizado Especial 
Cível-Cuiabá - MT</t>
  </si>
  <si>
    <t>Obrigaçao de nao 
fazer c/c dano 
moral.</t>
  </si>
  <si>
    <t>22321-
69.2013.811.0041</t>
  </si>
  <si>
    <t>21ª Vara Cível-Cuiabá - 
MT</t>
  </si>
  <si>
    <t>Autor alega, em 
suma, que teve 
descontados cheques 
pré datados antes 
do momento datado 
para este, mesmo 
após comunicar a 
cooperativa 
verbalmente sobre o 
caso.</t>
  </si>
  <si>
    <t>0030340-
79.2016.811.0002</t>
  </si>
  <si>
    <t>0011895-
38.2015.811.0005</t>
  </si>
  <si>
    <t>Indenização 
por danos 
morais por 
conta de 
negativação 
supostamente 
indevida</t>
  </si>
  <si>
    <t>2626-
35.2016.811.0006</t>
  </si>
  <si>
    <t>Remota 
porque a res
ponsabilidad
e do titulo 
é do 
endossante.</t>
  </si>
  <si>
    <t>0035356-
80.2017.811.0001</t>
  </si>
  <si>
    <t>Remota 
porque a 
principio a 
negociaçao 
com a 
cooperativa 
está 
regular.</t>
  </si>
  <si>
    <t>0010189-
92.2016.811.0002</t>
  </si>
  <si>
    <t>0030748-
73.2016.811.0001</t>
  </si>
  <si>
    <t>Negativação 
indevida- 
indenizatória.</t>
  </si>
  <si>
    <t>0021398-
27.2017.811.0001</t>
  </si>
  <si>
    <t>0029820-
88.2017.811.0001</t>
  </si>
  <si>
    <t>8010384-
24.2015.811.0018</t>
  </si>
  <si>
    <t>Juizado Especial-Juara -
 MT</t>
  </si>
  <si>
    <t>Dano moral por 
protesto de 
duplicata.</t>
  </si>
  <si>
    <t>5272-
37.2012.811.0045</t>
  </si>
  <si>
    <t>Declaração de 
inexistência de 
débito e 
indenização por 
danos morais em 
razão de negativa 
de seguro 
prestamista por 
ausência de 
declaração pessoal 
de saúde.</t>
  </si>
  <si>
    <t>Aguardando 
liquidação 
da sentença 
para 
atualização 
do provision
amento.</t>
  </si>
  <si>
    <t>0010778-
14.2013.811.0027</t>
  </si>
  <si>
    <t>Juizado Especial-Lucas 
do Rio Verde - MT</t>
  </si>
  <si>
    <t>Danos morais por 
inscrição no 
SERASA, onde a 
Autora informa que 
existe outra ação 
entre as partes 
onde foi 
determinada a 
exclusão.</t>
  </si>
  <si>
    <t>Como a 
própira 
autora 
informa que 
existe outra 
ação onde 
foi 
determinada 
a execução 
do SERASA, 
em 
preliminar 
será 
requerida a 
litispendênc
ia. Contudo 
se não 
devido o 
valor de 
danos morais 
será devido 
astreintes.</t>
  </si>
  <si>
    <t>1358-
57.2015.811.0045</t>
  </si>
  <si>
    <t>Dano material.</t>
  </si>
  <si>
    <t>Remota 
porque a 
cooperativa 
agiu por 
mandato.</t>
  </si>
  <si>
    <t>0006473-
88.2015.8.08.0030</t>
  </si>
  <si>
    <t>1º Juizado Especial 
Cível-Linhares - ES</t>
  </si>
  <si>
    <t>A Cooperativa fez o 
bloqueio de veículo 
que está em nome da 
Autora, entretanto, 
a demandante alega 
que não possui 
relação jurídica 
com a Ré. Requereu 
declaração de 
inexistência do 
débito, condenação 
em obrigação de 
fazer para realizar 
a baixa do gravame, 
bem como 
indenização a 
título de danos 
morais.</t>
  </si>
  <si>
    <t>Indenização 
por danos 
morais 
devido ao 
bloqueio no 
gravame de 
veículo 
supostamente 
indevido.</t>
  </si>
  <si>
    <t>0010794-
94.2015.811.0027</t>
  </si>
  <si>
    <t>145-
06.2016.811.0037</t>
  </si>
  <si>
    <t>02ª Vara Cível-
Primavera do Leste - MT</t>
  </si>
  <si>
    <t>Cobrança indevida. 
Endosso-mandato. 
Falha interna. 
Negligência</t>
  </si>
  <si>
    <t>Indenização 
por danos 
morais 
devido ao 
lançamento 
de protesto 
junto ao 
cartório por 
conta de ina
dimplência 
de título 
não 
celebrado 
pelo 
requerente.</t>
  </si>
  <si>
    <t>8010337-
32.2016.8.11.0045</t>
  </si>
  <si>
    <t>Prestação de 
Contas. Conta 
corrente. Falha 
operacional 
interna.</t>
  </si>
  <si>
    <t>Indenização 
por danos 
morais 
devido à 
falha 
operacional 
na 
movimentação 
da conta do 
requerente.</t>
  </si>
  <si>
    <t>1000673-
96.2016.8.11.0045</t>
  </si>
  <si>
    <t>Remota, 
entretanto 
sendo 
comprovada a 
negativaçao 
por debito 
pago havera 
condenaçao.</t>
  </si>
  <si>
    <t>1001271-
50.2016.8.11.0045</t>
  </si>
  <si>
    <t>Remota 
porque ao 
contrario do 
alegado pela 
autora a 
conta teve 
movimentaçao 
e ela alega 
que abertura 
da conta foi 
encerrada 
sem 
movimento.</t>
  </si>
  <si>
    <t>1000377-
82.2016.8.11.0010</t>
  </si>
  <si>
    <t>Juizado Especial-
Jaciara - MT</t>
  </si>
  <si>
    <t>Dano moral por 
protesto indevido.</t>
  </si>
  <si>
    <t>Remota 
porque no 
contrato de 
cobrança a r
esponsabilid
ade é do 
cedente do 
titulo.</t>
  </si>
  <si>
    <t>1002269-
18.2016.8.11.0045</t>
  </si>
  <si>
    <t>Tempo de demora em 
fila - 
indenizatória.</t>
  </si>
  <si>
    <t>1000559-
26.2007.8.11.0045</t>
  </si>
  <si>
    <t>1004623-
16.2016.8.11.0045</t>
  </si>
  <si>
    <t>Quitação de cédula 
de crédito - 
indenizatória.</t>
  </si>
  <si>
    <t>Danos morais 
e alienação 
fiduciária.</t>
  </si>
  <si>
    <t>0010102-
38.2015.811.0046</t>
  </si>
  <si>
    <t>Juizado Especial-
Tapurah - MT</t>
  </si>
  <si>
    <t>Furto de cheque - 
negativação 
indevida - 
indenizatória.</t>
  </si>
  <si>
    <t>847-
30.2016.811.0108</t>
  </si>
  <si>
    <t>Vara Única-Tapurah - MT</t>
  </si>
  <si>
    <t>Trata-se de Ação 
Cautelar Inominada 
(com pedido 
liminar) proposta 
por ADELIR 
CAPPELLARI em 
desfavor de 
COOPERATIVA SICREDI 
OURO VERDE. 
Sustenta, em 
síntese, a parte 
requerente firmou 
com a requerida 
cédulas de crédito 
bancário de nº 
B20530869-2, 
B31531044-6, 
B61530143-4, 
B51531455-0 e 
B51531999-4, para a 
plantação de soja, 
e que vinha pagando 
corretamente as 
amortizações de 
cada cédula.Narra 
que na safra 2015/
2016 o requerente, 
utilizando todos os 
créditos 
concernentes das 
cédulas de crédito, 
realizou plantio de 
soja em 80 
hectares, porém, 
teve sua safra 
frustrada, devido à 
falta de chuva na 
época de floração, 
e de no inicio da 
maturação, ter 
ocorrido chuvas 
intensas, fato este 
que impediu de 
realizar a 
colheita.Afirma que 
em razão deste 
acontecimento, está 
com uma situação 
financeira 
publicamente 
desesperadora, não 
havendo como 
efetuar o pagamento 
dos empréstimos com 
a requerida, motivo 
pelo qual tentou 
renegociar a dívida 
junto a esta, sendo 
informado pela 
mesma que a 
prorrogação poderia 
ser feita em 04 
(quatro) anos, 
mediante uma 
entrada de 10% (dez 
por cento) do valor 
da dívida.Esclarece 
que o requerente 
não tem condições 
para efetuar tal 
pagamento e nem 
mesmo satisfazer a 
dívida em um prazo 
tão curto, uma vez 
que foi colhido, em 
média, 17 hectares 
de soja, ou seja, 
03 (três) sacas/
ha.Ressalta, por 
fim, que a 
requerida não 
ofereceu outra 
opção favorável ao 
requerente, e que 
se este não 
efetuasse o 
pagamento de 10% 
(dez por cento) de 
entrada, iria 
negativar seu nome 
e de seus 
avalistas, o que 
lhes prejudicaria, 
pois ficarão 
impedidos de 
realizar qualquer 
transação 
comercial, a fim de 
reconstituir as 
perdas financeiras 
e efetuar os 
pagamentos 
avençados nas 
referentes 
cédulas.Assim, por 
entender estarem 
presentes os 
requisitos 
autorizadores, 
requer a concessão 
da medida liminar a 
fim de evitar que a 
requerida inscreva 
o nome do 
requerente e de 
seus avalistas no 
cadastro de 
inadimplentes.</t>
  </si>
  <si>
    <t>Sem pedido i
ndenizatório
.</t>
  </si>
  <si>
    <t>Juizado Especial Cível-
Diamantino - MT</t>
  </si>
  <si>
    <t>Inclusão Indevida 
em Cadastro de 
Inadimplentes C/C 
Indenização por 
Dano Moral.</t>
  </si>
  <si>
    <t>Ação julgada 
improcedente
. Aguardando 
julgamento 
do recurso 
para 
atualização 
do provision
amento.</t>
  </si>
  <si>
    <t>0014208-
10.2013.811.0015</t>
  </si>
  <si>
    <t>Dano moral. A 
Autora requereu a 
exclusão do CCF, 
tendo apresentado o 
cheque e pago a 
tarifa, do cerca de 
2 meses após o 
pagamento ainda 
estava negativada.</t>
  </si>
  <si>
    <t>Ainda que a 
Cooperativa 
tenha 
atrasado inj
ustificadame
nte a 
exclusão do 
CCF, após a 
distribuição 
a inicial a 
Autora teve 
outras 
ocorrências 
no SERASA 
minimizando 
eventual 
condenação.</t>
  </si>
  <si>
    <t>0014617-
83.2013.811.0015</t>
  </si>
  <si>
    <t>Danos morais por 
não ter passado o 
cartão de débitos 
com saldo na conta 
corrente, e 
checando o extrato 
o valor saíu da 
conta e houve 
atrasos de 10 dias 
na devolução do 
numerário.</t>
  </si>
  <si>
    <t>No extrato 
fornecido 
pela adminis
tradora o 
valor consta 
duas vezes 
em 27.06.13 
no Visa 
Electron e 
somente 
houve o 
estorno em 
04.07.2013, 
conforme 
relato da Ad
ministradora 
de Cartões.</t>
  </si>
  <si>
    <t>0011257-
09.2014.811.0015</t>
  </si>
  <si>
    <t>Danos morais e 
saque de valores 
deixados pelo 
falecimento do pai 
do Autor por alvará</t>
  </si>
  <si>
    <t>O Autor pede 
valores em 
nome de seu 
falecido 
pai, sem 
contudo 
abrir 
inventário 
ou requerer 
alvará.</t>
  </si>
  <si>
    <t>1095-
48.2015.811.0005</t>
  </si>
  <si>
    <t>01ª Vara Cível-
Diamantino - MT</t>
  </si>
  <si>
    <t>Suspensao de venda 
extra judicial.</t>
  </si>
  <si>
    <t>Remoto 
porque a 
alienaçao 
fiduciarai 
de imovel ja 
foi 
consolidada.</t>
  </si>
  <si>
    <t>8010260-
46.2016.811.0005</t>
  </si>
  <si>
    <t>5ª Vara - Infância e 
Juizado-Diamantino - MT</t>
  </si>
  <si>
    <t>Negativação 
indevida. Cartão de 
crédito.</t>
  </si>
  <si>
    <t>8010215-
42.2016.811.0005</t>
  </si>
  <si>
    <t>Cobrança indevida. 
Cheque. Dano moral.</t>
  </si>
  <si>
    <t>Este valor 
corresponde 
a eventual 
condenação 
em danos 
morais.</t>
  </si>
  <si>
    <t>Juizado Especial-
Arenápolis - MT</t>
  </si>
  <si>
    <t>53176-
94.2014.811.0041</t>
  </si>
  <si>
    <t>Notificação acerca 
de decisão 
proferida em 
processo 
administrativo 
oriundo do auto de 
infração nº 0411-
021.991-9, onde o 
PROCON estadual 
constatou 
irregularidades na 
Cooperativa.
Foi ajuizado 
anulatória com 
pedido de liminar 
para suspender o 
pagamento da multa 
arbitrada pelo 
Procon, porém não 
foi concedida 
liminar, portanto. 
foi realizado 
depósito  judicial 
como garantia do 
juízo no importe de 
R$80.011,78.
Após a relização do 
depósito, o juiz 
determinou a 
suspensão da 
cobrança da multa.</t>
  </si>
  <si>
    <t>Valor 
referente ao 
depósito  
judicial 
como 
garantia do 
juízo.</t>
  </si>
  <si>
    <t>14663-
23.2015.8.11.0041</t>
  </si>
  <si>
    <t>Alega que realizou 
compra junto a 
empresa Noemia 
Oliveira Neves-ME, 
solicitando boleto 
com vencimento para 
02/12/2015. 
Considerando que 
esta seria a mesma 
data para 
recebimento da 
mercadoria, 
requereu segunda 
via do boleto para 
pagamento em 09/12/
2014, entretanto, a 
segunda via constou 
como vencimento dia 
26/12/2014. Que 
pagou 
antecipadamente o 
boleto, ou seja, em 
09/12/2015. Que a 
cooperativa não 
cancelou o primeiro 
boleto, originando 
protesto.  Requereu 
distribuição por 
dependência a ação 
cautelar, bem como, 
danos morais.</t>
  </si>
  <si>
    <t>Indenização 
pelo suposto 
dano moral.</t>
  </si>
  <si>
    <t>15575-
20.2015.811.0041</t>
  </si>
  <si>
    <t>Trata-se de 
Reclamação oriunda 
do próprio Procon, 
que ao realizar 
fiscalização de 
rotina identificou 
determinadas 
irregularidades, 
tais como:
- Não apresentar 
pessoal para 
atendimento de 
idosos e 
deficientes 
físicos;
- Não possuir 
cartazes com 
informações dos 
órgãos de proteção 
de crédito;
- Não possuir 
assentos com 
identificação 
preferencial para 
idosos, gestantes, 
e deficientes 
físicos;
- Não 
disponibilizava 
caixa eletrônico 
para os idosos com 
adaptações 
especificas 
conforme legislação 
vigente;</t>
  </si>
  <si>
    <t>Ação 
Anulatória 
de Ato Admin
istrativo 
com Pedido 
de Tutela 
Antecipada, 
proposta 
pelo SICREDI 
OURO VERDE 
MT, em face 
do ESTADO DE 
MATO GROSSO, 
objetivando 
a suspensão 
da exigibili
dade da 
multa 
arbitrada 
pelo PROCON/
MT no 
processo adm
inistrativo 
nº 204/2009, 
cujo valor 
atualizado 
perfaz a 
importância 
de R$ 
74.790,11, 
bem como sua 
nulidade.</t>
  </si>
  <si>
    <t>0010169-
08.2016.811.0033</t>
  </si>
  <si>
    <t>Juizado Especial-São 
José do Rio Claro - MT</t>
  </si>
  <si>
    <t>Audiência de instrução e 
julgamento</t>
  </si>
  <si>
    <t>Remota 
porque o 
autor nao 
apresentou 
nada que o 
desabone.</t>
  </si>
  <si>
    <t>1208-
78.2016.811.0033</t>
  </si>
  <si>
    <t>02ª Vara Cível-São José 
do Rio Claro - MT</t>
  </si>
  <si>
    <t>Dano moral por 
negativaçao 
indevida.</t>
  </si>
  <si>
    <t>Possivel 
porque o 
autor junta 
pericia e a 
cooperativa 
admite que a 
assinatura 
nao é do 
avalista 
nominado na 
cedula.</t>
  </si>
  <si>
    <t>0300815-
49.2015.8.24.0067</t>
  </si>
  <si>
    <t>Nesta nova ação, a 
empresa autora 
afirma que recebeu 
a intimação para 
protesto de título 
no valor de R$ 
2.002,80, com 
vencimento em 25/02/
2015, em que seria 
sacadora a empresa 
VENTUROSA COMÉRCIO 
DE MADEIRAS LTDA. 
Afirma que não deu 
ensejo ao referido 
título, uma vez que 
não contratou a 
compra do produto, 
tampouco existe 
qualquer prova do 
seu recebimento. 
Pede a sustação do 
protesto, portanto, 
pois seria 
indevido.</t>
  </si>
  <si>
    <t>0301160-
15.2015.8.24.0067</t>
  </si>
  <si>
    <t>A autora relata que 
foi surpreendida 
com a intimação 
para protesto de 
título no valor de 
R$ 3.254,16. Afirma 
que jamais manteve 
qualquer relação 
com o sacador do 
título, VENTUROSA 
COMÉRCIO DE 
MADEIRAS. Refere 
que procurou o 
Sicredi, porém, 
nada foi resolvido 
e o protesto foi 
realizado. 
Requereu, em sede 
de antecipação de 
tutela, requereu 
que as requeridas 
se abstenham de 
promover o protesto 
dos títulos, bem 
como seja declarada 
a inexistência do 
débito e fossem os 
réus condenados ao 
pagamento de 
indenização por 
danos morais.
 Foi deferida 
liminar para o 
cancelamento do 
protesto.</t>
  </si>
  <si>
    <t>0301159-
30.2015.8.24.0067</t>
  </si>
  <si>
    <t>A autora relata que 
foi surpreendida 
com a intimação 
para protesto de 
mais um título e 
afirma que jamais 
manteve qualquer 
relação com o 
sacador do título, 
COMÉRCIO DE 
MADEIRAS FELIZ 
LTDA. Refere que 
procurou o Sicredi, 
e lhe foi informado 
que existe uma 
longa lista de 
títulos emitidos em 
nome do requerente 
que tem como 
sacador o corréu. 
Afirma que já 
ajuizou cautelar de 
sustação de 
protesto. Requereu, 
em sede de 
antecipação de 
tutela, requereu 
que as requeridas 
se abstenham de 
promover o protesto 
dos títulos, bem 
como seja declarada 
a inexistência do 
débito e fossem os 
réus condenados ao 
pagamento de 
indenização por 
danos morais.
 Foi deferida 
liminar para o 
cancelamento do 
protesto.</t>
  </si>
  <si>
    <t>0010038-
33.2016.811.0033</t>
  </si>
  <si>
    <t>Possivel 
porque a 
conta é da 
autora e o 
bloqueio 
judicial de 
seu conjuge.</t>
  </si>
  <si>
    <t>8010363-
53.2016.811.0005</t>
  </si>
  <si>
    <t>8010461-
38.2016.811.0005</t>
  </si>
  <si>
    <t>Dano moral por 
devoluçao indevida 
de cheque pago na 
compensaçao 
remetida.</t>
  </si>
  <si>
    <t>Remota 
porque nao 
houve danos 
ao autor.</t>
  </si>
  <si>
    <t>Remota 
porque a 
contrataçao 
junto a 
cooperativa 
foi regular.</t>
  </si>
  <si>
    <t>8010067-
81.2014.8.11.0108</t>
  </si>
  <si>
    <t>Autora alega que 
sofreu vários 
constrangimentos 
durante assalto a 
agência da 
Cooperativa. Por 
tais alegações, 
requer a 
indenização pelos 
danos morais 
sofridos</t>
  </si>
  <si>
    <t>Condenação 
em Danos 
Morais que 
alega ter 
sofrido em 
assalto à 
Unidade de 
Atendimento.</t>
  </si>
  <si>
    <t>28959-
50.2015.811.0041</t>
  </si>
  <si>
    <t>Remota por 
estar em 
fase de conh
ecimento, 
entretanto 
as pesquisas 
na jucemat 
diverge do 
cadastro da 
cooperativa.</t>
  </si>
  <si>
    <t>1013779-
40.2016.8.11.0041</t>
  </si>
  <si>
    <t>Remota 
porque a 
devoluçao do 
cheque 
ocorreria 
independente 
do 
encerramento 
da conta.</t>
  </si>
  <si>
    <t>0010193-
25.2015.811.0048</t>
  </si>
  <si>
    <t>Remota possi
bilidade de 
perda.</t>
  </si>
  <si>
    <t>0415-033.624-0</t>
  </si>
  <si>
    <t>Autuaçao por nao 
cumprimento de 
normas de consumo.</t>
  </si>
  <si>
    <t>perdas 
possiveis 
somente por 
ocasiao do 
julgamento  
do processo 
administrati
vo.</t>
  </si>
  <si>
    <t>3307-
42.2015.811.0005</t>
  </si>
  <si>
    <t>6356-
68.2015.811.0045</t>
  </si>
  <si>
    <t>Remoto 
porque o 
estorno ja 
foi 
realizado de 
forma 
automatica e 
imediata.</t>
  </si>
  <si>
    <t>8010690-
87.2016.811.0040</t>
  </si>
  <si>
    <t>0071392-
58.2016.811.0001</t>
  </si>
  <si>
    <t>Remota 
porque 
autora 
reclama de 
debito 
indevido, 
entretanto 
há 
autorizaçao.</t>
  </si>
  <si>
    <t>0036356-
49.2016.811.0002</t>
  </si>
  <si>
    <t>Açao declartoria de 
inexistencia de 
debitos  c/c dano 
moral.</t>
  </si>
  <si>
    <t>Remota por 
estar em 
inicio da 
açao.</t>
  </si>
  <si>
    <t>0024423-
79.2016.811.0002</t>
  </si>
  <si>
    <t>0001969-
84.2013.8.25.0014</t>
  </si>
  <si>
    <t>Vara Cível-Canindé de 
São Francisco</t>
  </si>
  <si>
    <t>Negativação 
indevida. 
duplicata. fraude.</t>
  </si>
  <si>
    <t>0016510-
20.2013.8.16.0129</t>
  </si>
  <si>
    <t>03ª Secretaria do Cível-
Paranaguá - PR</t>
  </si>
  <si>
    <t>Autor requer 
indenização por 
danos morais e 
materais devido ao 
suposto protesto 
indevido de boletos 
que alega ter 
quitado.</t>
  </si>
  <si>
    <t>Julgado 
improcedente 
em relação à 
Cooperativa</t>
  </si>
  <si>
    <t>0010018-
04.2014.811.0036</t>
  </si>
  <si>
    <t>Juizado Especial-
Cotriguaçu - MT</t>
  </si>
  <si>
    <t>Dano moral por 
bloqueio de cartão.</t>
  </si>
  <si>
    <t>Previsão de 
perda 
remota, 
porque o 
contrato 
prevê o 
bloqueio do 
cartão e a j
urisprudênci
a entende 
que o 
simples 
bloqueio não 
gera dano 
moral.</t>
  </si>
  <si>
    <t>8010046-
98.2015.811.0099</t>
  </si>
  <si>
    <t>Alega que enviou a 
cooperativa um 
boleto de cobrança 
no valor de R$ 
345,00 com 
vencimento em 07/10/
2011 que fora pago 
pelo sr. Fernando 
Haas (sacado) em 05/
07/2011. Porém, a 
Cooperativa 
apresentou o mesmo 
título em protesto 
o que gerou a 
negativação de 
crédito do sr. 
Fernando Haas. O 
Sacado ingressou 
com ação 
indenizatória em 
face do Autor onde 
auferiu liminar 
favorável para que 
o Título Protestado
fosse resgatado 
pelo Autor e 
entregue ao Sacado. 
Aduz que a 
Cooperativa 
descontou o valor 
do título do Autor, 
de modo que, o 
mesmo foi pago, 
entretanto, não 
recebeu o referido 
valor. Desta feita, 
requereu o 
reembolsar do valor 
de R$ 345,00 que 
recebeu em nome do 
Autor, em dobro, 
bem como 
indenização por 
danos morais.</t>
  </si>
  <si>
    <t>Indenização 
pelos 
suposto dano 
moral.</t>
  </si>
  <si>
    <t>0010170-
17.2016.811.0025</t>
  </si>
  <si>
    <t>0103714-
76.2015.8.13.0433</t>
  </si>
  <si>
    <t>3ª Vara Cível-Montes 
Claros - MG</t>
  </si>
  <si>
    <t>Cheque. Restituição 
Danos Materiais.</t>
  </si>
  <si>
    <t>4418-
12.2015.811.0086</t>
  </si>
  <si>
    <t>2ª Vara Cível-Nova 
Mutum - MT</t>
  </si>
  <si>
    <t>remota</t>
  </si>
  <si>
    <t>1774-
51.2016.811.0025</t>
  </si>
  <si>
    <t>1ª Vara Cível-Juína - 
MT</t>
  </si>
  <si>
    <t>8010301-
50.2016.8.11.0025</t>
  </si>
  <si>
    <t>Remota 
porque ela 
nao comprova 
o valor nem 
o extravio 
da chave na 
cooperativa.</t>
  </si>
  <si>
    <t>8010307-
57.2016.8.11.0025</t>
  </si>
  <si>
    <t>Remota 
porque a 
autora abriu 
a conta mas 
nao efetuou 
o encerramen
to, gerando 
tarifas.</t>
  </si>
  <si>
    <t>1000583-
51.2016.8.11.0025</t>
  </si>
  <si>
    <t>Dano moral com 
repetiçao de 
indebito.</t>
  </si>
  <si>
    <t>Possivel 
porque houve 
pagamento 
indevido de 
cheque no 
valor de 
R$8.440,00.</t>
  </si>
  <si>
    <t>1000096-
47.2017.8.11.0025</t>
  </si>
  <si>
    <t>2ª Vara Cível-Juína - 
MT</t>
  </si>
  <si>
    <t>Açao revisional.</t>
  </si>
  <si>
    <t>Remota 
porque a 
principio 
foram 
obedecidas 
as taxas de 
mercado.</t>
  </si>
  <si>
    <t>8010001-
12.2016.811.0018</t>
  </si>
  <si>
    <t>Cobrança indevida. 
Restituição em 
dobro. Dano moral.</t>
  </si>
  <si>
    <t>0010437-
10.2016.811.0018</t>
  </si>
  <si>
    <t>Cancelamento de 
compra não 
realizado - 
indenizatória.
REMOTA</t>
  </si>
  <si>
    <t>Juizado Especial-
Aripuanã - MT</t>
  </si>
  <si>
    <t>Audiencia Cancelada</t>
  </si>
  <si>
    <t>0800673-
04.2016.8.12.0029</t>
  </si>
  <si>
    <t>Juizado Especial 
Adjunto Cível-Naviraí - 
MS</t>
  </si>
  <si>
    <t>Cobranças indevidas 
- indenização.</t>
  </si>
  <si>
    <t>0010112-
19.2016.811.0088</t>
  </si>
  <si>
    <t>Possível 
porque foram 
pagos 
cheques 
sustados.</t>
  </si>
  <si>
    <t>0012023-
91.2016.811.0015</t>
  </si>
  <si>
    <t>Remota, 
entretanto o 
autor diz 
ter 
cancelado a 
conta e 
houve 
inscriçao no 
SERASA .</t>
  </si>
  <si>
    <t>0010010-
87.2015.811.0037</t>
  </si>
  <si>
    <t>Juizado Especial-Nova 
Monte Verde - MT</t>
  </si>
  <si>
    <t>Título 
garantido 
pelo seguro 
prestamista 
e incluida a 
avalista no 
serasa após 
o 
falecimento 
da devedora.</t>
  </si>
  <si>
    <t>0010041-
10.2015.811.0037</t>
  </si>
  <si>
    <t>Conta Corrente. 
Cheque Devolvido.</t>
  </si>
  <si>
    <t>Indenização 
por danos 
morais 
devido a 
dupla 
compensação 
da mesma 
lâmina do 
cheque.</t>
  </si>
  <si>
    <t>8010059-
87.2016.811.0091</t>
  </si>
  <si>
    <t>Remota 
porque o 
valor em 
conta estava 
aplicado 
ocasionando 
a devoluçao 
do cheque.</t>
  </si>
  <si>
    <t>8010109-
16.2016.8.11.0091</t>
  </si>
  <si>
    <t>.Remoto, 
pois precisa 
verificar se 
realmente 
houve ou não 
o pagamento 
em dia do 
boleto e se 
o mesmo foi 
negativado 
em razão de 
um boleto já 
quitado.</t>
  </si>
  <si>
    <t>0010162-
82.2014.811.0066</t>
  </si>
  <si>
    <t>Autora alega que 
efetuou venda de 
veículo a terceiro, 
recebendo em cheque 
que fora depositado 
em sua conta junto 
à Cooperativa. 
Porém, após 
confirmado tal 
procedimento e já 
utilizado o aludido 
crédito de sua 
conta, fora 
impedida de 
realizar compras em 
comércio local e, 
em visita à 
Cooperativa 
constatou que sua 
conta estava 
negativa e não 
havia nela o valor 
referente ao 
negócio realizado. 
Desta forma, requer 
a indenização pelos 
danos materiais e 
morais que alega 
ter sofrido.</t>
  </si>
  <si>
    <t>indenização 
pelos danos 
materiais e 
morais que 
alega ter 
sofrido</t>
  </si>
  <si>
    <t>0001219-
08.2014.805.0272</t>
  </si>
  <si>
    <t>Juízo de Direito-
Valente - BA</t>
  </si>
  <si>
    <t>Cheque. Devolução. 
Cancelamento de 
talonário. 
Indenização danos 
morais.</t>
  </si>
  <si>
    <t>0010104-
88.2016.811.0105</t>
  </si>
  <si>
    <t>Remota 
porque nao 
havia saldo 
suficiente 
na conta e 
houve 
devoluçao do 
cheque.</t>
  </si>
  <si>
    <t>0010111-
80.2016.811.0105</t>
  </si>
  <si>
    <t>Possivel 
porque houve 
debito e 
estorno do 
valor da 
compra, mas 
o autor nao 
foi 
instruído a 
sacar o 
valor.</t>
  </si>
  <si>
    <t>0003406-
13.2014.8.22.0014</t>
  </si>
  <si>
    <t>1ª Vara Cível-Vilhena - 
RO</t>
  </si>
  <si>
    <t>Autor alega que 
teve seu cheque 
devolvido por 
insuficiência de 
fundos mesmo após 
quitar o mesmo e, 
ao informar tais 
fatos ao gerente da 
Cooperativa, este 
lhe garantiu que o 
erro seria 
corrigido em até 48 
horas, o que não 
ocorreu, segundo 
alega.</t>
  </si>
  <si>
    <t>Indenização 
por danos 
morais 
devido à 
devolução de 
cheque 
supostamente 
com fundos 
para 
quitação.</t>
  </si>
  <si>
    <t>472-
94.2010.811.0025</t>
  </si>
  <si>
    <t>Autora alega que 
efetuou a venda de 
sua empresa a 
terceiro, 
apresentando 
alteração 
contratual junto à 
Cooperativa, porém, 
por motivos alheios 
às vontades destes, 
a mesma teve que 
retornar a 
administrar o seu 
negócio 
posteriormente. 
Entretanto, na 
tentativa de 
apresentar nova 
alteração 
contratual junto à 
Cooperativa para 
que pudesse voltar 
a movimentar sua 
conta, fora 
surpreendida com 
alguns empecilhos 
que a dificultaram 
a realizar tal 
tarefa, ocasionando 
certa mora até que 
se concluísse tal 
procedimento. Após 
realizada a 
modificação, a 
autora constatou 
que, durante este 
período, inúmeras 
movimentações 
financeiras foram 
realizadas junto á 
conta de sua 
empresa, o que 
ensejou sua 
solicitação para 
que lhe fossem 
exibidos os 
documentos 
apresentados 
durante sua 
ausência, ocasião a 
qual constatou que, 
além de uma 
falsificação do 
contrato 
apresentado, o 
administrador de 
seu negócio até o 
momento fora um 
terceiro com o qual 
mantinha relações 
empresariais 
anteriormente, que 
nada teve a ver com 
as modificações em 
seu contrato 
social. Desta 
forma, diante dos 
fatos, requer a 
indenização pelos 
damos materiais e 
morais que alega 
ter sofrido.</t>
  </si>
  <si>
    <t>Indenização 
por danos 
morais 
devido a 
movimentação 
realizada em 
conta por 
decorrência 
de 
autorização 
supostamente 
fraudulenta.</t>
  </si>
  <si>
    <t>7002054-
27.2016.8.22.0014</t>
  </si>
  <si>
    <t>Busca e Apreensão. 
Danos Morais.</t>
  </si>
  <si>
    <t>7006800-
35.2016.8.22.0014</t>
  </si>
  <si>
    <t>Apreensão de 
veículo - devolução 
de cheque - 
indenizatória.</t>
  </si>
  <si>
    <t>0800184-
30.2017.8.12.0029</t>
  </si>
  <si>
    <t>02ª Vara Cível-Naviraí -
 MS</t>
  </si>
  <si>
    <t>7000926-
35.2017.8.22.0014</t>
  </si>
  <si>
    <t>CEJUSC-Vilhena - RO</t>
  </si>
  <si>
    <t>indenizatória.</t>
  </si>
  <si>
    <t>Danos 
materiais.</t>
  </si>
  <si>
    <t>0002137-
08.2015.8.22.0012</t>
  </si>
  <si>
    <t>1ª Vara Cível-Colorado 
do Oeste - RO</t>
  </si>
  <si>
    <t>conta corrente. 
Cobrança indevida. 
Danos Morais.</t>
  </si>
  <si>
    <t>Condenação 
em 
Indenização 
por Danos 
Morais.</t>
  </si>
  <si>
    <t>7000180-
13.2016.8.22.0012</t>
  </si>
  <si>
    <t>Juizado Especial Cível-
Colorado do Oeste - RO</t>
  </si>
  <si>
    <t>Restituição 
de valores 
debitados 
junto à 
conta 
corrente e 
indenização 
por danos 
morais por 
conta do 
ocorrido.</t>
  </si>
  <si>
    <t>7002355-
77.2016.8.22.0012</t>
  </si>
  <si>
    <t>Saque realizado por 
terceiro - 
indenização.</t>
  </si>
  <si>
    <t>0001623-
61.2015.822.0010</t>
  </si>
  <si>
    <t>1ª Vara Cível-Rolim de 
Moura - RO</t>
  </si>
  <si>
    <t>Plano de saúde. 
Exclusão. Danos 
Morais e Materiais.</t>
  </si>
  <si>
    <t>Indenização 
danos morais 
e materiais.</t>
  </si>
  <si>
    <t>7004355-
17.2015.8.22.0002</t>
  </si>
  <si>
    <t>3ª Vara Cível-Ariquemes 
- RO</t>
  </si>
  <si>
    <t>REMOTA</t>
  </si>
  <si>
    <t>Indenização 
por danos 
morais 
devido ao 
lançamento 
de protesto 
supostamente 
indevido.</t>
  </si>
  <si>
    <t>7012152-
92.2016.8.22.0007</t>
  </si>
  <si>
    <t>04ª Vara Cível-Cacoal - 
RO</t>
  </si>
  <si>
    <t>Acordo cancelado - 
indenizatória.</t>
  </si>
  <si>
    <t>0010426-
45.2013.811.0063</t>
  </si>
  <si>
    <t>Danos morais por 
inscrição no 
SERASA.</t>
  </si>
  <si>
    <t>O Autor não 
figura como 
emitente da 
cédula da 
qual foi 
inscrito no 
SERASA.</t>
  </si>
  <si>
    <t>8010000-
47.2015.811.0055</t>
  </si>
  <si>
    <t>Conta Corrente. 
Encerramento. 
Negativação 
indevida.</t>
  </si>
  <si>
    <t>7001558-
95.2016.8.22.0014</t>
  </si>
  <si>
    <t>0829581-
29.2014.8.12.0001</t>
  </si>
  <si>
    <t>16ª Vara Cível-Campo 
Grande - MS</t>
  </si>
  <si>
    <t>Autora celebrou 
junto à Cooperativa 
contrato de plano 
de saúde vinculado 
à Unimed, porém 
pouco tempo depois 
teve sua tarifa 
reajustada devido à 
mudança de faixa 
etária. Por conta 
disso requer a 
indenização pelos 
danos morais 
sofridos pelo 
aumento que alega 
ser abusivo, bem 
como a restituições 
dos valores que 
alega ter pago a 
mais.</t>
  </si>
  <si>
    <t>Cooperativa 
excluída do 
polo 
passivo.</t>
  </si>
  <si>
    <t>0801559-
48.2016.8.12.0014</t>
  </si>
  <si>
    <t>Juizado Especial 
Adjunto-Maracaju - MS</t>
  </si>
  <si>
    <t>0801672-
74.2014.8.12.0045</t>
  </si>
  <si>
    <t>02ª Vara Judicial-
Sidrolândia - MS</t>
  </si>
  <si>
    <t>Abertura de conta 
indevidamente.</t>
  </si>
  <si>
    <t>Ação civil 
pública sem 
pedido inden
izatório.</t>
  </si>
  <si>
    <t>0800120-
06.2016.8.12.0045</t>
  </si>
  <si>
    <t>01ª Vara Judicial-
Sidrolândia - MS</t>
  </si>
  <si>
    <t>Sentença imp
rocedente, 
aguardando 
trânsito em 
julgado para 
mudança do p
rovisionamen
to.</t>
  </si>
  <si>
    <t>0802501-
10.2016.8.12.0005</t>
  </si>
  <si>
    <t>02ª Vara Cível-
Aquidauana - MS</t>
  </si>
  <si>
    <t>0829035-
71.2014.8.12.0001</t>
  </si>
  <si>
    <t>01ª Vara Cível-Campo 
Grande - MS</t>
  </si>
  <si>
    <t>Protesto.</t>
  </si>
  <si>
    <t>0005681-
02.2016.827.2737</t>
  </si>
  <si>
    <t>Juizado Especial Cível-
Porto Nacional - TO</t>
  </si>
  <si>
    <t>0833962-
80.2014.8.12.0001</t>
  </si>
  <si>
    <t>07ª Vara Cível-Campo 
Grande - MS</t>
  </si>
  <si>
    <t>Autora alega que 
seu genitor era 
possuidor de seguro 
contratado junto à 
Cooperativa e que 
veio a óbito em 
julho de 2014, o 
que ensejaria uma 
indenização para a 
família, de acordo 
com a apólice 
contratada. Desta 
forma, requer que 
seja cumprido o 
estipulado em 
contrato, bem como 
que seja indenizada 
pelos anos morais 
que alega ter 
sofrido.</t>
  </si>
  <si>
    <t>Indenização 
por danos 
morais 
devido ao 
não 
pagamento de 
apólice de 
seguros 
supostamente 
regular.</t>
  </si>
  <si>
    <t>0842355-
23.2016.8.12.0001</t>
  </si>
  <si>
    <t>0811583-
48.2014.8.12.0001</t>
  </si>
  <si>
    <t>07ª Vara Cível de 
competência residual-
Campo Grande - MS</t>
  </si>
  <si>
    <t>Autora alega que 
teve seu nome 
inscrito no rol de 
maus pagadores após 
permanecer 
inadimplente 
perante sua conta-
salário aberta com 
o intuito de 
receber o salário 
proveniente do 
estágio que fazia à 
época da abertura. 
Por tais motivos, 
requer a 
indenização por 
danos morais 
sofridos, bem como 
a declaração da 
inexistência do 
aludido débito.</t>
  </si>
  <si>
    <t>Ação de Obrigação de Fazer c/c Indenização por Danos Morais e Materiais</t>
  </si>
  <si>
    <t>0822337-
49.2014.8.12.0001</t>
  </si>
  <si>
    <t>Autor alega que 
pactuou contrato de 
empréstimo com a 
Cooperativa, e 
posteriormente 
constatou que o 
numero de parcelas 
descontadas de sua 
conta ultrapassavam 
o valor 
estabelecido em 
contrato, bem como 
lhe foram cobrados 
valores referentes 
a serviços que 
alega não ter 
contratado. Por 
tais motivos requer 
o encerramento de 
sua conta corrente, 
restituição do que 
alega ter pago a 
mais e indenização 
pelos danos morais 
sofridos.</t>
  </si>
  <si>
    <t>Danos morais 
e materiais 
referentes a 
descontos 
que alega 
ter sofridos 
a mais em 
empréstimo 
feito com a 
Cooperativa.</t>
  </si>
  <si>
    <t>0800770-
41.2015.8.12.0028</t>
  </si>
  <si>
    <t>01ª Vara Judicial-
Bonito - MS</t>
  </si>
  <si>
    <t>Protesto. Cheque 
Sustado. 
Indenização danos 
materiais e morais.</t>
  </si>
  <si>
    <t>Protesto de 
Cheque 
Sustado, 
indenização 
por danos 
materiais e 
morais.</t>
  </si>
  <si>
    <t>0815684-
31.2014.8.12.0001</t>
  </si>
  <si>
    <t>Requer a 
retirada do 
seu nome dos 
órgãos de 
proteção ao 
crédito.</t>
  </si>
  <si>
    <t>02ª Vara Cível-Três 
Lagoas - MS</t>
  </si>
  <si>
    <t>0801097-
82.2016.8.12.0114</t>
  </si>
  <si>
    <t>Juizado Especial Cível-
Três Lagoas - MS</t>
  </si>
  <si>
    <t>1000930-
03.2016.8.26.0596</t>
  </si>
  <si>
    <t>Vara Cível-Serrana - SP</t>
  </si>
  <si>
    <t>Cuida-se de ação 
declaratória de 
inexistência de 
débito c.c. 
indenizatória 
ajuizada em face de 
ISABELLA KARIN 
GUIMARÃES RAMOS-ME  
e da COOPERATIVA 
SICREDI, por meio 
da qual o Autor 
afirma ter tido 
dois títulos em seu 
nome levados a 
protesto, os quais 
não teriam lastro e 
nem causa 
subjacente.</t>
  </si>
  <si>
    <t>Tendo em 
vista o 
pedido do 
Autor para 
fixação no 
valor de R$ 
5.000,00 a 
título de 
indenizaçao 
por danos 
morais, bem 
como se 
tratar de 
obrança 
indevida, o 
risco é 
cadastrado 
como 
Possível</t>
  </si>
  <si>
    <t>0803120-
98.2016.8.12.0114</t>
  </si>
  <si>
    <t>0800320-
63.2017.8.12.0114</t>
  </si>
  <si>
    <t>Indenizatória - 
entrega de cartão.</t>
  </si>
  <si>
    <t>Ação Indenizatória</t>
  </si>
  <si>
    <t>05ª Vara Cível de 
competência residual-
Campo Grande - MS</t>
  </si>
  <si>
    <t>0815795-
78.2015.8.12.0001</t>
  </si>
  <si>
    <t>08ª Vara Cível de 
competência residual-
Campo Grande - MS</t>
  </si>
  <si>
    <t>Seguro MAPFRE. 
Descontos. 
Negativação 
indevida. Danos 
Morais.</t>
  </si>
  <si>
    <t>0820486-
38.2015.8.12.0001</t>
  </si>
  <si>
    <t>Sustenta a autora 
ter procurado a 
empresa Corbora e 
Obal Ltda para 
orçar a construção 
do túmulo do seu 
pai. No entanto, a 
autora não concluiu 
a compra com a 1ª 
requerida e mesmo 
assim teve seu nome 
negativado e 
protestado em 
cartório. Por fim, 
requer a Declaração 
de Inexistência de 
Débito com pedido 
de antecipação de 
tutela, c/c 
Indenização por 
Danos Morais.</t>
  </si>
  <si>
    <t>0843603-
58.2015.8.12.0001</t>
  </si>
  <si>
    <t>13ª Vara Cível Residual-
Campo Grande - MS</t>
  </si>
  <si>
    <t>Protesto. 
Duplicata. 
Inscrição em 
restritivos.</t>
  </si>
  <si>
    <t>Valor de 
possível 
condenação 
por danos 
morais.</t>
  </si>
  <si>
    <t>0800880-
66.2016.8.12.0008</t>
  </si>
  <si>
    <t>03ª Vara Cível-Corumbá -
 MS</t>
  </si>
  <si>
    <t>0819229-
12.2014.8.12.0001</t>
  </si>
  <si>
    <t>06ª Vara Cível-Campo 
Grande - MS</t>
  </si>
  <si>
    <t>Autor alega que 
manteve vínculo 
comercial com 
cooperado que 
emitiu boleto para 
que tal vínculo 
fosse quitado pelo 
mesmo, porém, mesmo 
após pagos todos os 
valores devidos, 
informa que recebeu 
notificação 
referente a um 
protesto realizado 
em seu nome devido 
ao aludido título. 
Desta forma, entrou 
em contato com 
ambos os réus afim 
de informar tal 
pagamento, porém a 
baixa não fora 
realizada. Desta 
forma requer que 
seja indenizado 
pelos danos morais 
que alega ter 
sofrido.</t>
  </si>
  <si>
    <t>0801409-
39.2014.8.12.0046</t>
  </si>
  <si>
    <t>02ª Vara Judicial-
Chapadão do Sul - MS</t>
  </si>
  <si>
    <t>probabilidad
e de perda 
referente a 
Custas e 
despesas 
processuais 
que podem 
cair a 
condenação.</t>
  </si>
  <si>
    <t>8001585-
03.2016.8.05.0154</t>
  </si>
  <si>
    <t>Negativação - 
Empréstimo</t>
  </si>
  <si>
    <t>Por danos 
morais.</t>
  </si>
  <si>
    <t>5042565-
71.2013.827.2729</t>
  </si>
  <si>
    <t>1ª Vara Cível-Palmas - 
TO</t>
  </si>
  <si>
    <t>O requerente 
contratou a empresa 
MEP EVENTOS para 
organizar a 
hospedagem dos 
dirigentes do 
sindicato em 
Maceió, onde seria 
realizado um curso 
no periodo de 13 a 
16 de agosto de 
2012.
Por esta razão a 
empresa MEP EVENTOS 
E TURISMO, emitiu 
duas faturas de 
números de 305 e 
335 referente à 
hospedagem. 
Ficando acordado 
entre as partes na 
fatura nº 305 no 
total de R$ 
8.220,00 seria pago 
em 4 parcelas de R$ 
2.055,00 por meio 
de boletos. 
O segundo boleto de 
nº. 335, no valor 
de R$ 3.830,00 
seria pago em 3 
parcelas R$ 
1.276,67. 
Ocorre que o 
requerente ao 
efetuar o pagamento 
da terceira parcela 
da fatura nº 305 
verificou que o 
valor cobrado 
estava divergente, 
sendo cobrando R$ 
2.466,00. Após, 
verificar esse 
fato, entrou em 
contato com a 
Paula, e a mesma 
enviou-lhe o boleto 
com o valor 
correto.
Ocorre, que o 
financeiro do 
sindicato efetuou o 
pagamento dos dois 
boletos, portanto, 
o boleto foi pago 
duplicado.
Posteriormente, o 
requerente ao 
perceber o erro, 
novamente entrou em 
contato com a 
Paula, que lhe 
disse que não 
haveria no 
relatório da 
contabilidade da 
empresa o valor de 
R$ 2.466,00. 
Diante disso, 
requereu a 
condenação dos 
requeridos ao 
pagamento, em 
dobro, da cobrança 
indevida, bem como 
indenização por 
danos morais.</t>
  </si>
  <si>
    <t>274460-
85.2015.8.09.0142</t>
  </si>
  <si>
    <t>1ª Vara Cível-Santa 
Helena de Goiás - GO</t>
  </si>
  <si>
    <t>Protesto. 
Inexistência de 
débito. Danos 
Morais.</t>
  </si>
  <si>
    <t>indenizado 
pelos danos 
morais que 
alega ter 
sofrido.</t>
  </si>
  <si>
    <t>0023733-
07.2015.827.2729</t>
  </si>
  <si>
    <t>2ª Vara Cível-Palmas - 
TO</t>
  </si>
  <si>
    <t>Cobrança indevida. 
Protesto indevido. 
Dano moral.</t>
  </si>
  <si>
    <t>0023737-
44.2015.827.2729</t>
  </si>
  <si>
    <t>5ª Vara Cível-Palmas - 
TO</t>
  </si>
  <si>
    <t>Declaração de 
Inexistência de 
débito.
Sem garantia
Sem avalista</t>
  </si>
  <si>
    <t>Indenização 
por danos 
morais e 
declaração 
de 
inexistência 
de débitos 
com relação 
a diversos 
contratos de 
crédito.</t>
  </si>
  <si>
    <t>0024557-
63.2015.827.2729</t>
  </si>
  <si>
    <t>Vara Única-Novo Acordo -
 TO</t>
  </si>
  <si>
    <t>O autor requer a 
revisão do débito, 
a alteração dos 
vencimentos, 
limitação dos juros 
remuneratórios em 
12%, nulidade das 
cláusulas de 
encargos do 
contrato, 
declaração de 
anatocismo, 
declaração da 
inopobilidade dos 
encargos 
moratórios, 
afastamento da 
multa moratória, 
nulidade da 
comissão de 
permanência.
Contrato  n. 
B404307556</t>
  </si>
  <si>
    <t>0034243-
79.2015.827.2729</t>
  </si>
  <si>
    <t>0010361-
54.2016.827.2729</t>
  </si>
  <si>
    <t>Juizado Especial Cível-
Palmas - TO</t>
  </si>
  <si>
    <t>Débito em conta - 
indenizatória.
REMOTA</t>
  </si>
  <si>
    <t>0012545-
17.2015.827.2729</t>
  </si>
  <si>
    <t>3ª Vara Cível-Palmas - 
TO</t>
  </si>
  <si>
    <t>Encargos Contratuai
s.Ilegalidade.Juros 
Remuneratórios. 
Acima da taxa 
média.</t>
  </si>
  <si>
    <t>0830780-
52.2015.8.12.0001</t>
  </si>
  <si>
    <t>Conta Corrente. 
Negativação 
indevida.</t>
  </si>
  <si>
    <t>Probabilidad
e de perda 
Indenização 
por Danos 
Morais, 
valores este 
arbitrado 
pelo juiz.</t>
  </si>
  <si>
    <t>0830611-
31.2016.8.12.0001</t>
  </si>
  <si>
    <t>03ª Vara Cível-Campo 
Grande - MS</t>
  </si>
  <si>
    <t>7000439-
56.2017.8.22.0017</t>
  </si>
  <si>
    <t>Vara Única-Alta 
Floresta do Oeste - RO</t>
  </si>
  <si>
    <t>0830307-
66.2015.8.12.0001</t>
  </si>
  <si>
    <t>Duplicata. Ausência 
de pagamento. 
Protesto. 
Indenização danos 
morais.</t>
  </si>
  <si>
    <t>Indenização 
por danos 
morais 
devido ao 
protesto 
supostamente 
indevido de 
duplicata.</t>
  </si>
  <si>
    <t>1012779-
32.2016.8.26.0576</t>
  </si>
  <si>
    <t>06ª Vara Cível-São José 
do Rio Preto - SP</t>
  </si>
  <si>
    <t>0801947-
96.2012.8.12.0011</t>
  </si>
  <si>
    <t>02ª Vara Judicial-Coxim 
- MS</t>
  </si>
  <si>
    <t>Indenização por 
execução pelo 
avalista</t>
  </si>
  <si>
    <t>Cumprimento de Sentença</t>
  </si>
  <si>
    <t>0801601-
40.2012.8.12.0046</t>
  </si>
  <si>
    <t>Cumprimento de 
sentença.</t>
  </si>
  <si>
    <t>Cumprimento 
de sentença. 
Aguardando 
apuração dos 
valores pelo 
perito.</t>
  </si>
  <si>
    <t>0800633-
39.2014.8.12.0046</t>
  </si>
  <si>
    <t>01ª Vara Judicial-
Chapadão do Sul - MS</t>
  </si>
  <si>
    <t>Autor alega que eve 
oportunidade de 
negócio frustrada 
por conta de 
negativa de cartão 
de crédito. Por tal 
motivo, requer ser 
indenizado a título 
de danos morais.</t>
  </si>
  <si>
    <t>Sentença 
procedente 
em parte. 
Condenação 
em 
indenização 
no importe 
de 10 mil 
reais. 
Apresentamos 
recurso de 
Apelação.</t>
  </si>
  <si>
    <t>0038516-
31.2011.8.09.0082</t>
  </si>
  <si>
    <t>01ª Vara Judicial-Itajá 
- GO</t>
  </si>
  <si>
    <t>Ação de 
Indenização 
Por Danos 
Morais e 
Materiais. 
Sentença 
parcialmente 
procedente.</t>
  </si>
  <si>
    <t>0801566-
95.2015.8.12.0007</t>
  </si>
  <si>
    <t>01ª Vara Judicial-
Cassilândia - MS</t>
  </si>
  <si>
    <t>Alega que realizou 
acordo comercial 
com Ivan Marcos e 
para pagamento, 
emitiu cheque nº. 
000168, no valor de 
R$ 15.000,00. 
Diante do não 
cumprimento do 
acordado, o autor 
emitiu contraordem 
ao cheque. Em março 
de 2015 recebeu 
intimação do 
cartório para que 
realiza-se o 
pagamento sob pena 
de protesto do 
título.Diante disso 
requer a declaração 
de inexistência  de 
 débito,  bem como 
a condenação no 
pagamento de 
indenização por 
danos  materiais  e 
 morais  ao  Autor, 
 no  valor  de  R$  
15.000,00 (quinze  
mil  reais), 
referente  ao  
valor  do  título  
indevidamente 
protestado</t>
  </si>
  <si>
    <t>Pedido de 
indenização 
por protesto 
indevido.</t>
  </si>
  <si>
    <t>1011208-
26.2016.8.26.0576</t>
  </si>
  <si>
    <t>Encargos 
contratuais. 
Ilegalidade. Juros 
remuneratórios. 
Acima da taxa-
média;
Cuida-se de ação 
revisional de 
contrato, por meio 
da qual  o Autor 
alega ser titular 
da conta corrente 
nº 05782-7, perante 
a Agência nº 2143 e 
que possui limite 
de crédito 
vinculado à aludida 
conta.
A Autora alega que 
com a utilização de 
tal crédito é 
aplicada a cobrança 
de juros abusivos, 
bem como tarifas 
indevidas. 
Afirma que 
realizava depósitos 
constantes em sua 
conta corrente, o 
que nada adiantou, 
pois a dívida 
contraída aumentava 
diariamente.
Além disso, alega 
que alguns 
empréstimos foram 
concedidos pela 
Cooperativa à 
Autora para que 
tentasse saldar sua 
dívida, o que teria 
feito com que ela 
contraísse mais 
débitos.
Diante disso alega 
o Autor: 
(i) a cobrança de 
juros 
remuneratórios 
muito acima do 
praticado pelo 
mercado; 
(ii) cobrança de 
juros moratórios 
acima do permitido 
por lei, isto é, 1% 
ao mês; e 
(iii) descontos não 
contratados e não 
autorizados de 
tarifas indevidas e 
ilícitas.
Sob tais 
fundamentos, a 
Autor pretende:
(i) a antecipação 
de tutela para que 
que se abstenha de 
inscrever o seu 
nome nos cadastros 
restritivos de 
créditos (SPC, 
SERASA, CADIN, 
SISBACEN); 
(ii) a determinação 
da exibição de 
todos os documentos 
pertinentes à 
presente demanda, 
nos termos do 
artigo 355, do CPC, 
como contratos, 
extratos de toda 
movimentação 
financeira 
faltante, desde o 
início da abertura 
da conta; 
(iii) a inversão do 
ônus da prova, 
sobretudo, no que 
tange à comprovação 
da pactuação 
expressa dos juros 
remuneratórios 
entre as partes 
durante toda a 
vigência do 
contrato, pois 
presentes os 
requisitos do art. 
6°, inciso III, do 
Código de Defesa do 
Consumidor; e
(iv) que, também, 
seja determinado 
por Vossa 
Excelência que a Ré 
traga aos autos, já 
em sede de 
contestação, 
documento constando 
expressa 
autorização do 
Conselho Monetário 
Nacional lhe 
permitindo a 
prática de juros 
remuneratórios 
acima do percentual 
de 12% ao mês.</t>
  </si>
  <si>
    <t>Considerando 
a fase 
inicial da 
ação e o 
entendimento 
da jurisprud
ência a 
respeito do 
tema, o 
risco é 
analisado 
como 
possível.</t>
  </si>
  <si>
    <t>0012693-
29.2014.8.13.0344</t>
  </si>
  <si>
    <t>02° Vara Cível-Iturama -
 MG</t>
  </si>
  <si>
    <t>Autor alega que foi 
vítima de fraude, 
pois recebeu 
notificação de 
protesto de título 
em seu nome mesmo 
sem ter qualquer 
relação jurídica 
com qualquer dos 
citados no 
processo.</t>
  </si>
  <si>
    <t>Ação Revisional c/c Danos Morais e Materiais</t>
  </si>
  <si>
    <t>0802759-
49.2014.8.12.0018</t>
  </si>
  <si>
    <t>Autor pleiteia 
revisão de contrato 
de crédito 
celebrado com a 
Cooperativa por 
julgar abusivas as 
cláusulas pactuadas 
neste. Desta forma, 
também requer a 
indenização pelos 
danos morais e 
materiais que alega 
ter sofrido.</t>
  </si>
  <si>
    <t>0802659-
60.2015.8.12.0018</t>
  </si>
  <si>
    <t>01ª Vara Cível-
Paranaíba - MS</t>
  </si>
  <si>
    <t>O Autor emitiu a 
lâmina de cheque n. 
000058,  pré-datada 
para o dia 11/04/
2015, no valor de 
R$ 467,50. Todavia, 
o  referido  cheque 
 foi  devolvido  
pelo motivo (48) 
–(Cheque de  valor  
superior  a  R$  
100,00),  emitido 
sem a  
identificação  do 
beneficiário. O 
cheque foi 
reapresentado no  
dia  22/04/2015,  
porém não havia 
saldo  para  
quitação e o mesmo  
foi  devolvido  
pelo  motivo  n.  
11 (Cheque  sem  
fundos  1º  
apresentação). O 
autor, por sua vez, 
efetuou o pagamento 
do cheque ao senhor 
Nilton e  este  
entregou  o  cheque 
 ao  autor  para  
que ele  cancelasse 
 ou anulasse á 
cédula. Assim,  
inexplicavelmente  
e  sem  que  o  
cheque  fosse 
reapresentado/
depositado, no dia 
23/04/2015, o BANCO 
SICREDI pagou o 
cheque. Requer o 
pagamento do valor 
de R$ 935,00,  a  
título  de  
repetição  de  
indébito e danos  
materiais no valor 
de R$  1.800,00 
referentes à 
despesas com 
advogado para 
patrocinar a sua 
causa e ainda 
condenar o réu ao 
pagamento 
de indenização por 
DANOS MORAIS.</t>
  </si>
  <si>
    <t>Provável 
indenização 
por danos 
morais.</t>
  </si>
  <si>
    <t>0801392-
82.2017.8.12.0018</t>
  </si>
  <si>
    <t>Juizado Especial 
Adjunto Cível-Paranaíba 
- MS</t>
  </si>
  <si>
    <t>Revisional de juros 
e indenizatória.</t>
  </si>
  <si>
    <t>1003905-
66.2016.8.26.0541</t>
  </si>
  <si>
    <t>02ª Vara Judicial-Santa 
Fé do Sul - SP</t>
  </si>
  <si>
    <t>1. Reclamatória Trabalhista</t>
  </si>
  <si>
    <t>0020372-92.2017.5.04.0662</t>
  </si>
  <si>
    <t>Foro Trabalhista de Marau - RS / Posto JT</t>
  </si>
  <si>
    <t>Eduardo Fernandes Advogados</t>
  </si>
  <si>
    <t>Não há como estimar perspectivas de êxito/perdas neste momento, eis que o processo está pendente de instrução.</t>
  </si>
  <si>
    <t>0010863-48.2017.5.15.0140</t>
  </si>
  <si>
    <t>Foro Trabalhista de Atibaia - SP / Vara do Trabalho</t>
  </si>
  <si>
    <t>Gomm Advogados Associados</t>
  </si>
  <si>
    <t>0020355-37.2017.5.04.0733</t>
  </si>
  <si>
    <t>Foro Trabalhista de Santa Cruz do Sul - RS / 03ª Vara do Trabalho</t>
  </si>
  <si>
    <t>Foro Trabalhista de Londrina - PR / 04ª Vara do Trabalho</t>
  </si>
  <si>
    <t>0000359-08.2017.5.09.0121</t>
  </si>
  <si>
    <t>Foro Trabalhista de Toledo - PR / 02ª Vara do Trabalho</t>
  </si>
  <si>
    <t>Araúz e Advogados Associados</t>
  </si>
  <si>
    <t>Carmona Maya, Martins e Medeiros Sociedade de Advogados</t>
  </si>
  <si>
    <t>0020293-08.2017.5.04.0406</t>
  </si>
  <si>
    <t>Foro Trabalhista de Caxias do Sul - RS / 6ª Vara do Trabalho</t>
  </si>
  <si>
    <t>0020465-18.2017.5.04.0351</t>
  </si>
  <si>
    <t>Foro Trabalhista de Gramado - RS / Vara do Trabalho</t>
  </si>
  <si>
    <t>0021037-20.2017.5.04.0271</t>
  </si>
  <si>
    <t>Foro Trabalhista de Osório - RS / Vara do Trabalho</t>
  </si>
  <si>
    <t>Processo Administrativo - Notificação</t>
  </si>
  <si>
    <t>000190.2016.09.010/2</t>
  </si>
  <si>
    <t>Procuradoria do Trabalho de Pato Branco - PR / Procuradoria do Trabalho</t>
  </si>
  <si>
    <t/>
  </si>
  <si>
    <t>0020470-40.2017.5.04.0351</t>
  </si>
  <si>
    <t>Foro Trabalhista de Gramado - RS / 01ª Vara do Trabalho</t>
  </si>
  <si>
    <t>0020164-43.2017.5.04.0522</t>
  </si>
  <si>
    <t>Foro Trabalhista de Erechim - RS / 02ª Vara do Trabalho</t>
  </si>
  <si>
    <t>0020296-92.2017.5.04.0751</t>
  </si>
  <si>
    <t>Foro Trabalhista de Santa Rosa - RS / 1ª Vara do Trabalho</t>
  </si>
  <si>
    <t>Foro Trabalhista de Erechim - RS / 3ª Vara do Trabalho</t>
  </si>
  <si>
    <t>Foro Trabalhista de Assis Chateaubriand - PR / Vara do Trabalho</t>
  </si>
  <si>
    <t>0020375-08.2017.5.04.0384</t>
  </si>
  <si>
    <t>Foro Trabalhista de Taquara - RS / 4ª Vara do Trabalho</t>
  </si>
  <si>
    <t>0010593-67.2017.5.18.0131</t>
  </si>
  <si>
    <t>Foro Trabalhista de Luziânia/GO / Vara do Trabalho</t>
  </si>
  <si>
    <t>Assis, Castro, Vigo e Stuart Advogados Associados</t>
  </si>
  <si>
    <t>0000377-54.2017.5.12.0021</t>
  </si>
  <si>
    <t>Foro Trabalhista de Canoinhas - SC / Vara do Trabalho</t>
  </si>
  <si>
    <t>Processo em fase de conhecimento</t>
  </si>
  <si>
    <t>0010533-94.2017.5.18.013</t>
  </si>
  <si>
    <t>0000245-41.2017.5.09.0195</t>
  </si>
  <si>
    <t>Foro Trabalhista de Cascavel - PR / 03ª Vara do Trabalho</t>
  </si>
  <si>
    <t>0000371-10.2017.5.09.0513</t>
  </si>
  <si>
    <t>Foro Trabalhista de Londrina - PR / 03ª Vara do Trabalho</t>
  </si>
  <si>
    <t>0000308-70.2017.5.09.0129</t>
  </si>
  <si>
    <t>Foro Trabalhista de Londrina - PR / 08ª Vara do Trabalho</t>
  </si>
  <si>
    <t>Foro Trabalhista de Santa Rosa - RS / 2ª Vara do Trabalho</t>
  </si>
  <si>
    <t>Foro Trabalhista de Caxias do Sul - RS / 03ª Vara do Trabalho</t>
  </si>
  <si>
    <t>1002065-94.2016.5.02.0264</t>
  </si>
  <si>
    <t>Foro Trabalhista de Diadema - SP / 4ª Vara do Trabalho de Diadema</t>
  </si>
  <si>
    <t>0020287-69.2017.5.04.0351</t>
  </si>
  <si>
    <t>0020191-25.2017.5.04.0005</t>
  </si>
  <si>
    <t>Foro Trabalhista de Porto Alegre - RS / 05ª Vara do Trabalho</t>
  </si>
  <si>
    <t>Foro Trabalhista de Campo Grande - MS / 05ª Vara do Trabalho de Campo Grande - MS</t>
  </si>
  <si>
    <t>0001145-22.2017.5.10.0801</t>
  </si>
  <si>
    <t>Foro Trabalhista de Palmas - TO / 1ª Vara do Trabalho</t>
  </si>
  <si>
    <t>Foro Trabalhista de Diamantino - MT / Vara do Trabalho</t>
  </si>
  <si>
    <t>0010315-50.2017.5.18.0007</t>
  </si>
  <si>
    <t>Foro Trabalhista de Goiânia - GO / 7ª Vara do Trabalho</t>
  </si>
  <si>
    <t>0025469-83.2016.5.24.0005</t>
  </si>
  <si>
    <t>Foro Trabalhista de Umuarama - PR / 02ª Vara do Trabalho</t>
  </si>
  <si>
    <t>0000277-79.2017.5.09.0669</t>
  </si>
  <si>
    <t>Foro Trabalhista de Rolândia - PR / Vara do Trabalho</t>
  </si>
  <si>
    <t>0020190-02.2017.5.04.0341</t>
  </si>
  <si>
    <t>Foro Trabalhista de Estância Velha - RS / Vara do Trabalho</t>
  </si>
  <si>
    <t>0001950-17.2016.5.09.0872</t>
  </si>
  <si>
    <t>Foro Trabalhista de Maringá - PR / 05ª Vara do Trabalho</t>
  </si>
  <si>
    <t>Foro Trabalhista de Lagoa Vermelha - RS / Vara do Trabalho</t>
  </si>
  <si>
    <t>Foro Trabalhista de São José dos Pinhais - PR / 05ª Vara do Trabalho</t>
  </si>
  <si>
    <t>Foro Trabalhista de Passo Fundo - RS / 02ª Vara do Trabalho</t>
  </si>
  <si>
    <t>20. Audiência de Instrução</t>
  </si>
  <si>
    <t>Foro Trabalhista de Caxias do Sul - RS / 04ª Vara do Trabalho</t>
  </si>
  <si>
    <t>Foro Trabalhista de Novo Hamburgo - RS / 02ª Vara do Trabalho</t>
  </si>
  <si>
    <t>0020271-72.2017.5.04.0333</t>
  </si>
  <si>
    <t>Foro Trabalhista de São Leopoldo - RS / 03ª Vara do Trabalho</t>
  </si>
  <si>
    <t>Foro Trabalhista de Florianópolis - SC / Centro de Conciliação</t>
  </si>
  <si>
    <t>49. Concluso para Sentença</t>
  </si>
  <si>
    <t>0012623-32.2016.5.15.0022</t>
  </si>
  <si>
    <t>Foro Trabalhista de Mogi Mirim - SP / Vara do Trabalho</t>
  </si>
  <si>
    <t>Foro Trabalhista de Dois Vizinhos - PR / Vara do Trabalho</t>
  </si>
  <si>
    <t>0012137-71.2016.5.15.0111</t>
  </si>
  <si>
    <t>Foro Trabalhista de Tiete - SP / Vara do Trabalho</t>
  </si>
  <si>
    <t>0000035-30.2017.5.09.0020</t>
  </si>
  <si>
    <t>Foro Trabalhista de Maringá - PR / 01ª Vara do Trabalho</t>
  </si>
  <si>
    <t>0001341-26.2016.5.23.0005</t>
  </si>
  <si>
    <t>Foro Trabalhista de Cuiabá - MT / 05ª Vara do Trabalho</t>
  </si>
  <si>
    <t>Foro Trabalhista de Cuiabá - MT / 06ª Vara do Trabalho</t>
  </si>
  <si>
    <t>0010091-57.2017.5.15.0117</t>
  </si>
  <si>
    <t>Foro Trabalhista de São Joaquim da Barra - SP / Vara do Trabalho</t>
  </si>
  <si>
    <t>0021638-26.2016.5.04.0541</t>
  </si>
  <si>
    <t>Foro Trabalhista de Palmeira das Missões - RS / Vara do Trabalho</t>
  </si>
  <si>
    <t>0012391-20.2016.5.15.0022</t>
  </si>
  <si>
    <t>0025781-68.2016.5.24.0002</t>
  </si>
  <si>
    <t>Foro Trabalhista de Campo Grande - MS / 02ª Vara do Trabalho de Campo Grande - MS</t>
  </si>
  <si>
    <t>Foro Trabalhista de Novo Hamburgo - RS / 05ª Vara do Trabalho</t>
  </si>
  <si>
    <t>0021800-08.2016.5.04.0028</t>
  </si>
  <si>
    <t>Foro Trabalhista de Porto Alegre - RS / 28ª Vara do Trabalho</t>
  </si>
  <si>
    <t>0001963-47.2016.5.09.0021</t>
  </si>
  <si>
    <t>Foro Trabalhista de Maringá - PR / 02ª Vara do Trabalho</t>
  </si>
  <si>
    <t>0001998-92.2016.5.09.0025</t>
  </si>
  <si>
    <t>Foro Trabalhista de Umuarama - PR / 01ª Vara do Trabalho</t>
  </si>
  <si>
    <t>Foro Trabalhista de Cassilândia - MS / Vara do Trabalho</t>
  </si>
  <si>
    <t>0012312-41.2016.5.15.0022</t>
  </si>
  <si>
    <t>0011025-78.2014.5.18.0003</t>
  </si>
  <si>
    <t>Foro Trabalhista de Rio Verde - GO / 3ª VARA DO TRABALHO DE RIO VERDE- GO</t>
  </si>
  <si>
    <t>0002368-64.2016.5.09.0092</t>
  </si>
  <si>
    <t>Foro Trabalhista de Cianorte - PR / Vara do Trabalho</t>
  </si>
  <si>
    <t>0022026-55.2016.5.04.0402</t>
  </si>
  <si>
    <t>Foro Trabalhista de Caxias do Sul - RS / 02ª Vara do Trabalho</t>
  </si>
  <si>
    <t>0021027-22.2016.5.04.0461</t>
  </si>
  <si>
    <t>Foro Trabalhista de Vacaria - RS / Vara do Trabalho</t>
  </si>
  <si>
    <t>0012151-55.2016.5.15.0111</t>
  </si>
  <si>
    <t>Valor conforme calculos</t>
  </si>
  <si>
    <t>Foro Trabalhista de Capão da Canoa / Posto da Justiça do Trabalho de Capão da Canoa</t>
  </si>
  <si>
    <t>Foro Trabalhista de Maringá - PR / 04ª Vara do Trabalho</t>
  </si>
  <si>
    <t>60. Acordo em Audiência de Instrução</t>
  </si>
  <si>
    <t>0000891-24.2016.5.09.0668</t>
  </si>
  <si>
    <t>Foro Trabalhista de Marechal Cândido Rondon - PR / Vara do Trabalho</t>
  </si>
  <si>
    <t>0021253-31.2016.5.04.0104</t>
  </si>
  <si>
    <t>Foro Trabalhista de Pelotas - RS / 04ª Vara do Trabalho</t>
  </si>
  <si>
    <t>Foro Trabalhista de Torres - RS / Vara do Trabalho</t>
  </si>
  <si>
    <t>Silveira, Lacerda, Stern e Erpen Advogados Associados</t>
  </si>
  <si>
    <t>0022720-13.2016.5.04.0341</t>
  </si>
  <si>
    <t>0001150-60.2016.2.23.0108</t>
  </si>
  <si>
    <t>Foro Trabalhista de Várzea Grande - MT / 03ª Vara do Trabalho</t>
  </si>
  <si>
    <t>0001329-68.2016.5.12.0053</t>
  </si>
  <si>
    <t>Foro Trabalhista de Criciúma - SC / 03ª Vara do Trabalho</t>
  </si>
  <si>
    <t>Foro Trabalhista de Lajeado - RS / 1ª Vara do Trabalho</t>
  </si>
  <si>
    <t>1001354-25.2016.5.02.0059</t>
  </si>
  <si>
    <t>Foro Trabalhista de São Paulo - SP / 59ª Vara do Trabalho</t>
  </si>
  <si>
    <t>0001294-03.2016.5.09.0018</t>
  </si>
  <si>
    <t>Foro Trabalhista de Londrina - PR / 01ª Vara do Trabalho</t>
  </si>
  <si>
    <t>0010598-21.2016.5.15.0095</t>
  </si>
  <si>
    <t>Foro Trabalhista de Campinas - SP / 8ª Vara do Trabalho</t>
  </si>
  <si>
    <t>Foro Trabalhista de Campo Mourão - PR / Vara do Trabalho</t>
  </si>
  <si>
    <t>0021309-51.2016.5.04.0561</t>
  </si>
  <si>
    <t>Foro Trabalhista de Carazinho - RS / Vara do Trabalho</t>
  </si>
  <si>
    <t>0000516-91.2016.5.23.0002</t>
  </si>
  <si>
    <t>Foro Trabalhista de Cuiabá - MT / 02ª Vara do Trabalho</t>
  </si>
  <si>
    <t>Grandes chances de condenação, em razão da revelia da Cooperativa, que, apesar de regularmente intimada, não apresentou defesa. Ademais, o processo chegou ao escritório em fase recursal.</t>
  </si>
  <si>
    <t>0011338-68.2016.5.18.0103</t>
  </si>
  <si>
    <t>Em razão das provas e informações obtidas junto a Cooperativa, há chances de condenação, em patamares mínimos.</t>
  </si>
  <si>
    <t>0000856-44.2016.5.09.0513</t>
  </si>
  <si>
    <t>0010421-04.2016.5.09.0005</t>
  </si>
  <si>
    <t>Foro Trabalhista de Curitiba - PR / 05ª Vara do Trabalho</t>
  </si>
  <si>
    <t>0001227-49.2016.5.09.0661</t>
  </si>
  <si>
    <t>Foro Trabalhista de Maringá - PR / 03ª Vara do Trabalho</t>
  </si>
  <si>
    <t>Foro Trabalhista de Taquara - RS / 03ª Vara do Trabalho</t>
  </si>
  <si>
    <t>0021023-22.2016.5.04.0384</t>
  </si>
  <si>
    <t>Foro Trabalhista de São José do Rio Pardo - SP / Vara do Trabalho</t>
  </si>
  <si>
    <t>Foro Trabalhista de Caxias do Sul - RS / 01ª Vara do Trabalho</t>
  </si>
  <si>
    <t>0001078-34.2016.5.23.0121</t>
  </si>
  <si>
    <t>Foro Trabalhista de Nova Mutum - MT / Vara do Trabalho</t>
  </si>
  <si>
    <t>Processo com chances de condenação, em razão das informações prestadas pela cooperativa, principalmente no tocante as horas extras, eis que a reclamante não registrava frequência.</t>
  </si>
  <si>
    <t>0001125-67.2016.5.09.0195</t>
  </si>
  <si>
    <t>31. Aguarda Julgamento do Recurso Ordinário do Reclamante</t>
  </si>
  <si>
    <t>Valor conforme calculos Acadrolli</t>
  </si>
  <si>
    <t>0010890-31.2016.5.15.0119</t>
  </si>
  <si>
    <t>Foro Trabalhista de Caçapava - SP / Vara do Trabalho</t>
  </si>
  <si>
    <t>0021472-17.2016.5.04.0404</t>
  </si>
  <si>
    <t>Foro Trabalhista de Porto Alegre - RS / 20ª Vara do Trabalho</t>
  </si>
  <si>
    <t>0025202-20.2016.5.24.0003</t>
  </si>
  <si>
    <t>Foro Trabalhista de Campo Grande - MS / 03ª Vara do Trabalho de Campo Grande - MS</t>
  </si>
  <si>
    <t>Sem perspectivas até o presente momento, visto que o processo se encontra em sua fase inicial.</t>
  </si>
  <si>
    <t>64. Aguarda Julgamento do Agravo de Petição Interposto pela Reclamada</t>
  </si>
  <si>
    <t>0000390-73.2016.23.0056</t>
  </si>
  <si>
    <t>Chances de condenação subsidiária</t>
  </si>
  <si>
    <t>0002674-13.2016.5.10.0801</t>
  </si>
  <si>
    <t>0010843-57.2016.5.15.0119</t>
  </si>
  <si>
    <t>0020679-83.2016.5.04.0661</t>
  </si>
  <si>
    <t>Foro de Marau - RS / Posta da JT</t>
  </si>
  <si>
    <t>32. Aguarda Julgamento do Recurso Ordinário da Reclamada</t>
  </si>
  <si>
    <t>0024648-79.2016.5.24.0005</t>
  </si>
  <si>
    <t>0020886-91.2016.5.04.0561</t>
  </si>
  <si>
    <t>0011181-31.2016.5.15.0022</t>
  </si>
  <si>
    <t>32. Aguarda Julgamento do Recurso Ordinário de ambas as partes</t>
  </si>
  <si>
    <t>0011321-65.2016.5.15.0022</t>
  </si>
  <si>
    <t>0010829-73.2016.5.15.0119</t>
  </si>
  <si>
    <t>275/2016</t>
  </si>
  <si>
    <t>Conselho Regional de Economia / Administrativo</t>
  </si>
  <si>
    <t>Processo administrativo sem multa aplicada. Observa-se ainda que quando da incidência de eventual multa será ajuizada ação judicial.</t>
  </si>
  <si>
    <t>274/2016</t>
  </si>
  <si>
    <t>273/2016</t>
  </si>
  <si>
    <t>272/2016</t>
  </si>
  <si>
    <t>271/2016</t>
  </si>
  <si>
    <t>270/2016</t>
  </si>
  <si>
    <t>269/2016</t>
  </si>
  <si>
    <t>277/2016</t>
  </si>
  <si>
    <t>276/2016</t>
  </si>
  <si>
    <t>268/2016</t>
  </si>
  <si>
    <t>267/2016</t>
  </si>
  <si>
    <t>266/2016</t>
  </si>
  <si>
    <t>265/2016</t>
  </si>
  <si>
    <t>287/2016</t>
  </si>
  <si>
    <t>valor conforme multa.</t>
  </si>
  <si>
    <t>286/2016</t>
  </si>
  <si>
    <t>285/2016</t>
  </si>
  <si>
    <t>0011248-93.2016.5.15.0022</t>
  </si>
  <si>
    <t>1000446-05.2016.5.02.0467</t>
  </si>
  <si>
    <t>Foro Trabalhista de São Bernardo do Campo - SP / 7ª Vara do Trabalho</t>
  </si>
  <si>
    <t>0020610-32.2016.5.04.0732</t>
  </si>
  <si>
    <t>Foro Trabalhista de Santa Cruz do Sul - RS / 02ª Vara do trabalho</t>
  </si>
  <si>
    <t>0020664-49.2016.5.04.0521</t>
  </si>
  <si>
    <t>Foro Trabalhista de Erechim - RS / 01ª Vara do Trabalho</t>
  </si>
  <si>
    <t>189/16</t>
  </si>
  <si>
    <t>264/16</t>
  </si>
  <si>
    <t>0000898-91.2016.5.12.0034</t>
  </si>
  <si>
    <t>Foro Trabalhista de Florianópolis - SC / 04ª Vara do Trabalho</t>
  </si>
  <si>
    <t>0010269-18.2016.5.15.0092</t>
  </si>
  <si>
    <t>Foro Trabalhista de Campinas - SP / 5ª Vara do Trabalho</t>
  </si>
  <si>
    <t>Não há contingência eis que se trata de ação de 3º (transnacional)</t>
  </si>
  <si>
    <t>0011177-91.2016.5.15.0022</t>
  </si>
  <si>
    <t>Procuradoria Regional do Trabalho da 23ª Região - Rondonópolis / Procuradoria Regional do Trabalho da 23ª Região - Rondonópolis</t>
  </si>
  <si>
    <t>Área Jurídico-Normativa</t>
  </si>
  <si>
    <t>Aguarda Documentação</t>
  </si>
  <si>
    <t>0020817-41.2016.5.04.0664</t>
  </si>
  <si>
    <t>Foro Trabalhista de Passo Fundo - RS / 04ª Vara do Trabalho</t>
  </si>
  <si>
    <t>0000438-32.2016.5.23.0056</t>
  </si>
  <si>
    <t>Acaso seja confirmada as alegações do autor, as chances de condenação são altas.</t>
  </si>
  <si>
    <t>149/2016</t>
  </si>
  <si>
    <t>Conselho Regional de Economia / Auto de Infração</t>
  </si>
  <si>
    <t>181/2016</t>
  </si>
  <si>
    <t>Aguardando Julgamento de Recurso</t>
  </si>
  <si>
    <t>Processo administrativo com multa aplicada.</t>
  </si>
  <si>
    <t>170/2016</t>
  </si>
  <si>
    <t>0000655-79.2016.5.09.0019</t>
  </si>
  <si>
    <t>Foro Trabalhista de Londrina - PR / 02ª Vara do Trabalho</t>
  </si>
  <si>
    <t>Vara do Trabalho de Cianorte - PR / Vara única</t>
  </si>
  <si>
    <t>0000554-94.2016.5.23.0005</t>
  </si>
  <si>
    <t>0021025-98.2016.5.04.0381</t>
  </si>
  <si>
    <t>Foro Trabalhista de Taquara - RS / 01ª Vara do Trabalho</t>
  </si>
  <si>
    <t>192/2016</t>
  </si>
  <si>
    <t>197/2016</t>
  </si>
  <si>
    <t>198/2016</t>
  </si>
  <si>
    <t>201/2016</t>
  </si>
  <si>
    <t>199/2016</t>
  </si>
  <si>
    <t>176/2016</t>
  </si>
  <si>
    <t>Processo administrativo com multa. Valor do risco é o valor da multa.</t>
  </si>
  <si>
    <t>183/2016</t>
  </si>
  <si>
    <t>236/2016</t>
  </si>
  <si>
    <t>75/2016</t>
  </si>
  <si>
    <t>231/2016</t>
  </si>
  <si>
    <t>76/2016</t>
  </si>
  <si>
    <t>253/2016</t>
  </si>
  <si>
    <t>254/2016</t>
  </si>
  <si>
    <t>255/2016</t>
  </si>
  <si>
    <t>252/2016</t>
  </si>
  <si>
    <t>226/2016</t>
  </si>
  <si>
    <t>224/2016</t>
  </si>
  <si>
    <t>225/2016</t>
  </si>
  <si>
    <t>244/2016</t>
  </si>
  <si>
    <t>194/2016</t>
  </si>
  <si>
    <t>202/2016</t>
  </si>
  <si>
    <t>185/2016</t>
  </si>
  <si>
    <t>191/2016</t>
  </si>
  <si>
    <t>193/2016</t>
  </si>
  <si>
    <t>165/2016</t>
  </si>
  <si>
    <t>178/2016</t>
  </si>
  <si>
    <t>167/2016</t>
  </si>
  <si>
    <t>205/2016</t>
  </si>
  <si>
    <t>190/2016</t>
  </si>
  <si>
    <t>196/2016</t>
  </si>
  <si>
    <t>34/2016</t>
  </si>
  <si>
    <t>187/2016</t>
  </si>
  <si>
    <t>172/2016</t>
  </si>
  <si>
    <t>174/2016</t>
  </si>
  <si>
    <t>177/2016</t>
  </si>
  <si>
    <t>248/2016</t>
  </si>
  <si>
    <t>245/2016</t>
  </si>
  <si>
    <t>203/2016</t>
  </si>
  <si>
    <t>182/2016</t>
  </si>
  <si>
    <t>166/2016</t>
  </si>
  <si>
    <t>173/2016</t>
  </si>
  <si>
    <t>184/2016</t>
  </si>
  <si>
    <t>200/2016</t>
  </si>
  <si>
    <t>204/2016</t>
  </si>
  <si>
    <t>180/2016</t>
  </si>
  <si>
    <t>195/2016</t>
  </si>
  <si>
    <t>233/2016</t>
  </si>
  <si>
    <t>247/2016</t>
  </si>
  <si>
    <t>250/2016</t>
  </si>
  <si>
    <t>249/2016</t>
  </si>
  <si>
    <t>246/2016</t>
  </si>
  <si>
    <t>251/2016</t>
  </si>
  <si>
    <t>256/2016</t>
  </si>
  <si>
    <t>Apresentada impugnação</t>
  </si>
  <si>
    <t>242/2016</t>
  </si>
  <si>
    <t>0000642-71.2016.5.09.0022</t>
  </si>
  <si>
    <t>Foro Trabalhista de Paranaguá - PR / 01ª Vara do Trabalho</t>
  </si>
  <si>
    <t>Autos em fase de conhecimento, pende julgamento.</t>
  </si>
  <si>
    <t>0011068-77.2016.5.15.0022</t>
  </si>
  <si>
    <t>Foro Trabalhista de Frederico Westphalen - RS / Vara do Trabalho</t>
  </si>
  <si>
    <t>0011834-28.2015.5.15.0132</t>
  </si>
  <si>
    <t>Foro Trabalhista de São José dos Campos -SP / 5ª Vara do Trabalho</t>
  </si>
  <si>
    <t>0000416-75.2016.5.09.0019</t>
  </si>
  <si>
    <t>001133.2016.04.000/7-12</t>
  </si>
  <si>
    <t>Secretaria de Inspeção do Trabalho / Sistema Federal de Inspeção do Trabalho</t>
  </si>
  <si>
    <t>Vara do Trabalho de Toledo - PR / Vara do Trabalho</t>
  </si>
  <si>
    <t>Foro Trabalhista de Mirassol D'Oeste - MT / Vara do Trabalho</t>
  </si>
  <si>
    <t>Foro Trabalhista de Porto Alegre - RS / 11ª Vara do Trabalho</t>
  </si>
  <si>
    <t>0010071-13.2015.5.09.0664</t>
  </si>
  <si>
    <t>Foro Trabalhista de Londrina - PR / 05ª Vara do Trabalho</t>
  </si>
  <si>
    <t>0024654-80.2016.5.24.0007</t>
  </si>
  <si>
    <t>Foro Trabalhista de Campo Grande - MS / 07ª Vara do Trabalho de Campo Grande - MS</t>
  </si>
  <si>
    <t>162/2016</t>
  </si>
  <si>
    <t>131/2016</t>
  </si>
  <si>
    <t>161/2016</t>
  </si>
  <si>
    <t>143/2016</t>
  </si>
  <si>
    <t>144/2016</t>
  </si>
  <si>
    <t>123/2016</t>
  </si>
  <si>
    <t>158/2016</t>
  </si>
  <si>
    <t>155/2016</t>
  </si>
  <si>
    <t>114/2016</t>
  </si>
  <si>
    <t>110/2016</t>
  </si>
  <si>
    <t>130/2016</t>
  </si>
  <si>
    <t>156/2016</t>
  </si>
  <si>
    <t>134/2016</t>
  </si>
  <si>
    <t>160/2016</t>
  </si>
  <si>
    <t>121/2016</t>
  </si>
  <si>
    <t>122/2016</t>
  </si>
  <si>
    <t>151/2016</t>
  </si>
  <si>
    <t>70/2016</t>
  </si>
  <si>
    <t>206/2016</t>
  </si>
  <si>
    <t>107/2016</t>
  </si>
  <si>
    <t>106/2016</t>
  </si>
  <si>
    <t>79/2016</t>
  </si>
  <si>
    <t>148/2016</t>
  </si>
  <si>
    <t>115/2016</t>
  </si>
  <si>
    <t>240/2016</t>
  </si>
  <si>
    <t>239/2016</t>
  </si>
  <si>
    <t>238/2016</t>
  </si>
  <si>
    <t>142/2016</t>
  </si>
  <si>
    <t>111/2016</t>
  </si>
  <si>
    <t>94/2016</t>
  </si>
  <si>
    <t>128/2016</t>
  </si>
  <si>
    <t>71/2016</t>
  </si>
  <si>
    <t>140/2016</t>
  </si>
  <si>
    <t>222/2016</t>
  </si>
  <si>
    <t>Valor conforme condenação.</t>
  </si>
  <si>
    <t>136/2016</t>
  </si>
  <si>
    <t>221/2016</t>
  </si>
  <si>
    <t>220/2016</t>
  </si>
  <si>
    <t>219/2016</t>
  </si>
  <si>
    <t>valor conforme condenação.</t>
  </si>
  <si>
    <t>118/2016</t>
  </si>
  <si>
    <t>117/2016</t>
  </si>
  <si>
    <t>227/2016</t>
  </si>
  <si>
    <t>228/2016</t>
  </si>
  <si>
    <t>159/2016</t>
  </si>
  <si>
    <t>129/2016</t>
  </si>
  <si>
    <t>163/2016</t>
  </si>
  <si>
    <t>135/2016</t>
  </si>
  <si>
    <t>133/2016</t>
  </si>
  <si>
    <t>120/2016</t>
  </si>
  <si>
    <t>137/2016</t>
  </si>
  <si>
    <t>28/2016</t>
  </si>
  <si>
    <t>45/2016</t>
  </si>
  <si>
    <t>138/2016</t>
  </si>
  <si>
    <t>36/2016</t>
  </si>
  <si>
    <t>29/2016</t>
  </si>
  <si>
    <t>153/2016</t>
  </si>
  <si>
    <t>66/2016</t>
  </si>
  <si>
    <t>146/2016</t>
  </si>
  <si>
    <t>56/2016</t>
  </si>
  <si>
    <t>145/2016</t>
  </si>
  <si>
    <t>41/2016</t>
  </si>
  <si>
    <t>127/2016</t>
  </si>
  <si>
    <t>33/2016</t>
  </si>
  <si>
    <t>25/2016</t>
  </si>
  <si>
    <t>150/2016</t>
  </si>
  <si>
    <t>54/2016</t>
  </si>
  <si>
    <t>valor conforme condenação</t>
  </si>
  <si>
    <t>64/2016</t>
  </si>
  <si>
    <t>55/2016</t>
  </si>
  <si>
    <t>147/2016</t>
  </si>
  <si>
    <t>37/2016</t>
  </si>
  <si>
    <t>valor conforme multa</t>
  </si>
  <si>
    <t>132/2016</t>
  </si>
  <si>
    <t>58/2016</t>
  </si>
  <si>
    <t>113/2016</t>
  </si>
  <si>
    <t>42/2016</t>
  </si>
  <si>
    <t>157/2016</t>
  </si>
  <si>
    <t>124/2016</t>
  </si>
  <si>
    <t>154/2016</t>
  </si>
  <si>
    <t>61/2016</t>
  </si>
  <si>
    <t>92/2016</t>
  </si>
  <si>
    <t>91/2016</t>
  </si>
  <si>
    <t>27/2016</t>
  </si>
  <si>
    <t>47/2016</t>
  </si>
  <si>
    <t>90/2016</t>
  </si>
  <si>
    <t>40/2016</t>
  </si>
  <si>
    <t>74/2016</t>
  </si>
  <si>
    <t>44/2016</t>
  </si>
  <si>
    <t>48/2016</t>
  </si>
  <si>
    <t>24/2016</t>
  </si>
  <si>
    <t>30/2016</t>
  </si>
  <si>
    <t>798/2015</t>
  </si>
  <si>
    <t>69/2016</t>
  </si>
  <si>
    <t>22/2016</t>
  </si>
  <si>
    <t>26/2016</t>
  </si>
  <si>
    <t>68/2016</t>
  </si>
  <si>
    <t>20/2016</t>
  </si>
  <si>
    <t>65/2016</t>
  </si>
  <si>
    <t>632/2015</t>
  </si>
  <si>
    <t>67/2016</t>
  </si>
  <si>
    <t>31/2016</t>
  </si>
  <si>
    <t>19/2016</t>
  </si>
  <si>
    <t>53/2016</t>
  </si>
  <si>
    <t>18/2016</t>
  </si>
  <si>
    <t>17/2016</t>
  </si>
  <si>
    <t>77/2016</t>
  </si>
  <si>
    <t>15/2016</t>
  </si>
  <si>
    <t>243/2016</t>
  </si>
  <si>
    <t>100/2016</t>
  </si>
  <si>
    <t>217/2016</t>
  </si>
  <si>
    <t>216/2016</t>
  </si>
  <si>
    <t>215/2016</t>
  </si>
  <si>
    <t>213/2016</t>
  </si>
  <si>
    <t>209/2016</t>
  </si>
  <si>
    <t>208/2016</t>
  </si>
  <si>
    <t>207/2016</t>
  </si>
  <si>
    <t>229/2016</t>
  </si>
  <si>
    <t>230/2016</t>
  </si>
  <si>
    <t>93/2016</t>
  </si>
  <si>
    <t>50/2016</t>
  </si>
  <si>
    <t>0020586-78.2016.5.04.0384</t>
  </si>
  <si>
    <t>Não há como estimar perspectivas de êxito/perda neste momento, eis que o processo depende de intrução processual com produção de prova testemunhal e pericial.</t>
  </si>
  <si>
    <t>0010386-25.2016.5.15.0022</t>
  </si>
  <si>
    <t>0010792-65.2016.5.15.0145</t>
  </si>
  <si>
    <t>Foro Trabalhista de Itatiba - SP / Vara do Trabalho</t>
  </si>
  <si>
    <t>0000163-15.2016.5.23.011</t>
  </si>
  <si>
    <t>Foro Trabalhista de Campo Novo do Parecis - MT / Vara do Trabalho</t>
  </si>
  <si>
    <t>Probabilidade baixa de condenação, em razão da provas a serem apresentadas em defesa.</t>
  </si>
  <si>
    <t>0020392-24.2016.5.04.0305</t>
  </si>
  <si>
    <t>0020280-72.2016.5.04.0461</t>
  </si>
  <si>
    <t>Não como estimar perdas, eis que a prova foi dividida. Aguarda publicação de sentença.</t>
  </si>
  <si>
    <t>84/2016</t>
  </si>
  <si>
    <t>87/2016</t>
  </si>
  <si>
    <t>82/2016</t>
  </si>
  <si>
    <t>78/2016</t>
  </si>
  <si>
    <t>86/2016</t>
  </si>
  <si>
    <t>83/2016</t>
  </si>
  <si>
    <t>80/2016</t>
  </si>
  <si>
    <t>81/2016</t>
  </si>
  <si>
    <t>85/2016</t>
  </si>
  <si>
    <t>108/2016</t>
  </si>
  <si>
    <t>109/2016</t>
  </si>
  <si>
    <t>95/2016</t>
  </si>
  <si>
    <t>Conselho Regional de Economia / Conselho Regional</t>
  </si>
  <si>
    <t>89/2016</t>
  </si>
  <si>
    <t>104/2016</t>
  </si>
  <si>
    <t>21/2016</t>
  </si>
  <si>
    <t>105/2016</t>
  </si>
  <si>
    <t>97/2016</t>
  </si>
  <si>
    <t>98/2016</t>
  </si>
  <si>
    <t>103/2016</t>
  </si>
  <si>
    <t>102/2016</t>
  </si>
  <si>
    <t>0020210-69.2016.5.04.0521</t>
  </si>
  <si>
    <t>0020251-79.2016.5.04.0733</t>
  </si>
  <si>
    <t>0010426-07.2016.5.15.0022</t>
  </si>
  <si>
    <t>0010428-74.2016.5.15.0022</t>
  </si>
  <si>
    <t>0020246-97.2016.5.04.0461</t>
  </si>
  <si>
    <t>0020246-79.2016.5.04.0661</t>
  </si>
  <si>
    <t>A chance de condenação é provável, tendo em vista que a reclamada GS Limpeza, real empregadora, não está assumindo as condenações dos processos semelhantes.</t>
  </si>
  <si>
    <t>000225.2015.23.001/6</t>
  </si>
  <si>
    <t>0020824-32.2016.5.04.0341</t>
  </si>
  <si>
    <t>processo pendente de julgamento.</t>
  </si>
  <si>
    <t>Foro Trabalhista de Pelotas - RS / 01ª Vara do Trabalho</t>
  </si>
  <si>
    <t>1000376-93.2016.5.02.0432</t>
  </si>
  <si>
    <t>Foro Trabalhista de Santo André - SP / 2ª Vara do Trabalho</t>
  </si>
  <si>
    <t>Valor conforme calculos Acadrolli. Aguarda julgamento do recurso.</t>
  </si>
  <si>
    <t>0020242-03.2016.5.04.0383</t>
  </si>
  <si>
    <t>Foro Trabalhista de Francisco Beltrão - PR / 2ª Vara do Trabalho</t>
  </si>
  <si>
    <t>0010078-90.2016.5.15.0053</t>
  </si>
  <si>
    <t>Foro Trabalhista de Campinas - SP / 4ª Vara do Trabalho</t>
  </si>
  <si>
    <t>0020263-24.2016.5.04.0271</t>
  </si>
  <si>
    <t>65. Aguarda Julgamento do Agravo de Petição Interposto pelo Reclamante</t>
  </si>
  <si>
    <t>Foro Trabalhista de Campinas - SP / 2ª Vara do Trabalho</t>
  </si>
  <si>
    <t>0001121-56.2015.5.09.0133</t>
  </si>
  <si>
    <t>Foro Trabalhista de Apucarana - PR / 02ª Vara do Trabalho</t>
  </si>
  <si>
    <t>Valor conforme calculos Acadrolli. Aguarda recurso</t>
  </si>
  <si>
    <t>0025962-94.2015.5.24.0005</t>
  </si>
  <si>
    <t>Processos com média probabilidade de condenação.</t>
  </si>
  <si>
    <t>0020100-70.2016.5.04.0521</t>
  </si>
  <si>
    <t>Foro Trabalhista de Campo Grande - MS / 01ª Vara do Trabalho de Campo Grande - MS</t>
  </si>
  <si>
    <t>1000283-41.2016.5.02.0009</t>
  </si>
  <si>
    <t>Foro Trabalhista de São Paulo - SP / 9ª Vara do Trabalho</t>
  </si>
  <si>
    <t>Valor conforme calculos Acadrolli.</t>
  </si>
  <si>
    <t>0010402-22.2015.5.09.0655</t>
  </si>
  <si>
    <t>0001126-90.2015.5.09.0129</t>
  </si>
  <si>
    <t>0010283-14.2015.5.09.0121</t>
  </si>
  <si>
    <t>0000024-26.2016.5.23.0091</t>
  </si>
  <si>
    <t>Poucas chances de condenação</t>
  </si>
  <si>
    <t>0021040-66.2015.5.04.0522</t>
  </si>
  <si>
    <t>Valor conforme sentença</t>
  </si>
  <si>
    <t>Foro Trabalhista de Porto Alegre - RS / 02ª Vara do Trabalho</t>
  </si>
  <si>
    <t>0011255-22.2015.5.15.0119</t>
  </si>
  <si>
    <t>0001392-19.2015.5.09.0019</t>
  </si>
  <si>
    <t>0011423-24.2015.5.15.0119</t>
  </si>
  <si>
    <t>Foro de Caçapava - SP / Vara do Trabalho</t>
  </si>
  <si>
    <t>0022086-72.2015.5.04.0334</t>
  </si>
  <si>
    <t>Foro Trabalhista de São Leopoldo - RS / 04ª Vara do Trabalho</t>
  </si>
  <si>
    <t>PP003601.2015.04.000/8-20</t>
  </si>
  <si>
    <t>Procuradoria Regional do Trabalho da 4ª Região - Porto Alegre / Coordenadoria de Atuação em 1º Grau de Jurisdição</t>
  </si>
  <si>
    <t>0025173-98.2015.5.24.010</t>
  </si>
  <si>
    <t>0025755-95.2015.5.24.0005</t>
  </si>
  <si>
    <t>Sem perspectivas até o momento, em razão da fase inicial da reclamatória.</t>
  </si>
  <si>
    <t>0021980-06.2015.5.04.0401</t>
  </si>
  <si>
    <t>0000912-03.2014.5.05.0661</t>
  </si>
  <si>
    <t>Foro Trabalhista de Barreiras - MS / Vara do Trabalho</t>
  </si>
  <si>
    <t>Condenação em Danos Morais, com baixa possibilidade de reversão.</t>
  </si>
  <si>
    <t>Consignação em pagamento da taxa associativa prevista na convenção coletiva da categoria, cujas quais foram feitas em juízo. Não há probabilidade de perda neste processo, e resultado desta ação trará apenas efeitos contábeis as cooperativas, em relação a entidade que receberá os depósitos nele contidos.</t>
  </si>
  <si>
    <t>Estágio, HE, equiparação, diferença Salarial, Subst., Acumulo, KM_x000D_
Art. 71 = 5.437 TST_x000D_
Art. 384= Entendimento majoritário tribunais</t>
  </si>
  <si>
    <t>0000927-11.2015.5.23.0022</t>
  </si>
  <si>
    <t>Foro Trabalhista de Rondonópolis - MT / 02ª Vara do Trabalho</t>
  </si>
  <si>
    <t>Em razão da revelia do processo, que já foi remetida ao escritório neste estado, a probabilidade de condenação é grande.</t>
  </si>
  <si>
    <t>0000900-29.2013.5.24.0003</t>
  </si>
  <si>
    <t>0001142-97.2015.5.14.0131</t>
  </si>
  <si>
    <t>Foro Trabalhista de Rolim de Moura / Vara do Trabalho</t>
  </si>
  <si>
    <t>Diante das pedidos do autor, vislumbra-se baixa as chances de condenação.</t>
  </si>
  <si>
    <t>Valor conforme calculos do Acadrolli. Aguarda recurso</t>
  </si>
  <si>
    <t>0021244-90.2015.5.04.0561</t>
  </si>
  <si>
    <t>44. Aguarda Julgamento dos Embargos de Declaração do RO - Reclamada</t>
  </si>
  <si>
    <t>0021889-13.2015.5.04.0401</t>
  </si>
  <si>
    <t>43. Aguarda Julgamento dos Embargos de Declaração do RO - Reclamante</t>
  </si>
  <si>
    <t>0001305-45.2015.5.09.0122</t>
  </si>
  <si>
    <t>Foro Trabalhista de São José dos Pinhais - PR / 04ª Vara do Trabalho</t>
  </si>
  <si>
    <t>0000652-45.2014.5.15.0014</t>
  </si>
  <si>
    <t>Foro Trabalhista de Limeira - SP / 1ª Vara do Trabalho</t>
  </si>
  <si>
    <t>37. Aguarda Julgamento do Agravo de Instrumento Interposto pelo Reclamante</t>
  </si>
  <si>
    <t>Reclamação trabalhista julgada improcedente e sem provisão de valores devido ao fato que é eventual procedencia do pedido será uma sentença declaratória.</t>
  </si>
  <si>
    <t>0021297-26.2015.04.0382</t>
  </si>
  <si>
    <t>Foro Trabalhista de Taquara - RS / 02ª Vara do Trabalho</t>
  </si>
  <si>
    <t>0000967-25.2015.5.08.0114</t>
  </si>
  <si>
    <t>Foro Trabalhista de Parauapebas/PA / 1ª Vara do Trabalho</t>
  </si>
  <si>
    <t>03486-2015-025-09-00-0</t>
  </si>
  <si>
    <t>1° Vara do Trabalho / Vara do Trabalho</t>
  </si>
  <si>
    <t>2. Auto de Infração</t>
  </si>
  <si>
    <t>20.759.142-3</t>
  </si>
  <si>
    <t>Superintendência Regional do Trabalho de Emprego no PR / Secretaria de Inspeção do Trabalho - Sistema Federal</t>
  </si>
  <si>
    <t>0021499-31.2015.5.04.0405</t>
  </si>
  <si>
    <t>Foro Trabalhista de Caxias do Sul - RS / 05ª Vara do Trabalho</t>
  </si>
  <si>
    <t>35. Aguarda Julgamento do Recurso de Revista da Reclamada</t>
  </si>
  <si>
    <t>O processo teve a condenação principalmente em horas extras e equiparação salarial, sendo que as matérias foram objeto de recurso ordinário e aguarda julgamento no TRT 4.</t>
  </si>
  <si>
    <t>Em tese,  constata-se que a parte autora, ora SEEB-MT, seria a entidade sindical apta a receber as contribuições sindicais de empregados de Cooperativa de Crédito, conforme consta do registro sindical da mesma. Todavia, a jurisprudência no TRT 23ª não é pacífica no sentido de que entidades sindicais da classe de bancários estejam aptsa a representar os empregados de Cooperativas de Crédito, principalmente após a edição da OJ-SDI1-379 do TST. Ademais, alguns vícios formais no tocante aos requisitos para cobrança das contribuições, previstos pela CLT, podem afastar a condenação.</t>
  </si>
  <si>
    <t>05949-2015-020-09-00-6</t>
  </si>
  <si>
    <t>0020882-60.2015.5.04.0732</t>
  </si>
  <si>
    <t>0000630-88.2015.5.23.0091</t>
  </si>
  <si>
    <t>05099-2015-020-09-00-6</t>
  </si>
  <si>
    <t>20.758.008-1</t>
  </si>
  <si>
    <t>Superintendência Regional do Trabalho e Emprego no Estado do Mato Grosso / SRTE/MT</t>
  </si>
  <si>
    <t>0020354-35.2015.5.04.0341</t>
  </si>
  <si>
    <t>0000562-26.2015.5.04.0461</t>
  </si>
  <si>
    <t>A decisão de primeira instância reconheceu o vínculo de emprego com o banco sicredi e ainda, condenou a cooperativa ao pagamento de horas extras e diferenças pela aplicação da norma coletiva dos bancários. Existe chance de reforma no que diz respeito ao vinculo de emprego com o Banco e a condição de bancário pelo entendimento consolidado através da OJ 379 do C.TST.</t>
  </si>
  <si>
    <t>0011061-22.2015.5.15.0022</t>
  </si>
  <si>
    <t>02460-2015-325-09-00-9</t>
  </si>
  <si>
    <t>0000259-35.2015.5.23.0056</t>
  </si>
  <si>
    <t>Considera-se remota as perspectivas de condenação da Cooperativa, ante a documentação comprobatória anexada a defesa, demonstrando o correto pagamento de todas as verbas trabalhistas da reclamante..</t>
  </si>
  <si>
    <t>0020652-92.2015.5.04.0384</t>
  </si>
  <si>
    <t>0020605-21.2015.5.04.0384</t>
  </si>
  <si>
    <t>14. Embargos de declaração do RO - Acolhidos Parcialmente</t>
  </si>
  <si>
    <t>Difícil estimar a perspectiva de perda, eis que a prova foi dividida.</t>
  </si>
  <si>
    <t>0020396-48.2015.5.04.0741</t>
  </si>
  <si>
    <t>Foro Trabalhista de Santo Ângelo - RS / Vara do Trabalho</t>
  </si>
  <si>
    <t>0001999-32.2012.5.15.0096</t>
  </si>
  <si>
    <t>Foro Trabalhista de Jundiaí - SP / 03ª Vara do Trabalho</t>
  </si>
  <si>
    <t>Reclamação trabalhista julgada improcedente com transito em julgado e aguardando arquivamento.</t>
  </si>
  <si>
    <t>Foro Trabalhista de Jundiaí - SP / 04ª Vara do Trabalho</t>
  </si>
  <si>
    <t>20.668.132-1</t>
  </si>
  <si>
    <t>Superintendência Regional do Trabalho e Emprego no Estado do Rio Grande do Sul / Seção de Multas e Recursos</t>
  </si>
  <si>
    <t>20.700.968-6</t>
  </si>
  <si>
    <t>46272.005183/2014-64</t>
  </si>
  <si>
    <t>46272.005182/2014-10</t>
  </si>
  <si>
    <t>46272.005181/2014-75</t>
  </si>
  <si>
    <t>46272.005184/2014-17</t>
  </si>
  <si>
    <t>001131-2015-091-09-00-1</t>
  </si>
  <si>
    <t>0020561-11.2015.5.04.0381</t>
  </si>
  <si>
    <t>5. Acórdão Recurso Ordinário - Provido Parcialmente</t>
  </si>
  <si>
    <t>A Cooperativa foi condenada principalmente ao pagamento de horas extras, intervalos intrajornada e artigo 384 da CLT. A reclamante foi enquadrada na condição de financiária pela aplicação da súmula 55 do TST, sendo que no particular existe chance de reforma pela aplicação da OJ 379 do C. TST.</t>
  </si>
  <si>
    <t>Foro Trabalhista de Três Lagoas - MS / 02ª Vara do Trabalho</t>
  </si>
  <si>
    <t>Considera-se remota as perspectivas de condenação da Cooperativa, ante a documentação comprobatória anexada a defesa, demonstrando o correto pagamento de todas as verbas trabalhistas da reclamante.</t>
  </si>
  <si>
    <t>0000189-62.2015.5.04.0471</t>
  </si>
  <si>
    <t>00511-2015-459-09-00-3</t>
  </si>
  <si>
    <t>Foro Trabalhista de Bandeirantes - PR / Vara do Trabalho</t>
  </si>
  <si>
    <t>01240-2015-025-09-00-3</t>
  </si>
  <si>
    <t>Valor conforme calculos do Acadrolli.</t>
  </si>
  <si>
    <t>0000459-55.2015.5.04.0352</t>
  </si>
  <si>
    <t>Foro Trabalhista de Gramado - RS / 02ª Vara do Trabalho</t>
  </si>
  <si>
    <t>Não há como estimar as perspectivas de êxito/perda, neste momento, eis que o processo depende de instrução, com a produção de prova testemunhal e pericia técnica.</t>
  </si>
  <si>
    <t>0000469-05.2015.5.04.0351</t>
  </si>
  <si>
    <t>A condenação principal recaiu sobre as horas extras, sendo que neste particular existem chances de reforma pela aplicação da OJ 379 do TST, que não foi observada em sentença.</t>
  </si>
  <si>
    <t>Foro Trabalhista de Jundiaí - SP / 01ª Vara do Trabalho</t>
  </si>
  <si>
    <t>0020327-20.2015.5.04.0772</t>
  </si>
  <si>
    <t>Foro Trabalhista de Lajeado - RS / 2ª Vara do Trabalho</t>
  </si>
  <si>
    <t>0020376-70.2015.5.04.0381</t>
  </si>
  <si>
    <t>34. Aguarda Julgamento do Recurso de Revista de Ambas as Partes</t>
  </si>
  <si>
    <t>1000667-37.2015.5.02.0462</t>
  </si>
  <si>
    <t>Foro Trabalhista de São Bernardo do Campo - SP / 2ª Vara do Trabalho</t>
  </si>
  <si>
    <t>01827-2015-872-09-00-5</t>
  </si>
  <si>
    <t>01467-2015-019-09-00-7</t>
  </si>
  <si>
    <t>01395-2015-66209-00-9</t>
  </si>
  <si>
    <t>00492-2015-068-09-00-3</t>
  </si>
  <si>
    <t>Foro Trabalhista de Toledo - PR / 01ª Vara do Trabalho</t>
  </si>
  <si>
    <t>Valores conforme calculos Acadrolli.</t>
  </si>
  <si>
    <t>01181-2015-018-09-00-5</t>
  </si>
  <si>
    <t>01085-2015-021-09-00-0</t>
  </si>
  <si>
    <t>Foro Trabalhista de Santa Cruz do Sul - RS / 01ª Vara do Trabalho</t>
  </si>
  <si>
    <t>0000072-19.2015.5.23.0091</t>
  </si>
  <si>
    <t>Senteça parcialmente procedente. Expectativa de redução no quantum a título de danos morais.</t>
  </si>
  <si>
    <t>07566/2015-872-09-00.7</t>
  </si>
  <si>
    <t>0020464-36.2014.5.04.0383</t>
  </si>
  <si>
    <t>09591-2014-661-09-00-4</t>
  </si>
  <si>
    <t>09576-2014-021-09-00-8</t>
  </si>
  <si>
    <t>01069-2014-668-09-00-9</t>
  </si>
  <si>
    <t>Valores apurados de acordo com a sentença de 1º grau, sem chances de reforma nos deferimentos.</t>
  </si>
  <si>
    <t>0020090-92.2015.5.04.0381</t>
  </si>
  <si>
    <t>0012012-02.2014.5.15.0038</t>
  </si>
  <si>
    <t>Foro Trabalhista de Bragança Paulista - SP / Vara do Trabalho</t>
  </si>
  <si>
    <t>Foro Trabalhista de Corumbá - MS / Vara do Trabalho</t>
  </si>
  <si>
    <t>38. Aguarda Julgamento do Agravo de Instrumento Interposto pela Reclamada</t>
  </si>
  <si>
    <t>03142-2014-068-09-00-8</t>
  </si>
  <si>
    <t>Valor conforme decisões.</t>
  </si>
  <si>
    <t>Foro Trabalhista de Mafra - SC / Vara do Trabalho</t>
  </si>
  <si>
    <t>0021310-90.2014.5.04.0016</t>
  </si>
  <si>
    <t>Foro Trabalhista de Porto Alegre - RS / 19ª Vara do Trabalho</t>
  </si>
  <si>
    <t>03347-2014-025-09-00-5</t>
  </si>
  <si>
    <t>0011438-74.2014.5.15.0071</t>
  </si>
  <si>
    <t>Foro Trabalhista de Mogi Guaçu - SP / Vara do Trabalho</t>
  </si>
  <si>
    <t>Valores apurados de acordo com a condenação de 1º grau</t>
  </si>
  <si>
    <t>0000950-81.2014.5.04.0551</t>
  </si>
  <si>
    <t>Provável êxito recursal no que diz respeito a condenação em honorários advocatícios, tendo em vista que a reclamante não está assistida por sindicato.</t>
  </si>
  <si>
    <t>0020641-63.2014.5.04.0751</t>
  </si>
  <si>
    <t>Probabilidade de perda possível neste momento, tendo em vista o reconhecimento do vínculo de emprego com a Cooperativa.</t>
  </si>
  <si>
    <t>0001225-92.2014.5.12.0038</t>
  </si>
  <si>
    <t>Foro Trabalhista de Chapecó - SC / 02ª Vara do Trabalho</t>
  </si>
  <si>
    <t>73. Apresentação dos cálculos de liquidação</t>
  </si>
  <si>
    <t>A condenação no primeiro grau foi referente ao reconhecimento da condição de bancária da reclamante com o pagamento das verbas previstas nas normas dos bancários, salário substituição, danos morais, horas extras. Tal condenação se deve à frágil prova produzida.</t>
  </si>
  <si>
    <t>0025790-85.2014.5.24.0071</t>
  </si>
  <si>
    <t>Foro Trabalhista de Três Lagoas - MS / 01ª Vara do Trabalho</t>
  </si>
  <si>
    <t>0020266-51.2014.5.04.0302</t>
  </si>
  <si>
    <t>Probabilidade de perda provável, haja vista tratar-se de ex-empregado da Terceirizada Proservi, que não atua no processo.</t>
  </si>
  <si>
    <t>0000985-53.2014.5.04.0741</t>
  </si>
  <si>
    <t>A condenação no primeiro grau foi referente à horas extras a partir da 6ª, porém foram validados os pontos, restituição dos descontos com plano de saúde, diferença de adicional por tempo de serviço e compensação devida em razão dos dias de trabalho como mesário. Entendemos que é possível a alteração das horas extras, para a partir da 8ª, no período que o reclamante passou para a função de assistente de negócios.</t>
  </si>
  <si>
    <t>0025313-62.2014.5.24.0071</t>
  </si>
  <si>
    <t>Foro Trabalhista de Porto Alegre - RS / 10ª Vara do Trabalho</t>
  </si>
  <si>
    <t>05924-2014-661-09-00-6</t>
  </si>
  <si>
    <t>0010312-39.2014.5.15.0022</t>
  </si>
  <si>
    <t>0025067-97.2013.5.24.0072</t>
  </si>
  <si>
    <t>Horas extras a partir da 6ª diária e 30 semanais, equiparação a bancário, diferença de horas extras, integração salário in natura.</t>
  </si>
  <si>
    <t>0001003-29.2014.5.04.0271</t>
  </si>
  <si>
    <t>0000782-44.2014.5.12.0038</t>
  </si>
  <si>
    <t>Na sentença as reclamadas foram condenadas solidariamente ao pagamento de diferenças salariais pela substituição, danos morais, dobra de férias, indenização pelo km rodado, horas extras, intervalo intrajornada e sobreaviso. Entendemos ser difícil a modificação.</t>
  </si>
  <si>
    <t>0020965-27.2014.5.04.0404</t>
  </si>
  <si>
    <t>0020864-84.2014.5.04.0405</t>
  </si>
  <si>
    <t>61. Aguarda Julgamento dos Embargos da Execução - Reclamada</t>
  </si>
  <si>
    <t>tendo em vista responsabilidade subsidiária bem como insolvência da empregadora do autor, devemos suportar o pagamento de horas extras. protocolamos interesse em fazer acordo.</t>
  </si>
  <si>
    <t>21860-2014-028-09-00-7</t>
  </si>
  <si>
    <t>Foro Trabalhista de Curitiba - PR / 19ª Vara do Trabalho</t>
  </si>
  <si>
    <t>Valores apurados de acordo com a condenação em 1º Grau.</t>
  </si>
  <si>
    <t>01081-2014-242-09-00-8</t>
  </si>
  <si>
    <t>Foro Trabalhista de Cambé - PR / Vara do Trabalho</t>
  </si>
  <si>
    <t>05538-2014-019-09-00-0</t>
  </si>
  <si>
    <t>Valores apurados em decorrência da sentença de 1º grau.</t>
  </si>
  <si>
    <t>0000524-37.2014.5.04.0303</t>
  </si>
  <si>
    <t>Foro Trabalhista de Novo Hamburgo - RS / 03ª Vara do Trabalho</t>
  </si>
  <si>
    <t>0000774-10.2014.5.12.0057</t>
  </si>
  <si>
    <t>Foro Trabalhista de Chapecó - SC / 03ª Vara do Trabalho</t>
  </si>
  <si>
    <t>A condenação no primeiro grau é referente ao pagamento de horas extras. Não houve reconhecimento de vinculo de emprego com o Banco, sendo pouco provável a reforma da decisão neste aspecto, por conta da OJ 379 SDI-1 do TST. É provável a reforma da sentença quanto à condenação ao pagamento de 2 horas extras por dia, contido no item "1" do dispositivo da sentença, tendo em vista se tratar de sentença extra petita neste aspecto, por quanto o autor não postulou a alteração contratual da carga horária de 6hs para 8hs diárias. Nos demais aspectos da condenação é pouco provável reforma.</t>
  </si>
  <si>
    <t>0000562-40.2014.5.15.0013</t>
  </si>
  <si>
    <t>Foro de São José dos Campos - SP / 1° Vara do Trabalho</t>
  </si>
  <si>
    <t>Valores apurados de acordo com a sentença de 1º Grau</t>
  </si>
  <si>
    <t>0020692-67.2014.5.04.0333</t>
  </si>
  <si>
    <t>responsabilidade subsidiária da cooperativa que deve implicar no pagamento de horas extras.</t>
  </si>
  <si>
    <t>0000686-19.2014.5.04.0372</t>
  </si>
  <si>
    <t>Foro Trabalhista de Sapiranga - RS / 02ª Vara do Trabalho</t>
  </si>
  <si>
    <t>A condenação no primeiro grau foi referente ao reconhecimento da condição de bancária da reclamante, sendo reconhecido o vinculo com o Banco, com o pagamento das verbas previstas nas normas dos bancários e o pagamento de horas extras, intervalo intrajornada e de 15 minutos diários (art. 384 CLT). É provável a reforma da decisão em relação ao reconhecimento da condição de bancário, por conta da OJ 379 SDI-1 do TST.</t>
  </si>
  <si>
    <t>0020333-38.2014.5.04.0521</t>
  </si>
  <si>
    <t>46. Aguarda Julgamento dos Embargos de Declaração do RR - Reclamante</t>
  </si>
  <si>
    <t>Não há como estimar perspectivas de êxito/perda neste momento eis que o processo está pendente de instrução.</t>
  </si>
  <si>
    <t>0000400-05.2014.5.04.0384</t>
  </si>
  <si>
    <t>Não há como estimar perspectivas de êxito/perda neste momento, eis que o processo depende de instrução processual com produção de prova testemunhal e pericial.</t>
  </si>
  <si>
    <t>01119-2014-303-09-00-8</t>
  </si>
  <si>
    <t>Foro Trabalhista de Foz do Iguaçu - PR / 03ª Vara do Trabalho</t>
  </si>
  <si>
    <t>Valores decorrentes dos pedidos deferidos em sentença de 1º Grau.</t>
  </si>
  <si>
    <t>0000250-08.2014.5.04.0551</t>
  </si>
  <si>
    <t>Existe grande chance de êxito no recurso pendente de julgamento no que diz respeito a condenação em honorários advocatícios, tendo em vista que a reclamante não está assistida por sindicato.</t>
  </si>
  <si>
    <t>0001468-64.2013.5.15.0013</t>
  </si>
  <si>
    <t>Foro Trabalhista de São José dos Campos -SP / 01ª Vara do Trabalho</t>
  </si>
  <si>
    <t>0000190-35.2014.5.04.0551</t>
  </si>
  <si>
    <t>Houve condenação em horas extras, FGTS no período de estágio e danos morais (R$ 20.000,00). É pouco provável a reforma, pois o ponto foi validado. Entendemos que é viável a reforma basicamente em relação ao FGTS do período de estágio.</t>
  </si>
  <si>
    <t>0020151-18.2014.5.04.0791</t>
  </si>
  <si>
    <t>Foro Trabalhista de Encantado - RS / Vara do Trabalho</t>
  </si>
  <si>
    <t>66. Aguarda Julgamento do Agravo de Petição Interposto por Ambas as Partes</t>
  </si>
  <si>
    <t>0020028-51.2014.5.04.0522</t>
  </si>
  <si>
    <t>O processo é provável diante da revelia e confissão aplicada pelo não comparecimento à audiência inicial e não apresentação da contestação. A condenação foi referente a horas extras além da 6ª, intervalos intrajornada, desconsiderados os cartões ponto, tendo em vista a confissão e pela aplicação da jornada dos bancários, indenização de combustível, danos morais. Entendemos possível a reforma apenas no que tange a aplicação.</t>
  </si>
  <si>
    <t>Processo julgado procedente em parte, com condenação expressiva de horas extras, com poucas possibilidades de reversão, tendo em vista os fatos verificados na audiência de instrução.</t>
  </si>
  <si>
    <t>0020087-39.2014.5.04.0522</t>
  </si>
  <si>
    <t>0024181-83.2014.5.24.0001</t>
  </si>
  <si>
    <t>Reclamatória trabalhista sem sentença proferida nos autos.</t>
  </si>
  <si>
    <t>0002407-28.2013.5.15.0083</t>
  </si>
  <si>
    <t>Foro Trabalhista de São José dos Campos -SP / 03ª Vara do Trabalho</t>
  </si>
  <si>
    <t>Perda provável - assessório as demais condenações</t>
  </si>
  <si>
    <t>0000026-37.2014.5.04.0271</t>
  </si>
  <si>
    <t>A decisão do TRT afastou a condição de bancária da autora, sendo a condenação referente ao pagamento de horas extras excedentes à 8ª diária, considerando os registros de ponto, exceto em relação a participações em reuniões e seminários, intervalo intrajornada, pagamento de 15 minutos diários de intervalo, reflexos da gratificação semestral e férias indenizadas. Entendemos ser difícil a modificação pelo TST.</t>
  </si>
  <si>
    <t>0000014-18.2014.5.04.0305</t>
  </si>
  <si>
    <t>0000852-33.2013.5.04.0551</t>
  </si>
  <si>
    <t>A condenação foi em relação à diferença de salário pela substituição de colegas, horas extras além da 6ª, desconsiderados os cartões ponto, intervalo intrajornada, intervalo de 15 minutos,  tendo em vista a frágil prova testemunhal, indenização por dano moral e de uniforme. Entendemos difícil a reforma.</t>
  </si>
  <si>
    <t>0020299-90.2013.5.04.0006</t>
  </si>
  <si>
    <t>TRT4 - Tribunal Regional do Trabalho da 4ª Região - Porto Alegre - RS / 06ª Turma</t>
  </si>
  <si>
    <t>Valores apurados de acordo com as verbas deferidas.</t>
  </si>
  <si>
    <t>02506-2010-662-09-00-0</t>
  </si>
  <si>
    <t>Autos em fase recursal, valores decorrentes das verbas deferidas.</t>
  </si>
  <si>
    <t>01648-2011-092-09-00-3</t>
  </si>
  <si>
    <t>Valor da condenação decorrente das verbas deferidas nos autos, sendo que pende apenas o julgamento do recurso de revista do Autor.</t>
  </si>
  <si>
    <t>09904-2012-018-09-00-1</t>
  </si>
  <si>
    <t>TRT9 - Tribunal Regional do Trabalho da 9ª Região - Curitiba - PR / 04ª Turma</t>
  </si>
  <si>
    <t>Foro Trabalhista de Nova Esperança - PR / Vara do Trabalho</t>
  </si>
  <si>
    <t>01996-2010-092-09-00-0</t>
  </si>
  <si>
    <t>Valores apurados de acordo com as verbas já deferidas, sendo as chances de reforma remotas. O Perito judicial apurou valores a menor, razão pela qual existente a diferença entre a estimativa da condenação e os valores dos pedidos prováveis.</t>
  </si>
  <si>
    <t>01496-2011-242-09-00-9</t>
  </si>
  <si>
    <t>06312-2008-661-09-00-2</t>
  </si>
  <si>
    <t>0001339-62.2013.5.04.0305</t>
  </si>
  <si>
    <t>0001254-06-2013.5.04.0102</t>
  </si>
  <si>
    <t>Foro Trabalhista de Pelotas - RS / 02ª Vara do Trabalho</t>
  </si>
  <si>
    <t>0000720-73.2013.5.04.0551</t>
  </si>
  <si>
    <t>0021024-80.2013.5.04.0523</t>
  </si>
  <si>
    <t>Não há como estimar perspecitivas de êxito/perda neste momento eis que o processo está pendente de instrução.</t>
  </si>
  <si>
    <t>A condenação foi em relação à diferença de salário pela equivocada contratação, horas extras além da 8ª, desconsiderados os cartões ponto, tendo em vista a frágil prova testemunhal, indenização pelo km rodado e uniforme. Entendemos difícil a reforma.</t>
  </si>
  <si>
    <t>Foro Trabalhista de Capão da Canoa / Vara Única</t>
  </si>
  <si>
    <t>Probabilidade de perda provável, haja vista tratar-se de ex-empregado da prestadora de serviços Proservi, que não atua no processo e encontra-se em recuperação judicial.</t>
  </si>
  <si>
    <t>01938-2013-068-09-00-5</t>
  </si>
  <si>
    <t>Foro Trabalhista de Toledo - PR / Vara do Trabalho</t>
  </si>
  <si>
    <t>Calculo conforme decisões.</t>
  </si>
  <si>
    <t>0001370-71.2013.5.04.0341</t>
  </si>
  <si>
    <t>Valor apurado de acordo com a condenação.</t>
  </si>
  <si>
    <t>0020379-50.2013.5.04.0751</t>
  </si>
  <si>
    <t>Foro Trabalhista de Chapecó - SC / 04ª Vara do Trabalho</t>
  </si>
  <si>
    <t>0020492-84.2013.5.04.0401</t>
  </si>
  <si>
    <t>0000646-38.2013.5.04.0771</t>
  </si>
  <si>
    <t>0000767-14.2013.5.04.0271</t>
  </si>
  <si>
    <t>0001028-60.2011.5.15.0006</t>
  </si>
  <si>
    <t>Foro Trabalhista de Araraquara - SP / 01ª Vara do Trabalho</t>
  </si>
  <si>
    <t>Valor de acordo com Acórdão.</t>
  </si>
  <si>
    <t>0000606-26.2013.5.04.0102</t>
  </si>
  <si>
    <t>0001199-22.2013.5.09.0068</t>
  </si>
  <si>
    <t>0000550-20.2013.5.04.0772</t>
  </si>
  <si>
    <t>0000615-64.2013.5.04.0303</t>
  </si>
  <si>
    <t>Processo promovido por ex-empregados de empresas terceiras solventes._x000D_
Sem depósitos Recursais.  Não ocorreram recursos - Banco Excluído da Lide</t>
  </si>
  <si>
    <t>0020224-27.2013.5.04.0402</t>
  </si>
  <si>
    <t>0020150-61.2013.5.04.0405</t>
  </si>
  <si>
    <t>0000455-45.2013.5.04.0301</t>
  </si>
  <si>
    <t>Foro Trabalhista de Novo Hamburgo - RS / 01ª Vara do Trabalho</t>
  </si>
  <si>
    <t>O processo tem, ainda R$ 15.000,00 no grau de risco possível em razão da grande chance de acolhimento do ponto no Tribunal, o que importa em diminuição da condenação de horas extras, juros e FGTS.</t>
  </si>
  <si>
    <t>0000440-24.2013.5.04.0771</t>
  </si>
  <si>
    <t>Sentença improcedente - Acórdão de RO e ED mantém a improcedência</t>
  </si>
  <si>
    <t>0000345-39.2013.5.04.0271</t>
  </si>
  <si>
    <t>36. Aguarda Julgamento do Agravo de Instrumento Interposto por Ambas as Partes</t>
  </si>
  <si>
    <t>0000343-69.2013.5.04.0271</t>
  </si>
  <si>
    <t>0000359-12.2013.5.15.0014</t>
  </si>
  <si>
    <t>Valor Conforme calculos Acadrolli</t>
  </si>
  <si>
    <t>7. Acórdão Recurso de Revista - Desprovido</t>
  </si>
  <si>
    <t>A condenação declara nula a despedida por justa causa e determina pagar as parcelas rescisórias como despedida sem justa causa, horas extras além da 6ª e 8ª dependendo do período, desconsiderados os cartões ponto, tendo em vista a frágil prova testemunhal, devolução dos valores descontados no caixa e diferenças salariais pelos exercícios dos cargos de caixa e posteriormente de gerente. Entendemos difícil a reforma no TST.</t>
  </si>
  <si>
    <t>0000197-73.2013.5.04.0741</t>
  </si>
  <si>
    <t>Foro de Santo Ângelo - RS / Vara do Trabalho</t>
  </si>
  <si>
    <t>A sentença aplicou a OJ 379 do TST. Todavia, o TRT determinou o retorno dos autos à origem para julgamento dos pedidos relacionados às normas dos bancários, pois entendeu vínculo com o banco. _x000D_
Entendemos ser viável o provimento do recurso para aplicação da OJ 379, mas neste caso o risco é maior, tendo em vista o vínculo e a forma como julgado pelo TRT. Ademais, foram desconsiderados os pontos.</t>
  </si>
  <si>
    <t>0000181-22.2013.5.04.0741</t>
  </si>
  <si>
    <t>Condenação é de horas extras pela desconstituição do ponto, verbas rescisórias e honorários, acreditamos na procedência do recurso para validar o ponto e reformar a condenação em honorários, razão pela qual o processo tem ainda R$ 19.000,00 na probabilidade de perda possível.</t>
  </si>
  <si>
    <t>0000098-24.2013.5.04.0541</t>
  </si>
  <si>
    <t>0000073-88.2013.5.04.0871</t>
  </si>
  <si>
    <t>Foro Trabalhista de São Borja - RS / Vara do Trabalho</t>
  </si>
  <si>
    <t>0020089-40.2013.5.04.0523</t>
  </si>
  <si>
    <t>33. Aguarda Julgamento do Recurso de Revista do Reclamante</t>
  </si>
  <si>
    <t>A condenação no TRT foi referente a horas extras a partir da 6ª diária, com a validação dos cartões ponto, intervalo intrajornada, adicional de praça, salário variável e multa normativa. Não foi reconhecida condição de bancária. Entendemos ser difícil a modificação pelo TST.</t>
  </si>
  <si>
    <t>0000039-16.2013.5.04.0871</t>
  </si>
  <si>
    <t>0001614-68.2011.5.04.0341</t>
  </si>
  <si>
    <t>41. Sentença de Liquidação - Improcedente</t>
  </si>
  <si>
    <t>Há grande probabilidade  de condenação ao pagamento de horas extras, que representa o maior valor pretendido. Juízo já garantido.</t>
  </si>
  <si>
    <t>Há grande probabilidade  de condenação ao pagamento de horas extras, que representa o maior valor pretendido.</t>
  </si>
  <si>
    <t>0001195-59.2011.5.04.0402</t>
  </si>
  <si>
    <t>0001059-62.2011.5.04.0305</t>
  </si>
  <si>
    <t>0000078-70.2013.5.04.0561</t>
  </si>
  <si>
    <t>0000010-06.2013.5.24.0031</t>
  </si>
  <si>
    <t>Foro Trabalhista de Aquidauana - MS / Vara do Trabalho</t>
  </si>
  <si>
    <t>Aguardando julgamento do RR interposto pelo reclamante. Chances baixas de majoração da única condenação processual, em indenização por danos morais. Quando aos pedidos improcedentes, por se tratar de reexame fato-prova, não se vislumbra possibilidade de reforma da sentença.</t>
  </si>
  <si>
    <t>0001004-34.2012.5.04.0772</t>
  </si>
  <si>
    <t>Foro Trabalhista de Torres - RS / Posto da Justiça do Trabalho de Capão da Canoa</t>
  </si>
  <si>
    <t>0020022-12.2012.5.04.0523</t>
  </si>
  <si>
    <t>O processo tem, ainda R$ 10.000,00 na probabilide de perda possível em face da maior chance de reversão de condenação de horas extras pela jornada arbitrada e não ponto.</t>
  </si>
  <si>
    <t>0001928-77.2012.5.04.0341</t>
  </si>
  <si>
    <t>0000550-48.2012.5.04.0871</t>
  </si>
  <si>
    <t>Na sentença de primeiro grau a condenação foi referente às diferenças salariais do período de agosto a outubro de 2010, salário substituição, horas extras a partir da 6ª (até 31/07/201) e da 8ª, os cartões ponto foram validados, e intervalo intrajornada. Entendemos difícil a modificação pelo TRT ou TST.</t>
  </si>
  <si>
    <t>0000549-63.2012.5.04.0871</t>
  </si>
  <si>
    <t>0003107-65.2012.5.12.0004</t>
  </si>
  <si>
    <t>Foro Trabalhista de Joinville - SC / 01ª Vara do Trabalho</t>
  </si>
  <si>
    <t>O acórdão do TRT condenou a cooperativa em horas extras além da 8ª e intervalos, desconsiderando os cartões pontos, e indenização por dano moral. Entendemos difícil a reforma, tendo em vista que o recurso cabível necessariamente terá que analisar os fatos, o que é inviável em sede de recurso de revista.</t>
  </si>
  <si>
    <t>Houve condenação referente à horas extras 6 hs, conforme o contrato (sendo desconsiderados os cartões pontos), indenização pelo uso do veículo e uniforme. Entendemos difícil a reforma, tendo em vista a matéria fática envolvida no recurso de revista.</t>
  </si>
  <si>
    <t>71. Impugnação à conta de Liquidação pelo Reclamante</t>
  </si>
  <si>
    <t>0000485-53.2012.5.04.0871</t>
  </si>
  <si>
    <t>Horas extras.</t>
  </si>
  <si>
    <t>0000838-76.2012.5.04.0521</t>
  </si>
  <si>
    <t>0456-03.2012.5.04.0871</t>
  </si>
  <si>
    <t>A condenação no primeiro grau reconheceu o vínculo com a Cooperativa no período do estágio e o pagamento de horas extras, intervalo intrajornada, adicional noturno, diferença de adicional de tempo de serviço e ao ressarcimento pelo uso do veículo. Não foi reconhecido o vínculo com o Banco. Entendemos que é possível a reforma da sentença quanto às horas extras em razão dos cursos on-line.</t>
  </si>
  <si>
    <t>0000899-63.2012.5.04.0382</t>
  </si>
  <si>
    <t>0001491-36.2012.5.04.0341</t>
  </si>
  <si>
    <t>0001210-55.2012.5.04.0026</t>
  </si>
  <si>
    <t>Foro Trabalhista de Porto Alegre - RS / 26ª Vara do Trabalho</t>
  </si>
  <si>
    <t>A condenação foi referente a horas extras acima da 6ª e 8ª, desconsiderando os controles e compensação de jornada pelo enunciado 85 do TST. Não há se falar em reforma, tendo em vista o trânsito em julgado.</t>
  </si>
  <si>
    <t>0001245-97.2011.5.04.0301</t>
  </si>
  <si>
    <t>2. Sentença Parcialmente Procedente</t>
  </si>
  <si>
    <t>Provável condenação ao pagamento de horas extraordinárias.</t>
  </si>
  <si>
    <t>42434.2012.5.04.0471</t>
  </si>
  <si>
    <t>O processo tem, ainda, 58.869,87 no possível em razão da grande chance de reversão de alguns pedidos.</t>
  </si>
  <si>
    <t>0001803-25.2012.5.12.0006</t>
  </si>
  <si>
    <t>Foro Trabalhista de Tubarão - SC / 01ª Vara do Trabalho</t>
  </si>
  <si>
    <t>0000606-13.2012.5.04.0732</t>
  </si>
  <si>
    <t>Fase de Execução</t>
  </si>
  <si>
    <t>O processo tem, ainda, R$ 18.868,73 na probabilidade de perda possível, em face da maior chance de reversão das condenações de diferenças salariais e horas extras, com reflexos, juros e integrações.</t>
  </si>
  <si>
    <t>0000734-58.2012.5.04.0271</t>
  </si>
  <si>
    <t>A condenação foi em relação à horas extras além da 6ª, pela nulidade da alteração contratual de 6 para 8 hs, intervalo intrajornada, desconsiderados os cartões ponto, equiparação salarial com o paradigma Diego, tendo em vista a frágil prova testemunhal, 10 dias de férias. Entendemos difícil a reforma por se tratar de matéria de prova e a decisão foi mantida pelo TRT.</t>
  </si>
  <si>
    <t>0000688-88.2012.5.04.0103</t>
  </si>
  <si>
    <t>Foro Trabalhista de Pelotas - RS / 03ª Vara do Trabalho</t>
  </si>
  <si>
    <t>O processo tem, ainda, R$ 35.000,00 com probabilidade de perda possível em razão da possibilidade de reversão da jornada arbitrada.</t>
  </si>
  <si>
    <t>0000661-11.2012.5.04.0102</t>
  </si>
  <si>
    <t>O processo tem, ainda, R$ 36.299,91 no possível tendo em vista que o Juízo equiparou o autor a bancário e condenou a reclamada ao pagamento de horas extras após a 6ª hora diária, decisão que provavelmente será reformada.</t>
  </si>
  <si>
    <t>0000659-38.2012.5.04.0103</t>
  </si>
  <si>
    <t>Processo pendente de julgamento de recurso de revista e agravo. Remota chance de reversão da condenação de vínculo no período de estágio com as consequências do vínculo, além de alteração da jornada de seis para oito horas.</t>
  </si>
  <si>
    <t>Foro Trabalhista de Passo Fundo - RS / 03ª Vara do Trabalho</t>
  </si>
  <si>
    <t>0000413-23.2012.5.04.0271</t>
  </si>
  <si>
    <t>Acredita-se no provimento do recurso interposto para reformar a condenação.</t>
  </si>
  <si>
    <t>0000680-96.2012.5.04.0011</t>
  </si>
  <si>
    <t>O processo tem, ainda, R$ 53.000,00 com grau de risco possível, em face da maior chance de reversão das condenações de equiparação salarial, honorários advocatícios e km rodados.</t>
  </si>
  <si>
    <t>0000373-41.2012.5.04.0271</t>
  </si>
  <si>
    <t>00795-2012-068-09-00-3</t>
  </si>
  <si>
    <t>Calculo de acordo com sentença</t>
  </si>
  <si>
    <t>0000154-28.2012.5.04.0271</t>
  </si>
  <si>
    <t>O autor foi enquadrado no § 2ª do artigo 224 da CLT e fomos condenados ao pagamento de horas extras após a 8ª hora, remota chance de reversão da condenção, processo julgado pelo TRT.</t>
  </si>
  <si>
    <t>0001023-48.2011.5.04.0522</t>
  </si>
  <si>
    <t>02233-2011-068-09-00-3</t>
  </si>
  <si>
    <t>TRT9 - Tribunal Regional do Trabalho da 9ª Região - Curitiba - PR / 07ª Turma</t>
  </si>
  <si>
    <t>0001517-32.2011.5.04.0741</t>
  </si>
  <si>
    <t>Houve condenação no TRT em relação a horas extras pelo enunciado 55. Foi desconsiderado o ponto e arbitradas várias horas extras, mesmo considerando jornada de 8hs. Entendemos viável a reforma apenas em relação ao enunciado 55.</t>
  </si>
  <si>
    <t>0001615-63.2011.5.04.0661</t>
  </si>
  <si>
    <t>Foro Trabalhista de Passo Fundo - RS / 01ª Vara do Trabalho</t>
  </si>
  <si>
    <t>A condenação foi referente ao reconhecimento da condição de bancária, reconhecimento de vínculo com o Banco, e o pagamento de reajustes salariais, horas extras, intervalo de 15 minutos e intrajornada, auxílio refeição e cesta alimentação e PLR. Valores provisionados referentes ao percentual do tempo trabalhado para a Cooperativa. Entendemos que há possibilidade de reforma no TST quanto ao enquadramento na condição de bancária.</t>
  </si>
  <si>
    <t>Foro de Cassilândia - MS / 01ª Vara Judicial</t>
  </si>
  <si>
    <t>Processo aguardando julgamento no TST. Expectativas de redução da indenização por danos morais.</t>
  </si>
  <si>
    <t>Foro Trabalhista de Porto Alegre - RS / 16ª Vara do Trabalho</t>
  </si>
  <si>
    <t>O processo tem, ainda, R$ 107.378,54 no possível em face da grande possibilidade de reversão da condenação ao pagamento de horas extras, eis que decorre de aplicação da Súmula 55 do TST.</t>
  </si>
  <si>
    <t>A condenação se refere unicamente a vínculo no período de estágio, matéria que dificilmente sofrerá reforma.</t>
  </si>
  <si>
    <t>Foro Trabalhista de Coxim - MS / Vara do Trabalho</t>
  </si>
  <si>
    <t>01852-2011-068-09-00-0</t>
  </si>
  <si>
    <t>0000713-45.2011.5.04.0521</t>
  </si>
  <si>
    <t>TRT4 - Tribunal Regional do Trabalho da 4ª Região - Porto Alegre - RS / 1ª Vara do Trabalho de Erechim</t>
  </si>
  <si>
    <t>O processo tem, ainda, R$ 59.267,63 no possível em face da possiblidade de reversão das condenaçãoes de diferenças de salário variável, PLR e horas extras deferidas pela de desconsideração do ponto e delcaração de nulidade da alteração da jornada de seis para oito horas.</t>
  </si>
  <si>
    <t>0001042-44.2011.5.04.0008</t>
  </si>
  <si>
    <t>Foro Trabalhista de Porto Alegre - RS / 08ª Vara do Trabalho</t>
  </si>
  <si>
    <t>A sentença e o acórdão do TRT reconheceram a unicidade do contrato, a condenação foi referente a horas extras (a partir da 8º), diferenças das gratificações semestrais e diferenças salariais pela equiparação das atividades exercidas como efetiva e como terceirizada. Entendemos difícil a reforma no TST.</t>
  </si>
  <si>
    <t>A Reclamante exerceu suas atividades na empresa durante cinco anos.</t>
  </si>
  <si>
    <t>Foro Trabalhista de Campo Grande - MS / 04ª Vara do Trabalho de Campo Grande - MS</t>
  </si>
  <si>
    <t>Devido às horas extraordinárias e intervalo intrajornada.</t>
  </si>
  <si>
    <t>0160700-51.2009.5.04.0404</t>
  </si>
  <si>
    <t>Condenação em horas extras e intervalo intrajornada.</t>
  </si>
  <si>
    <t>0000782-69.2010.5.04.0341</t>
  </si>
  <si>
    <t>Vara do Trabalho de Estância Velha - RS / Vara única</t>
  </si>
  <si>
    <t>Possibilidade de condenação ao pagamento de Horas extras.</t>
  </si>
  <si>
    <t>0001317-67.2010.5.04.0027</t>
  </si>
  <si>
    <t>Foro Trabalhista de Porto Alegre - RS / 27ª Vara do Trabalho</t>
  </si>
  <si>
    <t>Probabilidade de perda provável, haja vista tratar-se de ex-empregado da Cooperativa Central.</t>
  </si>
  <si>
    <t>01985-45-2008-5-04=0341</t>
  </si>
  <si>
    <t>Condenação por horas extras, pagamento com extra de 30 minutos diários por faltantes para o intervalo mínimo de uma hora.</t>
  </si>
  <si>
    <t>Foro Trabalhista de Porto Alegre - RS / 25ª Vara do Trabalho</t>
  </si>
  <si>
    <t>TRT4 - Tribunal Regional do Trabalho da 4ª Região - Porto Alegre - RS / 9ª Turma</t>
  </si>
  <si>
    <t>Probabilidade de perda provável, haja vista tratar-se de ex-empregada da Central e de difícil reforma pelo TST - execução provisória garantida.</t>
  </si>
  <si>
    <t>Probabilidade de perda provável, haja vista tratar-se de ex-empregada da Central SICREDI Sul e de difícil reforma no TST - Execução já garantida.</t>
  </si>
  <si>
    <t>01240-2008-029-04-00-7</t>
  </si>
  <si>
    <t>Foro Trabalhista de Porto Alegre - RS / 29ª Vara do Trabalho</t>
  </si>
  <si>
    <t>Probabilidade de perda provável, haja vista tratar-se de ex-empregado da Central SICREDI Sul. Execução provisória já garantida pelo depósito realizado. O valor sugerido considera a possibilidade de efetiva reforma no TST em relação ao enquadramento da jornada de bancário, o que justifica a diferença entre o valor sugerido e o da garantia do juízo.</t>
  </si>
  <si>
    <t>24240-2007-008-09-00-6</t>
  </si>
  <si>
    <t>Foro Trabalhista de Curitiba - PR / 08ª Vara do Trabalho</t>
  </si>
  <si>
    <t>Reforma do agravo de petição improvável, devendo ser mantido o valor da garantia de juízo.</t>
  </si>
  <si>
    <t>Administrativa</t>
  </si>
  <si>
    <t>11020.720216/2013-04 - Auto de Infração - DEBCAD nº 51.028.067-6</t>
  </si>
  <si>
    <t>Silveiro Advogados</t>
  </si>
  <si>
    <t>Contribuição Previdenciária - Unimed</t>
  </si>
  <si>
    <t>Impugnação Administrativa</t>
  </si>
  <si>
    <t>11020.900384/2008-14</t>
  </si>
  <si>
    <t>PER/DCOMP - Não homologação de compensação</t>
  </si>
  <si>
    <t>RECURSO ESPECIAL DO PROCURADOR</t>
  </si>
  <si>
    <t>11020.900745/2008-14</t>
  </si>
  <si>
    <t>Recurso da cooperativa provido.</t>
  </si>
  <si>
    <t>11020.901611/2008-11</t>
  </si>
  <si>
    <t>Jurídico CAS</t>
  </si>
  <si>
    <t>PER/DCOMP</t>
  </si>
  <si>
    <t>Manifestação de Inconformidade</t>
  </si>
  <si>
    <t>Perspectiva de julgamento remotamente desfavorável em razão da tese discutida no processo</t>
  </si>
  <si>
    <t>11020.901612/2008-65</t>
  </si>
  <si>
    <t>11020.901613/2008-18</t>
  </si>
  <si>
    <t>11020.901614/2008-54</t>
  </si>
  <si>
    <t>Auto de Infração -
Mandado de Procedimento Fiscal (MPF) nº 10.1.06.00-2011-00050-6</t>
  </si>
  <si>
    <t>Informações da distribuição das Sobras de 2007/2008 e apresentar estatuto.</t>
  </si>
  <si>
    <t>IMPUGNAÇÃO ao lançamento de crédito de IRRF</t>
  </si>
  <si>
    <t>11020.902853/2016-31</t>
  </si>
  <si>
    <t>PER/DCOMP - IRPJ</t>
  </si>
  <si>
    <t>11020.902856/2016-75</t>
  </si>
  <si>
    <t>11020.902855/2016-21</t>
  </si>
  <si>
    <t>11020.902854/2016-86</t>
  </si>
  <si>
    <t>Taxa de Gravame DETRAN</t>
  </si>
  <si>
    <t>Impugnação protocolada</t>
  </si>
  <si>
    <t>Auto de Infração e Lançamento de ISSQN nº 004/2015</t>
  </si>
  <si>
    <t>ISS relativo ao período de janeiro de 2010 a dezembro de 2014</t>
  </si>
  <si>
    <t>Impugnação</t>
  </si>
  <si>
    <t>n/a</t>
  </si>
  <si>
    <t>Taxa de Disparo de Alarme</t>
  </si>
  <si>
    <t>Perspectiva de julgamento provavelmente desfavorável em razão da tese discutida no processo</t>
  </si>
  <si>
    <t>Auto de Infração de ISSQN nº 067/2015</t>
  </si>
  <si>
    <t xml:space="preserve">ISS </t>
  </si>
  <si>
    <t>11080.910166/2012-51</t>
  </si>
  <si>
    <t>PER/DCOMP - Saldo negativo de IRPJ</t>
  </si>
  <si>
    <t>11080.910167/2012-04</t>
  </si>
  <si>
    <t>156799-12.036/05-2</t>
  </si>
  <si>
    <t>11060.002558/2006-35</t>
  </si>
  <si>
    <t xml:space="preserve"> PIS/COFINS</t>
  </si>
  <si>
    <t>Recurso Voluntário</t>
  </si>
  <si>
    <t>11060.900809/2008-19</t>
  </si>
  <si>
    <t>13047.000059/2007-98</t>
  </si>
  <si>
    <t xml:space="preserve"> CSLL</t>
  </si>
  <si>
    <t>Processo 008042-1400/12-7 Auto de Lançamento 0027832961</t>
  </si>
  <si>
    <t>Impugnação ao Auto de Lançamento</t>
  </si>
  <si>
    <t>Auto de Infração, Lançamento e Intimação nº 2.753/2013
Processo Administrativo nº 348/2014</t>
  </si>
  <si>
    <t>ISS</t>
  </si>
  <si>
    <t>Auto de Infração, Lançamento e Intimação nº 2.754/2013
Processo Administrativo nº 349/2014</t>
  </si>
  <si>
    <t>Auto de Infração, Lançamento e Intimação nº 2.755/2013
Processo Administrativo nº 350/2014</t>
  </si>
  <si>
    <t>Auto de Infração, Lançamento e Intimação nº 2.756/2013
Processo Administrativo nº 351/2014</t>
  </si>
  <si>
    <t>Auto de Infração, Lançamento e Intimação nº 2.757/2013
Processo Administrativo nº 352/2014</t>
  </si>
  <si>
    <t>Auto de Infração, Lançamento e Intimação nº 2.758/2013
Processo Administrativo nº 353/2014</t>
  </si>
  <si>
    <t>Auto de Infração, Lançamento e Intimação nº 2.759/2013
Processo Administrativo nº 354/2014</t>
  </si>
  <si>
    <t>Auto de Infração, Lançamento e Intimação nº 2.760/2013
Processo Administrativo nº 355/2014</t>
  </si>
  <si>
    <t>Auto de Infração, Lançamento e Intimação nº 2.761/2013
Processo Administrativo nº 356/2014</t>
  </si>
  <si>
    <t>Notificação 01/2007 Auto de Infração 1087/2007</t>
  </si>
  <si>
    <t>11030.906194/2009-64 e
Desp Decisório 84863587</t>
  </si>
  <si>
    <t>117/2016/115</t>
  </si>
  <si>
    <t>ISSQN</t>
  </si>
  <si>
    <t>117/2016/116</t>
  </si>
  <si>
    <t>117/2016/117</t>
  </si>
  <si>
    <t>117/2016/113</t>
  </si>
  <si>
    <t>117/2016/114</t>
  </si>
  <si>
    <t>13026.000240/2005-81</t>
  </si>
  <si>
    <t xml:space="preserve"> IRRF</t>
  </si>
  <si>
    <t xml:space="preserve">11030.721205/2015-86 </t>
  </si>
  <si>
    <t>SAT RAT INCRA FNDE - Multa</t>
  </si>
  <si>
    <t xml:space="preserve">Impugnação </t>
  </si>
  <si>
    <t>13029.000032/2007-13</t>
  </si>
  <si>
    <t xml:space="preserve"> COFINS</t>
  </si>
  <si>
    <t>13029.000107/2005-02</t>
  </si>
  <si>
    <t xml:space="preserve"> PIS</t>
  </si>
  <si>
    <t>11070.906645/2009-97 e
Despacho Decisório 84863540</t>
  </si>
  <si>
    <t>11070.906646/2009-31 e
Despacho Decisório 84863539</t>
  </si>
  <si>
    <t>Auto de Lançamento</t>
  </si>
  <si>
    <t>Pedido de Reconsideração da Decisão que negou provimento ao Recurso Voluntário</t>
  </si>
  <si>
    <t>11070.720272/2012-64</t>
  </si>
  <si>
    <t>Diferença SAT</t>
  </si>
  <si>
    <t>11060.002557/2006-91</t>
  </si>
  <si>
    <t>CARF</t>
  </si>
  <si>
    <t>Recurso Especial do Contribuinte</t>
  </si>
  <si>
    <t>11060.000080/2007-90</t>
  </si>
  <si>
    <t xml:space="preserve"> IRPJ</t>
  </si>
  <si>
    <t>RECURSO VOLUNTARIO</t>
  </si>
  <si>
    <t>11060.000842/2007-58</t>
  </si>
  <si>
    <t>11060.002303/2006-72</t>
  </si>
  <si>
    <t>Recurso Especial do Procurador</t>
  </si>
  <si>
    <t>11060.002302/2006-28</t>
  </si>
  <si>
    <t>11060.900359/2006-94</t>
  </si>
  <si>
    <t>13048.000004/2007-78</t>
  </si>
  <si>
    <t>Recurso Extraordinário do Contribuinte</t>
  </si>
  <si>
    <t>13048.000047/2007-53</t>
  </si>
  <si>
    <t>13048.000048/2007-06</t>
  </si>
  <si>
    <t>13048.000049/2007-42</t>
  </si>
  <si>
    <t>Negado provimento ao Recurso Voluntário do contribuinte.</t>
  </si>
  <si>
    <t>10940.901113/2009-12</t>
  </si>
  <si>
    <t>10935.902285/2009-74</t>
  </si>
  <si>
    <t>Protocolada a defesa</t>
  </si>
  <si>
    <t>10935.902304/2009-62</t>
  </si>
  <si>
    <t>Manifestação de inconformidade</t>
  </si>
  <si>
    <t>10935.902305/2009-15</t>
  </si>
  <si>
    <t>10935.902307/2009-04</t>
  </si>
  <si>
    <t>10935.902308/2009-41</t>
  </si>
  <si>
    <t>10935.902309/2009-95</t>
  </si>
  <si>
    <t>10935.902310/2009-10</t>
  </si>
  <si>
    <t>10935.902311/2009-64</t>
  </si>
  <si>
    <t>10935.902312/2009-17</t>
  </si>
  <si>
    <t>10935.902473/2009-01</t>
  </si>
  <si>
    <t>10935.905452/2009-39 e Desp Decisório 842584211</t>
  </si>
  <si>
    <t>Jurídico CAS (ARAUZ)</t>
  </si>
  <si>
    <t xml:space="preserve"> PER/DCOMP - CPMF</t>
  </si>
  <si>
    <t>julgamento convertido em diligência para que a Delegacia de origem apure o valor correto da CPMF e do direito ao crédito original utilizado para compensação. Após  a  conclusão  da  diligência,  retornará  ao CARF  para julgamento. </t>
  </si>
  <si>
    <t>10935.905453/2009-83 e Desp Decisório 842584239</t>
  </si>
  <si>
    <t>julgamento convertido em diligência para que a Delegacia de origem apure o valor correto da CPMF e do direito ao crédito original utilizado para 
compensação. Após  a  conclusão  da  diligência,  retornará  ao CARF  para julgamento.</t>
  </si>
  <si>
    <t>10935.905619/2009-61 e Desp Decisório 842584225</t>
  </si>
  <si>
    <t>10935.905716/2009-54</t>
  </si>
  <si>
    <t>10935.905717/2009-07</t>
  </si>
  <si>
    <t>10935.905831/2009-29</t>
  </si>
  <si>
    <t>10935.905832/2009-73</t>
  </si>
  <si>
    <t>479; 483; 476; 478 e 481</t>
  </si>
  <si>
    <t xml:space="preserve"> ISSQN</t>
  </si>
  <si>
    <t>Judicial</t>
  </si>
  <si>
    <t>5001030-85.2010.4.04.7016</t>
  </si>
  <si>
    <t>1ª Vara Federal de Toledo/PR</t>
  </si>
  <si>
    <t>Araúz &amp; Advogados Associados</t>
  </si>
  <si>
    <t>Dívida ativa</t>
  </si>
  <si>
    <t>Suspensa até julgamento da Ação Anulatória nº 5000145-37.2011.4.04.7016.</t>
  </si>
  <si>
    <t>Execução Fiscal proposta pela União exigindo valores compensados de CPMF. O mérito está sendo discutido na Ação Anulatória nº 5000145-37.2011.4.04.7016, em que se alega que as operações não eram tributadas e que os valores foram restituídos nas contas. O TRF4 entendeu que, embora sendo caso de responsabilidade tributária, os valores não poderiam ser compensados, por se tratar de débitos de terceiros. Em sede de Embargos de Declaração, foi alegado que, sendo responsabilidade tributário, o débito é próprio e, por isso, passível de compensação. Portanto, a questão ainda depende desta análise e posterior julgamento pelo STJ em Recurso Especial.</t>
  </si>
  <si>
    <t>Auto de Infração 05/10</t>
  </si>
  <si>
    <t>005/2005</t>
  </si>
  <si>
    <t>10950.900007/2008-11</t>
  </si>
  <si>
    <t>10950.905164/2012-91</t>
  </si>
  <si>
    <t>Auto de Infração 02/09</t>
  </si>
  <si>
    <t>Há informação de inclusão em dívida ativa</t>
  </si>
  <si>
    <t>10940.900232/2008-69</t>
  </si>
  <si>
    <t>Notificação de Lançamento nº 26</t>
  </si>
  <si>
    <t>Impugnação - Resposta a Notificação</t>
  </si>
  <si>
    <t>116347.20452/2013-02 - Auto de Infração - lançamento de multa pelo não atendimento da MPF 0910200.2013.00994</t>
  </si>
  <si>
    <t>jurídico CAS</t>
  </si>
  <si>
    <t>Não atendimento de RMF</t>
  </si>
  <si>
    <t>IMPUGNAÇÃO ao lançamento de multa pelo não atendimento da MPF 0910200.2013.00994.
RMF nº 0910200-2012-00023-0 e Ofício GAB 363/2012
RMF nº 0910200-2013-00020 e Ofício GAB/DRF/LON nº 79/2013</t>
  </si>
  <si>
    <t>10935.900246/2008-51</t>
  </si>
  <si>
    <t>Impugnação Administrativa - em trânsito</t>
  </si>
  <si>
    <t>1306/2011</t>
  </si>
  <si>
    <t>Cobrança de valores já prescritos</t>
  </si>
  <si>
    <t>Auto de Infração 01/09</t>
  </si>
  <si>
    <t>Autos de Infração 216, 217, 218, 219, 220 e 221 de 2010</t>
  </si>
  <si>
    <t>Multa ISSQN</t>
  </si>
  <si>
    <t>10935.901282/2012-19</t>
  </si>
  <si>
    <t>PER/DCOMP 12482.72837.180809.1.3.04.6686</t>
  </si>
  <si>
    <t>Aviso de cobrança nº 1204703</t>
  </si>
  <si>
    <t xml:space="preserve"> ICMS</t>
  </si>
  <si>
    <t>Aviso de cobrança nº 1206023</t>
  </si>
  <si>
    <t>Auto de Infração e Imposição de Multa 5036</t>
  </si>
  <si>
    <t>Multa por atraso no atendimento em U.A.</t>
  </si>
  <si>
    <t>Impugnação ao Auto de Infração</t>
  </si>
  <si>
    <t>Aviso de Cobrança nº 892405</t>
  </si>
  <si>
    <t>ICMS</t>
  </si>
  <si>
    <t>DAR 999/03.863.178-03</t>
  </si>
  <si>
    <t>DAR 999/04.265.670-90</t>
  </si>
  <si>
    <t>DAR 999/04.412.865-36</t>
  </si>
  <si>
    <t>DAR 999/04.476.365-04</t>
  </si>
  <si>
    <t>DAR 999/04.606.783-04</t>
  </si>
  <si>
    <t>DAR 999/04.745.864-66</t>
  </si>
  <si>
    <t>DAR 999/04.891.154-99</t>
  </si>
  <si>
    <t>DAR 999/04.955.991-17</t>
  </si>
  <si>
    <t>DAR 999/05.376.643-88</t>
  </si>
  <si>
    <t>DAR 999/05.530.154-88</t>
  </si>
  <si>
    <t>DAR 999/05.710.298-43</t>
  </si>
  <si>
    <t>DAR 999/05.795.165-57</t>
  </si>
  <si>
    <t>DAR 999/05.879.554-16</t>
  </si>
  <si>
    <t>DAR 999/05.991.468-44</t>
  </si>
  <si>
    <t>DAR 999/06.148.659-74</t>
  </si>
  <si>
    <t>DAR 999/06.296.503-08</t>
  </si>
  <si>
    <t>DAR 999/06.365.055-63</t>
  </si>
  <si>
    <t>DAR 999/06.471.741-72</t>
  </si>
  <si>
    <t>DAR 999/06.471.742-53</t>
  </si>
  <si>
    <t>Notificação Fiscal 033/2010 Auto de Infração 003/2010</t>
  </si>
  <si>
    <t xml:space="preserve"> IRPJ e CSLL</t>
  </si>
  <si>
    <t>10183.000353/99-94  - Processo Central MT  (Dr. Anderson)</t>
  </si>
  <si>
    <t>PIS (94 a 98)</t>
  </si>
  <si>
    <t>RECURSO ESPECIAL DO CONTRIBUINTE</t>
  </si>
  <si>
    <t>Aviso de Cobrança nº 893628</t>
  </si>
  <si>
    <t>10183.901188/2013-91</t>
  </si>
  <si>
    <t>10183.901189/2013-35</t>
  </si>
  <si>
    <t>Aviso de Cobrança Nº 1261856</t>
  </si>
  <si>
    <t>DAR 999/04.266.048-08</t>
  </si>
  <si>
    <t>DAR 999/04.308.564-09</t>
  </si>
  <si>
    <t>DAR 999/04.311.403-93</t>
  </si>
  <si>
    <t>DAR 999/04.363.435-00</t>
  </si>
  <si>
    <t>DAR 999/04.413.239-11</t>
  </si>
  <si>
    <t>DAR 999/04.476.796-61</t>
  </si>
  <si>
    <t>DAR 999/04.543.380-84</t>
  </si>
  <si>
    <t>DAR 999/04.607.188-88</t>
  </si>
  <si>
    <t>DAR 999/04.678.784-06</t>
  </si>
  <si>
    <t>DAR 999/04.746.250-38</t>
  </si>
  <si>
    <t>DAR 999/04.821.770-73</t>
  </si>
  <si>
    <t>DAR 999/04.891.521-81</t>
  </si>
  <si>
    <t>DAR 999/04.956.348-00</t>
  </si>
  <si>
    <t>DAR 999/05.161.712-50</t>
  </si>
  <si>
    <t>DAR 999/05.300.023-04</t>
  </si>
  <si>
    <t>DAR 999/05.436.477-59</t>
  </si>
  <si>
    <t>DAR 999/05.451.752-00</t>
  </si>
  <si>
    <t>DAR 999/05.479.041-36</t>
  </si>
  <si>
    <t>DAR 999/05.530.526-85</t>
  </si>
  <si>
    <t>DAR 999/05.710.655-64</t>
  </si>
  <si>
    <t>DAR 999/05.991.887-68</t>
  </si>
  <si>
    <t>DAR 999/06.225.116-04</t>
  </si>
  <si>
    <t>DAR 999/06.365.311-30</t>
  </si>
  <si>
    <t>DAR 999/06.618.590-04</t>
  </si>
  <si>
    <t>DAR 999/06.702.045-03</t>
  </si>
  <si>
    <t>DAR 999/06.784.584-07</t>
  </si>
  <si>
    <t>Aviso de Cobrança nº 1264192</t>
  </si>
  <si>
    <t>Aviso de Cobrança nº 895632</t>
  </si>
  <si>
    <t>13161.901219/2012-79</t>
  </si>
  <si>
    <t>PER/DCOMP - pagamento a maior ou indevido</t>
  </si>
  <si>
    <t>0801351-21.2012.8.12.0009</t>
  </si>
  <si>
    <t>Município de Costa Rica/ MS</t>
  </si>
  <si>
    <t>ACVS</t>
  </si>
  <si>
    <t>Exec. Fiscal - Concluso para despacho</t>
  </si>
  <si>
    <t xml:space="preserve">Execução Fiscal  em decorrência do não pagamento do ISSQN - Imposto Sobre Serviço de Qualquer Natureza. R$ 535.964,17
</t>
  </si>
  <si>
    <t>A.I 188</t>
  </si>
  <si>
    <t>0801225-02.2016.8.12.0018</t>
  </si>
  <si>
    <t>Foro de Paranaíba - MS / 01ª Vara Cível</t>
  </si>
  <si>
    <t>Ação Anulatória em decorrência do não pagamento do ISSQN - Imposto Sobre Serviço de Qualquer Natureza. 
R$ 2.000.000,00</t>
  </si>
  <si>
    <t>11080.908983/2008-10</t>
  </si>
  <si>
    <t>11080.907584/2008-85</t>
  </si>
  <si>
    <t>11080.907585/2008-20</t>
  </si>
  <si>
    <t>12269.000138/2008-11 NFLD 0032.581.723-5</t>
  </si>
  <si>
    <t xml:space="preserve"> INSS</t>
  </si>
  <si>
    <t>Despacho Decisório 784/2009</t>
  </si>
  <si>
    <t>Auto de Infração e Imposição de Multa 827/2012</t>
  </si>
  <si>
    <t>10980.901414/2008-81</t>
  </si>
  <si>
    <t>10980.903074/2008-22</t>
  </si>
  <si>
    <t>16327.905071/2010-38</t>
  </si>
  <si>
    <t>16327.904644/2010-14</t>
  </si>
  <si>
    <t xml:space="preserve">Recurso Especial </t>
  </si>
  <si>
    <t>Aviso de Cobrança II nº 816197</t>
  </si>
  <si>
    <t>ICMS (CDA)</t>
  </si>
  <si>
    <t>CDA 201413969</t>
  </si>
  <si>
    <t>11070.906698/2009-16 e
Despacho Decisório 84864199</t>
  </si>
  <si>
    <t>11070.907184/2009-70 e
Despacho Decisório 88486413</t>
  </si>
  <si>
    <t>11070.907185/2009-14 e
Despacho Decisório 84864132</t>
  </si>
  <si>
    <t>11060.000064/2007-05</t>
  </si>
  <si>
    <t>11060.000841/2007-11</t>
  </si>
  <si>
    <t>11060.002301/2006-83</t>
  </si>
  <si>
    <t>11060.000063/2007-52</t>
  </si>
  <si>
    <t>Negado provimento ao Recurso Especial do Contribuinte - Autos remetidos à origem</t>
  </si>
  <si>
    <t>11060.000065/2007-41</t>
  </si>
  <si>
    <t>Negado provimento ao Recurso Especial do Contribuinte - 02/06/2014</t>
  </si>
  <si>
    <t>11060.000067/2007-31</t>
  </si>
  <si>
    <t>Recurso Especial do Contribuinte provido. Processo arquivado.</t>
  </si>
  <si>
    <t>11060.000839/2007-34</t>
  </si>
  <si>
    <t>Recurso Extraordinário do Contribuinte </t>
  </si>
  <si>
    <t>11060.002304/2006-17</t>
  </si>
  <si>
    <t xml:space="preserve">16327.001214/2005-73 - Termo de Encerramento 08.1.66.00-2010-00261-1 </t>
  </si>
  <si>
    <t>PIS/COFINS</t>
  </si>
  <si>
    <t>13149.000607/2006-92 AI 0003182</t>
  </si>
  <si>
    <t>197910/82/59/2010</t>
  </si>
  <si>
    <t>SUREG Pioneira RS</t>
  </si>
  <si>
    <t>SUREG Nordeste RS</t>
  </si>
  <si>
    <t>SUREG Porto Alegre RS</t>
  </si>
  <si>
    <t>SUREG Ouro Branco RS</t>
  </si>
  <si>
    <t>SUREG Região dos Vales</t>
  </si>
  <si>
    <t>SUREG Centro Leste RS</t>
  </si>
  <si>
    <t>SUREG Vale do Rio Pardo RS</t>
  </si>
  <si>
    <t>SUREG Serrana RS</t>
  </si>
  <si>
    <t>SUREG Vale do Taquari RS</t>
  </si>
  <si>
    <t>SUREG Erechim RS</t>
  </si>
  <si>
    <t>SUREG Alto Jacuí</t>
  </si>
  <si>
    <t>SUREG Espumoso RS</t>
  </si>
  <si>
    <t>Sureg Estação RS</t>
  </si>
  <si>
    <t>SUREG Aliança RS/SC</t>
  </si>
  <si>
    <t>SUREG Planalto Médio RS</t>
  </si>
  <si>
    <t>SUREG Grande Palmeira/RS</t>
  </si>
  <si>
    <t>SUREG Alto Uruguai</t>
  </si>
  <si>
    <t>Sureg Integração Rota das Terras RS</t>
  </si>
  <si>
    <t>SUREG Botucaraí RS</t>
  </si>
  <si>
    <t>SUREG Região da Produção</t>
  </si>
  <si>
    <t>SUREG Ibiraiaras</t>
  </si>
  <si>
    <t>SUREG Altos da Serra RS/Sc</t>
  </si>
  <si>
    <t>SUREG Noroeste RS</t>
  </si>
  <si>
    <t>SUREG União RS</t>
  </si>
  <si>
    <t>SUREG Celeiro RS/SC</t>
  </si>
  <si>
    <t>SUREG Planalto RS/SC</t>
  </si>
  <si>
    <t>SUREG das Culturas RS</t>
  </si>
  <si>
    <t>SUREG Centro Serra RS</t>
  </si>
  <si>
    <t>SUREG Santa Maria</t>
  </si>
  <si>
    <t>SUREG Vale do Jaguari</t>
  </si>
  <si>
    <t>SUREG do Pampa Gaúcho</t>
  </si>
  <si>
    <t>SUREG Fronteira Sul RS</t>
  </si>
  <si>
    <t>SUREG Zona Sul</t>
  </si>
  <si>
    <t>105</t>
  </si>
  <si>
    <t>Sicredi MP</t>
  </si>
  <si>
    <t>Sicredi COOABCred/RS</t>
  </si>
  <si>
    <t>185</t>
  </si>
  <si>
    <t>Sicredi Mil</t>
  </si>
  <si>
    <t>Sicredi Pol RS</t>
  </si>
  <si>
    <t>SUREG Vale Litoral SC</t>
  </si>
  <si>
    <t>Sicredi Norte SC</t>
  </si>
  <si>
    <t>SUREG Sul SC</t>
  </si>
  <si>
    <t>SUREG Planalto das Águas PR/SP</t>
  </si>
  <si>
    <t>Sureg Progresso PR/SP</t>
  </si>
  <si>
    <t>SUREG Vanguarda PR/SP/RJ</t>
  </si>
  <si>
    <t>Sicredi Aliança PR/SP</t>
  </si>
  <si>
    <t>SUREG Paranapanema</t>
  </si>
  <si>
    <t>SUREG União PR/SP</t>
  </si>
  <si>
    <t>SUREG Centro Sul PR</t>
  </si>
  <si>
    <t>720</t>
  </si>
  <si>
    <t>SUREG Norte Sul PR/SP</t>
  </si>
  <si>
    <t>Sicredi Agroempresarial - UAD</t>
  </si>
  <si>
    <t>SUREG Integração PR/SC</t>
  </si>
  <si>
    <t>SUREG Vale do Piquiri Abcd PR/SP</t>
  </si>
  <si>
    <t>SUREG Grandes Lagos PR/SP</t>
  </si>
  <si>
    <t>SUREG Rio Paraná</t>
  </si>
  <si>
    <t>Sicredi Campos Gerais PR - UAD</t>
  </si>
  <si>
    <t>Sureg Nossa Terra</t>
  </si>
  <si>
    <t>Sicredi Vale do Ivaí - UAD</t>
  </si>
  <si>
    <t>SUREG Parque das Araucárias PR/SC</t>
  </si>
  <si>
    <t>SUREG Fronteiras PR/SC/SP</t>
  </si>
  <si>
    <t>SUREG Iguaçú PR/SC/SP</t>
  </si>
  <si>
    <t>SUREG Credjuris PR</t>
  </si>
  <si>
    <t xml:space="preserve">Sicredi Capal -  UAD </t>
  </si>
  <si>
    <t>Sureg Medicred PR</t>
  </si>
  <si>
    <t>751</t>
  </si>
  <si>
    <t>Sureg Credenoreg</t>
  </si>
  <si>
    <t>Sureg Sincocred</t>
  </si>
  <si>
    <t>SUREG Força dos Ventos SP</t>
  </si>
  <si>
    <t>Sureg Grande São Paulo SP - UAD</t>
  </si>
  <si>
    <t>Sicredi Centro Paulista SP</t>
  </si>
  <si>
    <t>Sicredi Alta Noroeste SP</t>
  </si>
  <si>
    <t>Sicredi Centro Oeste SP</t>
  </si>
  <si>
    <t>Sicredi Nova Alta Paulista SP</t>
  </si>
  <si>
    <t>Sureg São Carlos SP - UAD</t>
  </si>
  <si>
    <t>Sureg Noroeste SP - UAD</t>
  </si>
  <si>
    <t>Sicredi Centro Norte SP - UAD</t>
  </si>
  <si>
    <t>Sicredi Rio - UAD</t>
  </si>
  <si>
    <t>Sureg Vale do Cerrado - UAD</t>
  </si>
  <si>
    <t>Sicredi Sudoeste MT - UAD</t>
  </si>
  <si>
    <t>SUREG Noroeste MT</t>
  </si>
  <si>
    <t>SUREG Araxingu MT</t>
  </si>
  <si>
    <t>SUREG Sul MT</t>
  </si>
  <si>
    <t>Sicredi Norte MT - UAD</t>
  </si>
  <si>
    <t>SUREG Univales MT/RO</t>
  </si>
  <si>
    <t>Sicredi Carajas - PA</t>
  </si>
  <si>
    <t>Sicredi Nordeste PA</t>
  </si>
  <si>
    <t>Sicredi Ouro Verde MT</t>
  </si>
  <si>
    <t>Sicredi Celeiro do MT</t>
  </si>
  <si>
    <t>Sicredi Pantanal MS - UAD</t>
  </si>
  <si>
    <t>SUREG Sul MS</t>
  </si>
  <si>
    <t>Sicredi União MS/TO - UAD</t>
  </si>
  <si>
    <t>Sicredi Campo Grande MS - UAD</t>
  </si>
  <si>
    <t>Sicredi Celeiro Centro Oeste - UAD</t>
  </si>
  <si>
    <t>Sicredi Sudoeste GO - UAD</t>
  </si>
  <si>
    <t>Sicredi Planalto Central - UAD</t>
  </si>
  <si>
    <t>Sicredi Centro Oeste GO - UAD</t>
  </si>
  <si>
    <t>Central MS</t>
  </si>
  <si>
    <t>Central PR</t>
  </si>
  <si>
    <t>Central SUL</t>
  </si>
  <si>
    <t>Envio os passivos contingentes do 1º semestre de 2017, e peço a gentileza de que:_x000D_
_x000D_
1 - verifiquem se as unidades de atendimento estão corretas, caso não, respondam informando quais são._x000D_
_x000D_
2 - deem ciência dos valores que serão lançados na contabilidade e nos retornem com o "de acordo"._x000D_
_x000D_
3 - Encaminhem o email dos colegas que também devem receber esse email._x000D_
_x000D_
4 - caso tudo esteja "ok" para os colegas, peço que retornem igualmente, sinalizando que está tudo de acordo._x000D_
_x000D_
Por fim, peço que nos respondam no PRAZO: 14/06/2017 - quarta-feira._x000D_
_x000D_
Eventuais duvidas, estamos à disposição.</t>
  </si>
  <si>
    <t>PASSIVOS CONTIGENTES - 1º SEMESTRE 2017 [COOP]</t>
  </si>
  <si>
    <t>matheus_forte@sicredi.com.br;swami_testa@sicredi.com.br</t>
  </si>
  <si>
    <t>Andrieli Berni</t>
  </si>
  <si>
    <t>Advogada</t>
  </si>
  <si>
    <t>Superintendência Juridica</t>
  </si>
  <si>
    <t>Banco Cooperativo Sicredi</t>
  </si>
  <si>
    <t>51 33589829</t>
  </si>
  <si>
    <t>Nome cooperativa</t>
  </si>
  <si>
    <t>Bruno Piovezan</t>
  </si>
  <si>
    <t>Ação de Repetição de Indébito c/c Danos Morais e Materiais</t>
  </si>
  <si>
    <t>Lenita Tieppo Lucho</t>
  </si>
  <si>
    <t>Marcelo Damin</t>
  </si>
  <si>
    <t>010/1.17.0008406-2</t>
  </si>
  <si>
    <t>033/1.13.0009814-7</t>
  </si>
  <si>
    <t>145/1.16.0000590-2</t>
  </si>
  <si>
    <t>132/1.17.0001125-0</t>
  </si>
  <si>
    <t>070/1.17.0001391-5</t>
  </si>
  <si>
    <t>072/1.16.0006023-0</t>
  </si>
  <si>
    <t>19. Audiência de Conciliação</t>
  </si>
  <si>
    <t>Ana Maria Ritter</t>
  </si>
  <si>
    <t>Nereu Alves Bueno</t>
  </si>
  <si>
    <t>163/1.16.0000850-0</t>
  </si>
  <si>
    <t>070/1.16.0002124-0</t>
  </si>
  <si>
    <t>070/1.16.0002085-5</t>
  </si>
  <si>
    <t>Paulo Sergio Fazan</t>
  </si>
  <si>
    <t>039/1.15.0008754-6</t>
  </si>
  <si>
    <t>070/1.13.0002041-8</t>
  </si>
  <si>
    <t>João Carlos Moresco</t>
  </si>
  <si>
    <t>044/1.16.0001705-5</t>
  </si>
  <si>
    <t>Tais Altenhofer ME</t>
  </si>
  <si>
    <t>070/1.16.0001049-3</t>
  </si>
  <si>
    <t>001/1.13.0321318-5</t>
  </si>
  <si>
    <t>Eleandra Schroeder</t>
  </si>
  <si>
    <t>009/1.16.0005606-9</t>
  </si>
  <si>
    <t>009/1.17.0000748-5</t>
  </si>
  <si>
    <t>Marciano Seibt</t>
  </si>
  <si>
    <t>112/1.16.0001002-1</t>
  </si>
  <si>
    <t>Cleber Gonzaga</t>
  </si>
  <si>
    <t>Ação de Anulação de Débito c/c Danos Morais</t>
  </si>
  <si>
    <t>021/1.16.0016861-4</t>
  </si>
  <si>
    <t>Davi Lemes Vieira</t>
  </si>
  <si>
    <t>Adilson Theodoro</t>
  </si>
  <si>
    <t>021/1.16.0009121-2</t>
  </si>
  <si>
    <t>038/1.17.0001506-2</t>
  </si>
  <si>
    <t>DIRCEU VANZ</t>
  </si>
  <si>
    <t>022/1.15.00009667-7</t>
  </si>
  <si>
    <t>023/1.17.0003107-9</t>
  </si>
  <si>
    <t>001/1.17.0034209-7</t>
  </si>
  <si>
    <t>022/1.17.0002959-0</t>
  </si>
  <si>
    <t>022/1.17.0001615-4</t>
  </si>
  <si>
    <t>Ação Declaratória de Inexigibilidade de Débito c/c Anulação de Protesto c/c Danos Morais</t>
  </si>
  <si>
    <t>Celso Clen</t>
  </si>
  <si>
    <t>Reclamação</t>
  </si>
  <si>
    <t>Ação Reclamatória</t>
  </si>
  <si>
    <t>VICTOR EGON LAMB</t>
  </si>
  <si>
    <t>Norberto Pamio</t>
  </si>
  <si>
    <t>Fabio Bando</t>
  </si>
  <si>
    <t>Ação de Regresso</t>
  </si>
  <si>
    <t>Fernanda Gaspari</t>
  </si>
  <si>
    <t>Genesio Liberato</t>
  </si>
  <si>
    <t>Alex Hatum Gonzaga</t>
  </si>
  <si>
    <t>Hissao Tanabe</t>
  </si>
  <si>
    <t>Dirceu Crude Vieira</t>
  </si>
  <si>
    <t>Maria Lidia Dutra</t>
  </si>
  <si>
    <t>Vilson José Alves</t>
  </si>
  <si>
    <t>Neman Sahyun Neto</t>
  </si>
  <si>
    <t>Cobrança vexatória.</t>
  </si>
  <si>
    <t>Luiz Lopes Barreto</t>
  </si>
  <si>
    <t>1668097-6</t>
  </si>
  <si>
    <t>BRUNO BENTO BATISTA</t>
  </si>
  <si>
    <t>Darci de Agostinho</t>
  </si>
  <si>
    <t>Endosso Mandato</t>
  </si>
  <si>
    <t>Anderson Lugnani</t>
  </si>
  <si>
    <t>Jorge Paulo Ambrose</t>
  </si>
  <si>
    <t>Paulo Payo Mateos</t>
  </si>
  <si>
    <t>Edilton Pinheiro</t>
  </si>
  <si>
    <t>359/2017</t>
  </si>
  <si>
    <t>Sandro Dias Reberti</t>
  </si>
  <si>
    <t>Clodoaldo Frausino</t>
  </si>
  <si>
    <t>Edson Luppo</t>
  </si>
  <si>
    <t>Maria José Bertolo</t>
  </si>
  <si>
    <t>Procon - PR</t>
  </si>
  <si>
    <t>259/2016</t>
  </si>
  <si>
    <t>Adair Guedes</t>
  </si>
  <si>
    <t>Rafael Rogeski</t>
  </si>
  <si>
    <t>Ação de Reparação de Danos</t>
  </si>
  <si>
    <t>Irio Braz Brun</t>
  </si>
  <si>
    <t>AI.2017.21.0018</t>
  </si>
  <si>
    <t>Auto de infração.</t>
  </si>
  <si>
    <t>022/1.16.0006781-4</t>
  </si>
  <si>
    <t>Ação de Obrigação de Fazer c/c Indenização por Danos Morais e Materiais com Pedido de Antecipação de Tutela</t>
  </si>
  <si>
    <t>Manoel Faria Campos</t>
  </si>
  <si>
    <t>Antonio Picoloto</t>
  </si>
  <si>
    <t>Açao anulatoria.</t>
  </si>
  <si>
    <t>Baixa da restrição</t>
  </si>
  <si>
    <t>Hipoteca.</t>
  </si>
  <si>
    <t>Alessandro Belter</t>
  </si>
  <si>
    <t>Italo Araújo</t>
  </si>
  <si>
    <t>Diferenças salarias por desvio de função, Dano Moral, Indenização pela Incapacidade Temporária, Nulidade da Demissão, Reversão da justa causa, Restituição de descontos alegadamente indevidos, Intervalo Intrajornada, Horas Extras e reflexos.</t>
  </si>
  <si>
    <t>Sentença procedente em parte, deu a condição de bancária que podemos recorrer por conta da OJ 379 TST, assim podendo reformar a sentença. Aguardar acordão do recurso ordinário.</t>
  </si>
  <si>
    <t>Perspectiva de julgamento possivelmente favorável em razão da tese discutida no processo</t>
  </si>
  <si>
    <t>Perspectiva de julgamento favorável em razão da tese discutida no processo</t>
  </si>
  <si>
    <t>Reclamatória Trabalhista</t>
  </si>
  <si>
    <t>Possível</t>
  </si>
  <si>
    <t>211/2016</t>
  </si>
  <si>
    <t>Camila Amaral Rodrigues</t>
  </si>
  <si>
    <t>Maraisa Mirela Borges Vieira da Silva</t>
  </si>
  <si>
    <t>Dianara Maria Dias Gomes</t>
  </si>
  <si>
    <t>0010889-89.2017.5.18.0131</t>
  </si>
  <si>
    <t>0010782-45.2017.5.18.0131</t>
  </si>
  <si>
    <t>0010781-60.2017.5.18.0131</t>
  </si>
  <si>
    <t>232/2016</t>
  </si>
  <si>
    <t>Valor conforme multa</t>
  </si>
  <si>
    <t>Numero cooperativa</t>
  </si>
  <si>
    <t>CIV25. Prova Testemunhal 
(deferida)</t>
  </si>
  <si>
    <t>CIV44. Cumprimento de 
sentença (extinção)</t>
  </si>
  <si>
    <t>09/11/2017 
 00:00</t>
  </si>
  <si>
    <t>CIV32. Concluso (aguarda 
sentença)</t>
  </si>
  <si>
    <t>Leonel de Almeida 
Godoy</t>
  </si>
  <si>
    <t>0009358-
41.2017.8.16.0173</t>
  </si>
  <si>
    <t>31/01/2018 
 00:00</t>
  </si>
  <si>
    <t>ROBSON DA SILVA 
SOUZA</t>
  </si>
  <si>
    <t>1000106-
39.2017.8.11.0010</t>
  </si>
  <si>
    <t>CIV15. Contestação 
(protocolizada)</t>
  </si>
  <si>
    <t>Remota 
porque o 
cancelamento 
do cartao se 
fundamenta 
em clausula 
contratual.</t>
  </si>
  <si>
    <t>10/11/2017 
 13:00</t>
  </si>
  <si>
    <t>0000081-
73.2017.8.16.0052</t>
  </si>
  <si>
    <t>Cobrança indevida 
de encargos. Fatura 
de cartão de 
crédito paga na 
data de vencimento. 
- PEDIDOS: 
Devolução em dobro 
do valor cobrado 
indevidamente e 
danos morais.
- VALOR ESTIMADO: 
R$ 5.000,00</t>
  </si>
  <si>
    <t>Cobrança indevida 
de encargos por 
pagamento dentro da 
data aprazada</t>
  </si>
  <si>
    <t>CIV204. Aguardando 
Despacho</t>
  </si>
  <si>
    <t>Eliakim Oliveira 
Barbosa</t>
  </si>
  <si>
    <t>1005639-
42.2017.8.26.0048</t>
  </si>
  <si>
    <t>Juizado Especial Cível-
Atibaia - SP</t>
  </si>
  <si>
    <t>A Autora ajuizou 
Ação Anulatória com 
Pedido de Tutela 
Antecipada c.c 
Obrigação de Não 
Fazer e Restituição 
por Danos Morais 
sob alegação de que 
no mês de outubro 
de 2015, teria 
entrado em contrato 
com a Corré P.H 
DUARTE para 
contratação dos 
serviços de 
monitoramento de 
sua residência, por 
alarmes, contudo, 
em meados do mês de 
junho de 2016, 
teria tido 
problemas com o 
sistema adquirido 
com eventuais 
falhas sistêmicas.
Prossegue alegando 
que no mês de 
outubro de 2016, 
teria solicitado o 
cancelamento dos 
serviços, momento 
em que o 
proprietário da 
empresa Corré 
Paulo, teria 
entrado em contato 
com o Autor para 
requerer a 
reconsideração da 
decisão, ocasião em 
que manteve os 
serviços, 
entretanto, diante 
de novos problemas, 
no mês de novembro 
de 2016, solicitou 
o cancelamento.
Aduz que mesmo 
tendo solicitado o 
cancelamento, 
verificou que o 
protesto foi 
efetivado, motivo 
pelo qual pleiteia: 
(i) seja deferida a 
liminar, com fim de 
sustar os 
protestos; (ii) 
extinção das 
cobranças; (iii) 
indenização à 
título de danos 
morais, no valor de 
R$ 6.720,00 (seis 
mil, setecentos e 
vinte reais).</t>
  </si>
  <si>
    <t>Karine Soares Canan 
(MEI)</t>
  </si>
  <si>
    <t>0002194-
24.2017.8.16.0141</t>
  </si>
  <si>
    <t>Juizado Especial Cível-
Realeza - PR</t>
  </si>
  <si>
    <t>Retirada da máquina 
de cartão 
(Redecard). 
Cobrança indevida 
após 4 meses da 
retirada.
- PEDIDOS: 
Indenização por 
dano moral e 
devolução em dobro.
- VALOR ESTIMADO: 
R$ 10.000,00</t>
  </si>
  <si>
    <t>Adalberto Luiz 
Klauck</t>
  </si>
  <si>
    <t>0001682-
87.2017.8.16.0061</t>
  </si>
  <si>
    <t>Juizado Especial Cível-
Capanema - PR</t>
  </si>
  <si>
    <t>Manutenção indevida 
no cadastro de 
inadimplentes.
- PEDIDOS: 
Indenização por 
danos morais.
- VALOR ESTIMADO: 
R$ 7.000,00</t>
  </si>
  <si>
    <t>Elza Aparecida 
Casotto Cacoci</t>
  </si>
  <si>
    <t>1006331-
82.2017.8.26.0099</t>
  </si>
  <si>
    <t>Trata-se de Ação de 
Obrigação de Fazer 
c/c Danos Morais, 
na qual o Autor 
João afirma ter 
realizado um 
contrato de crédito 
bancário com a 
Cooperativa, tendo 
a Sra,. Elza 
avalizado com o 
veículo particular 
CELTA, RENAVAM 
00154249025, em 36 
parcelas de R$ 
1.505,99 (um mil 
quinhentos e cinco 
reais e noventa e 
nove centavos, 
através de débito 
em conta corrente e 
alienação do 
veículo, no valor 
de R$ 31.245,36 
(trinta e um mil 
duzentos e quarenta 
e cinco reais e 
trinta e seis 
centavos) com 
início em 25/01/
2015 e término em 
25/12/2017.
Aduzem que o 
contrato foi 
quitado 
antecipadamente no 
mês de abril/2017, 
e que a baixa do 
gravame seria de 
responsabilidade da 
Cooperativa.
Contudo, até a 
presente data 
consta a intenção 
de gravame sobre o 
veículo, fato este 
que impede os 
Autores de 
procederem com o 
licenciamento do 
veículo.
Diante do exposto, 
os Autores 
pleiteiam: (i) 
Deferimento da 
tutela para 
imediata baixa/
exclusão do gravame 
do veículo sob pena 
de multa diária; 
(ii) procedência da 
ação para confirmar 
a tutela; (iii) 
inversão do ônus e 
pagamentos dos 
honorários de 
sucumbência; (iv) 
Indenização por 
Danos Morias no 
valor de 9.370,00.
A tutela restou 
deferida nos termos 
que seguem:
“Posto isso, 
concedo a tutela de 
urgência para 
obrigar a parte ré 
a levantar o 
gravame de 
restrição 
financeira que 
recai sobre o 
veículo GM/Celta 4P 
spirit, ano fab. 
2009, mod. 2010, 
cor preta, placa 
EGQ-8606, objeto da 
cédula de crédito 
bancário nº. 
B42230771-6. Fixo o 
prazo de 15 dias 
para o cumprimento 
da obrigação, sob 
pena de multa 
diária a ser fixada 
oportunamente.”</t>
  </si>
  <si>
    <t>Jacober Caldeiraria 
Ltda.</t>
  </si>
  <si>
    <t>1013901-
94.2016.8.26.0248</t>
  </si>
  <si>
    <t>01ª Vara Judicial-
Indaiatuba - SP</t>
  </si>
  <si>
    <t>Trata-se de Ação 
Declaratória de 
Inexistência de 
Débitos c.c Pedido 
Liminar, ajuizada 
em face de Caixa 
Consórcios S/A 
Administradora De 
Consórcios e 
Cooperativa de 
Crédito Mútuo dos 
Profissionais da 
Área da Saúde dos 
Pequenos 
Empresários, 
Microempresários e 
Microempreendedores 
do Centro Leste 
Pau.
O Autor alega, em 
síntese, que 
firmou, em 
17.09.2008, com a 
Caixa Consórcios 
contrato de adesão, 
referente a 
aquisição de um 
consórcio em grupo, 
no qual restou 
estipulado o 
pagamento de 90 
parcelas no valor 
de R$ 2.879,41, com 
vencimento todo dia 
13 dos meses 
subsequentes.
Afirma que recebeu 
o boleto referente 
a 53ª parcela em 
atraso, motivo pelo 
qual, não foi 
efetuado o 
pagamento em dia, 
contudo, afirma que 
no próprio boleto 
havia a opção de 
emissão da segunda 
via, a ser obtida 
no site da Corré 
Caixa Consórcio. 
Prossegue alegando, 
que teria seguido 
as instruções e 
emitido referido 
boleto, e efetuado 
o pagamento deste, 
em 18.02.2013. 
Alega que após um 
período, foi 
intimidado de que a 
parcela de nº 53 
estava em aberto, o 
que supostamente o 
impossibilitaria de 
ser contemplado no 
mencionado 
consórcio ou, 
ainda, oferecer 
qualquer lance. 
Afirma ter entrado 
em contato diversas 
vezes por telefone, 
via e-mail com a 
Corré, sem obter 
êxito, tendo apenas 
a informação de que 
os valores devidos 
não teriam sido 
repassados. 
Alega que a Corré 
Caixa, teria lhe 
informado que no 
período de 
fevereiro de 2013, 
teriam ocorrido 
diversas 
falsificações de 2ª 
vias de boletos 
retirados pela 
internet, com o 
nome da Cooperativa 
e, ainda, que o 
sistema de 
segurança da Caixa 
Econômica Federal e 
da Corré Caixa 
Consórcios, teriam 
detectado a 
presença de vírus 
ao ser acionado a 
solicitação de 
emissão de 2ª via 
de boleto. 
Diante do exposto, 
pleiteia: (i) 
concessão da medida 
liminar, para que a 
autora possa 
participar dos 
sorteios, bem como 
efetuar lances, até 
a finalização do 
processo; (ii) seja 
declarada a 
inexigível ao 
final, de forma 
definitiva a 
cobrança efetuada a 
título de 
inadimplência; 
(iii) restituição 
em dobro do valor 
pago em 
duplicidade; (iv) 
condenação das Rés 
ao pagamento de 
honorários 
advocatícios.</t>
  </si>
  <si>
    <t>Ademir Schiavi</t>
  </si>
  <si>
    <t>0002118-
93.2016.8.16.0186</t>
  </si>
  <si>
    <t>Vara Única-Ampére - PR</t>
  </si>
  <si>
    <t>Práticas abusivas</t>
  </si>
  <si>
    <t>Marcelo Cezar 
Grando</t>
  </si>
  <si>
    <t>0001199-
70.2017.8.16.0186</t>
  </si>
  <si>
    <t>Juizado Especial Cível-
Ampére - PR</t>
  </si>
  <si>
    <t>Manutenção indevida</t>
  </si>
  <si>
    <t>CONTER CONSTRUÇÕES 
E COMÉRCIO S.A.</t>
  </si>
  <si>
    <t>Ação de Sustação de Protesto</t>
  </si>
  <si>
    <t>1028748-
60.2016.8.26.0100</t>
  </si>
  <si>
    <t>Trata-se de Ação 
Cautelar de 
Sustação de 
Protesto ajuizada 
em face de GT 
ARTEFATOS DE 
CONCRETO LTDA – ME 
e SICOOB, na qual o 
Autor alega que 
recebeu aviso de 
intimação de 5 
títulos emitidos 
pela GT Artefatos, 
contudo, os títulos 
estariam quitados, 
conforme recibo de 
quitação constante 
dos autos. O 
protesto se deu por 
endosso mandato.
Diante disso, 
pleiteia a sustação 
dos protestos e 
indenização por 
danos morais.</t>
  </si>
  <si>
    <t>Considerando 
a fase 
inicial, o 
risco é 
analisado 
como 
Possível.</t>
  </si>
  <si>
    <t>Diante da 
reversão do 
julgado, 
risco 
alterado 
para 
provavel.</t>
  </si>
  <si>
    <t>Ada Tina Cosméticos 
LTDA EPP</t>
  </si>
  <si>
    <t>1006046-
44.2017.8.26.0114</t>
  </si>
  <si>
    <t>01ª Vara Cível-Campinas 
- SP</t>
  </si>
  <si>
    <t>Trata-se de Ação 
Declaratória 
ajuizada 
inicialmente em 
face da empresa 
QUALY DISPLAYS  
COMUNICAÇÃO VISUAL 
EIRELI, sob 
alegação de que 
teria sido 
protestada 
indevidamente no 
valor de R$ 
1.560,00, na medida 
em que nunca teria 
realizado nenhuma 
relação comercial 
com referida 
empresa.
Alega que no dia 01/
11/2016, foi 
enviada notificação 
extrajudicial à Ré 
e ao Banco SICREDI 
para que
este promovesse, no 
prazo de 24 horas 
do recebimento 
daquela, o imediato 
cancelamento e 
baixa do título 
emitido e 
indevidamente 
apontado para 
protesto, tendo 
sido respondido 
pela Ré que não foi 
possível  realizar 
a baixa, motivo 
pelo qual, 
efetuaria o 
pagamento do título 
em cartório.
Contudo, a Autora 
foi novamente 
surpreendida com 
novos indevidos 
apontamentos para 
protesto de mais 3 
duplicatas 
mercantis, no valor 
de R$ 1.560,00, os 
quais seriam 
indevidos eis que 
duplicatas frias.
Diante disso, 
pleiteia: (i) 
tutela de urgência 
para determinar a 
sustação dos 
efeitos do 
protesto; (ii) 
indenização por 
danos morais no 
valor de R$ 
13.619,32</t>
  </si>
  <si>
    <t>CIV47. Recurso de 
Apelação (interposto 
pelo réu/apelante)</t>
  </si>
  <si>
    <t>Considerando 
a sentença 
procedente, 
risco 
alterado 
para 
provável.</t>
  </si>
  <si>
    <t>Clinica de Olhos 
Sao Paulo Ltda. - 
ME</t>
  </si>
  <si>
    <t>0017607-
11.2009.8.26.0099</t>
  </si>
  <si>
    <t>02ª Vara Cível-Bragança 
Paulista - SP</t>
  </si>
  <si>
    <t>Alega, em síntese, 
que aderiu as 
cláusulas gerais de 
um contrato de 
adesão para o fim 
de utilizar os 
serviços 
decorrentes de 
crédito em conta-
corrente nº 30537-
5, com limite de 
crédito de 
R$15.000,00. A ré 
não entregou via do 
contrato a autora. 
O contrato está 
eivado de vícios, 
de cláusulas 
potestativas e 
leoninas que atraem 
a revisão judicial, 
à luz do CDC. Aduz 
juros ilegais 
chegam a 6% ao mês, 
muito além do 
permitido de 12% ao 
ano. Há onerosidade 
excessiva à 
consumidora com 
usura real. 
Sustenta a prática 
de anatocismo. 
Afirma que o débito 
sequer deveria 
existir diante das 
infrações as normas 
jurídicas, as 
abusividades 
contratuais, a 
cobrança de juros 
ilegais. Sustenta a 
inversão do ônus da 
prova e pede a 
exibição do 
contrato. Pede ao 
final: a) tutela 
antecipada para 
exclusão ou 
proibição de 
inclusão de seu 
nome nos órgãos de 
restrição (SERASA, 
SPC, SCPC, CCF e 
similares); b) 
declarada a 
nulidade de todas 
as cláusulas 
abusivas do 
contrato celebrado 
entre as partes; c) 
recalculo da dívida 
com os juros 
compensatórios de 
no máximo 12% ao 
ano ou juros 
simples de CDB + 1/
5 do CDB; d) 
condenação da ré na 
repetição de 
indébito com o 
pagamento em dobro 
dos pagamentos 
indevidos feitos.</t>
  </si>
  <si>
    <t>A sentença 
foi de impro
cedência da 
demanda e 
condenou a 
parte 
contrária em 
verbas de 
sucumbência 
no valor de 
R$ 1.500,00.
Em segunda 
instância o 
Tribunal 
reformou a 
decisão de 
primeiro 
grau e 
condenou à 
Cooperativa 
à revisão 
contratual, 
o valor está 
sendo 
apurado em 
liquidação 
de sentença, 
ainda não há 
uma valor 
definitivo.
Aguarda-se 
liquidação 
de eventual 
valor a ser 
pago ao 
autor. O 
valor de R$ 
15.000,00 
indicado 
acima é 
usado apenas 
como 
parâmetro, 
podendo ser 
alterado 
quando da 
liquidação 
do valor a 
ser pago ao 
Autor.</t>
  </si>
  <si>
    <t>CIV207. Concluso para 
despacho</t>
  </si>
  <si>
    <t>Considerando 
que ainda 
não há 
sentença, a 
probabilidad
e de perda é 
considerada 
possível.</t>
  </si>
  <si>
    <t>03ª Vara Cível-Mineiros 
- GO</t>
  </si>
  <si>
    <t>Se ficar 
comprovado 
que houve 
falha na 
prestação de 
serviços por 
parte da 
Cooperativa, 
poderá haver 
condenação 
em danos 
morais. 
pedido 
cooperativa: 
Sabrina 
Ferreira: 
alterar o 
centro de 
custos para 
01, tendo em 
vista que a 
AG 29 
encerrou 
suas 
atividades. 
Além disso, 
ALTERAR a 
provisão de 
R$ 15.000,00 
para R$ 
100.000,00, 
e  manter no 
possível o 
valor de R$ 
28.000,00, 
tendo em 
vista que já 
realizamos o 
pagamento de 
uma guia.</t>
  </si>
  <si>
    <t>Cooperativa de Crédito, 
Poupança e Investimento 
da Região Centro Oeste 
Paulista - Sicredi 
Centro Oeste Paulista</t>
  </si>
  <si>
    <t>Considerando 
a decisão 
que afastou 
a condenação 
de danos 
morais, 
risco foi 
alterado 
para remoto.</t>
  </si>
  <si>
    <t>Aguimar Cardoso dos 
Santos</t>
  </si>
  <si>
    <t>8011256.79.2015.8.1
1.0037</t>
  </si>
  <si>
    <t>CIV41. Trânsito em 
Julgado (sentença)</t>
  </si>
  <si>
    <t>Cooperativa de Crédito, 
Poupança e Investimento 
da Zona Sul - Sicredi 
Zona Sul RS</t>
  </si>
  <si>
    <t>Paulo Renato 
Oliveira Furtado 
Junior</t>
  </si>
  <si>
    <t>0034717-
54.2016.8.21.0022</t>
  </si>
  <si>
    <t>Trata-se de ação 
indenizatória em 
que alega o ator 
que teve seu 
crédito negado em 
razão de estar 
inscrito em órgãos 
de proteção ao 
crédito por 
protesto 
supostamente 
indevido. Sustenta 
que os títulos 
protestados possuem 
como credora 
originária PATRÍCIA 
ANDRÉ WIEGAND, 
proveniente de 
compra junto a 
Ferragem Santa 
Isabel. Afirma que 
não efetuou 
qualquer compra 
junto a ferragem, 
oportunidade em que 
se deslocou até o 
estabelecimento, 
sendo lhe informado 
que se tratava de 
um engano que seria 
solucionado de 
imediato, o que não 
ocorreu.</t>
  </si>
  <si>
    <t>Há chance de 
condenação 
caso 
evidenciado 
excesso por 
parte da 
instituição 
financeira.</t>
  </si>
  <si>
    <t>Sonia Maria Terra 
de Oliveira</t>
  </si>
  <si>
    <t>0016356-
52.2017.8.21.0022</t>
  </si>
  <si>
    <t>Trata-se de ação 
indenizatória por 
danos morais e 
materiais, na qual 
alega autora ter 
conta junto a 
instituição desde o 
ano de 2001 quando 
ainda era casada. 
Passados alguns 
anos, ao fim da 
relação, requereu 
novo cartão de 
crédito e talão de 
cheque em seu nome 
de solteira, tendo 
sido enviados ainda 
com nome antigo de 
casada. Alega que 
foi informada pelo 
gerente que não 
haveria problemas 
quanto ao nome e 
que poderia utilizá-
los mesmo assim. 
Ocorre que ao 
utilizar dos 
cheques, os mesmos 
retornaram por 
divergência de 
assinatura. Requer, 
liminarmente, a 
exclusão ou não 
inclusão de seu 
nome junto aos 
órgãos restritivos 
de crédito. No 
mérito, indenização 
por danos morais.</t>
  </si>
  <si>
    <t>30/11/2017 
 14:40</t>
  </si>
  <si>
    <t>Há chance de 
condenação 
em danos, 
caso reste 
comprovada 
falha na 
prestação de 
serviços 
pela 
instituição.</t>
  </si>
  <si>
    <t>Odecio Dorathioto 
Filho</t>
  </si>
  <si>
    <t>1004194-
86.2017.8.26.0048</t>
  </si>
  <si>
    <t>Trata-se de Ação 
Declaratória De 
Inexistência De 
Negócio Jurídico 
Com Pedido De 
Liminar C.C Danos 
Materiais E Morais, 
na qual alega o 
Autor ser 
correntista da 
Cooperativa e que 
em março de 2017 
teria sido 
constatado pelo 
próprio Banco que 
seu cartão teria 
sido clonado, sendo 
impugnado todos os 
valores ali 
constantes daquele 
boleto.
Aduz que o mesmo 
ocorreu em abril de 
2017, que teria 
levado a 
Cooperativa a 
cancelar seu cartão 
de crédito, gerando 
um novo. Informa 
que mesmo sem o 
cartão de crédito, 
teria recebido 
boleto de cobrança 
que não fez jus, o 
que teria sido 
reconhecido pela 
Cooperativa. 
Prossegue alegando, 
que teria tentado 
realizar a compra 
de seus óculos, e 
teria sido 
informado pelo 
lojista que não 
teria seu crédito 
aprovado, posto que 
o banco havia 
inscrito seu nome 
nos quadros do 
SERASA/SCPC.
Por fim, alega que 
a inscrição do nome 
do requerente nos 
quadros do SERASA/
SCPC estaria 
prejudicando o 
Autor, por não 
conseguir realizar 
compras e obter 
crédito.
Diante o exposto, 
pleiteia: (i) 
aplicação do CDC; 
(ii) indenização 
por danos morais, 
no valor arbitrado 
pelo juiz; (iii) 
inversão do ônus da 
prova; (iv) 
benefício da 
justiça gratuita; 
(v) concessão de 
liminar para 
retirada de seu 
nome dos órgãos de 
proteção ao 
crédito.
A liminar foi 
deferida, e será 
cumprida pelo 
próprio cartório, 
conforme segue:
“CONCEDO a tutela 
provisória 
postulada para 
DETERMINAR a 
imediata suspensão 
da publicidade da 
inclusão do nome do 
autor do rol de 
maus pagadores dos 
órgãos de proteção 
ao crédito em razão 
da dívida discutida 
nesta demanda. 
Providencie a 
escrivania o envio 
da ordem de 
retirada, pelo 
sistema SERASAJUD, 
incontinenti”</t>
  </si>
  <si>
    <t>010/1.17.0009846-2</t>
  </si>
  <si>
    <t>Trata-se de ação de 
cobrança c/c danos 
morais com pedido 
liminar, na qual os 
autores afirmam  
que o falecido Luiz 
Carlos Bragagnolo, 
(esposo/pai dos ora 
requerentes), teria 
firmado seguro de 
vida, bem como 
seguro prestamista, 
quando da 
contratação de 
empréstimos junto à 
instituição. 
Afirmam que o óbito 
deu-se em 
20.04.2014, que 
tais seguros teriam 
sido contratados 
junto à Cooperativa 
Nordeste – unidade 
Torres ; que os 
seguros 
prestamistas 
referem-se aos 
contratos B32030501-
3 e B312311956, mas 
que não houve 
quitação destes 
quando do óbito 
pela negativa da 
requerida. Narram 
que a viúva, Rejane 
da Silva, teria 
procurado a 
demandada a fim de 
solucionar a 
questão, tendo sido 
compelida a 
contratar nova 
cédula de crédito – 
B42031342-2  - para 
adimplir a dívida 
do falecido esposo. 
Requer o 
cumprimento dos 
contratos 
referidos, bem como 
pagamento do seguro 
de vida contratado, 
ainda, indenização 
por danos morais.</t>
  </si>
  <si>
    <t>Há chance de 
condenação 
em danos 
morais, caso 
reste 
configurada 
falha na 
prestação de 
serviço pela 
instituição.</t>
  </si>
  <si>
    <t>CICERO DOMINGOS 
DANTAS - ME</t>
  </si>
  <si>
    <t>0010080-
62.2017.820.0109</t>
  </si>
  <si>
    <t>Juizado Especial Cível-
Acari</t>
  </si>
  <si>
    <t>Claudia Rosane 
Rodrigues da Silva</t>
  </si>
  <si>
    <t>037/1.17.0002747-1</t>
  </si>
  <si>
    <t>1ª Vara Cível-
Uruguaiana - RS</t>
  </si>
  <si>
    <t>Trata-se de ação 
indenizatória na 
qual a autora alega 
ter recebido 
restituição da 
Receita Federal no 
valor de R$ 403,32 
no dia 15.09.2015, 
em sua conta 
Sicredi, mas que 
por equívoco o 
valor teria sido 
creditado em conta 
de terceiro 
estranho. Requer a 
devolução do valor 
mencionado, bem 
como indenização 
pelos danos morais 
sofridos.</t>
  </si>
  <si>
    <t>Há chance de 
condenação 
em danos 
morais e 
materiais, 
caso reste 
configurada 
falha na 
prestação de 
serviço.</t>
  </si>
  <si>
    <t>0021037-
65.2017.8.21.0022</t>
  </si>
  <si>
    <t>Trata-se de ação 
indenizatória em 
que alega a autora 
que a empresa 
Camila Cristina 
Einsweillwer emitiu 
03 boletos em seu 
nome. Sustenta que 
pagou, mensamente, 
o referidos 
boletos. Afirma que 
mesmo com a dívida 
adimplida recebeu 
boleto, com 
vencimento em 15/12/
2016, o qual foi 
devidamente pago. 
Aduz que a cobrança 
indevida resultou 
em ação judicial 
para cancelamento 
do protesto, a qual 
foi julgada 
procedente. Ao 
final, requer 
indenização por 
danos morais.</t>
  </si>
  <si>
    <t>CIV07. Audiência de 
Conciliação (designada)</t>
  </si>
  <si>
    <t>14/12/2017 
 09:30</t>
  </si>
  <si>
    <t>Há chance de 
condenação 
caso 
comprovado 
que a 
cooperativa 
extrapolou 
os poderes 
do mandato.</t>
  </si>
  <si>
    <t>Cooperativa de Crédito, 
Poupança e Investimento 
da Alta Noroeste de São 
Paulo - Sicredi Alta 
Noroeste SP</t>
  </si>
  <si>
    <t>Hércio Miguel Espig</t>
  </si>
  <si>
    <t>135100020457</t>
  </si>
  <si>
    <t>2a. Vara Cível-
Navegantes - SC</t>
  </si>
  <si>
    <t>Alega o autor, 
mediante a presente 
ação, que foi 
surpreendido  com 
uma intimação 
encaminhada pelo 
Tabelionato de 
Protesto de Título 
da cidade de 
Navegantes,  em 
virtude de um 
protesto de título 
que não é de seu 
conhecimento. Diz 
que jamais manteve 
relação mercantil 
com os requeridos, 
sendo os protestos 
completamente 
descabidos. 
Sustenta que o 
título em questão 
não possui causa 
válida, uma vez que 
não corresponderia 
a negociação 
comercial efetivada 
com os réus que 
pudesse dar azo a 
emissão da referida 
duplicata. Afirma, 
assim, que os 
protestos dos 
títulos são 
infundados.
Requer, ao final, a 
declaração de 
inexistência de 
débito e 
indenização por 
danos morais.
.</t>
  </si>
  <si>
    <t>Considerando 
que a 
sentença 
julgou a 
ação 
parcialmente 
procedente, 
a probabilid
ade de perda 
passou a ser 
considerada 
provável 
para a 
indenização 
de R$ 
4.000,00.</t>
  </si>
  <si>
    <t>Realizamos 
pagamento 
integral da 
condenação 
(R$ 
53.051,00).</t>
  </si>
  <si>
    <t>Cooperativa de Crédito, 
Poupança e Investimento 
Terra dos Pinheiras do 
Paraná e Noroeste 
Paulista - Sicredi 
Planalto das Águas PR/
SP</t>
  </si>
  <si>
    <t>Florides Javite</t>
  </si>
  <si>
    <t>001/1.13.0080710-6</t>
  </si>
  <si>
    <t>Trata-se de 
intimação para 
cumprimento de 
sentença decorrente 
da condenação em 
honorários 
advocatícios em 
ação revisional. Ao 
analisar os autos 
do processo, 
constata-se que foi 
decretada a revelia 
do Sicredi, que 
jamais ingressou no 
processo para 
apresentação de 
defesa. Às fls. 74, 
verso, consta o AR 
de citação que foi 
dirigido ao "Banco 
Sicredi", o qual 
foi recebido por 
"Carlos Rocha", em 
01/11/2013, na Av. 
Benjamin Constant, 
nº 155, em Porto 
Alegre. A cópia 
integral do 
processo está 
anexada ao 
ESPAIDER. Será 
apresentada 
impugnação ao 
cumprimento de 
sentença fundada na 
nulidade de 
citação, uma vez 
que o mandado foi 
dirigido ao Banco e 
entregue em 
endereço que não 
corresponde ao da 
sua sede. Também 
pretendemos 
fundamentar a 
nulidade de citação 
pela ausência de 
poderes do 
recebedor do 
mandado. Por fim, o 
valor executado 
também está 
equivocado, uma vez 
que a parte autora 
contabiliza a 
correção monetária 
e os juros de mora 
da condenação desde 
06/11/2013, data 
que não possui 
relação com a 
sentença.</t>
  </si>
  <si>
    <t>A ação 
revisional 
não enseja o 
desembolso 
de valores, 
exceto 
custas e 
honorários a
dvocatícios, 
e 
considerando 
que já 
existe 
sentença de 
parcial 
procedência, 
a 
perspectiva 
de perda é 
considerada 
provável.</t>
  </si>
  <si>
    <t>CIV100. Juntada de 
Petição</t>
  </si>
  <si>
    <t>Recurso de 
apelação 
interposto 
pela parte 
autora foi 
provido, 
majorando a 
condenação à 
título de 
danos morais 
para 
R$15.000,00.</t>
  </si>
  <si>
    <t>CIV19. Intimação - 
Manifestação - Produção 
de Provas</t>
  </si>
  <si>
    <t>Cooperativa de Crédito 
de Livre Admissão de 
Associados do Norte do 
Rio Grande do Sul e 
Oeste de Santa Catarina 
- Sicredi Norte RS/SC</t>
  </si>
  <si>
    <t>Pedro da Silva dos 
Santos</t>
  </si>
  <si>
    <t>Apelação Cível</t>
  </si>
  <si>
    <t>16ª Câmara Cível-Porto 
Alegre - RS</t>
  </si>
  <si>
    <t>Trata-se de Ação 
Revisional, onde a 
parte autora 
postula a revisão 
de cláusulas 
alegadamente 
abusivas em 
contrato de 
financiamento, com 
a redução de juros 
e taxas.
O Juiz, por já ter 
seu convencimento a 
respeito da 
matéria, julgou a 
ação improcedente 
antes mesmo de 
sermos citados.
O autor, por sua 
vez, apelou da 
decisão.</t>
  </si>
  <si>
    <t>A jurisprudê
ncia firmou 
entendimento 
no sentido 
de manter 
quase todos 
os encargos 
contratuais, 
desde que 
não 
evidenciada 
abusividade. 
Portanto, as 
perspectivas 
são boas de 
serem 
mantidas a 
maioria das 
cláusulas, 
exceto os 
juros 
moratórios.</t>
  </si>
  <si>
    <t>Confecções Rech 
Ltda - EPP</t>
  </si>
  <si>
    <t>0301017-
24.2016.8.24.0024</t>
  </si>
  <si>
    <t>A autora relata que 
foi surpreendida 
com o aponte para 
protesto de título 
em seu nome. Afirma 
que manteve 
qualquer relação 
com o sacador do 
título, todavia 
realizou os 
pagamentos, 
conforme comprova. 
Menciona tratar se 
de duplicata 
simulada, de modo 
que se enseja 
fraude. Requereu, 
em sede de 
antecipação de 
tutela, fosse 
determinada o 
cancelamento do 
protesto, bem como 
seja declarada a 
inexistência do 
débito e fossem os 
réus condenados ao 
pagamento de 
indenização por 
danos morais.</t>
  </si>
  <si>
    <t>Juntada Carta AR</t>
  </si>
  <si>
    <t>A autora 
relata que 
foi 
surpreendida 
com o aponte 
para 
protesto de 
título em 
seu nome. 
Afirma que 
manteve 
qualquer 
relação com 
o sacador do 
título, 
todavia 
realizou os 
pagamentos, 
conforme 
comprova. 
Menciona 
tratar se de 
duplicata 
simulada, de 
modo que se 
enseja 
fraude. 
Requereu, em 
sede de 
antecipação 
de tutela, 
fosse 
determinada 
o 
cancelamento 
do protesto, 
bem como 
seja 
declarada a 
inexistência 
do débito e 
fossem os 
réus 
condenados 
ao pagamento 
de 
indenização 
por danos 
morais.</t>
  </si>
  <si>
    <t>0301037-
15.2016.8.24.0024</t>
  </si>
  <si>
    <t>A autora reclama 
que sofreu o 
protesto de título 
indevido, uma vez 
que não possui 
dívidas com a 
corré, cedente, 
ULTRA GIRL 
CONFECÇÕES. Pede a 
desconstituição do 
débito e a 
condenação das rés 
ao pagamento de 
indenização pelo 
abalo à sua imagem.</t>
  </si>
  <si>
    <t>A autora 
reclama que 
sofreu o 
protesto de 
título 
indevido, 
uma vez que 
não possui 
dívidas com 
a corré, 
cedente, 
ULTRA GIRL 
CONFECÇÕES. 
Pede a desco
nstituição 
do débito e 
a condenação 
das rés ao 
pagamento de 
indenização 
pelo abalo à 
sua imagem.</t>
  </si>
  <si>
    <t>Considerando 
que houve 
sentença de 
procedência, 
a probabilid
ade de perda 
é 
considerada 
provável.</t>
  </si>
  <si>
    <t>Considerando 
que a 
sentença 
julgou a 
ação 
parcialmente 
procedente, 
a probabilid
ade de perda 
passou a ser 
considerada 
provável.Con
denar o 
demandado a 
pagar ao 
autor a 
quantia de 
R$ 4.000,00 
(quatro mil 
reais), a 
título de 
indenização 
por danos 
morais, 
valor este 
que deverá 
ser 
corrigido 
pelo IGP-M a 
partir da 
publicação 
da decisão e 
juros de 1% 
ao mês da 
citação.</t>
  </si>
  <si>
    <t>Acordo - 
Aguardando 
arquivamento</t>
  </si>
  <si>
    <t>Cooperativa de Crédito, 
Poupança e Investimento 
Alto Jacuí RS</t>
  </si>
  <si>
    <t>Considerando 
que há 
sentença con
denatória, a 
probabilidad
e de perda 
passa a ser 
considerada 
provável.</t>
  </si>
  <si>
    <t>Cooperativa de Crédito, 
Poupança e Investimento 
do Noroeste do Estado 
de São Paulo - Sicredi 
Noroeste SP</t>
  </si>
  <si>
    <t>Patrícia Alves 
Ferreira</t>
  </si>
  <si>
    <t>1001484-
92.2016.8.26.0383</t>
  </si>
  <si>
    <t>Vara Única-Nhandeara - 
SP</t>
  </si>
  <si>
    <t>Trata-se de Pedido 
de Tutela Cautelar 
Antecedente Para 
Sustação de 
Protesto de Cártula 
c.c Ação 
Desconstitutiva de 
Relação Cambial 
c.c. 
Inexigibilidade de 
Débito, na qual a 
Autora alega, em 
síntese, que foi 
nomeada como 
Curadora de 
Ividinez Borghi 
Alves Ferreira, sua 
mãe, por este 
motivo figura como 
contratante perante 
a Corré Gerhon 
Clínica Geriátrica. 
Afirma que o 
contrato é antigo 
vigorando desde 23/
05/2013, com 
prestação mensal no 
valor de R$ 
3.250,00 (três mil, 
duzentos e 
cinquenta reais), 
com vencimento todo 
dia 10 de cada mês. 
Aduz que teria 
esgotado todas as 
suas economias na 
manutenção dos 
cuidados especiais 
de sua mãe, dadas 
as gravidades das 
moléstias que a 
acometem. Com isso, 
afirma que todos os 
anos obteve da 
Corré Gerhon 
Clínica Geriátrica 
a manutenção dos 
valores iniciais, 
que voluntariamente 
oferece e abdica 
das correções 
anuais e mantém o 
valor original do 
contrato. 
Afirma, que em 
decorrência da 
mudança da 
diretoria, a 
operadora da 
gerência expediu 
uma notificação com 
todos os 
lançamentos das 
correções anuais 
anteriormente 
abdicadas, que 
afirma serem 
aplicadas 
abusivamente sobre 
prestações já 
vencidas e pagas, o 
que resultaria um 
grande valor. 
Aduz que o valor 
apontado na 
notificação é de R$ 
17.453,41 
(dezessete mil, 
quatrocentos e 
cinquenta e três 
reais e quarenta e 
um centavos), com 
total do débito até 
julho de 2016,  
para em seguida, 
subtrair o 
pagamento feito 
pela Autora no 
valor de R$ 
10.000,00 (dez mil 
reais) e adicionar 
o valor da 
mensalidade de 
agosto de 2016, com 
pedido de 
constituição em 
mora no valor de R$ 
12.559,20 (doze 
mil, quinhentos e 
cinquenta e nove 
reais e vinte 
centavos).
Afirma que o débito 
até agosto de 2016 
estaria em R$ 
12.559,20 (doze 
mil, quinhentos e 
cinquenta e nove 
reais e vinte 
centavos), diante 
dos lançamentos das 
correções abdicadas 
nos três anos de 
relação contratual. 
Aduz que a Corré 
Gerhon Clínica 
Geriátrica teria 
emitido duplicada 
no valor de R$ 
22.858,02 (vinte e 
dois mil, 
oitocentos e 
cinquenta e oito 
reais e dois 
centavos), que 
seria sem 
explicação dos 
valores, e teria 
procedido o 
desconto bancário 
junto à 
Cooperativa, que a 
apresentou junto ao 
Tabelião de Notas e 
Protestos, sob 
protocolo n° 
087572, em 03/11/
2016. 
Diante disso, 
pleiteia: (i) 
anulação da 
duplicata, tornando 
definitivo o 
cancelamento do 
protesto; (ii) 
deferida a sustação 
cautelar do 
protesto da 
cártula; (iii) 
oferecimento de 
caução de um 
imóvel, denominado 
“Fazenda 
Gameleira”, objeto 
da Matrícula 
14.232.
Informamos que foi 
deferida a liminar 
de sustação de 
protesto do título 
e será cumprido 
pelo cartório, 
conforme segue: 
“Presentes, pois, 
os requisitos 
legais (aparência 
do bom direito e 
perigo da demora),e 
considerando que já 
houve protesto do 
título mencionado 
na inicial, defiro 
a medida liminar. 
Faço-o para 
determinar a 
sustação do 
protesto do título. 
Oficie-se.”
Houve emenda à 
inicial, com pedido 
de antecipação da 
tutela para 
sustação de novo 
protesto, na qual a 
Autora, alega, que 
não obstante o 
deferimento da 
liminar, teria 
obtido outro 
apontamento no 
valor de R$ 
4.768,00 (quatro 
mil, setecentos e 
sessenta e oito 
reais) e que não 
teria sido 
notificada 
previamente da 
cobrança. 
Foi deferida a 
liminar de 
sustação, que será 
cumprida pelo 
cartório, conforme 
segue: 
“A aparência do bom 
direito, ao menos 
em uma análise 
incipiente, decorre 
da inexigibilidade 
do título 
mencionado na 
inicial. O perigo 
da demora também 
está caracterizado, 
face às imensas 
restrições ao 
crédito que o 
protesto de títulos 
enseja. Cumpre 
ressaltar, ainda, 
que se quer se faz 
possível aguardar a 
manifestação da 
outra parte, de 
modo que estão 
presentes também os 
requisitos dos 
artigos 797 e 804, 
ambos do Código de 
Processo Civil. 
Presentes, pois, os 
requisitos legais 
(aparência do bom 
direito e perigo da 
demora),e 
considerando que já 
houve protesto do 
título mencionado 
na inicial, defiro 
a medida liminar. 
Faço-o para 
determinar a 
sustação dos 
efeitos do protesto 
do título. Oficie-
se.”</t>
  </si>
  <si>
    <t>Considerando 
que o pedido 
é apenas 
para 
declarar 
inexigível o 
débito 
protestado 
por endosso, 
risco 
analisado 
como 
possível sem 
condenação 
pecuniária.</t>
  </si>
  <si>
    <t>Ação Cautelar de Sustação de Protesto</t>
  </si>
  <si>
    <t>090/1.15.0000835-8</t>
  </si>
  <si>
    <t>Trata-se de ação 
cautelar de 
sustação de 
protesto onde a 
parte autora relata 
que foi 
surpreendida com a 
cobrança de título 
feita pelo Banco 
Sicredi no valor de 
R$ 6.979,35, com 
vencimento para o 
dia 10/04/2015 sob 
pena de protesto. 
Aduz que esse valor 
se trata da 
primeira parcela de 
um total de seis.
Alega que tal 
cobrança é 
indevida.</t>
  </si>
  <si>
    <t>Se ficar 
comprovado 
que houve 
falha na 
prestação de 
serviço por 
parte da 
cooperativa, 
poderá haver 
condenação 
por danos 
morais.</t>
  </si>
  <si>
    <t>C. Crédito Mútuo dos 
Comerciantes de 
Veículos, Peças e 
Acessórios para 
Veículos de Curitiba e 
Região</t>
  </si>
  <si>
    <t>Maguio Vanderlei de 
Aviz Junior</t>
  </si>
  <si>
    <t>0303773-
27.2017.8.24.0038</t>
  </si>
  <si>
    <t>01ª Vara Cível-
Joinville - SC</t>
  </si>
  <si>
    <t>Trata-se de Ação 
Declaratória de 
Inexistência de 
Débito c/c 
Indenização por 
Danos Morais e 
Pedido de Tutela de 
Urgência, onde a 
parte autora relata 
que ao tentar 
solicitar crédito 
em uma loja da 
cidade, teve o 
pedido negado em 
virtude de estar 
cadastrado junto ao 
SERASA e protestado 
junto ao 1º 
Tabelionato de 
Notas e 1º Ofício 
de Protesto de 
Títulos da sua 
cidade, referente 
ao título A3675B, 
no valor de R$ 
1.267,00 protestado 
em 29/12/2014.
Relata que jamais 
manteve qualquer 
relação comercial 
junto ao primeiro 
demandado CONTATO 
COMÉRCIO DE 
ACESSÓRIOS LTDA.</t>
  </si>
  <si>
    <t>A probabilid
ade de perda 
é 
considerada 
"Possível", 
conforma 
manual e 
entendimento 
jurisprudenc
ial.</t>
  </si>
  <si>
    <t>Marcelo da Silva 
Ouriques Me</t>
  </si>
  <si>
    <t>0305820-
64.2017.8.24.0008</t>
  </si>
  <si>
    <t>Em resumo, o autor 
reclama que foi 
surpreendido com o 
protesto de 
duplicata. Refere 
que jamais possuiu 
qualquer relação 
com a referida 
empresa que enseja 
o protesto, de modo 
que é indevido. 
Sustenta que o 
Sicredi possui 
responsabilidade 
pelos efeitos do 
protesto. Afirma 
que solicitou as 
corrés que 
providenciassem a 
baixa do protesto, 
porém, não foi 
atendida sua 
solicitação. Pede 
liminarmente a 
suspensão dos 
efeitos do 
protesto, 
declaração de 
inexistência de 
débito e a 
condenação das 
requeridas por 
danos morais.</t>
  </si>
  <si>
    <t>TEODOSINA MARIA DA 
SILVA</t>
  </si>
  <si>
    <t>1000037-
70.2017.8.11.0086</t>
  </si>
  <si>
    <t>Obrigaçao de fazer.</t>
  </si>
  <si>
    <t>21/11/2017 
 16:00</t>
  </si>
  <si>
    <t>Remota 
porque o 
novo pedido 
de plano de 
saude ja foi 
pactuado com 
a unimed.</t>
  </si>
  <si>
    <t>Considerando 
se tratar de 
Sustação de 
Protesto, o 
risco é 
analisado 
com possível 
(danos 
morais).</t>
  </si>
  <si>
    <t>Gilvane Pereira 
Simão</t>
  </si>
  <si>
    <t>5003554-
29.2017.4.04.7204</t>
  </si>
  <si>
    <t>2ª Vara Federal-
Criciúma - SC</t>
  </si>
  <si>
    <t>Trata-se de ação 
indenizatória em 
que alega o autor 
que é correntista 
da CEF. Discorre 
que em agosto de 
2013 realizou 
transação comercial 
com a empresa 
COMERCIAL DE GÁS 
SANRAVI, no total 
de R$ 1.000,00, 
sendo que o 
pagamento se deu 
através do cheque 
nº 900112, com data 
de 15/08/2013. 
Relata que passado 
alguns dias a 
empresa de gás 
ligou para a 
empresa do autor 
informando que o 
cheque havia sido 
devolvido por 
ausência de fundos. 
Afirma que na mesma 
oportunidade emitiu 
extrato e verificou 
que o referido 
cheque havia sido 
compensado no dia 
15/08/2013, bem 
como possuía saldo 
em conta. Aduz que 
o gerente da CEF 
lhe informou que o 
cheque nº 900112, 
no valor de R$ 
1.000,00, realmente 
fora compensado no 
dia 15/08/2013, 
sendo o valor 
destinado para o 
Sicredi, não 
sabendo informar o 
motivo deste não 
ter repassado o 
valor para a 
empresa COMERCIAL 
DE GÁS SANRAVI. 
Alega ainda que o 
gerente da CEF lhe 
informou que mesmo 
após ter sido 
compensado o 
cheque, o mesmo foi 
devolvido pelo 
Banco Cooperativo 
Sicredi, por 
insuficiência de 
fundos (alínea 11), 
no dia 16/08/2013, 
por motivos que não 
soube informar. Por 
fim, requer 
indenização por 
danos morais.</t>
  </si>
  <si>
    <t>CIV63. Audiência de 
Instrução (designada)</t>
  </si>
  <si>
    <t>Há chance de 
condenação, 
tendo em 
vista que 
houve 
devolução 
indevida do 
cheque, o 
que enseja 
reparação.</t>
  </si>
  <si>
    <t>Ricardo Rodrigues 
Marques</t>
  </si>
  <si>
    <t>9003150-
54.2017.8.21.0008</t>
  </si>
  <si>
    <t>Trata-se de Ação 
Indenizatória por 
Danos 
Extrapatrimoniais, 
em que o autor 
relata possuir 
conta poupança 
junto ao demandado.
Relata que em abril 
do corrente ano, se 
dirigiu até uma 
agência Sicredi e 
tentou sacar 
determinado valor 
da sua conta, 
restando 
impossibilitado.
Aduz que na hora do 
saque, recebeu 
mensagem do caixa 
eletrônico, 
informando que o 
seu cartão estaria 
cancelado e que 
deveria procurar a 
sua cooperativa.
Alega ter tentado 
efetuar saques em 
diversas agências, 
porém, sempre 
aparecia tal 
mensagem no caixa 
eletrônico.
Relata que, na 
segunda feira, dia 
17 de abril, se 
dirigiu até a sua 
agência buscando 
uma explicação para 
o cancelamento de 
seu cartão. Aduz 
que a atendente não 
soube lhe explicar 
por qual motivo o 
cartão havia sido 
cancelado, 
sugerindo que 
solicitasse outro 
cartão.
Informa que no dia 
seguinte, recebeu 
uma ligação da 
atendente do banco 
Requerido, onde lhe 
foi explicado que o 
Sicredi estava 
mudando o sistema 
dos cartões e que 
provavelmente, em 
razão disso, tenha 
havido o 
cancelamento do seu 
cartão.
Requer a condenação 
do demandado no 
pagamento de 
indenização por 
danos morais.</t>
  </si>
  <si>
    <t>CIV51. Recurso Inominado 
(interposto pelo autor)</t>
  </si>
  <si>
    <t>Caso fique 
comprovado 
que houve 
falha na 
prestação de 
serviços por 
parte do 
Sicredi, 
poderá haver 
condenação 
em danos 
morais.</t>
  </si>
  <si>
    <t>Cooperativa de Crédito, 
Poupança e Investimento 
do Rio de Janeiro - 
Sicredi Rio RJ</t>
  </si>
  <si>
    <t>Cristina Fiorentini 
Barbosa</t>
  </si>
  <si>
    <t>0157771-
43.2017.8.19.0001</t>
  </si>
  <si>
    <t>04º Juizado Especial 
Cível-Rio de Janeiro - 
RJ</t>
  </si>
  <si>
    <t>Trata-se de Ação 
Indenizatória de 
Perdas e Danos 
Materiais e Morais, 
ajuizada por 
Cristina Fiorentini 
Barbosa, na qual 
alega que em 29/04/
17 teria recebido 
uma ligação da 
Cooperativa 
informando que seu 
cartão estava sendo 
utilizado no 
exterior e se ela 
tinha ciência deste 
fato, e que seu 
cartão seria 
bloqueado para não 
ocorrer qualquer 
transação e que os 
saques efetuados 
seriam devolvidos, 
no primeiro dia 
útil. 
Afirma que até a 
presente data não 
houve a devolução 
dos valores 
debitados no 
exterior, e que 
teria entrado em 
contato com a 
Cooperativa em 01/
05/2017, sob 
protocolo 14092711-
29, onde teria sido 
informada que o 
valor seria 
estornado no 
primeiro dia útil 
subsequente a 
ligação e um novo 
cartão chegaria em 
5 dia úteis, que 
não teriam 
acontecido. 
Alega que teria 
voltado a entrar em 
contato com a 
Cooperativa, sob os 
protocolos números 
14195718-9 e 
1419849-8, entre 
outros, sem sucesso 
na obtenção do 
estorno dos 
valores.
Afirma que, em 11/
05/2017, dirigiu-se 
à agencia e 
preencheu o 
formulário da 
“contestação”, e 
teriam informado 
que o estorno 
aconteceria em 10 
dias, o que não 
ocorreu.
Diante o exposto, 
pleiteia: (i) 
deferimento da 
tutela antecipada, 
para que a 
Cooperativa, no 
prazo de 48 horas, 
devolva o valor de 
R$ 468,65, em 
dobro, debitados de 
sua conta, sob pena 
de multa diária de 
R$ 500,00, até a 
data da devolução; 
(ii) pagamento de 
indenização por 
danos morais, no 
valor de 40 
salários mínimos; 
(iii) inversão do 
ônus da prova.
Informamos que o 
pedido liminar foi 
indeferido, 
conforme segue: 
“Indefiro o pedido 
de tutela 
provisória, tendo 
em vista que não se 
fazem presentes os 
requisitos que 
autorizam sua 
concessão, 
notadamente o 
perigo de dano 
irreparável ou 
risco ao resultado 
útil do processo, 
nos termos do 
artigo 300 do CPC. 
Registre-se, ainda, 
que eventual dano 
causado à parte 
autora será 
devidamente 
indenizado quando 
da prolação da 
sentença.”</t>
  </si>
  <si>
    <t>Sentença Imp
rocedente, o 
risco é 
analisado 
como 
possível.</t>
  </si>
  <si>
    <t>Mariano Ivasko e 
Cia Ltda</t>
  </si>
  <si>
    <t>0002810-
40.2017.8.16.0095</t>
  </si>
  <si>
    <t>01ª Vara Cível-Irati - 
PR</t>
  </si>
  <si>
    <t>PETROMIX COMÉRCIO 
DE CONCRETO LTDA</t>
  </si>
  <si>
    <t>0001612-
32.2017.8.19.0079</t>
  </si>
  <si>
    <t>2ª Vara Cível-
Petrópolis - RJ</t>
  </si>
  <si>
    <t>Protesto Indevido. 
Duplicata. Falha 
operacional 
interna. Inscrição 
em restritivos;</t>
  </si>
  <si>
    <t>Juntada de Ofício</t>
  </si>
  <si>
    <t>C. Crédito Mútuo e Inv. 
dos Integrantes da 
Magistratura e do 
Ministério Público no 
Estado do Paraná</t>
  </si>
  <si>
    <t>Márcia Regina Cosmo</t>
  </si>
  <si>
    <t>0036581-
39.2017.8.16.0182</t>
  </si>
  <si>
    <t>"A Requerente alega 
que viajou para o 
Canadá em 27/06/
2017, razão pela 
qual solicitou à 
Central de 
Atendimento do 
BANSICREDI que seu 
cartão de crédito 
fosse liberado para 
compras 
internacionais. 
Alega que o cartão 
de crédito foi 
utilizado na 
oportunidade do 
check-in no hotel 
Victoria – Embassy 
Inn (C$ 692,52), 
sendo que o valor 
foi estornado no 
check-out, pois a 
Requerente preferiu 
fazer o pagamento 
em espécie. 
Sustenta que o 
cartão foi 
utilizado mais uma 
vez, na 
oportunidade do 
check-in no Hampton 
Inn (C$ 150,00), 
mas não passou na 
loja Spokes, para 
aluguel de 
bicicleta para 
passeio. Aduz ter 
recebido a 
informação de 
bloqueio do cartão 
por suspeita de 
fraude, 
representada 
justamente pela 
tentativa de 
locação da 
bicicleta. 
Sustenta, ainda, 
que enquanto esteve 
em férias no 
Canadá, seu cartão 
foi utilizado no 
Brasil, alegando 
que as referidas 
compras lhe são 
estranhas, 
configurando a 
clonagem do cartão, 
que foi bloqueado 
durante suas férias 
no exterior. Pugna 
pela reparação dos 
danos morais 
sofridos, pois 
alega ter repassado 
ao Banco a 
informação de que 
estaria em viagem 
no exterior.
- PEDIDOS: 
Indenização por 
Danos Morais, na 
monta de R$ 
16.975,20."</t>
  </si>
  <si>
    <t>26/02/2018 
 16:45</t>
  </si>
  <si>
    <t>PAULO DIOGO PEREIRA</t>
  </si>
  <si>
    <t>0318174312017824003
8</t>
  </si>
  <si>
    <t>03º Juizado Especial 
Cível-Joinville - SC</t>
  </si>
  <si>
    <t>Em resumo, o autor 
informa que 
contratou o serviço 
de rastreamento de 
seu veículo da 
empresa CONTATO 
COMÉRCIO DE 
ASSESSORIOS EIRELI 
– ME e que os 
pagamentos eram 
realizados por 
boleto bancários. 
Alega que em 10/08/
2015 solicitou o 
cancelamento do 
referido serviço. 
Ocorre que o autor 
foi surpreendido 
com restrição de 
seu nome nos 
restritivos de 
crédito em razão 
aquele contrato. 
Afirma que o 
protesto é 
indevido. Pede 
liminarmente o 
cancelamento do 
protesto a 
declaração de 
inexistência do 
débito e 
indenização por 
danos morais.</t>
  </si>
  <si>
    <t>CIV205. Despacho 
Proferido</t>
  </si>
  <si>
    <t>16/11/2017 
 16:00</t>
  </si>
  <si>
    <t>Karolayne Tays da 
Silva Oliveira</t>
  </si>
  <si>
    <t>0033793-
20.2017.8.19.0004</t>
  </si>
  <si>
    <t>2º Juizado Especial 
Cível-São Gonçalo - RJ</t>
  </si>
  <si>
    <t>Trata-se de Ação de 
Restituição de 
Valor c/c 
Indenização por 
Danos Morais, na 
qual a Autora alega 
ser titular da 
conta salário nº 
23082-0, que foi 
aberta pela empresa 
em que trabalha 
(Criar Centro de 
Reabilitação). 
Afirma que no dia 
18/08/2017, ao 
tentar sacar seu 
salário foi 
informada que sua 
conta estava 
desprovida de saldo 
eis que houveram 3 
saques naquele 
mesmo dia de R$ 
1.000,00, R$ 100,00 
e R$ 155,00 
respectivamente.
Alega ter realizado 
duas reclamações 
perante o SAC nº 
15010240 e 15010285 
e boletim de 
ocorrência.
Diante disso, a 
Autora pleiteia o 
ressarcimento do 
valor de R$ 
1.225,00 
devidamente 
corrigido e 
indenização por 
danos morais no 
valor de R$ 
18.740,00.</t>
  </si>
  <si>
    <t>Audiência de 
conciliação, instrução e 
julgamento</t>
  </si>
  <si>
    <t>10/11/2017 
 16:00</t>
  </si>
  <si>
    <t>Metalúrgica AMD 
LTDA</t>
  </si>
  <si>
    <t>058090034241</t>
  </si>
  <si>
    <t>01ª Vara Judicial-São 
Bento do Sul - SC</t>
  </si>
  <si>
    <t>Relata a autora que 
fora surpreendido 
ao receber 
notificação 
extrajudicial de 
apontamento para 
protesto de 
duplicatas emitidas 
pela primeira ré. 
Alega que há tempos 
não existe relação 
comercial entre a 
primeira ré IBM – 
Comércio de 
Ferramentas de 
Corte LTDA, 
alegando que os 
títulos em questão 
eram ilícitos. 
Afirma que em razão 
do aponte para 
protesto dos 
títulos teve seu 
“nome 
abalado”.Requer, ao 
final, a declaração 
de inexigibilidade 
dos títulos, bem 
como a condenação 
dos réus a indenizá-
la pelos danos 
morais alegadamente 
sofridos.
Por se tratar de 
endosso-
translativo, as 
perspectivas não 
são muito 
favoráveis ao 
banco. De qualquer 
forma, questões 
como o fato de o 
protesto ser 
ferramenta 
necessária para 
garantir direito de 
regresso do banco 
contra o 
endossante, e com 
isso, tratar-se de 
um exercício 
regular de um 
direito, pode vir a 
auxiliar o banco em 
sua defesa. 
Ressalta-se, 
outrossim, que em 
caso de condenação 
foi requerido o 
direito de regresso 
contra a endossante 
do título. Há 
pedido de 
condenação por 
danos morais.</t>
  </si>
  <si>
    <t>Por se 
tratar de 
endosso-
translativo, 
as 
perspectivas 
não são 
muito 
favoráveis 
ao banco. 
Sentença 
julgou 
procedente a 
ação 
condenando 
os réus, sol
idariamente, 
ao pagamento 
de R$ 
20.000,00 a 
título de 
danos 
morais. 
Desta 
decisão 
interpusemos 
 recurso de 
apelação o 
qual foi 
improvido. 
Houve então 
interposição 
de recurso 
especial, o 
qual teve o 
qual aguarda 
julgamento.</t>
  </si>
  <si>
    <t>Cooperativa de Crédito, 
Poupança e Investimento 
Centro Sul - Sicredi 
Centro Sul PR/SC/RJ</t>
  </si>
  <si>
    <t>Considerando 
que a 
sentença 
julgou a 
ação improce
dente, a pro
babilidade 
de perda 
passou a ser 
considerada 
remota.</t>
  </si>
  <si>
    <t>O acórdão 
reduziu a 
condenação 
em danos 
morais para 
R$10.000,00 
e honorários 
de 15% do 
valor da 
condenação.</t>
  </si>
  <si>
    <t>CIV42. Cumprimento de 
sentença (intimação)</t>
  </si>
  <si>
    <t>03ª Vara Cível-Passo 
Fundo - RS</t>
  </si>
  <si>
    <t>Aguarda Remessa ao 
Superior Tribunal de 
Justiça (STJ)</t>
  </si>
  <si>
    <t>Considerando 
que o 
julgamento 
do recurso 
foi 
desfavorável 
ao Sicredi, 
a probabilid
ade de perda 
passou a ser 
considerada 
provável.</t>
  </si>
  <si>
    <t>Willian dos Santos 
Alves</t>
  </si>
  <si>
    <t>Reclamação do PROCON</t>
  </si>
  <si>
    <t>0113-029.161-9</t>
  </si>
  <si>
    <t>Procon - MS-Campo 
Grande - MS</t>
  </si>
  <si>
    <t>Multa. tempo de 
espera em fila.</t>
  </si>
  <si>
    <t>A 
Cooperativa 
foi autuada 
pelo 
município 
requerido, 
por meio de 
seu órgão ad
ministrativo 
PROCON de 
Campo 
Grande, por 
suposta 
infração à 
Lei Estadual 
nº. 2.085/
2000, bem 
como à Lei 
Municipal 
nº. 4.303/
2005, que 
regulam o 
tempo de 
espera em 
fila, tendo 
sido 
instaurado o 
Processo Adm
inistrativo 
nº. 
0113.029.161-
9. A 
instauração 
do aludido 
processo adm
inistrativo 
se deu em 
decorrência 
de 
reclamação 
apresentada 
por William 
dos Santos 
Alves 
perante o 
Procon 
Municipal, 
sob a 
alegação de 
que teria 
permanecido 
aguardando 
em fila para 
atendimento 
por tempo 
superior ao 
permitido 
por Lei. 
Multa 
aplicada cor
respondente 
a 100 UFERMS 
(R$ 
2.184,00)</t>
  </si>
  <si>
    <t>Bruno Timotheo de 
Brito</t>
  </si>
  <si>
    <t>1015131-
43.2017.8.26.0344</t>
  </si>
  <si>
    <t>Trata-se de Ação de 
Indenização por 
danos morais, na 
qual o Autor alega, 
em síntese, que em 
fevereiro de 2015, 
passou um cheque no 
valor de R$ 
4.000,00 (quatro 
mil reais) para 
realização de uma 
compra.
Afirma que, para 
que houvesse saldo 
em sua conta, 
realizou um 
depósito, em 
dinheiro, no valor 
de R$ 3.950,00 
(três mil, 
novecentos e 
cinquenta reais) e 
que em 17/04/2017, 
teria resgatado um 
título no valor de 
R$ 550,00 
(quinhentos e 
cinquenta reais), 
contudo, alega que, 
em 29/04/2015, o 
cheque teria sido 
devolvido por 
“insuficiência de 
fundo”.
Assim, pleiteia na 
presente ação: (i) 
condenação à título 
de danos morais no 
valor de R$ 
25.000,00 (vinte e 
cinco mil reais); 
(ii) seja oficiado 
o Ministério 
Público, para 
apuração de crime 
contra o 
consumidor; (iii) 
inversão do ônus da 
prova.</t>
  </si>
  <si>
    <t>Cooperativa de Credito, 
Poupança e Investimento 
Integração - Sicredi 
Integração PR/SC</t>
  </si>
  <si>
    <t>Aguardando 
trânsito em 
julgado</t>
  </si>
  <si>
    <t>Lisiane Solner 
Gallert</t>
  </si>
  <si>
    <t>001/1.16.0087745-2</t>
  </si>
  <si>
    <t>17ª Vara Cível-Porto 
Alegre - RS</t>
  </si>
  <si>
    <t>Trata-se de ação 
indenizatória por 
danos morais, na 
qual alega a autora 
ter ajuizado ação 
anterior sob o nº 
001/1.15.0048707-5 
na qual requereu o 
cancelamento de 
protesto referente 
a cheque prescrito, 
tendo sido 
confirmado em 
acórdão o 
cancelamento do 
referido protesto, 
o que até a 
presente data não 
foi cumprido pela 
instituição ré. 
Requer, no mérito, 
danos morais.</t>
  </si>
  <si>
    <t>Há chance de 
condenação 
em danos 
morais, caso 
reste 
configurada 
falha da 
instituição 
financeira 
em cumprir a 
determinação 
da ação 
ajuizada ant
eriormente.</t>
  </si>
  <si>
    <t>Pede a 
devolução em 
dobro do 
valor pago e 
a 
indenização 
pelos danos 
morais. 
Considerando 
que ainda 
não há 
sentença, a 
probabilidad
e de perda é 
considerada 
possível.</t>
  </si>
  <si>
    <t>Douglas Ferrari 
Trento</t>
  </si>
  <si>
    <t>9000162-
95.2017.8.21.0158</t>
  </si>
  <si>
    <t>Juizado Especial Cível-
Rodeio Bonito - RS</t>
  </si>
  <si>
    <t>Trata-se de ação de 
obrigação de fazer 
e repetição de 
indébito c/c 
indenização por 
danos morais, na 
qual o autor alega 
possuir uma linha 
de telefone móvel 
pré-pago, mas, 
contudo, vem sendo 
realizados débitos 
pela corré 
telefônica Brasil, 
pelo uso de linha 
pós paga. Requer, 
liminarmente, o 
cancelamento do 
referido plano de 
telefonia. No 
mérito, devolução 
em dobro dos 
valores debitados 
em conta, bem como 
indenização por 
danos morais.</t>
  </si>
  <si>
    <t>Há chance de 
condenação 
em danos 
morais e 
materiais, 
caso reste 
comprovada 
falha na 
prestação de 
serviço.</t>
  </si>
  <si>
    <t>APARECIDA PEREIRA 
DE OLIVEIRA</t>
  </si>
  <si>
    <t>5533-
34.2017.811.0010</t>
  </si>
  <si>
    <t>1ª Vara Cível-Jaciara - 
MT</t>
  </si>
  <si>
    <t>CIV08. Audiência de 
Conciliação (realizada)</t>
  </si>
  <si>
    <t>Smartstart Comércio 
de Livros e Idiomas 
- ME</t>
  </si>
  <si>
    <t>9001418-
46.2017.8.21.0070</t>
  </si>
  <si>
    <t>Juizado Especial Civil-
Taquara - RS</t>
  </si>
  <si>
    <t>Narra a parte 
autora, por meio de 
Fato Pedido, que 
possuía conta 
empresarial junto à 
cooperativa, desde 
agosto de 2009. 
Alega que em 
janeiro de 2013, 
solicitou a 
demissão e o 
encerramento da 
conta. Aduz que, na 
data em que foi 
solicitado o 
encerramento, 
possuía saldo no 
valor de R$ 
2.406,22.
Relata que, no 
entanto, a 
cooperativa não 
efetuou o 
cancelamento da 
conta e, além 
disso, passou a 
debitar mensalmente 
o valor de 
R$100,00.
Aduz que o valor 
que teria para 
receber reduziu 
para o montante de 
R$ 593,80.
A demandante relata 
que entrou em 
contato com a 
cooperativa, que 
efetuou o 
cancelamento da 
conta, porém, o 
valor que tinha 
para receber não 
foi recebido.</t>
  </si>
  <si>
    <t>07/11/2017 
 18:20</t>
  </si>
  <si>
    <t>Jairo Mana</t>
  </si>
  <si>
    <t>1013966-
58.2017.8.26.0344</t>
  </si>
  <si>
    <t>Trata-se de Ação de 
Indenização por 
Danos Morais, na 
qual o Autor, em 
síntese, alega ter 
passado um cheque, 
no valor de R$ 
60,00 (sessenta 
reais), para 
compensação no dia 
22/06/2017.
Aduz que no dia 06/
07/2017, teria 
recebido uma lição 
do setor de 
cobrança do local, 
onde teria passado 
o cheque, 
informando a 
devolução do mesmo, 
com motivo “35” 
(cheque fraudado).
Afirma ter entrado 
em contato com o 
representante 
“Vinícius” da 
agência de Marília/
SP, o qual 
ratificou que o 
cheque estava 
adulterado.
Aduz que até a 
presente data, não 
houve o 
esclarecimento do 
real motivo da 
devolução do 
cheque.
Diante do exposto, 
pleiteia: (i) 
condenação no valor 
de R$ 15.000,00 
(quinze mil reais); 
(ii) inversão do 
ônus da prova; 
(iii) aplicação do 
código de defesa do 
consumidor.</t>
  </si>
  <si>
    <t>Considerando 
que a 
sentença 
julgou a 
ação 
procedente, 
a probabilid
ade de perda 
passou a ser 
considerada 
provável.</t>
  </si>
  <si>
    <t>Sentença de 
improcedênci
a. Prazo 
para a parte 
autora 
recorrer</t>
  </si>
  <si>
    <t>0027653-
31.2015.8.16.0001</t>
  </si>
  <si>
    <t>José Carlos Alves 
de Alvarenga 
Fonseca</t>
  </si>
  <si>
    <t>1007087-
93.2017.8.26.0066</t>
  </si>
  <si>
    <t>01ª Vara Cível-Barretos 
- SP</t>
  </si>
  <si>
    <t>Trata-se de Ação 
Cautelar de 
Exibição de 
Documentos, na qual 
o Autor alega que 
teve seu nome 
inserido nos órgãos 
de proteção ao 
crédito, oriundo de 
contrato n° 
CC346721, no valor 
de 310,06 
(Trezentos e Dez 
Reais e Seis 
Centavos).
Aduz, que por não 
ter logrado êxito, 
através de 
solicitação, 
pleiteia 
liminarmente a 
apresentação da 
documentação 
necessária do qual 
demonstre a origem 
da dívida referente 
ao contrato 
CC346721, no valor 
de R$ 310,06 
(Trezentos e Dez 
Reais e Seis 
Centavos, do qual 
consta junto ao 
SCPC.</t>
  </si>
  <si>
    <t>Considerando 
a ausência 
de pedido 
com 
condenação 
pecuniário, 
risco 
considerado 
remoto 
(exibição de 
documentos).</t>
  </si>
  <si>
    <t>Simone Alves 
Taveira</t>
  </si>
  <si>
    <t>1006013-
04.2017.8.26.0066</t>
  </si>
  <si>
    <t>Trata-se de Ação 
Indenizatória Por 
Negativação 
Indevida Sem Prévia 
Notificação c.c. 
Tutela de urgência, 
na qual a Autora 
alega, em síntese, 
que teve seu nome 
negativado junto ao 
cadastro nacional 
de cheques emitidos 
sem fundos (CCF), 
referente a 10 
(dez) cheques.
Aduz que o Banco 
não a notificou 
previamente da 
inscrição do 
referido órgão. 
Diante disso, 
pleiteia: (i) 
concessão de medida 
liminar para que 
seja expedido 
ofício para 
determina a baixa 
da restrição 
constante na CCF e 
demais órgãos de 
proteção ao crédito 
de forma imediata 
diante da falta da 
devida notificação; 
(ii) indenização a 
título de danos 
morais no valor de 
R$ 25.000,00 (vinte 
cinco mil reais); 
(iii) inversão do 
ônus da prova; (iv) 
condenação de 
custas e honorários 
advocatícios; e (v) 
concessão da 
justiça gratuita.
Liminar indeferida.</t>
  </si>
  <si>
    <t>Considerando 
a fase 
inicial da 
ação, o 
risco é 
considerado 
possível,</t>
  </si>
  <si>
    <t>Eva Lucia Carvalho</t>
  </si>
  <si>
    <t>0001605-
48.2017.8.16.0071</t>
  </si>
  <si>
    <t>Juizado Especial Cível-
Clevelândia - PR</t>
  </si>
  <si>
    <t>Cobrança indevida.
- PEDIDOS: 
Indenização por 
danos morais e 
repetição em dobro.</t>
  </si>
  <si>
    <t>José Pedro da Silva</t>
  </si>
  <si>
    <t>0019784-
45.2017.8.21.0021</t>
  </si>
  <si>
    <t>04ª Vara Cível-Passo 
Fundo - RS</t>
  </si>
  <si>
    <t>Trata-se de ação 
indenizatória com 
pedido liminar em 
razão de inscrição 
indevida ocorrida 
em 01.07.2017, 
referente débito de 
seu cartão de 
crédito, que, 
conforme informa o 
autor, fora quitado 
em 12.07.2017. 
Alega que em 31.07 
foi surpreendido 
pela notícia de que 
seu nome permanecia 
negativado. Requer, 
liminarmente, a 
exclusão da 
negativação. No 
mérito, indenização 
pelos danos morais 
sofridos.</t>
  </si>
  <si>
    <t>21/11/2017 
 14:30</t>
  </si>
  <si>
    <t>Há chance de 
condenação 
em danos 
morais, caso 
reste 
configurado 
excesso pela 
instituição.</t>
  </si>
  <si>
    <t>Cooperativa de Crédito 
de Livre Admissão de 
Associados do Vale do 
Itajaí e Litoral 
Catarinense - Sicredi 
Vale Litoral SC</t>
  </si>
  <si>
    <t>Cooperativa de Crédito 
de Livre Admissão de 
Associados do Noroeste 
de Mato Grosso e Acre - 
Sicredi Noroeste MT e 
Acre</t>
  </si>
  <si>
    <t>Dano moral 
por 
lançamentos 
de tarifas 
em conta 
corrente 
encerrada, 
em sentença 
de 1º grau a 
cooperativa 
foi 
condenada em 
R$ 6.000,00 
mais a 
devoluçao da 
conta 
capital em 
R$985,85 
corrigido 
pelo INPC 
mais 1%.</t>
  </si>
  <si>
    <t>Aguardando 
decisão dos 
embargos 
opostos pela 
parte Autora</t>
  </si>
  <si>
    <t>05ª Vara Cível-Passo 
Fundo - RS</t>
  </si>
  <si>
    <t>Cooperativa de Crédito, 
Poupança e Investimento 
de Campo Grande e 
Região - Sicredi Campo 
Grande MS</t>
  </si>
  <si>
    <t>Aguarda trânsito e baixa</t>
  </si>
  <si>
    <t>Considerando 
o Acordo 
firmado com 
o Corréu, o 
risco foi 
alterado 
para remoto.</t>
  </si>
  <si>
    <t>Cooperativa de Crédito 
de Livre Admissão de 
Associados de Espumoso -
 Sicredi Espumoso RS</t>
  </si>
  <si>
    <t>Francisca Ferreira 
de Freitas 
Vanderlei</t>
  </si>
  <si>
    <t>0505455-
43.2017.4.05.8300</t>
  </si>
  <si>
    <t>19º Vara Federal da 
Seção Judiciária de 
Pernambuco-Recife - PE</t>
  </si>
  <si>
    <t>Liquidação de 
cheque - 
indenizatória.</t>
  </si>
  <si>
    <t>Danos 
materiais e 
morais.</t>
  </si>
  <si>
    <t>Robson Luiz de 
Miranda</t>
  </si>
  <si>
    <t>0012436-
23.2017.8.16.0018</t>
  </si>
  <si>
    <t>Lançamentos de 
débitos que não 
foram autorizados</t>
  </si>
  <si>
    <t>Elisangela 
Aparecida da Rosa 
Franco</t>
  </si>
  <si>
    <t>9001373-
49.2017.8.21.0003</t>
  </si>
  <si>
    <t>Juizado Especial Cível-
Alvorada - RS</t>
  </si>
  <si>
    <t>Trata-se de ação de 
indenização por 
conta de despesas 
com funeral não 
cobertas pelo 
seguro SICRED VIDA 
MAIS PREMIADA. A 
alegação é de que o 
falecido já contava 
com doença 
preexistente quando 
contratou o seguro. 
Pela leitura da 
inicial, tem-se a 
idéia de que houve 
negativa de 
cobertura de doença 
preexistente 
informada quando da 
contratação.  É 
pedida indenização 
de R$ 50.000,00 por 
danos morais.</t>
  </si>
  <si>
    <t>A condenação 
é 
considerada 
possível, 
tendo em 
vista que 
até o 
presente 
momento 
ainda não 
foram 
produzidas 
provas, 
tampouco há 
sentença con
denatória.</t>
  </si>
  <si>
    <t>Marinalva Giacomin</t>
  </si>
  <si>
    <t>9003130-
48.2017.8.21.0013</t>
  </si>
  <si>
    <t>Juizado Especial Cível-
Erechim - RS</t>
  </si>
  <si>
    <t>A autora informa 
que em foi 
contatada pelos 
prepostos da 
requerida que lhe 
informaram que seu 
cartão de crédito 
havia sido clonado, 
portando seria 
bloqueado. Alega a 
autora que o 
gerente informou 
que o valor da 
fatura que venceria 
em 13/07/2017 não 
deveria ser pago, 
uma vez que as 
compras não haviam 
sido realizadas 
pela autora, 
inclusive a autora 
afirma que realizou 
o pagamento de R$ 
95,57 referente aos 
débitos realimente 
contraídos naquele 
mês. Ocorre que no 
mês de agosto a 
autora recebeu nova 
fatura onde 
constavam o valor 
total da fatura 
anterior mais 
juros, novamente em 
contato com 
cooperativa lhe foi 
informado que não 
deveria quitar tal 
valor. Para sua 
surpresa ao 
solicitar 
empréstimo foi 
informado que seu 
nome havia sido 
inscrito nos 
restritivos. Em 
razão do ocorrido 
requer liminarmente 
a exclusão de seu 
nome junto aos 
restritivos, a 
declaração de 
inexistência de 
débito e por fim a 
condenação por 
danos morais.
A Liminar foi 
deferida para a 
retirada IMEDIATA 
dos restritivos sob 
pena de multa 
diária no valor de 
R$ 200,00.</t>
  </si>
  <si>
    <t>ANTONIO ERNESTO 
CANAL</t>
  </si>
  <si>
    <t>0003522-
34.2017.8.16.0126</t>
  </si>
  <si>
    <t>16/11/2017 
 15:00</t>
  </si>
  <si>
    <t>Condenação 
da 
cooperativa 
ao pagamento 
de 
indenização 
por danos 
morais no 
importe de 
R$5.000,00 e 
Declaração 
de 
inexistência 
do débito de 
R$1.300,00.</t>
  </si>
  <si>
    <t>Sentença 
proferida 
extinguiu o 
processo em 
relação ao 
Sicredi. 
Todavia, 
vamos 
aguardar o 
trânsito em 
julgado para 
alteração do 
risco.</t>
  </si>
  <si>
    <t>Nossa 
preliminar 
de ilegitimi
dade passiva 
foi 
acolhida, de 
modo que o 
processo foi 
extinto sem 
resolução de 
mérito em 
face do 
Sicredi. 
Demais 
partes 
recorreram</t>
  </si>
  <si>
    <t>Sementes Boa Safra 
Ltda Me</t>
  </si>
  <si>
    <t>0500420-
38.2015.8.05.0088</t>
  </si>
  <si>
    <t>2ª Vara dos Feitos 
Cíveis e Anexos-
Guanambi - BA</t>
  </si>
  <si>
    <t>Negativação 
indevida. Suspensão 
do protesto.</t>
  </si>
  <si>
    <t>A probabilid
ade de perda 
no valor de 
R$ 1.786,62, 
visto que há 
pedido 
apenas 
quanto à 
sustação do 
protesto.</t>
  </si>
  <si>
    <t>Aguardando 
julgamento 
de Recurso. 
Valor 
conforme 
sentença</t>
  </si>
  <si>
    <t>Laerte Rodrigues 
Filho</t>
  </si>
  <si>
    <t>0115-024.230-2</t>
  </si>
  <si>
    <t>Procon. Multa
remota</t>
  </si>
  <si>
    <t>Referente a 
multa 
condenatória 
arguida 
órgão 
Procon, 
referente ao 
não comparec
imento a 
audiência.</t>
  </si>
  <si>
    <t>Sentença de 
Improcedênci
a. Parte 
autora 
recorreu</t>
  </si>
  <si>
    <t>Sentença 
favorável 
(acatada ile
gitimidade) 
Exclusão do 
Banco do 
polo passivo 
da ação. 
Aguardando o 
trânsito</t>
  </si>
  <si>
    <t>0000621-
12.2017.8.16.0056</t>
  </si>
  <si>
    <t>1ª Vara Cível-Cambé - 
PR</t>
  </si>
  <si>
    <t>Rio Rental 
Equipamentos Ltda</t>
  </si>
  <si>
    <t>0005373-
51.2017.8.19.0021</t>
  </si>
  <si>
    <t>7ª Vara Cível-Duque de 
Caxias - RJ</t>
  </si>
  <si>
    <t>Trata-se de Ação 
Declaratória de 
Inexistência de 
Débito, ajuizada em 
face de Jaqueline 
De Jesus Caetano Da 
Silva – Me, Banco 
Bradesco e Banco 
Sicredi.
O Autor afirma ter 
sido surpreendido 
com uma intimação 
do 2º Ofício de 
Duque de Caxias, 
dando conta da 
existência de um 
título protestado, 
que alega ser 
indevido.
Afirma não ter 
feito nenhum pedido 
no valor de R$ 
1.300,00.
Diante disso, 
pleiteia: (i) 
sustação do 
protesto; (ii) 
declaração de  
inexistência de 
débito, e (iii) 
indenização por 
danos morais no 
valor de R$ 
15.000,000.
A tutela foi 
deferida nos 
seguintes termos:
“DEFIRO A TUTELA DE 
URGÊNCIA, nos 
termos do art. 300, 
do CPC, para sustar 
os protestos até 
final julgamento da 
ação.”</t>
  </si>
  <si>
    <t>CIV52. Recurso Inominado 
(interposto pelo réu)</t>
  </si>
  <si>
    <t>José Osmar da Veiga</t>
  </si>
  <si>
    <t>0002697-
56.2017.8.21.0157</t>
  </si>
  <si>
    <t>Trata-se de Cédula 
de Crédito Bancário 
com vencimento no 
dia 15 de cada 
mês,mas em que o 
banco Sicredi 
sempre realizou os 
pagamentos para 
quando houvesse 
saldo na conta. 
Entretanto, 
descobriu em março/
2016 que estava 
inscrito no 
cadastro dos maus 
pagadores, por ter 
ocorrido o 
vencimento 
antecipado da 
dívida em 15/01/16. 
Mesmo com o 
vencimento 
antecipado da 
dívida, o banco 
teria continuado 
debitando as 
parcelas do 
empréstimo do 
autor.Sabe que foi 
excluído do SERASA 
somente em 07/06/
2016. Requer seja 
informada a data de 
sua exclusão do 
SPC, no valor de R$ 
559,71, assim como 
seja o banco 
condenado ao 
pagamento de 
indenização por 
danos morais.</t>
  </si>
  <si>
    <t>Expedida Carta AR</t>
  </si>
  <si>
    <t>Maria da Silva 
Penha - ME</t>
  </si>
  <si>
    <t>0002502-
90.2017.8.05.0230</t>
  </si>
  <si>
    <t>Juizado Especial Cível-
Santo Estevão - BA</t>
  </si>
  <si>
    <t>Sentença 
julgou 
procedentes 
os pedidos 
iniciais do 
autor 
declarando a 
inexigibilid
ade do 
título e 
condenando 
em danos 
morais no 
importe de 
R$2.000,00.</t>
  </si>
  <si>
    <t>Maria Cristina 
Porta</t>
  </si>
  <si>
    <t>9000861-
95.2017.8.21.0058</t>
  </si>
  <si>
    <t>Juizado Especial Civil-
Nova Prata - RS</t>
  </si>
  <si>
    <t>A demanda trata de 
ação indenizatória, 
em que a parte 
autora relata que é 
cliente da SKY TV 
por assinatura e 
internet, pagando 
mensalmente a 
quantia de R$ 
382,90.
Relata que no dia 
08/02/2017 pagou a 
mensalidade 
referente ao 
período de 09/02/
2017 a 09/03/2017, 
com vencimento para 
o dia 09/03/2017, 
no valor de R$ 
382,90, através de 
boleto da SKY.
Alega que apesar de 
estar em dia com os 
pagamentos, teve 
seu sinal de TV e 
internet cortados 
sob alegação de 
inadimplência 
referente à fatura 
de fevereiro.
Aduz que entrou em 
contato por 
diversas vezes com 
a SKY explicando a 
situação.
Relata que após um 
tempo, recebeu 
contato do 
Santander sendo 
informada de que a 
fatura referente a 
este período estava 
em aberto.
Aduz que para ter 
reabilitado seu 
sinal de TV e 
internet, teve de 
pagar novamente a 
fatura.
A autora relata que 
após efetuar o 
pagamento, ao 
analisar os 
comprovantes, 
verificou que Banco 
Sicredi cometeu o 
erro de digitação 
do código de 
barras, digitando 
400256769411-3 
quando o correto é 
400236769411).</t>
  </si>
  <si>
    <t>21/11/2017 
 18:25</t>
  </si>
  <si>
    <t>Caso seja 
verificada 
falha na 
prestação de 
serviços por 
parte da 
cooperativa, 
poderá haver 
condenação 
em danos 
morais.</t>
  </si>
  <si>
    <t>Manoel 
Archanjo &amp; 
Advogados 
Associados</t>
  </si>
  <si>
    <t>07/11/2017 
 16:00</t>
  </si>
  <si>
    <t>Rosangela Gomes 
Moura</t>
  </si>
  <si>
    <t>0010037-
41.2017.8.16.0173</t>
  </si>
  <si>
    <t>Bernardno Bottino</t>
  </si>
  <si>
    <t>0210467-
56.2017.8.19.0001</t>
  </si>
  <si>
    <t>8º Juizado Especial 
Cível-Rio de Janeiro - 
RJ</t>
  </si>
  <si>
    <t>Trata-se de Ação de 
Obrigação de Fazer 
c.c Indenização por 
Danos Morais, na 
qual atua como 
Corré Multiplus 
S.A. 
O Autor alega, em 
síntese, que em 23/
07/2017, solicitou 
a transferência de 
50.000 pontos que 
possuía junto a 
Cooperativa para a 
Multiplus, em 
decorrência de uma 
promoção, e que tal 
transição não 
poderia acontecer 
aos domingos.
Prossegue alegando 
que teria realizado 
uma nova 
solicitação, em 28/
07/2017, e teria 
sido informado à 
ele a 
impossibilidade da 
transferência por 
causa de um erro de 
cadastro junto a 
Corré Multiplus, 
assim, teria 
entrado em contato 
com esta para 
atualização dos 
dados e que, 
novamente, entrou 
em contato com a 
Cooperativa para 
realizar a referida 
transferência, e 
fora informada que 
o sistema da Corré 
estaria fora do ar. 
Afirma que após a 
sexta tentativa, 
teriam informado à 
ele que um processo 
seria aberto para 
solução do caso e 
transferência dos 
aludidos pontos, 
sem sucesso. 
Alega que em 03/08/
2017, teria feito 
um novo contato com 
a Cooperativa, pois 
estaria dependendo 
a transferência dos 
pontos para 
organizar uma 
suposta viagem de 
férias com a sua 
esposa e fora 
informado à ele que 
a Corré Multiplus 
não estava 
aceitando a 
transferência. 
Afirma que teria 
entrado em contato 
com a Corré 
Multiplus e a mesma 
teria aberto uma 
reclamação para 
verificação do 
ocorrido, porém sem 
sucesso. 
Assim, ajuizou a 
presente ação, 
pleiteando: (i) 
condenação da 
Cooperativa a 
transferir os 
50.000 pontos à 
conta da Corré 
Multiplus em nome 
do Autor, sob pena 
de multa diária de 
R$ 100,00; (ii) 
condenação da Corré 
Multiplus a aceitar 
a transferência dos 
50.000 pontos, sob 
pena de multa 
diária de R$ 
100,00; (iii) 
condenação 
solidária das Rés a 
pagarem indenização 
por danos morais no 
valor de R$ 
4.000,00.</t>
  </si>
  <si>
    <t>21. Audiência de 
Conciliação/Instrução/
Julgamento - UNA</t>
  </si>
  <si>
    <t>23/11/2017 
 15:45</t>
  </si>
  <si>
    <t>José Carlos da 
Silva Jordão</t>
  </si>
  <si>
    <t>163/1.09.0000144-9</t>
  </si>
  <si>
    <t>Probabilidade de 
perda é remota, 
trata-se de endosso 
mandato.</t>
  </si>
  <si>
    <t>Valor 
atribuído a 
causa pela 
parte 
adversa.</t>
  </si>
  <si>
    <t>Sentença 
condenatória 
solidária à 
Transportado
ra</t>
  </si>
  <si>
    <t>Ação Cível Pública</t>
  </si>
  <si>
    <t>Paula Roberta Sales 
Ramalho da Silva</t>
  </si>
  <si>
    <t>Ação Cautelar de Exibição de Documentos</t>
  </si>
  <si>
    <t>1131146-
56.2014.8.26.0100</t>
  </si>
  <si>
    <t>18ª Vara Cível-São 
Paulo - SP</t>
  </si>
  <si>
    <t>Exibição de 
Contrato de  nº  
4763339047385001, 
no valor de R$ 
822,26 que ensejou 
a inscrição do nome 
da Requerente em 
órgão de proteção 
ao crédito.</t>
  </si>
  <si>
    <t>Proferida 
sentença 
procedente, 
risco 
considerado 
provável 
apenas da 
multa 
processual, 
pois o 
contrato nao 
existe.</t>
  </si>
  <si>
    <t>Aguarda 
julgamento 
de Recurso. 
Valor 
conforme jur
isprudências</t>
  </si>
  <si>
    <t>Endeal Engenharia e 
Construções Ltda</t>
  </si>
  <si>
    <t>0008568-
20.2016.8.16.0035</t>
  </si>
  <si>
    <t>ação cautelar de 
sustação de 
protesto</t>
  </si>
  <si>
    <t>Aguardando 
sentença</t>
  </si>
  <si>
    <t>Valor 
conforme jur
isprudências</t>
  </si>
  <si>
    <t>Jovanio Conceição 
de Assis</t>
  </si>
  <si>
    <t>Agravo de Instrumento</t>
  </si>
  <si>
    <t>1001827-
90.2016.8.11.0000</t>
  </si>
  <si>
    <t>06ª Câmara Cível-Cuiabá 
- MT</t>
  </si>
  <si>
    <t>Remota 
porque a res
ponsabilidad
e pelo 
debito é da 
redecard.</t>
  </si>
  <si>
    <t>CIV45. Processo baixado/
arquivado 
definitivamente</t>
  </si>
  <si>
    <t>Ana Paula Perico 
Guizi</t>
  </si>
  <si>
    <t>0001207-
07.2017.8.16.0167</t>
  </si>
  <si>
    <t>Ernandes de 
Oliveira Vargas</t>
  </si>
  <si>
    <t>0001414-
37.2016.8.16.0168</t>
  </si>
  <si>
    <t>.Inscrição indevida</t>
  </si>
  <si>
    <t>.Fase de 
conhecimento</t>
  </si>
  <si>
    <t>Leandro Grejanini 
Sobral</t>
  </si>
  <si>
    <t>0002051-
54.2017.8.16.0167</t>
  </si>
  <si>
    <t>Abertura de conta 
salário. Cobrança 
indevida</t>
  </si>
  <si>
    <t>José Carlos Marques 
Pereira</t>
  </si>
  <si>
    <t>18250-
40.2017.811.0055</t>
  </si>
  <si>
    <t>Possivel 
porque a 
cooperativa 
admite que a 
abertura da 
conta foi 
feita com 
documentos f
ruadulentos.</t>
  </si>
  <si>
    <t>N.J. DA SILVA - ME</t>
  </si>
  <si>
    <t>0001163-
82.2017.8.16.0168</t>
  </si>
  <si>
    <t>.Inscrição 
indevida.</t>
  </si>
  <si>
    <t>09/11/2017 
 13:30</t>
  </si>
  <si>
    <t>FELIPE NICOLADELLI 
DE SOUZA</t>
  </si>
  <si>
    <t>0305022-
96.2017.8.24.0075</t>
  </si>
  <si>
    <t>Juizado Especial Cível-
Tubarão - SC</t>
  </si>
  <si>
    <t>O autor alega que 
sofreu o protesto 
indevido de título. 
Reclama que a 
medida lhe causou 
injusta restrição 
de crédito, o que 
enseja o pedido de 
indenização por 
danos morais.</t>
  </si>
  <si>
    <t>01/03/2018 
 14:30</t>
  </si>
  <si>
    <t>CIV46. Recurso de 
Apelação (interposto 
pelo autor/apelante)</t>
  </si>
  <si>
    <t>ITAMAR GONZATTI</t>
  </si>
  <si>
    <t>1005642-
35.2017.8.11.0041</t>
  </si>
  <si>
    <t>Penhora/Bloqueio.</t>
  </si>
  <si>
    <t>Possível 
condenação a 
transferir 
valores 
requeridos.</t>
  </si>
  <si>
    <t>Cristal Boulevard 
Comercial Ltda</t>
  </si>
  <si>
    <t>0007135-
66.2017.8.08.0035</t>
  </si>
  <si>
    <t>5ª Vara Cível-Vila 
Velha - ES</t>
  </si>
  <si>
    <t>Jéssica Bianco 
Suntach</t>
  </si>
  <si>
    <t>0002651-
67.2017.8.16.0105</t>
  </si>
  <si>
    <t>Juizado Especial Cível-
Loanda - PR</t>
  </si>
  <si>
    <t>Cobrança indevida. 
Seguro prestamista</t>
  </si>
  <si>
    <t>06/11/2017 
 09:30</t>
  </si>
  <si>
    <t>Daniela Ensinas 
Alves Camilo</t>
  </si>
  <si>
    <t>0802797-
71.2017.8.12.0110</t>
  </si>
  <si>
    <t>Juizado Especial da 
Fazenda Pública-Campo 
Grande - MS</t>
  </si>
  <si>
    <t>Consignado - 
Declaratória.</t>
  </si>
  <si>
    <t>Edimar Tiago Souza</t>
  </si>
  <si>
    <t>0007267-
31.2017.8.16.0026</t>
  </si>
  <si>
    <t>"Alega o Requerente 
que procurou a 
Requerida aos 28/06/
2017 em busca de um 
empréstimo 
consignado, o qual 
lhe foi negado. 
Sustenta que o 
gerente da 
Requerida, Sr. 
Cleberson, tentou 
obrigá-lo a 
contratar seguro de 
vida e 
portabilidade de 
sua conta salário. 
Ainda, que foi 
tratado com 
grosseria e 
discriminação pelo 
referido gerente.
- PEDIDOS: 
Indenização à 
título de danos 
morais, em virtude 
do tratamento 
discriminatório 
recebido na agência 
da Requerida e dos 
transtornos 
causados pela 
negativa do 
empréstimo.
- VALOR ESTIMADO: 
R$ 16.000,00"</t>
  </si>
  <si>
    <t>Nivaldo Mesquita</t>
  </si>
  <si>
    <t>0003011-
06.2017.8.16.0136</t>
  </si>
  <si>
    <t>Juizado Especial Cível-
Pitanga - PR</t>
  </si>
  <si>
    <t>ASSUNTO: o Autor 
alega que possui um 
cartão de crédito 
sob a bandeira VISA 
junto à 
Cooperativa. 
Sustenta que no mês 
04/2017, efetuou o 
pagamento de R$ 
356,16 (trezentos e 
cinquenta e seis 
reais e dezesseis 
centavos), restando 
um débito no valor 
de R$ 1.961,65 
(mil, novecentos e 
sessenta e um reais 
e sessenta e cinco 
centavos), que foi 
pago integralmente 
em 26/05/2017. 
Relata que, mesmo 
após o pagamento, o 
valor tem sido 
cobrado na fatura 
do mês 06/2017, 
inclusive com o 
parcelamento do 
valor, o que gerou 
um débito de R$ 
2.537,65 (dois mil, 
quinhentos e trinta 
e sete reais e 
sessenta e cinco 
centavos), que vem 
lhe causando 
prejuízos.
- PEDIDOS: 
Indenização por 
danos morais e 
repetição de 
indébito.
- VALOR ESTIMADO: 
R$ 10.000,00
- RISCO: Possível</t>
  </si>
  <si>
    <t>Fernando Dias 
Blanco</t>
  </si>
  <si>
    <t>0005683-
98.2017.8.21.5001</t>
  </si>
  <si>
    <t>Trata-se de ação 
indenizatória 
ajuizada por 
Fernando Dias 
Blanco e sua esposa 
Maria Helena da 
Silva Blanco, em 
que relatam que são 
titulares de uma 
conta corrente 
junto ao Banco 
Cooperativo 
demandado.
Alegam ter efetuado 
no dia 04/05/2017 a 
quitação de um 
título no valor de 
R$ 797,99 devido ao 
Banco Bradesco.
Relatam que, no 
entanto, apesar de 
terem procedido com 
a quitação do 
título, passaram a 
receber ligações de 
cobrança do Banco 
Bradesco, dando 
conta da 
inexistência do 
pagamento.
Os autores alegam 
que encaminharam 
correspondência ao 
Banco Sicredi 
solicitando 
esclarecimentos a 
respeito do 
repasse.
Requerem a 
condenação do Banco 
no s pagamento de 
indenização por 
danos morais.</t>
  </si>
  <si>
    <t>Ivone Fragoso da 
Rosa</t>
  </si>
  <si>
    <t>9003644-
38.2017.8.21.0033</t>
  </si>
  <si>
    <t>Trata-se de ação 
declaratória de 
inexistência de 
débito c/c danos 
morais e pedido de 
tutela antecipada, 
na qual a autora 
alega ter tido 
crédito negado em 
razão de 
negativação pela 
instituição, por 
débito no valor de 
R$ 350,00, o qual 
desconhecer a 
origem. Afirma já 
ter tido conta 
conjunta com seu 
falecido 
companheiro Sr. 
José Martins da 
Rosa. Narra que em 
contato com o 
Sicredi lhe 
informaram que a 
restrição teria 
ocorrido por 
engano, mas que até 
presente data não 
houve baixa. 
Requer, 
liminarmente, a 
baixa da 
negativação, o que 
restou indeferido. 
No mérito, a 
declaração de 
inexistência do 
débito, bem como 
danos morais.</t>
  </si>
  <si>
    <t>07/11/2017 
 19:10</t>
  </si>
  <si>
    <t>Há chance de 
condenação 
em danos 
morais, caso 
reste 
configurada 
falha na 
prestação de 
serviços 
pela 
instituição.</t>
  </si>
  <si>
    <t>JOSÉ MARTINS DA 
ROSA</t>
  </si>
  <si>
    <t>9003643-
53.2017.8.21.0033</t>
  </si>
  <si>
    <t>Trata-se de ação 
indenizatória, em 
que alega o autor 
que teve o crédito 
negado em razão de 
pendencias 
financeiras, as 
quais desconhece, 
junto a 
cooperativa. Afirma 
que encerrou sua 
conta há mais de 
cinco anos. 
Sustenta que ao 
contatar a 
cooperativa foi 
informado que houve 
um engano e que seu 
nome seria retirado 
do Serasa  em até 
três dias úteis, o 
que não foi feito. 
Por fim, requer a 
declaração de 
inexistência do 
débito, bem como 
indenização por 
danos morais no 
valor de R$ 
10.000,00.</t>
  </si>
  <si>
    <t>09/11/2017 
 18:10</t>
  </si>
  <si>
    <t>Há chance de 
haver 
condenação 
caso 
comprovada 
falha na 
prestação de 
serviço</t>
  </si>
  <si>
    <t>Trata-se de ação 
indenizatória onde 
a autora postula a 
desconstituição de 
débito, 
cancelamento de 
protesto e 
indenização por 
danos morais. Alega 
que jamais esteve 
na cidade onde 
ocorreu o protesto, 
que não firmou 
negócio com a 
empresa credora e 
que desconhece a 
origem do débito.</t>
  </si>
  <si>
    <t>Há chance de 
condenação 
em danos 
morais, caso 
verificada 
excesso pela 
instituição 
financeira.</t>
  </si>
  <si>
    <t>09/11/2017 
 15:00</t>
  </si>
  <si>
    <t>TRANSPANAMERICANA 
TRANSPORTES 
RODOVIARIOS LTDA - 
ME</t>
  </si>
  <si>
    <t>0026958-
22.2012.8.16.0021</t>
  </si>
  <si>
    <t>03ª Vara Cível-Cascavel 
- PR</t>
  </si>
  <si>
    <t>.Protesto indevido</t>
  </si>
  <si>
    <t>05/04/2018 
 10:15</t>
  </si>
  <si>
    <t>ANDRÉ LUIZ DOS 
SANTOS</t>
  </si>
  <si>
    <t>1002273-
91.2017.8.26.0210</t>
  </si>
  <si>
    <t>Juizado Especial Cível-
Guaíra - SP</t>
  </si>
  <si>
    <t>Trata-se de Ação de 
Obrigação de Fazer 
c.c Indenização por 
Danos Morais e 
Pedido de Tutela de 
Urgência Antecipada 
incidental.
Alega o Autor, em 
síntese, que teve 
seu nome inscrito 
no Cadastro de 
Emitentes de 
Cheques sem Fundos 
(CCF), em razão de 
03 cheque emitidos 
em face da 
Cooperativa, 
contudo, afirma não 
ter sido notificado 
previamente acerca 
da inclusão de seu 
nome no mencionado 
órgão.
Dessa forma, 
pleiteia: (i) 
inversão do ônus da 
prova; (ii) tutela 
de urgência 
antecipada, a fim 
que a Cooperativa 
suspensa as 
negativações em 
nome do Autor; 
(iii)  cancelamento 
do registro no CCF, 
referente a 
devolução dos 
cheques emitidos, 
em face das 
agências n°s 5256 e 
0715, da 
Cooperativa; (iv) 
indenização a 
título de danos 
morais, no valor de 
R$ 20.000,00; (v) 
custas e honorários 
advocatícios.
Informamos que a 
tutela foi 
deferida, conforme 
segue:
“Portanto, CONCEDO 
A TUTELA DE 
URGÊNCIA e 
determino que a 
parte requerida 
Banco Cooperativo 
do Sicredi S/A 
providencie, no 
prazo de 05 (cinco) 
dias úteis a baixa 
na restrição por 
ela inscrita sobre 
o nome da parte 
autora junto ao 
CCF, por conta da 
emissão de 03(três) 
cheques sem fundos, 
sendo 02 da agência 
5256 e 01 da 
agência 0715, até o 
julgamento 
definitivo da lide 
ou decisão em 
contrário do Juízo, 
sob pena de 
imposição de multa 
diária de R$ 300,00 
(Trezentos reais), 
até o limite de R$ 
5.000,00 (Cinco mil 
reais)”.</t>
  </si>
  <si>
    <t>17/11/2017 
 10:20</t>
  </si>
  <si>
    <t>Considerando 
a fase 
atual, o 
risco é 
considerado 
possivel, 
conforme 
manual.</t>
  </si>
  <si>
    <t>JOÃO BAPTISTA 
MONTANARI</t>
  </si>
  <si>
    <t>0003943-
92.2017.8.16.0086</t>
  </si>
  <si>
    <t>Praticas abusivas</t>
  </si>
  <si>
    <t>23/01/2018 
 15:45</t>
  </si>
  <si>
    <t>Sidnei Padilha</t>
  </si>
  <si>
    <t>0004560-
89.2012.8.16.0083</t>
  </si>
  <si>
    <t>01ª Turma Recursal 
Cível-Curitiba - PR</t>
  </si>
  <si>
    <t>Trata-se de ação de 
Repetição de 
Indébito, na qual o 
autor alega que 
solicitou junto a 
Instituição 
financeira os 
contratos de 
financiamento para 
analisar quais 
tarifas, taxas e 
encargos foram 
efetivamente 
cobrados 
indevidamente, 
porém, não obteve 
êxito, desta forma 
requer que este 
juízo determine que 
a Sicredi apresente 
os contratos ou 
cédulas bancárias 
pactuadas, as quais 
estão em seu poder. 
Alega que a 
Instituição 
financeira omitiu 
do Autor as 
cobranças 
realizadas nos 
pactos, bem como 
que os contratos/
cédulas estão de 
posse da Sicredi, o 
qual se nega de 
fornecer os 
documentos 
probatórios 
(contratos/cédulas) 
da presente ação. 
Desta forma requer 
a apresentação do 
contrato em juízo, 
a declaração de 
nulidade das 
clausulas abusivas, 
e restituição ao 
Autor dos valores 
pagos indevidamente 
com juros 
remuneratórios 
contratuais, após 
com juros legais de 
1% ao mês e 
correção monetária.</t>
  </si>
  <si>
    <t>O risco é 
possível, a 
probabilidad
e de perda é 
possível, o 
valor da 
causa é R$ 
2.000,00 , 
em razão da 
posição juri
sprudencial.</t>
  </si>
  <si>
    <t>01ª Vara Cível-Santa 
Rosa - RS</t>
  </si>
  <si>
    <t>Considerando 
que ainda 
não há 
sentença, a 
probabilidad
e de perda é 
considerada 
possível</t>
  </si>
  <si>
    <t>Aline Festa</t>
  </si>
  <si>
    <t>9000556-
78.2017.8.21.0089</t>
  </si>
  <si>
    <t>Vara Adjunta do JEC-
Sarandi - RS</t>
  </si>
  <si>
    <t>Trata-se a presente 
de Ação 
Declaratória de 
Ilegibilidade de 
Débito c/c 
Repetição de 
Indébito, Dano 
Moral, 
Responsabilidade 
Civil Dissuasória e 
Antecipação de 
Tutela, onde a 
parte autora relata 
que adquiriu um 
aparelho Depilador 
Philips junto ao 
site da Casas 
Bahia, no valor de 
R$ 139,00, a ser 
pago em 8 vezes de 
R$ 19,54 no cartão 
de crédito que a 
autora possui junto 
ao Sicredi.
Relata que recebeu 
a mercadoria em 22/
01/2016. 
Aduz que, no 
entanto, optou por 
devolver o 
aparelho. 
Relata que após a 
devolução do 
produto foi 
informada que os 
valores devidos 
referentes ao 
aparelho seriam 
estornados da 
fatura do seu 
cartão de crédito. 
Alega que no 
entanto, os valores 
não foram 
estornados.</t>
  </si>
  <si>
    <t>Caso seja 
detectada 
falha na 
prestação de 
serviços por 
parte da 
cooperativa, 
pode´ra 
haver 
condenação 
em danos 
materiais e 
morais.</t>
  </si>
  <si>
    <t>Sandra Cruz 
Lagaggio Correa</t>
  </si>
  <si>
    <t>9002906-
80.2017.8.21.0023</t>
  </si>
  <si>
    <t>Trata-se de ação 
indenizatória, na 
qual alega a autora 
que no dia 20 de 
julho foi 
surpreendida por 
uma intimação do 
Tabelionato Mauro 
Martins, no valor 
de R$ 156,81. 
Sustenta que não 
reconheceu a origem 
do débito, pois não 
realizou nenhuma 
compra de produto 
ou serviço junto às 
referidas empresas. 
Assevera que que 
realizou uma compra 
de óculos de grau, 
à prazo, junto a 
empresa “Vista 
Óptica”(MARJORIE 
MEDEIROS PEREIRA-
ME), entretanto 
tais parcelas 
estavam em dia, não 
havendo nenhum 
débito pendente.</t>
  </si>
  <si>
    <t>Há chance de 
condenação 
caso 
evidenciado 
que a 
instituição 
tenha agido 
com excesso.</t>
  </si>
  <si>
    <t>Arruda Alvim, Aragão, Lins e Sato Advogados</t>
  </si>
  <si>
    <t>Considerando 
a 
procedência 
da sentença, 
com possibil
idade de 
interposição 
de recurso, 
o risco é 
considerado 
possivel</t>
  </si>
  <si>
    <t>Considerando 
a sentença 
parcialmente 
procedente, 
o risco é 
considerado 
provável, 
com relação 
aos danos 
morais, 
tendo 
mantido 
possível a 
repetição de 
indébito, 
por omissão 
na sentença.</t>
  </si>
  <si>
    <t>Norival Foloni</t>
  </si>
  <si>
    <t>1018217-
65.2017.8.26.0071</t>
  </si>
  <si>
    <t>Ação indenizatória 
no qual o Autor 
alega que seu nome 
teria sido 
protestado 
indevidamente. 
Pleiteia 
indenização por 
danos morais.</t>
  </si>
  <si>
    <t>27/11/2017 
 13:00</t>
  </si>
  <si>
    <t>Departamento 
Nacional de Infra-
Estrutura de 
Transportes - DNIT</t>
  </si>
  <si>
    <t>Ação de Desapropriação</t>
  </si>
  <si>
    <t>5005784-
59.2017.4.04.7005</t>
  </si>
  <si>
    <t>.PROJETO PILOTO
Desapropriação 
parcial do imóvel, 
tendo em vista a 
necessidade de 
ampliação da faixa 
de domínio na BR 
163</t>
  </si>
  <si>
    <t>. fase de 
conhecimento</t>
  </si>
  <si>
    <t>Aguarda Pagamento de 
Custas</t>
  </si>
  <si>
    <t>Considerando 
que a 
sentença 
julgou a 
ação 
parcialmente 
procedente, 
a probabilid
ade de perda 
passou a ser 
considerada 
provável.</t>
  </si>
  <si>
    <t>3980</t>
  </si>
  <si>
    <t>Considerando 
que a 
sentença 
julgou a açã
oparcialment
e 
procedente, 
a probabilid
ade de perda 
passou a ser 
considerada 
provável.</t>
  </si>
  <si>
    <t>Considerando 
que o 
julgamento 
do recurso 
foi 
desfavorável 
ao Sicredi, 
a probabilid
ade de perda 
passou a ser 
considerada 
provável. 
Pagamento de 
 R$ 6.000,00 
(seis mil 
reais) a 
título de 
indenização 
por danos 
morais.</t>
  </si>
  <si>
    <t>CRISTIAN BARASUOL 
KRONBAUER</t>
  </si>
  <si>
    <t>0004037-
82.2015.827.2729</t>
  </si>
  <si>
    <t>Inconformado com a 
decisão exarada nos 
autos que INDEFERIU 
a liminar pleiteada 
para a abstenção de 
inscrição e/ou 
retirada de seu 
nome de órgãos de 
restrição ao 
crédito, mediante 
prestação de caução 
idônea, apresenta o 
presente recurso de 
Agravo por 
Instrumento.
Processo 
relacionado: 
0004037-
82.2015.827.2729</t>
  </si>
  <si>
    <t>Recurso de 
Agravo de 
Instrumento.</t>
  </si>
  <si>
    <t>Aguardando 
sentença. 
Valor 
conforme jur
isprudências</t>
  </si>
  <si>
    <t>João Ruiz Salazar</t>
  </si>
  <si>
    <t>9001302-
95.2017.8.21.6001</t>
  </si>
  <si>
    <t>06º Juizado Especial 
Cível-Porto Alegre - RS</t>
  </si>
  <si>
    <t>Alega o autor ter 
tido sua carteira 
furtada, na qual 
estava seu cartão 
de crédito junto a 
esta instituição. 
Afirma ter ido 
pessoalmente a 
agência, tendo 
informado o 
ocorrido, bem como 
solicitado o 
cancelamento do 
referido cartão, 
mas que mesmo assim 
houve saque de 
valores da referida 
conta corrente. 
Requer o 
ressarcimento dos 
valores 
indevidamente 
sacados, no importe 
de R$ 822,86.</t>
  </si>
  <si>
    <t>Há chance de 
termos que 
restituir ao 
autor, de 
forma 
simples, 
caso fique 
comprovada 
falha da 
instituição 
em cancelar 
o referido 
cartão de 
crédito 
supostamente 
furtado.</t>
  </si>
  <si>
    <t>PAULO SERGIO DOS 
SANTOS</t>
  </si>
  <si>
    <t>Micheletti 
Indústria e 
Comércio de 
Equipamentos Eireli</t>
  </si>
  <si>
    <t>1103207-
33.2016.8.26.0100</t>
  </si>
  <si>
    <t>03ª Vara Cível-São 
Paulo - SP</t>
  </si>
  <si>
    <t>O Autor afirma que 
teve contra si o 
protesto indevido 
da Duplicata 
Mercantil por 
Indicação nº nº 
2403/1 e 2403/2, 
onde consta como 
credora a empresa 
MY Comerciale 
Serviços Ltda. – 
ME. (que foi 
incluída no polo 
passivo da ação), 
título este que foi 
encaminhado ao 
cartório pelo Banco 
Cooperativo Sicredi 
S/A.
Alega a Autora que 
jamais teve relação 
comercial com 
nenhuma das 
empresas acima 
indicadas.</t>
  </si>
  <si>
    <t>considerando 
a sentença 
de 
procedência, 
risco mantém 
possível.</t>
  </si>
  <si>
    <t>Considerando 
o acordo 
firmado e 
pago, risco 
alterado 
para remoto.</t>
  </si>
  <si>
    <t>VANDERLEI WAGNER</t>
  </si>
  <si>
    <t>0002997-
54.2016.8.21.0124</t>
  </si>
  <si>
    <t>Vara Única-Santo Cristo 
- RS</t>
  </si>
  <si>
    <t>Marilza de Oliveira 
Vieira</t>
  </si>
  <si>
    <t>0801918-
03.2017.8.12.0001</t>
  </si>
  <si>
    <t>04ª Vara Cível-Campo 
Grande - MS</t>
  </si>
  <si>
    <t>Cheque devolvido - 
indenizatória.</t>
  </si>
  <si>
    <t>Márcio André da 
Silva Souza</t>
  </si>
  <si>
    <t>9000550-
62.2017.8.21.0072</t>
  </si>
  <si>
    <t>Trata-se de ação 
indenização em que 
alega o autor que 
teve seu nome 
inscrito em órgãos 
de proteção ao 
crédito, por uma 
dívida junto à 
cooperativa, 
referente a uma 
conta salário 
aberta em 2009. 
Assevera que 
utilizou a conta 
por poucos meses, 
até zerar o saldo, 
ficando inativa 
desde então. Refere 
que o débito objeto 
da negativação do 
seu nome decorreu 
de valores gerados 
a partir da 
cobrança de taxas e 
encargos efetuados 
exclusivamente pela 
cooperativa. Ao 
final, requer a 
declaração de 
inexistência de 
débito, bem como 
indenização por 
danos morais.</t>
  </si>
  <si>
    <t>Há chance de 
condenação 
caso 
evidenciada 
falha na 
prestação do 
serviço, 
culminando 
em inscrição 
indevida.</t>
  </si>
  <si>
    <t>KAROLINE DE 
OLIVEIRA SOUZA</t>
  </si>
  <si>
    <t>0078749-
55.2017.811.0001</t>
  </si>
  <si>
    <t>11/12/2017 
 10:05</t>
  </si>
  <si>
    <t>Uduvaldo José 
Garcia Canavezi - 
ME</t>
  </si>
  <si>
    <t>0001234-
92.2013.8.16.0049</t>
  </si>
  <si>
    <t>Alega o Autor ter 
impresso segunda 
via de um boleto 
que constava como 
cedente o Banco 
Sicredi. Afirma que 
efetuou o pagamento 
do boleto, mas que 
a Sicredi se negou 
a repassar o valor 
ao verdadeiro 
credor, razão pela 
qual requer 
indenização por 
danos morais.</t>
  </si>
  <si>
    <t>Considerando 
que a 
sentença 
afatou os 
danos morais 
probabilidad
e é remorto. 
JULGO 
PARCIALMENTE 
PROCEDENTES 
os pedidos 
formulados 
na exordial, 
o que faço 
com fulcro 
no artigo 
269, I, do 
Código de 
Processo 
Civil para 
DECLARAR a 
inexistência 
dos débitos 
constantes 
dos títulos 
n.º 
5678901234, 
20110183 e 
78901235.</t>
  </si>
  <si>
    <t>CIV203. Despacho 
Saneador Proferido</t>
  </si>
  <si>
    <t>Pienza 
Empreendimentos 
Imobiliários</t>
  </si>
  <si>
    <t>0021966-
26.2015.8.08.0024</t>
  </si>
  <si>
    <t>8ª Vara Cìvel-Vitória - 
ES</t>
  </si>
  <si>
    <t>Protesto indevido 
de titulo - 
indenizatória.</t>
  </si>
  <si>
    <t>Sirlei Vacchin 
Fernandes ME</t>
  </si>
  <si>
    <t>0302153-
72.2015.8.24.0030</t>
  </si>
  <si>
    <t>1ª Vara-Imbituba - SC</t>
  </si>
  <si>
    <t>o	Protesto 
Indevido.Duplicata. 
Falha operacional 
interna
Trata de Ação 
Cautelar de 
Sustação de 
Protesto, no qual o 
autor informa que 
efetuou pedido de 
mercadorias à 
empresa corré 
ALUMÍNIOS LEOMAR 
LTDA, no entanto a 
entrega não teria 
sido realizada. 
Alega, ainda, que a 
duplicata fora 
emitida e enviada à 
protesto, apesar da 
ausência de aceite.</t>
  </si>
  <si>
    <t>Trata-se de 
cautelar de 
sustação de 
protesto.</t>
  </si>
  <si>
    <t>Sentença e 
acórdão de i
mprocedência</t>
  </si>
  <si>
    <t>Marilena Rodrigues 
de Oliveira</t>
  </si>
  <si>
    <t>0028277-
36.2017.8.13.0699</t>
  </si>
  <si>
    <t>Juizado Especial Cível-
Ubá - MG</t>
  </si>
  <si>
    <t>Protesto indevido - 
 indenizatória.</t>
  </si>
  <si>
    <t>Cercina Fraga 
Coimbra</t>
  </si>
  <si>
    <t>0004292-
15.2017.8.16.0130</t>
  </si>
  <si>
    <t>Cobrança indevida. 
Anuidade 
diferenciada</t>
  </si>
  <si>
    <t>02/05/2018 
 17:20</t>
  </si>
  <si>
    <t>José Augusto 
Antunes</t>
  </si>
  <si>
    <t>0000902-
28.2017.8.16.0133</t>
  </si>
  <si>
    <t>Juizado Especial Cível-
Pérola - PR</t>
  </si>
  <si>
    <t>.Cobrança indevida 
na prestação</t>
  </si>
  <si>
    <t>0001816-
69.2017.8.26.0471</t>
  </si>
  <si>
    <t>Trata-se de Ação de 
Protesto Indevido 
de Título, na qual 
a empresa Antonio 
Monteiro Júnior &amp; 
Cia Ltda (Auto 
Escola Monteiro) 
também está no polo 
passivo. 
Alega o Autor, em 
síntese, que possui 
contrato de 
prestação de 
serviço com a Corré 
Auto Escola 
Monteiro, no valor 
de R$ 1.530,00.
Aduz que os 
pagamentos teriam 
sido realizados em 
04 parcelas iguais 
de R$ 382,50, e que 
no dia 06/12/2016, 
teria sido 
surpreendido com 
uma notificação de 
protesto referente 
ao mês de junho.
Afirma que teria 
ido até a Auto 
Escola e a 
Cooperativa para 
resolver o suposto 
equívoco, sem 
sucesso. 
Assim, ajuizou a 
presente ação 
pleiteando: (i) 
indenização à 
título de danos 
morais no valor de 
R$ 7.000,00; (ii) 
Tutela Provisória 
para sustação dos 
efeitos do 
protesto. 
Informamos que a 
liminar foi 
deferida, que será 
cumprida via 
cartório, conforme 
segue: 
“Considerando como 
verdadeiros os 
fatos alegados na 
inicial, 
comprovados pelos 
documentos que a 
instruem, defiro o 
pedido liminar para 
determinar a 
sustação dos 
efeitos do protesto 
de que tratam os 
autos, protocolo41-
06/12/2016 - número 
do título 819242833 
-espécie DMI - 
emissão 29/06/2016- 
vencimento 28/11/
2016.Expeça-se o 
necessário.”</t>
  </si>
  <si>
    <t>14/11/2017 
 15:00</t>
  </si>
  <si>
    <t>Leila Aparecida 
Ferreira</t>
  </si>
  <si>
    <t>0009248-
74.2017.8.16.0130</t>
  </si>
  <si>
    <t>A autora alega 
cobranças indevidas 
de valores em sua 
conta corrente, a 
título de “Cesta de 
Relacionamento”. 
- PEDIDOS: 
Suspensão dos 
descontos, 
devolução em dobro 
dos valores 
descontados nos 
últimos 05 anos e 
dano moral.
- VALOR ESTIMADO: 
R$ 7.000,00</t>
  </si>
  <si>
    <t>0009242-
67.2017.8.16.0130</t>
  </si>
  <si>
    <t>A autora alega 
cobranças indevidas 
de valores em sua 
conta corrente, a 
título de CLARO TV 
– FEBRABAN, 
argumentando que 
nunca contratou o 
serviço.
- PEDIDOS: 
Suspensão da 
cobrança, devolução 
em dobro do valor 
cobrado nos últimos 
05 anos e danos 
morais.
- VALOR ESTIMADO: 
R$ 10.000,00</t>
  </si>
  <si>
    <t>Aguarda Outras 
Providências - 
Especificar</t>
  </si>
  <si>
    <t>BL ABASTECEDORA DE 
COMBUSTIVEIS LTDA</t>
  </si>
  <si>
    <t>0005533-
73.2014.8.21.0038</t>
  </si>
  <si>
    <t>1ª Vara Cível-Vacaria - 
RS</t>
  </si>
  <si>
    <t>Trata-se de ação 
indenizatória, onde 
alega a autora que 
a empresa Bombagas 
Comércio e Serviços 
emitiu título sem 
origem em seu nome. 
Por fim, requer a 
declaração de 
inexistência de 
débito, bem como 
indenização pelos 
danos sofridos.</t>
  </si>
  <si>
    <t>Documentação recebida 
pelo escritório</t>
  </si>
  <si>
    <t>Há chance de 
condenação 
caso 
evidenciada 
que a 
cooperativa 
extrapolou 
os poderes 
do mandato.</t>
  </si>
  <si>
    <t>Decisão Monocrática - 
Desprovida</t>
  </si>
  <si>
    <t>Indenização 
por Danos 
morais.</t>
  </si>
  <si>
    <t>Nelcione Dos Reis 
Próspero Guilherme</t>
  </si>
  <si>
    <t>0001755-
76.2017.827.2737</t>
  </si>
  <si>
    <t>José Maria 
Fernandes</t>
  </si>
  <si>
    <t>8667-
94.2017.8.06.0176</t>
  </si>
  <si>
    <t>Vara Única-Ubajara - CE</t>
  </si>
  <si>
    <t>Jucéli Fátima 
Ritzel</t>
  </si>
  <si>
    <t>0305405-
51.2017.8.24.0018</t>
  </si>
  <si>
    <t>A autora afirma que 
havia aberto uma 
conta salário com a 
finalidade 
específica de 
recebimento do seu 
salário. Relata que 
deixou de utilizar 
a conta em março de 
2015 e que após 
dois anos foi 
surpreendida com a 
notificação que seu 
nome estava 
inscrito nos 
serviços de 
proteção ao 
crédito. Afirma que 
a cobrança é 
indevida porque a 
se trata de conta 
salário e jamais 
firmou contrato que 
gerasse tais 
débitos. Pede a 
declaração de 
inexistência de 
débito a 
indenização pela 
inclusão "indevida" 
nos restritivos de 
crédito e 
liminarmente a 
baixa da 
negativação.
A liminar foi 
deferida para a 
baixa dos 
restritivos, no 
prazo de 5 dias, 
sob pena de multa 
diária de R$200,00.</t>
  </si>
  <si>
    <t>Aguardando Juntada do 
Mandado de Citação</t>
  </si>
  <si>
    <t>Adriana Padial 
Andreu Prado</t>
  </si>
  <si>
    <t>0011947-
61.2016.8.16.0069</t>
  </si>
  <si>
    <t>Compensação de 
cheque indevida e 
em duplicidade</t>
  </si>
  <si>
    <t>Odimara Aparecida 
Pierobon</t>
  </si>
  <si>
    <t>0002058-
49.2017.8.16.0069</t>
  </si>
  <si>
    <t>Peletanes Material 
Esportivo LTDA M.E.</t>
  </si>
  <si>
    <t>0005566-
57.2017.8.19.0024</t>
  </si>
  <si>
    <t>Juizado Especial Cível-
Itaguaí - RJ</t>
  </si>
  <si>
    <t>Trata-se de Ação de 
Anulatória De 
Protesto c.c. 
Reparação de danos, 
que também atuam no 
polo passivo da 
demanda: Arte No Pé 
Calçados Ltda e 
Banco Bradesco S.A, 
na qual o Autor 
alega, em síntese, 
que em 2014, teria 
solicitado 
mercadorias junto a 
Corré Arte e Pé 
Calçados, no valor 
de R$ 5.003,40, que 
teria sido 
parcelada em 3x 
iguais de R$ 
1.667,80.
Aduz, que as 
mercadorias eram 
para ser entregues 
antes de novembro/
dezembro de 2014, 
para que as mesmas 
fossem vendidas 
antes do período 
das festas fim de 
ano. Afirma que 
pelas mercadorias 
não terem sido 
entregues na data 
pactuada, este 
efetuou o 
cancelamento da 
compra. 
Afirma que, quando 
a Corré teria 
tentado efetivar 
realizar a entrega 
mercadoria, teria 
sido recusado pelo 
Autor, que teria 
devolvido no mesmo 
instante, 
informando sobre o 
cancelamento da 
compra.
Prossegue alegando, 
que teria havido o 
protesto da 
duplicata nº 
22887.01/14- 1, com 
vencimento em 
01.02.2015, no 
valor de R$ 
1.667,80, ocasião 
em que o Autor foi 
intimado para pagar 
o débito. Afirma 
que para não sofrer 
o protesto 
indevido, teria 
efetuado o 
pagamento no valor 
de R$ 2.034,75 e 
que teria entrado 
em contato junto à 
Corré Arte  e que 
esta teria 
procedido a  
devolução do valor 
na conta do Autor, 
tendo sido 
reconhecido que 
compra havia sido 
cancelada e a 
cobrança era 
indevida. 
Aduz, ainda, que 
teria sido 
novamente intimado 
sobre protesto, 
desta vez, em 
relação à duplicata 
nº 22887.01/14-3 
com vencimento em 
02.04.2015, no 
valor de R$ 
1.1667,80. 
Diante disso, 
pleiteia o Autor: 
(i) declaração de 
nulidade da dívida; 
(ii) tutela 
antecipada para 
cancelar o 
protesto; (iii)  
pagamento a título 
de indenização por 
danos morais, no 
valor de R$ 
20.000,00.</t>
  </si>
  <si>
    <t>Considerando 
a fase 
inicial o 
risco é 
considerado 
possível.</t>
  </si>
  <si>
    <t>Douglas de Faria 
Negrele</t>
  </si>
  <si>
    <t>0010863-
08.2017.8.16.0031</t>
  </si>
  <si>
    <t>Cobrança indevida. 
Abertura de conta 
salário. Inscrição 
no cadastro de 
inadimplentes.
- PEDIDOS: 
Inexistência do 
débito e 
indenização por 
danos morais.
- VALOR ESTIMADO: 
R$ 5.000,00</t>
  </si>
  <si>
    <t>Marcelo de Ataíde 
Leonardo</t>
  </si>
  <si>
    <t>0308212-
37.2016.8.24.0064</t>
  </si>
  <si>
    <t>Trata-se de Ação 
Indenizatória, onde 
relata a parte 
autora que possui 
débito junto à 
cooperativa.
Alega que no 
entanto, a 
instituição vem 
realizando 
cobranças com 
índole vexatória.
Aduz que a 
Cooperativa está 
ligando 
incessantemente 
para o seu 
trabalho, deixando 
recado inclusive 
com seus colegas.
Relata que já 
realizou acordo 
para pagamento do 
débito, no entanto, 
as ligações não 
param.</t>
  </si>
  <si>
    <t>Camila Rafaela 
Stepanienco</t>
  </si>
  <si>
    <t>0306631-
28.2017.8.24.0039</t>
  </si>
  <si>
    <t>Juizado Especial-Lages -
 SC</t>
  </si>
  <si>
    <t>Trata-se de Ação 
Indenizatória por 
Danos Morais na 
qual alega a parte 
autora que possui 
conta poupança 
junto ao Banco 
Cooperativo Sicredi 
sob o número 63741-
6, Agência 0307/15.
Relata que em 05/09/
2016, recebeu uma 
transferência 
bancária da Agência 
0268/12, conta 
corrente 19434-4, 
feita por Denise 
Maria Piardi Piva, 
no valor de R$ 
500,00.
No entanto, o valor 
só veio a ser 
creditado na sua 
conta em 22/09/16, 
ou seja, 17 dias 
após a data da 
transação. 
Alega que passou 
por dificuldades em 
razão do tempo que 
levou para o valor 
entrar na sua 
conta.</t>
  </si>
  <si>
    <t>Se ficar 
comprovado 
que houve 
falha na 
prestação de 
serviços por 
parte do 
Banco 
Sicredi, 
poderá haver 
condenação 
em danos 
morais.</t>
  </si>
  <si>
    <t>Marcio Adriano Leal 
Brandão</t>
  </si>
  <si>
    <t>0000733-
82.2017.8.21.0139</t>
  </si>
  <si>
    <t>Trata-se de ação de 
indenização por 
conta de protesto 
supostamente 
indevido, pelo que 
requer indenização 
por danos morais.</t>
  </si>
  <si>
    <t>Flávio Moreira 
Ferreira</t>
  </si>
  <si>
    <t>9004574-
89.2017.8.21.0022</t>
  </si>
  <si>
    <t>Trata-se de ação 
indenizatória, em 
que alega o autor 
que adquiriu um 
veículo junto à 
requerida Carlos 
Comércio de 
Automóveis, em 12/
12/2016, mediante 
entrada de R$ 
9.400.00 e 
financiamento do 
saldo junto ao 
Banco Santander, no 
total de 48 
prestações de R$ 
630,00, cujos 
pagamentos 
encontram-se 
regulares. Sustenta 
que o  pagamento da 
entrada foi 
efetuado em quatro 
parcelas, a saber: 
a) pagamento de R$ 
4.000,00, em 12/12/
2016; b) R$ 
4.500,00, em 20/12/
2016, por 
transferência 
bancária e; c) duas 
parcelas de R$ 
450,00, por boleto 
bancário expedido 
pela cooperativa, 
com vencimentos em 
12 de janeiro e 12 
fevereiro de 2017. 
Afirma que, por um 
equívoco, deixou de 
pagar as duas 
últimas parcelas da 
entrada, boletos 
com vencimentos em 
12/01/17 e 12/02/
17, vindo a 
solicitar o boleto 
para pronto 
pagamento do valor, 
no total de R$ 
1.054,00 (um mil e 
cinquenta e quatro 
reais), cujo 
pagamento
foi efetuado pelo 
autor em 20/02/
2017.  Assevera que 
já havia ocorrido, 
em 27/01/17, o 
protesto da parcela 
de R$ 450,00 com 
vencimento em 12/01/
17, cuja 
apresentação restou 
efetuada pela 
cooperativa e 
continua ativo até 
a presente data. 
Por fim, requer 
seja declarada a 
inexistência do 
débito, bem como 
indenização por 
danos morais.</t>
  </si>
  <si>
    <t>Em se 
tratando de 
endosso 
translativo, 
a jurisprudê
ncia 
majoritária 
entende que 
a responsabi
lidade da 
instituição 
financeira 
por danos 
decorrentes 
de protesto 
indevido.</t>
  </si>
  <si>
    <t>Sentença 
condenatória 
em caso de 
tempo de 
espera em 
fila (acima 
de uma hora)</t>
  </si>
  <si>
    <t>Ines Paludo Pereira</t>
  </si>
  <si>
    <t>0010804-
35.2017.8.16.0026</t>
  </si>
  <si>
    <t>12/12/2017 
 17:00</t>
  </si>
  <si>
    <t>MARIA DE LOURDES 
PORTELA</t>
  </si>
  <si>
    <t>2023-
80.2017.8.16.0169</t>
  </si>
  <si>
    <t>Juizado Especial Cível-
Tibagi - PR</t>
  </si>
  <si>
    <t>09/11/2017 
 15:20</t>
  </si>
  <si>
    <t>EDSON FERNANDES</t>
  </si>
  <si>
    <t>1002103-
82.2017.8.26.0481</t>
  </si>
  <si>
    <t>02ª Vara Judicial-
Presidente Epitácio - 
SP</t>
  </si>
  <si>
    <t>Trata-se de Ação De 
Indenização Por 
Danos Morais, na 
qual alega o Autor 
que teria emitido 
um cheque, com data 
de 10 de julho de 
2016, com nº UA-
000068, no valor 
total de R$ 270,00 
(duzentos e setenta 
reais). 
Aduz que a 
Cooperativa teria 
devolvido o cheque 
pelo motivo 11, 
qual seja, 
insuficiência de 
fundos, o que não 
seria a realidade 
dos fatos e que o 
valor teria sido 
devidamente 
descontado da conta 
corrente do Autor, 
pois o mesmo teria 
fundos, sendo 
inclusive 
descontado. 
Prossegue alegando 
que a devolução do 
cheque foi indevida 
e feita de maneira 
errônea pela 
Cooperativa.
Diante o exposto, 
pleiteia: (i) 
concessão da 
Justiça Gratuita; 
(ii) inversão do 
ônus da prova; 
(iii) pagamento de 
danos morais no 
importe de 50 
(cinquenta) salário 
mínimos, 
totalizando R$ 
46.850,00 (quarenta 
e seis mil, 
oitocentos e 
cinquenta reais).</t>
  </si>
  <si>
    <t>Considerando 
a 
interposição 
de recurso, 
o risco é 
analisado 
como 
possível.</t>
  </si>
  <si>
    <t>Daiane Marlene 
Meurer</t>
  </si>
  <si>
    <t>42.002.001.17-
0007683</t>
  </si>
  <si>
    <t>Procon-Florianópolis - 
SC</t>
  </si>
  <si>
    <t>Trata-se de ação 
ajuizada perante o 
PROCON de 
Florianópolis, na 
qual a autora alega 
ter feito 
financiamento, no 
qual se comprometeu 
a pagar 48 parcelas 
no valor de R$ 
847,10, porém, após 
o pagamento de 14 
parcelas, teria 
recebido 
notificação do 
SERASA. Foi 
informada de que a 
negativação era 
referente ao seguro 
prestamista; Que ao 
procurar pela 
instituição 
financeira, foi 
dito que não era 
obrigatória a 
contratação do 
seguro, mas que não 
a ressarciram. 
Requer 
esclarecimentos, 
bem como 
ressarcimento de 
eventuais valores 
pagos a título de 
seguro de vida.</t>
  </si>
  <si>
    <t>Há chance de 
condenação à 
restituição, 
caso reste 
comprovada 
cobrança 
indevida em 
excesso.</t>
  </si>
  <si>
    <t>M. V. Cavalcanti - 
ME</t>
  </si>
  <si>
    <t>0003439-
16.2017.8.17.8201</t>
  </si>
  <si>
    <t>1º Juizado Especial 
Cível e das Relações de 
Consumo da Capital-
Recife - PE</t>
  </si>
  <si>
    <t>Possível 
condenação 
por danos 
morais, por 
protesto 
indevido de 
titulo.</t>
  </si>
  <si>
    <t>SANDRA BOS ZOTTIS</t>
  </si>
  <si>
    <t>9001500-
16.2017.8.21.0058</t>
  </si>
  <si>
    <t>Trata-se de ação 
indenizatória em 
que refere a autora 
que não conseguiu 
pagar duas faturas 
do seu cartão de 
crédito, com 
vencimento em 18/04/
17 e 18/05/17. 
Menciona que em 19/
06/17 efetuou o 
pagamento total da 
fatura, nada mais 
devendo.
Entretanto, alega 
que em julho/17 
recebeu notificação 
de que seria 
inscrita no SPC e 
SERASA, sendo que 
não estava mais 
inadimplente.   
Refere estar sendo 
negativada por 
divida que 
desconhece, pelo 
que ajuizou a ação 
requerendo (i) a 
declaração de 
inexistencia dos 
débitos, (ii) 
antecipação de 
tutela para 
exclusão do seu 
nome dos cadastros 
restritivos e (iii) 
a condenação do 
Sicredi ao 
pagamento de danos 
morais de 10 
salários mínimos.</t>
  </si>
  <si>
    <t>23/11/2017 
 18:25</t>
  </si>
  <si>
    <t>Trata-se de 
ação indeniz
atória sem 
sentença 
ainda, pelo 
que a chance 
de perda é 
possível e a 
contingencia 
é de R$ 
10.000,00.</t>
  </si>
  <si>
    <t>5005471-
98.2017.4.04.7005</t>
  </si>
  <si>
    <t>.PROJETO PILOTO. 
Desapropriação 
parcial do imóvel, 
tendo em vista a 
necessidade de 
ampliação da faixa 
de domínio na BR 
163.
- PEDIDOS: Imissão 
na posse
- VALOR ESTIMADO: 
R$ 105.000,00</t>
  </si>
  <si>
    <t>.fase de 
conhecimento</t>
  </si>
  <si>
    <t>Paulo Giovani de 
Vargas Pinheiro</t>
  </si>
  <si>
    <t>9002852-
65.2017.8.21.0007</t>
  </si>
  <si>
    <t>Juizado Especial Cível-
Camaquã - RS</t>
  </si>
  <si>
    <t>Trata-se de ação de 
desconstituição de 
débito, em alega o 
autor que por 
motivos pessoais 
sustou 04 cheques 
(000363, 000368, 
000369 e 000370). 
Sustenta que o 
cheque 000363, no 
valor de R$ 
3.245,00, foi 
protestado. Afirma 
que não reconhece a 
dívida e sequer 
conhece o credor do 
título. Assim 
requer, 
liminarmente, que o 
protesto seja 
sustado, bem como a 
desconstituição do 
débito que consta 
em seu nome.</t>
  </si>
  <si>
    <t>16/11/2017 
 18:35</t>
  </si>
  <si>
    <t>Há chance de 
condenação 
caso 
evidenciada 
falha na 
prestação do 
serviço. Sem 
pedido de 
danos, 
somente desc
onstituição 
do débito.</t>
  </si>
  <si>
    <t>CIV35. Sentença 
(procedente)</t>
  </si>
  <si>
    <t>CIV36. Embargos de 
Declaração da Sentença 
(opostos)</t>
  </si>
  <si>
    <t>Ricardo Rankel</t>
  </si>
  <si>
    <t>0002668-
77.2017.8.16.0146</t>
  </si>
  <si>
    <t>Juizado Especial Cível-
Rio Negro - PR</t>
  </si>
  <si>
    <t>Inscrição indevida 
em cadastro de 
proteção ao crédito</t>
  </si>
  <si>
    <t>Elisa Mara Lisoski</t>
  </si>
  <si>
    <t>9003125-
26.2017.8.21.0013</t>
  </si>
  <si>
    <t>Trata-se de demanda 
indenizatória 
ajuizada por Elisa 
Maria Lisorski 
contra cooperativa 
Sicredi Norte, em 
que relata manter 
conta corrente com 
adesão a cartão de 
crédito junto à 
demandada. 
Aduz que recebe as 
faturas em sua 
residência.
Alega que 
equivocadamente 
deixou de pagar as 
faturas referentes 
aos meses de abril, 
maio de junho do 
corrente ano, pois 
as mesmas não foram 
enviadas para sua 
casa.
Relata que no dia 
04/07/2017 teve seu 
nome cadastrado nos 
órgãos de proteção 
ao crédito, pelo 
valor de R$ 847,32, 
porém, não recebeu 
aviso prévio como é 
estipulado por lei
Alega que ao tentar 
realizar compras a 
prazo teve seu 
crédito negado em 
virtude de estar 
cadastrada nos 
órgãos protetores 
de crédito.
Relata ter pago o 
valor mínimo da 
fatura do cartão, 
no valor de R$ 
1.149,46, porém, 
seu nome não foi 
reabilitado e não 
lhe foi 
possibilitado o 
parcelamento do 
restante da dívida.
A autora relata que 
seus protocolos de 
atendimentos não 
lhe foram enviados 
por e-mail nem por 
SMS conforme 
solicitado.</t>
  </si>
  <si>
    <t>08/11/2017 
 19:00</t>
  </si>
  <si>
    <t>Condenação 
em Danos 
morais.</t>
  </si>
  <si>
    <t>Igor Leonardo da 
Conceição Machado</t>
  </si>
  <si>
    <t>9000328-
39.2017.8.21.0155</t>
  </si>
  <si>
    <t>Vara Adjunta do JEC da 
Comarca de Portão-
Portão - RS</t>
  </si>
  <si>
    <t>Em suma, o autor 
alega que teve R$ 
227,30 debitados de 
sua conta, 
referentes à 
assinatura de TV a 
cabo junto à 
empresa Claro. 
Entretanto, alega 
que nunca celebrou 
contrato com a 
Claro nem autorizou 
tal débito.
Requer a 
desconsideração do 
débito, a devolução 
em dobro do seu 
valor e indenização 
opor danos morais.</t>
  </si>
  <si>
    <t>06/11/2017 
 15:00</t>
  </si>
  <si>
    <t>Ultec Alimentos S/A</t>
  </si>
  <si>
    <t>0000497-
14.2015.8.16.0019</t>
  </si>
  <si>
    <t>01ª Vara Cível-Ponta 
Grossa - PR</t>
  </si>
  <si>
    <t>A Autora alega 
protesto indevido 
de duplicata, sendo 
que jamais 
contratou com 
nenhuma das Rés.</t>
  </si>
  <si>
    <t>14/11/2017 
 14:00</t>
  </si>
  <si>
    <t>Considerando 
que a 
sentença 
julgou a 
ação 
procedente/
parcialmente 
procedente, 
a probabilid
ade de perda 
passou a ser 
considerada 
provável. A 
cooperativa 
foi 
condenada a 
pagar a 
título de 
danos 
morais, a 
quantia de 
R$ 9.370,00 
(nove mil, 
trezentos e 
setenta 
reais), 
corrigidos m
onetariament
e pelo IGP-M 
a incidir 
desde o 
arbitramento 
da 
indenização.</t>
  </si>
  <si>
    <t>Sebastião Lopes 
Alves</t>
  </si>
  <si>
    <t>0002460-
85.2017.8.16.0084</t>
  </si>
  <si>
    <t>Autor alega que não 
recebeu o seguro de 
vida que havia 
contratado.</t>
  </si>
  <si>
    <t>Aguardando cumprimento 
do acordo</t>
  </si>
  <si>
    <t>Aguardando 
cumprimento 
de sentença</t>
  </si>
  <si>
    <t>Construtora CV 
Lopes Ltda</t>
  </si>
  <si>
    <t>1029290-
81.2016.8.26.0196</t>
  </si>
  <si>
    <t>05ª Vara Cível-Franca - 
SP</t>
  </si>
  <si>
    <t>Trata-se de Ação 
Declaratória de 
Inexigibilidade de 
Título e Suspensão 
do Efeito Negativo 
junto ao 1° 
Tabelião de Notas e 
Protestos de Letras 
e Títulos de Franca/
SP c.c Pedido de 
Tutela Antecipada 
c.c Danos Morais, 
na qual atua como 
Corré a Empresa 
Industrial e 
Comercial Fuck S.A.
Alega a Autora, em 
síntese, que teria 
sido negativada 
indevidamente junto 
ao 1° e 2° Tabelião 
de Notas e 
Protestos de Letras 
e Títulos de Franca/
SP, e que tais 
negativações 
estariam causando 
inúmeros danos à 
Autora.
Diante o exposto, 
pleiteou a 
concessão de medida 
liminar para 
retirada do 
apontamento dos 
órgãos de proteção 
ao crédito, o qual 
restou deferido, 
após a garantia do 
juízo, além da 
condenação à título 
de danos morais no 
valor 
correspondente a 10 
(dez) vezes o valor 
negativado.</t>
  </si>
  <si>
    <t>MANHATTAN BAR E 
BILHAR LTDA - ME</t>
  </si>
  <si>
    <t>0006265-
64.2017.8.21.0033</t>
  </si>
  <si>
    <t>Trata-se de ação de 
anulação de título 
cambial e protesto 
c/c indenização por 
danos morais, na 
qual informa ter 
sido surpreendida 
pelo protesto de 
duplicata, a qual 
desconhece a 
origem, no valor de 
R$ 500,00, emitida 
em 06.11.2015, pela 
corré MOP 
ATIVIDADES 
PUBLICITÁRIAS. 
Requer, 
liminarmente, o 
cancelamento do 
referido protesto, 
o que restou 
deferido, tendo 
sido emitido ofício 
diretamente ao 
tabelionato para 
tanto. No mérito, 
condenação em danos 
morais.</t>
  </si>
  <si>
    <t>Há chance de 
condenação 
em danos 
morais, caso 
reste 
comprovado 
excesso de 
poderes pela 
instituição 
financeira.</t>
  </si>
  <si>
    <t>Gabriela Rangel 
Cardoso</t>
  </si>
  <si>
    <t>A autora afirma que 
é titular da conta 
corrente n º 
1595802, na agencia 
0101, possuindo 
ainda cartão de 
crédito. Refere que 
fez compras usando 
o cartão de 
crédito, no inicio 
do ano  de 2013, no 
valor médio de R$ 
160,00, o que 
parcelou em 4 
vezes, mas não 
teriam sido 
emitidas as 
faturas, o que lhe 
levou ao 
inadimplemento e à 
negativação.
Menciona que em 14/
06 de 2013, efetuou 
o pagamento da 
dívida no valor de 
R$ 139,20, mas 
continuou 
negativada.
Alegando nada dever 
à ré, requer ser 
indenizada pelo 
cadastramento que 
considera indevido, 
assim como requer 
seja desconstituída 
a dívida.</t>
  </si>
  <si>
    <t>Izidio Kowalczyk</t>
  </si>
  <si>
    <t>0302326-
82.2017.8.24.0012</t>
  </si>
  <si>
    <t>Trata-se de Ação 
Declaratória de 
Inexistência de 
Débito com Pedido 
de Tutela de 
Urgência aforada 
por Ezídio 
Kowalczyk contra 
Banco Cooperativo 
Sicredi S/A e 
Rodrigo Stanesco-
me, objetivando 
provimento de cunho 
condenatório, sob o 
fundamento de que 
teve um título em 
seu nome 
protestado.
Asseverou que em 03/
08/2017 recebeu 
notificação de 
apontamento de 
título a protesto, 
referente à 
duplicata de venda 
mercantil, porém, 
sustenta que jamais 
houve relação 
negocial entre as 
partes que 
justifique o 
débito. Por fim, 
pugna pela 
concessão de tutela 
de urgência, para 
que seja 
determinado o 
cancelamento do 
protesto, bem como 
condenação em danos 
morais.</t>
  </si>
  <si>
    <t>Há chance de 
condenação, 
caso tenha 
havido 
excesso por 
parte da 
instituição 
financeira.</t>
  </si>
  <si>
    <t>Cassiano dos Santos 
Samoro</t>
  </si>
  <si>
    <t>010/1.17.0018346-0</t>
  </si>
  <si>
    <t>Trata-se de ação 
indenizatória em 
que o autor reclama 
que sofreu a 
inclusão indevida 
do seu nome nos 
restritivos de 
crédito e alega 
desconhecer. 
Segundo o autor, o 
saldo devedor é 
inexistente e ele 
estaria sendo 
vítima da ré, pois 
ocorreram diversas 
inscrições 
indevidas pelo réu. 
Pede a declaração 
de inexistência de 
débito e 
indenização pelos 
danos decorrentes 
da inscrição que 
reputa indevida.</t>
  </si>
  <si>
    <t>CIV16. Contestação 
(juntada)</t>
  </si>
  <si>
    <t>Aguardando 
julgamento 
de Recurso. 
Valor 
conforme jur
isprudências</t>
  </si>
  <si>
    <t>EDMILSON FERREIRA 
SOARES</t>
  </si>
  <si>
    <t>0007746-
39.2016.8.16.0194</t>
  </si>
  <si>
    <t>.PROJUDI - PROJETO 
PILOTO
O Autor alega que 
constatou inscrição 
indevida de seu 
nome em órgão 
restritivo, 
promovida pela 
Cooperativa Ré. 
- PEDIDOS: Ao 
final, requer a 
exclusão de seu 
nome do cadastro 
restritivo, 
declaração de 
inexigibilidade do 
débito e danos 
morais. 
- VALOR ESTIMADO: 
R$ 10.000,00</t>
  </si>
  <si>
    <t>13/12/2017 
 10:30</t>
  </si>
  <si>
    <t>.FASE DE 
CONHECIMENTO</t>
  </si>
  <si>
    <t>Antonino de Andrade 
Barbosa Junior</t>
  </si>
  <si>
    <t>Ação de Exibição de Documentos</t>
  </si>
  <si>
    <t>0002528-
76.2016.8.16.0017</t>
  </si>
  <si>
    <t>07ª Vara Cível-Maringá -
 PR</t>
  </si>
  <si>
    <t>Autor alega que 
teve sua conta 
movimentada sem seu 
consentimento</t>
  </si>
  <si>
    <t>Paulo Roberto da 
Silva</t>
  </si>
  <si>
    <t>1004767-
49.2017.8.26.0073</t>
  </si>
  <si>
    <t>02ª Vara Judicial-Avaré 
- SP</t>
  </si>
  <si>
    <t>Trata-se de Ação de 
Procedimento Comum 
c.c Pedido de 
Tutela de Urgência, 
ajuizada em face de 
Gumiero Corretora 
de Commodities 
Ltda.
A Autora afirma ter 
adquirido junto a 
AGROINDUSTRIAL 
BRASI CENTRAL LTDA, 
48.520,00 Kg de 
algodão, pelo preço 
de R$ 38.816,00.
Alega que em razão 
da compra, a 
vendedora de 
caroços, promoveu a 
cessão dos direitos 
de crédito, para a 
Corré Gumiero, a 
quem autorizou que 
fosse feito o 
pagamento do valor 
supra, diretamente 
na conta da 
Cooperativa, de n° 
32.151-3, agência 
0718, consolante 
depósito em conta-
corrente.
Contudo, apesar do 
pagamento, afirma 
ter recebido aviso 
de protesto do 1º 
Tabelião de Notas e 
Protestos, no valor 
de R$ 38.816,00, 
pela Cooperativa.
Prossegue alegando 
que diante da 
suposta cobrança 
indevida, tentou 
por diversas vezes 
contato com as 
Corrés, sem 
sucesso.
Assim, diante o 
exposto, pleiteia: 
(i) tutela de 
urgência para 
sustação dos 
efeitos do 
protesto; (ii) 
condenação das Rés 
ao pagamento de 
multa no valor de 
R$ 77.632,00, pela 
cobrança 
supostamente 
indevida; (iii) 
indenização à 
título de danos 
morais, no valor de 
R$ 40.000,00.
Informamos, ainda, 
que a Liminar foi 
deferida, e será 
cumprida via 
cartório, conforme 
segue:
“Diante do exposto, 
DEFIRO o pedido de 
antecipação dos 
efeitos da tutela 
jurisdicional 
pretendida pela 
autora, para 
determinar a 
suspensão da 
publicidade do 
protesto lavrado no 
1º Tabelião de 
Notas e Protestos 
de Avaré, bem como 
do débito aqui 
discutido junto aos 
cadastros de 
proteção do crédito 
SERASA e SPC, até 
ulterior decisão 
deste juízo, 
expedindo-se o 
necessário”.</t>
  </si>
  <si>
    <t>EDMILSON ANTONIO 
MARCIANO</t>
  </si>
  <si>
    <t>0031655-
22.2017.8.16.0018</t>
  </si>
  <si>
    <t>Manutenção 
indevida.
- PEDIDOS: 
Renegociação da 
dívida, repetição 
de indébito, 
indenização por 
danos morais, 
inexistência da 
dívida.
- VALOR ESTIMADO: 
R$ 15.000,00</t>
  </si>
  <si>
    <t>27/11/2017 
 18:15</t>
  </si>
  <si>
    <t>Valor 
conforme 
Acórdão.</t>
  </si>
  <si>
    <t>Paschoalino &amp; 
Paschoalino Ltda Me</t>
  </si>
  <si>
    <t>0001286-
15.2013.8.16.0138</t>
  </si>
  <si>
    <t>Vara Cível-Primeiro de 
Maio - PR</t>
  </si>
  <si>
    <t>Flávio Henrique 
Santos Pantaleão</t>
  </si>
  <si>
    <t>0008279-
63.2016.8.14.0061</t>
  </si>
  <si>
    <t>1ª Vara Cível e 
Empresarial-Tucuruí - 
PA</t>
  </si>
  <si>
    <t>Acordo não mantido -
 indenizatória.</t>
  </si>
  <si>
    <t>Maria Janaína 
Rodrigues Pires</t>
  </si>
  <si>
    <t>9000453-
90.2017.8.21.0095</t>
  </si>
  <si>
    <t>Vara Adjunta do JEC-
Estância Velha - RS</t>
  </si>
  <si>
    <t>Trata-se de Ação de 
Reparação de Danos 
Morais e Materiais, 
onde a parte autora 
relata que comprou 
um vídeo game junto 
à empresa AZEVEDO 
ELETRÔNICOS, 
primeira demandada, 
com pagamento 
através de boleto 
bancário, no valor 
de R$ 673,65, o 
qual foi realizado 
junto à 
cooperativa.
Relata que decorreu 
o prazo para 
entrega, sem no 
entanto, receber o 
produto adquirido. 
Alega que através 
de pesquisa na 
internet, verificou 
que tal prática é 
comum, e que não 
fora a única 
enganada pela 
referida empresa.
Aduz que tentou o 
estorno do boleto 
junto à 
cooperativa, porém, 
não obteve êxito.
Requer a devolução 
do valor pago, além 
de indenização por 
danos morais.</t>
  </si>
  <si>
    <t>Arquivado 
Definitivamente</t>
  </si>
  <si>
    <t>Sebastião Silvério 
Candido</t>
  </si>
  <si>
    <t>0006233-
86.2017.8.16.0069</t>
  </si>
  <si>
    <t>O autor alega que, 
após realizar a 
quitação do débito 
negativado em 18/11/
2016, a Cooperativa 
ainda manteve seu 
nome em cadastro 
restritivo por 21 
(vinte e um) dias, 
retirando somente 
em 09/12/2016.
- PEDIDOS: 
Indenização por 
danos morais.
- VALOR ESTIMADO: 
R$ 10.000,00</t>
  </si>
  <si>
    <t>CIV103. Nota de 
Expediente (publicada)</t>
  </si>
  <si>
    <t>0007250-
19.2017.8.16.0018</t>
  </si>
  <si>
    <t>04º Juizado Especial 
Cível-Região 
Metropolitana Maringá</t>
  </si>
  <si>
    <t>Fernando Costa da 
Rocha</t>
  </si>
  <si>
    <t>0004784-
79.2017.8.26.0016</t>
  </si>
  <si>
    <t>O Autor alega ter 
depositado o valor 
total de R$ 
24.225,00, pelos 
serviços de 
corretagem pela 
venda de uma 
unidade autônoma, 
tendo realizado o 
depósito de 2 
cheques no valor de 
R$ 12.112,50 cada, 
nos dias 07/04/2017 
e 10/04/2017. 
Afirma que no dia 
12/04/2017, os 
valores estavam 
disponíveis na 
conta, contudo, no 
dia 27/04/2017, o 
Banco teria 
estornado o segundo 
cheque pelo motivo 
21 .
Alega ter feito 
contato com a 
Gerente Sra. 
Vanessa Vildre, 
ocasião em que foi 
informado que o 
cheque havia sido 
cancelado, e que 
teria havido um 
“erro por parte do 
Sicredi”, e que o 
cheque foi 
protestado pelo 8º 
Cartório, que o 
cliente se recusa a 
pagar o restante do 
valor.
Diante disso, 
pleiteia o 
pagamento do valor 
de R$ 12.112,50.</t>
  </si>
  <si>
    <t>21/11/2017 
 14:00</t>
  </si>
  <si>
    <t>Rosangela Nanci 
Carvalho Machado</t>
  </si>
  <si>
    <t>43.047.001.17-
0005469</t>
  </si>
  <si>
    <t>Procon-Novo Hamburgo - 
RS</t>
  </si>
  <si>
    <t>Narra a autora que 
adquiriu uma TV, 
pela internet, pelo 
site Paraná 
Ofertas. Que foi 
informada de que o 
pagamento somente 
poderia ser feito 
via boleto 
bancário, pelo que 
recebeu um boleto 
no valor de R$ 
1.106,86 do Banco 
do Brasil. Alega 
ter feito o 
pagamento no dia 07/
10/16 pelo Sicredi, 
mas não recebeu o 
bem até hoje. 
Requer a devolução 
do valor pago.</t>
  </si>
  <si>
    <t>A reclamação 
do PROCON 
não enseja o 
desembolso 
de valores, 
e 
considerando 
que ainda 
não há 
decisão, a 
perspectiva 
de perda é 
considerada 
possível.</t>
  </si>
  <si>
    <t>0001814-
96.2017.8.16.0077</t>
  </si>
  <si>
    <t>Impossibilidade de 
uso do cartão</t>
  </si>
  <si>
    <t>Aguarda Pagamento de 
Custas Finais</t>
  </si>
  <si>
    <t>PEOPLESMART 
ASSESSMENT SOLUCOES 
EMPRESARIAIS LTDA. -
 EPP</t>
  </si>
  <si>
    <t>1005591-
84.2017.8.26.0565</t>
  </si>
  <si>
    <t>Cobrança vexatória, 
através do whatsapp</t>
  </si>
  <si>
    <t>Isis Barbosa de 
Souza</t>
  </si>
  <si>
    <t>4714-050.966-0</t>
  </si>
  <si>
    <t>Procon de Pernambuco-
Olinda - PE</t>
  </si>
  <si>
    <t>PROCESSO 
ADMINISTRATIVO - 
PROCON - 
Consumidora efetuou 
a compra de um note 
e uma sandália pelo 
Submarino, que 
gerou um boleto da 
Sicredi. A 
consumidora efetuou 
o pagamento do 
boleto junto ao 
Banco do Brasil, 
mas a empresa alega 
que não reconheceu 
o pagamento do 
referido boleto.</t>
  </si>
  <si>
    <t>PROCON - 
Consumidora 
efetuou a 
compra de um 
note e uma 
sandália 
pelo 
Submarino, 
que gerou um 
boleto da 
Sicredi. A 
consumidora 
efetuou o 
pagamento do 
boleto junto 
ao Banco do 
Brasil, mas 
a empresa 
alega que 
não 
reconheceu o 
pagamento do 
referido 
boleto.</t>
  </si>
  <si>
    <t>Publicada 
sentença 
parcialmente 
procedente 
condenando a 
Cooperativa, 
de forma 
solidária, 
ao pagamento 
de 
Indenização 
por danos 
morais no 
importe de 
R$3.000,00.</t>
  </si>
  <si>
    <t>D.P.O. IMPORTAÇÕES, 
EXPORTAÇÕES E 
COMÉRCIO DE 
PRODUTOS 
ODONTOLÓGICOS LTDA -
 EPP</t>
  </si>
  <si>
    <t>0005857-
37.2017.8.16.0090</t>
  </si>
  <si>
    <t>.PROJUDi - PROJETO 
PILOTO
O Autor alega que 
foi demandado em 
ação declaratória 
de inexigibilidade 
de débito c/c danos 
morais, por 
protesto indevido 
de título, na qual 
a Cooperativa agiu 
como mandatária. 
Aduz que na ação 
houve condenação em 
danos morais no 
valor de R$ 
5.000,00. Argumenta 
que muito embora a 
Cooperativa tenha 
agido como 
mandatária, 
protestou título 
quitado de forma 
unilateral e sem 
autorização do 
Autor.
- PEDIDOS: Ao 
final, requer a 
restituição do 
valor de R$ 
5.000,00 relativo a 
condenação na ação. 
- VALOR ESTIMADO: 
R$ 5.000,00</t>
  </si>
  <si>
    <t>CIV206. Aguarda 
Cumprimento de Despacho</t>
  </si>
  <si>
    <t>Contra-razões aos 
Embargos de Declaração</t>
  </si>
  <si>
    <t>Orlando Ricardo de 
Aguiar Nadaes</t>
  </si>
  <si>
    <t>0022318-
34.2017.8.19.0209</t>
  </si>
  <si>
    <t>Trata-se de Ação de 
Obrigação de Fazer 
c.c Pedido de 
Tutela Antecipada, 
na qual atua como 
Corréu A.S.P da 
Silva Dedetizadora 
e Desentupidora de 
Esgoto-ME. 
O autor alega, em 
síntese, que ao 
final do mês de 
junho/2016, teria 
tentado adquirir um 
produto junto a uma 
loja de rede 
varejista nacional, 
e teria sido 
surpreendido com a 
notícia de que seu 
nome encontrava-se 
no SCPC e Protesto, 
junto ao 1º 
Tabelião de Notas e 
Protesto de Mogi 
Mirim/SP.
Aduz que o Corréu e 
a Cooperativa 
Sicredi, teriam 
negativado sem 
nome, sem notifica-
lo e que ao buscar 
maiores 
informações, teria 
sido informado que 
inadimpliu um 
contrato no valor 
de R$ 413,80 
(quatrocentos e 
treze reais e 
oitenta centavos).
Afirma que jamais 
foi cliente de um 
ou de outro Réu e 
que ao saber do 
protesto, teria 
comparecido à 42ª 
Delegacia e lavrado 
um boletim de 
ocorrência, com n° 
03665/2017. 
Diante o exposto, 
pleiteia: (i) 
concessão da medida 
liminar para 
determinar que os 
Réus retirem seu 
nome dos órgãos de 
proteção ao 
crédito, bem como o 
protesto em nome do 
Autor; (ii) 
inversão do ônus da 
prova; (iii) 
declarar 
inexistente a 
dívida; (iv) 
indenização a 
título de dano 
moral no valor de 
R$ 30.000,00 
(trinta mil reais). 
Informamos, ainda, 
que a liminar foi 
indeferida, 
conforme segue: 
“A concessão 
antecipada da 
tutela (urgência) é 
medida excepcional 
(que desvia o curso 
normal do 
procedimento célere 
e informal dos 
Juizados Especiais 
Cíveis, dependendo 
da presença dos 
requisitos 
previstos no art. 
300 do CP 
(probabilidade do 
direito e grave 
perigo de dano ao 
bem visado ou ao 
resultado do 
processo). No caso, 
não há 
probabilidade do 
direito alegado 
pela autora que 
justifique a 
superação do 
regular andamento 
do feito e do 
contraditório para 
a concessão da 
medida. ISTO POSTO, 
INDEFIRO A 
ANTECIPAÇÃO DA 
TUTELA. Aguarde-se 
a audiência.”</t>
  </si>
  <si>
    <t>CIV22. Prova Pericial 
(deferida)</t>
  </si>
  <si>
    <t>18º VSJE do Consumidor-
Salvador - BA</t>
  </si>
  <si>
    <t>Sentença 
parcialmente 
procedente - 
condenação 
solidária à 
restituição 
simples do 
valor de R$ 
4.894,57. 
Danos morais 
improcedente
s. 
Aguardando 
decurso de 
prazo para 
alteração do 
risco.</t>
  </si>
  <si>
    <t>Acreditar 
Securitizadora S/A</t>
  </si>
  <si>
    <t>Ação Declaratória de Inexistência de Débito C/C Pedido de Antecipação de Tutela para Sustação de Protesto e/ou Suspensão de seus Efeitos</t>
  </si>
  <si>
    <t>1011289-
04.2017.8.26.0361</t>
  </si>
  <si>
    <t>6ª Vara Cível-Mogi das 
Cruzes - SP</t>
  </si>
  <si>
    <t>Trata-se de Ação 
Declaratória de 
Inexistência de 
Débito, 
Cancelamento de 
Protesto e 
Indenização por 
Dano Moral com 
Pedido de Tutela 
Antecipada, movida 
por Acreditar 
Securitizadora S.A, 
na qual também atua 
como Ré a empresa 
Vestforma Eirelli.
A empresa Autora 
alega ser sociedade 
de propósito 
específico (SPE), 
cuja a atividade 
consiste em 
adquirir e agrupar 
ativos financeiros, 
notadamente títulos 
de crédito, 
lastreando a 
emissão de 
debêntures 
privadas.
Alega que no início 
do mês de julho/
2017, a sócia 
administradora 
contatou a 
Requerente 
manifestando seu 
interesse na 
antecipação dos 
recebíveis 
sustentando 
dificuldade em seu 
fluxo de caixa, 
consignando-se, 
contudo, que o 
cadastro da empresa 
Autora não foi 
aprovado pelo 
comitê de crédito.
Afirma que teria 
recebido o aviso de 
protesto do 1° 
Tabelião da Comarca 
de Mogi das Cruzes, 
referente ao 
protocolo 
2017.07.21-0070-0, 
da duplicata n° 
137, em 11/07/2017, 
com vencimento em 
15/07/2017, no 
valor de R$ 
100.000,00, tendo 
como sacador 
favorecida a Corré 
Vestforma e 
portadora do título 
a Cooperativa. 
Alega nunca ter 
tido qualquer 
relação comercial 
com a Corré 
Vestforma, tampouco 
recebeu qualquer 
mercadoria ou 
serviço para 
ensejar a emissão 
da referida 
duplicada, da qual 
originou o 
protesto. 
Afirma que ao 
receber o aviso de 
protesto, teria 
entrado em contato 
com a Cooperativa, 
encaminhando e-mail 
ao Henrique Mayer, 
o qual teria 
identificado que o 
apontamento do 
protesto foi 
realizado pela 
regional de Toledo/
PR, cuja tratativas 
se deram na pessoa 
do Sr. Carlos 
Henrique 
Cavalheiro.
Prossegue alegando 
que, embora a 
Cooperativa tenha 
apurado a 
irregularidade do 
título, se absteve 
de sustar 
administrativamente 
os efeitos do 
protesto.
Diante o exposto, 
pleiteia: (i) seja 
deferida 
liminarmente a 
sustação do 
protesto relativo 
ao título 
supramencionado, 
bem como a exclusão 
do nome e CNPJ da 
empresa Autora de 
qualquer cadastro 
de maus pagadores; 
(ii) condenação das 
Rés ao pagamento de 
indenização por 
danos morais no 
valor de R$ 
50.000,00; (iii) se 
apurada a prática 
delitiva na conduta 
de qualquer das Rés 
para o protesto do 
título citado, 
oficio ao 
representante do 
Ministério Público.
Informamos que a 
liminar foi 
deferida, que será 
cumprido pela parte 
Autora, conforme 
segue: 
“Assim, defiro a 
liminar pleiteada 
para que seja 
oficiado ao 1º 
Tabelionato de 
Protesto desta 
Comarca, visando 
suspender os 
efeitos e a 
publicidade do 
protesto sob 
procotolo nº 
2017.07.21-0070-0, 
no valor de R$ 
100.000,00, 
protestado em27/07/
2017, devendo o 
título permanecer 
sob a guarda do 
Tabelião, até 
ulterior 
determinação deste 
Juízo. Servirá a 
presente, por cópia 
digitada, como 
OFÍCIO, cabendo à 
parte autora o seu 
encaminhamento e 
comprovação nos 
autos, logo após.”
Ainda, o Autor 
junta aos autos, a 
conversa com o 
Represente da 
Cooperativa, Sr. 
Carlos Henrique, na 
qual este afirma 
que entrou em 
contato com a 
representante da 
Acreditar, 
informando a 
necessidade de 
baixa no protesto.</t>
  </si>
  <si>
    <t>Considerando 
o acordo 
firmado com 
o Corréu, o 
risco foi 
baixado para 
remoto..</t>
  </si>
  <si>
    <t>proferida 
sentença 
condenando a 
Cooperativa 
ao pagamento 
de 
indenização 
por danos 
morais no 
importe de 
R$5.000,00.</t>
  </si>
  <si>
    <t>Tiago Alberto 
Massini Mercearia 
ME</t>
  </si>
  <si>
    <t>1005446-
96.2017.8.26.0510</t>
  </si>
  <si>
    <t>Juizado Especial Cível-
Rio Claro - SP</t>
  </si>
  <si>
    <t>Trata-se de Ação 
Declaratória De 
Inexistência De 
Pendência 
Financeira C/C 
Ressarcimento De 
Dano Moral Com 
Pedido De Tutela 
Antecipada, na qual 
o Autor alega que 
tem como atividade 
um mercadinho de 
gêneros 
alimentícios, e no 
dia 05/05/2017, 
efetuou compra 
direto com o Corréu 
Café Expresso, 
tendo sido emitido 
um título para 
pagamento no dia 09/
06/2017. 
Aduz que realizou o 
pagamento na data 
correta e em valor 
correto, e que no 
dia 22/06/2017, a 
Cooperativa teria 
realizado o 
protesto do título. 
Afirma que ao 
receber a 
notificação teria 
entrado em contato 
com o Corréu Café 
Expresso e teria 
informado o 
ocorrido, mas 
nenhuma providência 
teria sido tomada.
Prossegue alegando 
que o protesto 
indevido teria 
causado 
constrangimento e 
dor moral ao Autor.
Diante do exposto, 
pleiteia: (i) 
concessão da medida 
liminar, para que o 
protesto seja 
baixado; (ii) 
inversão do ônus da 
prova; (iii) 
indenização a 
título de danos 
morais, 10 vezes o 
valor do título 
protestado, qual 
seja, R$ 19.303,40 
(dezenove mil, 
trezentos e três 
reais e quarenta 
centavos).</t>
  </si>
  <si>
    <t>Sentença 
improcedente 
mantida, 
risco 
alterado 
para remoto.</t>
  </si>
  <si>
    <t>Joreny Magalhães 
Costa</t>
  </si>
  <si>
    <t>0214-035.385-5</t>
  </si>
  <si>
    <t>PROCON de Palmas - TO-
Palmas - TO</t>
  </si>
  <si>
    <t>O autor reclama que 
adquiriu um armário 
de cozinha pela 
internet, mediante 
pagamento via 
voleto bancário do 
Sicredi. Reclama 
que não recebeu a 
mercadoria. Quando 
se deu conta, 
compreendeu que 
havia saído em um 
golpe. pede o 
estorno do valor 
pago.</t>
  </si>
  <si>
    <t>O autor 
reclama que 
adquiriu um 
armário de 
cozinha pela 
internet, 
mediante 
pagamento 
via voleto 
bancário do 
Sicredi. 
Reclama que 
não recebeu 
a 
mercadoria. 
Quando se 
deu conta, 
compreendeu 
que havia 
saído em um 
golpe. pede 
o estorno do 
valor 
pago.Não há  
desembolso 
de despesas.</t>
  </si>
  <si>
    <t>Embargos Declaratórios 
Opostos</t>
  </si>
  <si>
    <t>"Em síntese 
processual, a 
Autora afirma que 
contratou com a 
empresa Vicunha 
Têxtil S/A, tendo 
pactuado que, pelo 
fornecimento de 
produtos, 
realizaria o 
pagamento de 04 
(quatro) parcelas 
que somadas 
alcançavam a monta 
de R$ 24.745,83 
(vinte e quatro 
mil, setecentos e 
quarenta e cinco 
reais, e oitenta e 
três centavos), 
todas com 
vencimento em 28/07/
2014.
Sustenta que, muito 
embora não tenha 
realizado o 
pagamento antes do 
vencimento, acessou 
o site do Segundo 
Requerido e emitiu 
a 2ª via dos 
boletos vencidos, 
tendo realizado seu 
pagamento em 31/07/
2014, junto ao 1º 
Requerido.
Todavia, aduz que 
foi surpreendida 
com o apontamento 
para protesto dos 
títulos – já 
quitados - emitidos 
por Vicunha Têxtil 
S/A, de modo que, 
com o intuito de 
preservar sua 
imagem no mercado, 
efetuou 
transferência 
bancária da quantia 
de R$ 24.623,38 
(vinte e quatro 
mil, seiscentos e 
vinte e três reais, 
e trinta e oito 
centavos) 
diretamente à conta 
da empresa Vicunha 
Têxtil S/A, que 
retirou os 
apontamentos."</t>
  </si>
  <si>
    <t>0009448-
41.2017.8.16.0014</t>
  </si>
  <si>
    <t>A Autora alega que 
passou por 
dificuldades 
financeiras e que, 
com o intuito de 
quitar as dívidas, 
foi realizando 
empréstimos, 
gerando dívidas 
cada vez maiores. 
Deste modo, ajuizou 
a presente ação, 
reunindo os 
credores, a fim de 
que consiga 
realizar o 
pagamento de seu 
superendividamento.
- PEDIDOS: Exibição 
de memorial 
descritivo do 
débito atualizado e 
contratos a ele 
inerentes.
- VALOR ESTIMADO: 
R$ 2.000,00</t>
  </si>
  <si>
    <t>Elida Aparecida 
Melegori Araujo</t>
  </si>
  <si>
    <t>0004730-
30.2017.8.16.0069</t>
  </si>
  <si>
    <t>ILSON PEREIRA DE 
OLIVEIRA</t>
  </si>
  <si>
    <t>5147254.14.2017.809
.0051</t>
  </si>
  <si>
    <t>6ª Vara Cível-Goiânia - 
GO</t>
  </si>
  <si>
    <t>Exibição de 
documentos - 
financiamento.</t>
  </si>
  <si>
    <t>Exibição de 
documentos 
sem pedido i
ndenizatório
.</t>
  </si>
  <si>
    <t>Ronaldo Gomes 
Coelho</t>
  </si>
  <si>
    <t>8000355-
97.2017.8.05.0021</t>
  </si>
  <si>
    <t>1ª Vara dos Feitos de 
Relações de Consumo, 
Cíveis e Comerciais-
Barra do Mendes - BA</t>
  </si>
  <si>
    <t>Cheque. Fraude.</t>
  </si>
  <si>
    <t>ITA LINHAS COMÉRCIO 
DE ROUPAS LTDA</t>
  </si>
  <si>
    <t>1004004-
06.2017.8.26.0281</t>
  </si>
  <si>
    <t>Trata-se de Ação de 
Indenização por 
Danos Morais e 
Materiais ajuizada 
por ITA LINHAS 
COMÉRCIO DE ROUPAS 
LTDA, no qual alega 
que no dia 10/02/
2017 às 09:00 
recebeu um e-mail 
do Sr. Marcio 
Beccari, lembrando 
o vencimento da 
fatura referente ao 
aluguel, que 
ocorreria no mesmo 
dia.
Prossegue alegando 
que na mesma data 
por volta das 
10:h40min, recebeu 
um segundo e-mail 
supostamente do Sr. 
Marcio Beccari, 
enviando novo 
boleto para 
pagamento de 
aluguel e 
condomínio, no 
valor de R$ 
13.408,86, cujo os 
dados constantes no 
boleto bancário em 
questão eram 
condizentes com os 
boletos pagos 
habitualmente, à 
exceção da 
instituição 
bancária, tendo 
sido realizado o 
pagamento.
Aduz que o boleto 
pago se tratava de 
uma fraude, já que 
o locatário não 
recebeu o crédito, 
motivo pelo qual, 
sofreu prejuízos.
Diante disso, 
pleiteia 
indenização por 
danos materiais no 
valor de R$ 
13.408,86 e 
indenização por 
danos morais em 
valor não inferior 
a R$ 8.000,00.</t>
  </si>
  <si>
    <t>Gilberto Cavassini</t>
  </si>
  <si>
    <t>0004546-
84.2017.8.16.0195</t>
  </si>
  <si>
    <t>04/06/2018 
 13:15</t>
  </si>
  <si>
    <t>Valor 
conforme 
sentença e 
acórdão</t>
  </si>
  <si>
    <t>Instaladora 
Elétrica Bi Pereira 
Ltda ME</t>
  </si>
  <si>
    <t>0020045-
43.2017.8.21.0010</t>
  </si>
  <si>
    <t>Trata-se de ação 
indenizatória 
proposta por 
INSTALADORA 
ELÉTRICA BI PEREIRA 
LTDA. – ME, na qual 
a autora refere que 
mantinha uma conta 
corrente junto à ré 
e após o 
falecimento do 
sócio Ademir, em 
2011, os atuais 
sócios requereram o 
encerramento da 
conta bancária.  
Afirma que a partir 
de janeiro deste 
ano passou a 
receber cobranças 
de cheques 
supostamente 
emitidos pela 
empresa. Sustenta 
não foram 
solicitadas as 
cártulas, na medida 
em que acreditava 
que a conta havia 
sido encerrada. 
Sustenta que as 
assinaturas apostas 
nos cheques não são 
do representante 
legal da empresa 
Aduz que foi 
inscrita no rol de 
maus pagadores por 
conta dos cheques e 
que a cooperativa 
nada fez para 
solucionar tais 
problemas.  Por 
fim, requer em sede 
de tutela de 
urgência, seja 
determinada a 
retirada de seu 
nome dos registros 
dos órgãos de 
restrição de 
crédito, bem como, 
ao final, requer a 
procedência da ação 
para condenar a 
cooperativa ao 
pagamento de 
indenização por 
danos morais.</t>
  </si>
  <si>
    <t>Há chance de 
condenação 
caso 
comprovada 
falha na 
prestação de 
serviço.</t>
  </si>
  <si>
    <t>Considerando 
que a 
sentença 
julgou 
extinto o 
feito em 
relação ao 
Sicredi, a p
robabilidade 
de perda é 
considerada 
remota.</t>
  </si>
  <si>
    <t>EDIPO CORREA CUNHA</t>
  </si>
  <si>
    <t>9001302-
70.2017.8.21.0157</t>
  </si>
  <si>
    <t>Juizado Especial-Parobé 
- RS</t>
  </si>
  <si>
    <t>O autor afirma que, 
foi surpreendido ao 
ter ciência que 
estava inscrito nos 
restritivos de 
crédito. Refere 
que, desconhece a 
dívida e afirma que 
já realizou 
transação junto a 
cooperativa, 
portanto desconhece 
a dívida apontada. 
Apresenta o resumo 
de ocorrências do 
SERASA onde é 
possível verificar 
que a inscrição é 
referente ao 
contrato B40631757-
5 parcelas 04/05/06/
07/08/ em atraso e 
que a inscrição 
ocorreu em 24/02/
2015. Pede a 
declaração de 
inexistência de 
débito, bem como a 
indenização pela 
inclusão "indevida" 
nos restritivos de 
crédito e 
liminarmente a 
baixa da 
negativação.</t>
  </si>
  <si>
    <t>Luis Mario Savcuk</t>
  </si>
  <si>
    <t>095/1.16.0001401-7</t>
  </si>
  <si>
    <t>Trata de Ação 
Revisional, no qual 
a parte autora 
informa que firmou 
contrato de 
financiamento de 
crédito bancário, 
no entanto a mesma 
estaria eivada de 
cláusulas abusivas, 
razão pela qual 
requer a revisão 
das mesmas. Em 
antecipação de 
tutela requereu a 
não inscrição do 
seu nome nos órgãos 
de proteção ao 
crédito, bem como o 
depósito judicial 
do valor 
incontroverso, no 
entanto os pedidos 
foram indeferidos, 
pois entendeu-se 
que não há nos 
autos demonstração 
de que os encargos 
definidos para o 
período de 
normalidade 
contratual estejam 
em desconformidade 
com a orientação do 
STJ.</t>
  </si>
  <si>
    <t>Realizamos 
pagamento 
dos 
honorários s
ucumbenciais 
devidos.</t>
  </si>
  <si>
    <t>Apelação - Parcialmente 
Provida</t>
  </si>
  <si>
    <t>Selvio Lemos de 
Castilhos</t>
  </si>
  <si>
    <t>010/1.17.0007682-5</t>
  </si>
  <si>
    <t>Trata-se de ação em 
que o autor alega 
que era associado 
da cooperativa 
desde 18/02/11, 
tendo encerrado a 
conta em março/17. 
Refere que a 
abertura da conta 
deu-se para 
transferir 
empréstimo pessoal 
para conta de 
investimento no 
valor de R$ 
4.500,00, 
empréstimo este que 
estaria pago.
Diz que teve que 
aderir a um plano 
de capitalização e 
a um cartão de 
crédito VISA GOLD, 
cujos descontos 
ocorriam na 
referida conta. 
Continua dizendo 
que sem seu 
conhecimento, foi 
lançada em sua 
conta tarifa de 
manutenção da conta 
denominada “Cesta 
de Relacionamento”, 
o que foi torando 
seu saldo negativo 
mensalmente.
Menciona que sem 
ter sido 
movimentada a 
conta, a mesma 
apresentou saldo 
negativo de R$ 
4.153,05, sendo que 
nunca recebeu os 
extratos a respeito 
do Sicredi.
Intenta a ação 
requerendo (i) a 
declaração de 
inexigibilidade da 
tarifa “Cesta de 
Relacionamento”, 
(ii) a condenação 
do Sicredi ao 
pagamento do dobro 
do valor que lhe 
foi cobrado, (iii) 
indenização por 
danos morais.</t>
  </si>
  <si>
    <t>Andreia Romanzini</t>
  </si>
  <si>
    <t>0025208-
04.2017.8.21.0010</t>
  </si>
  <si>
    <t>A autora afirma que 
adquiriu uma 
passagem aérea 
internacional e 
realizou o 
pagamento parcelado 
no cartão de 
crédito veiculado à 
cooperativa. Afirma 
que após alguns 
dias foi informada 
que seu cartão 
havia sido clonado 
e solicitou seu 
cancelamento. 
Afirma que 
acreditava que com 
o cancelamento do 
cartão estava 
suspendendo o 
pagamento da 
passagem aérea, por 
esse motivo dirigiu-
se à corré e 
realizou o 
pagamento da 
passagem em 
dinheiro.  Afirma 
que por motivo de 
doença a viagem não 
foi realizada e a 
autora cancelou a 
passagem adimplindo 
a multa e solicitou 
o valor do 
reembolso. Afirma 
que não foi 
reembolsado do 
valor da passagem 
paga em dinheiro e 
além disso, afirma 
que foi 
surpreendida com o 
recebimento da 
fatura do cartão de 
crédito onde se 
encontra a cobrança 
da passagem.  
Afirma que realizou 
o pagamento da 
fatura para evitar 
que seu nome seja 
inscrito nos órgãos 
de proteção ao 
crédito. Alega a 
autora que por 
diversas vezes 
tentou resolver a 
situação com a 
requeridas, mas não 
obteve êxito. Em 
razão do ocorrido 
pede indenização 
por danos morais e 
restituição dos 
valores pagos.</t>
  </si>
  <si>
    <t>Juntada de AR</t>
  </si>
  <si>
    <t>CONSTRUTORA 
ELDORADO LTDA</t>
  </si>
  <si>
    <t>0032715-
16.2017.8.21.0010</t>
  </si>
  <si>
    <t>Trata-se de ação 
reparatória por 
danos materiais, na 
qual a autora alega 
ter sido ré em ação 
de busca e 
apreensão, 
referente a atraso 
nos contratos 
B41230261-4 e 
B41230262-2, 
momento em que teve 
o veículo 
apreendido. Narra 
que quando da 
quitação dos 
referidos 
contratos, ao 
retirar o veículo 
apreendido, o mesmo 
estava sem as rodas 
e outras avarias. 
Requer a condenação 
pelos danos 
materiais sofridos 
em valor de R$ 
15.682,00.</t>
  </si>
  <si>
    <t>Há chance de 
condenação 
em danos 
materiais, 
caso reste 
comprovada r
esponsabilid
ade da 
instituição.</t>
  </si>
  <si>
    <t>CIV101. Nota de 
Expediente (ordenada)</t>
  </si>
  <si>
    <t>CIV33. Sentença 
(improcedente)</t>
  </si>
  <si>
    <t>Considerando 
que a 
sentença 
julgou a 
ação 
procedente/
parcialmente 
procedente, 
a probabilid
ade de perda 
passou a ser 
considerada 
provável.</t>
  </si>
  <si>
    <t>Patricia Schutz</t>
  </si>
  <si>
    <t>146/1.17.0000508-0</t>
  </si>
  <si>
    <t>Trata-se de demanda 
referente à suposta 
cobrança indevida 
de serviço por 
parte da CLARO TV-
F, durante os meses 
de janeiro a abril 
de 2017. Segundo a 
inicial, a autora 
jamais teria 
solicitado tal 
serviço, pelo que a 
cobrança do valor 
total de R$ 159,80 
seria indevida. 
Alega que a 
referida cobrança 
lhe causou diversos 
danos, pelo que 
ajuizou a presente 
pretendendo, 
liminarmente, o 
imediato 
cancelamento do 
serviço, a 
abstenção de 
cobrança de valores 
indevidos e a 
imediata 
restituição dos 
valores cobrados. 
Ao final, postulou 
a condenação da ré 
ao pagamento de 
indenização por 
danos morais e a 
devolução em dobro 
dos valores 
cobrados 
indevidamente.</t>
  </si>
  <si>
    <t>ICARO SCHMITT SANT 
ANNA</t>
  </si>
  <si>
    <t>0003687-
07.2017.8.21.0041</t>
  </si>
  <si>
    <t>2ª Vara Judicial-Canela 
- RS</t>
  </si>
  <si>
    <t>Narra o autor que 
contraiu um 
financiamento 
bancário junto ao 
Sicredi, dando em 
alienação 
fiduciária seu 
veiculo Logan. Não 
tendo conseguido 
honrar com todas as 
parcelas do 
financiamento, o 
veículo foi alvo de 
busca e apreensão, 
do que resultou 
acordo pelo qual o 
contrato seria 
quitado mediante o 
pagamento de R$ 
17.000,00 pelo 
autor. O autor 
refere ter quitado 
o valor em 09/11/
16, mas a liberação 
do gravame somente 
teria ocorrido em 
19/06/17 e mesmo 
assim mediante 
determinação 
judicial. O autor 
requer indenização 
por tais fatos.</t>
  </si>
  <si>
    <t>Valdemir José 
Pandolfo</t>
  </si>
  <si>
    <t>Trata-se de ação 
indenizatória onde 
alega o autor que 
em 08/05/2015, 
recebeu ligação da 
UA de Dois Irmãos 
questionando seu 
interesse em 
depositar valores 
referentes a juros 
de cheque especial. 
Discorre que 
surpreso com a 
situação se 
deslocou ate a UA, 
momento em que lhe 
informaram que 
havia sido feita 
uma liberação de 
crédito no valor de 
R$ 1.400,00 e logo 
após houve a 
transferência do 
valor para contas 
em outros bancos, 
através da 
internet. Relata 
valor, data, 
horário, banco e 
destinatário das 
transferências 
efetuadas de sua 
conta, as quais 
desconhece. Afirma 
que em 15/05/2015 
efetuou boletim de 
ocorrência. Aduz 
que vem recebendo 
comunicados do 
Serasa, referente a 
débitos em seu 
nome. Por fim, 
requer a anulação 
do débito junto a 
cooperativa, bem 
como indenização 
por danos morais.</t>
  </si>
  <si>
    <t>Há chance de 
haver 
condenação, 
caso 
comprovada a 
falha na 
prestação do 
serviço.</t>
  </si>
  <si>
    <t>Aguardando Juntada de 
Ofício</t>
  </si>
  <si>
    <t>Automalink 
Automação Ltda</t>
  </si>
  <si>
    <t>010/1.15.0016293-0</t>
  </si>
  <si>
    <t>Em resumo, a 
empresa autora 
sustenta que possui 
contrato de 
abertura de limite 
de crédito rotativo 
com limite de R$ 
100.000,00, o qual 
foi elevado para R$ 
200.000,00. Reclama 
que em dezembro de 
2012, depois do 
prazo de vencimento 
do contrato, a 
gerente de negócios 
enviou e-mail para 
a administração da 
autora solicitando 
documentos visando 
a renovação. Alega 
que era período de 
férias coletivas na 
empresa, de modo 
que não houve a 
renovação e a 
empresa precisou 
arcar com multa de 
R$ 3.613,48 e juros 
de mora de R$ 
9.304,88. Afirma 
que tentou negociar 
um abatimento na 
cobrança destes 
encargos, porém, 
não obteve êxito. 
Reclama que, na 
época, a autora foi 
incluída nos 
restritivos de 
crédito. Afirma que 
necessitou trocar 
de instituição 
financeira. Como 
afirma que não deu 
causa à dívida, 
pede a devolução 
dos encargos que 
lhe foram cobrados 
indevidamente. Ao 
mesmo tempo, insere 
comentários 
relativos à 
abusividade dos 
encargos, 
anatocismo e 
cláusulas 
"usurárias". Por 
fim, pede 
indenização por 
danos morais.</t>
  </si>
  <si>
    <t>Leuzinete Sirtolli</t>
  </si>
  <si>
    <t>0029765-
34.2017.8.21.0010</t>
  </si>
  <si>
    <t>Trata-se de ação 
para liberação de 
verba alimentar c/c 
indenização por 
danos morais, na 
qual a autora 
informa possuir 
conta corrente 
junto a instituição 
financeira, na qual 
são debitados 
mensalmente seu 
benefício de 
auxílio doença 
proveniente do 
INSS, valores estes 
que vem sendo 
retidos 
integralmente para 
quitação de 
débitos. Requer, 
liminarmente, que a 
cooperativa 
deposite os valores 
retidos, bem como 
sejam estes 
liberados em favor 
da requerente, o 
que restou 
indeferido. No 
mérito, a repetição 
em dobro dos 
valores retidos, 
bem como 
indenização por 
danos morais.</t>
  </si>
  <si>
    <t>JACI TEREZINHA DE 
MOURA</t>
  </si>
  <si>
    <t>0038607-
03.2017.8.21.0010</t>
  </si>
  <si>
    <t>A autora reclama 
que o Sicredi 
mantém 
indevidamente o seu 
nome cadastrado nos 
restritivos de 
crédito, além dos 
05 anos admitidos 
pela 
jurisprudência, o 
que consiste em 
ilicitude e causa o 
dever de indenizar.</t>
  </si>
  <si>
    <t>Nas ações 
desta 
espécie, a j
urisprudênci
a tem 
aplicando 
condenações 
que em média 
atingem R$ 
10.0000,00. 
Como neste 
caso ainda 
não houve 
sentença, a 
probabilidad
e de perda é 
considerada 
possível.</t>
  </si>
  <si>
    <t>Maria Lourdes Susin</t>
  </si>
  <si>
    <t>0043859-
84.2017.8.21.0010</t>
  </si>
  <si>
    <t>A autora afirma que 
no dia 14 de 
setembro recebeu em 
sua casa duas 
senhoras que tinham 
interesse em locar 
sua casa, afirma 
que somente no 
outro dia percebeu 
que havia sido 
furtado R$ 2.000,00 
em dinheiro e seus 
dois cartões 
bancário (SICREDI e 
SANTANDER), 
confessa que as 
senhas estavam 
junto aos cartões. 
Afirma que ao 
procurar a agencia 
para o cancelamento 
dos cartões, foi 
informada que havia 
sido sacado de sua 
conta o valor de R$ 
850,00 referente ao 
limite disponível 
na conta e efetuado 
um empréstimo pré-
aprovado no valor 
de R$ 2.400,00 
afirma que a 
importância 
resgatada foi de R$ 
3.250,00.  Afirma 
que nunca autorizou 
limite para a conta 
tampouco valor pré-
aprovado.  Pede 
liminarmente o 
imediato 
cancelamento do 
empréstimo e do 
valor do limite 
sacado, a 
declaração de 
inexigibilidade dos 
débitos e 
restituição dos 
valores sacados da 
conta.</t>
  </si>
  <si>
    <t>O autor alega que 
foi indevidamente 
cadastrado no SPC e 
SERASA por conta de 
suposta dívida 
junto ao SICREDI, 
no valor de R$ 
1.784,59. Alega que 
não possui nenhum 
débito junto à 
Cooperativa, pelo 
que requer ser 
indenizado dos 
danos morais, assim 
como seja declarada 
a inexistência de 
débito.</t>
  </si>
  <si>
    <t>Anderson Longhi 
Machado</t>
  </si>
  <si>
    <t>010/1.17.0012760-8</t>
  </si>
  <si>
    <t>Trata-se de demanda 
na qual o autor 
alega que em 2010 e 
2011, esteve em 
crise financeira e 
tornou-se 
inadimplente junto 
ao Sicredi. Afirma 
que não assumiu 
mais qualquer 
dívida desde a 
metade de 2011, 
tendo sido 
surpreendido com 
inscrição no SERASA 
por dívida 
contraída há mais 
de 5 anos.
Requer a anulação 
de dívida no valor 
de R$ 16.579,13, 
por estar prescrita 
sua cobrança, assim 
como  indenização 
por danos morais.
Foi deferida 
antecipação de 
tutela para 
determinar a 
retirada do nome do 
autor de órgãos 
restritivos de 
crédito.</t>
  </si>
  <si>
    <t>Nas ações 
desta 
espécie, a j
urisprudênci
a tem 
aplicado 
condenações 
de aproximad
amente R$ 
10.000,00, 
em média. A 
condenação é 
considerada 
possível, 
tendo em 
vista que 
até o 
presente 
momento 
ainda não 
foram 
produzidas 
provas, 
tampouco há 
sentença con
denatória.</t>
  </si>
  <si>
    <t>Via Caxias 
Informática Ltda</t>
  </si>
  <si>
    <t>010/1.17.0006578-5</t>
  </si>
  <si>
    <t>Refere a autora que 
mantinha 
contratação de 
antecipação de 
valores de cartão 
de crédito com a ré 
desde 2014, lhe 
tendo sido 
informado em 2015 
que haveria um 
suposto problema 
com as transações 
realizadas pela 
bandeira RedeCard.
Alega que sem que 
lhe fosse fornecida 
qualquer 
informação, houve a 
interrupção das 
antecipações, o que 
lhe causou 
prejuízos.
Intenta a presente 
para (i) 
liminarmente, que 
seja retirada a 
trava de domicilio 
sobre a quantia de 
R$ 67.630,30, de 
modo que possa 
negociar estas 
antecipações com 
outras instituições 
financeiras; (ii) 
ser indenizada dos 
danos materiais, à 
monta de R$ 
30.000,00, assim 
como dos danos 
morais, no valor de 
R$ 10.000,00.</t>
  </si>
  <si>
    <t>Nefroclínica 
Clínica de Doenças 
Renais</t>
  </si>
  <si>
    <t>010/1.15.0007536-1</t>
  </si>
  <si>
    <t>Refere a autora que 
teve titulo contra 
si apontado para 
protesto (título 
1230C, no valor de 
R$ 671,00), cujo 
negocio subjacente 
alega desconhecer.
Requereu, 
liminarmente, que 
não fossem 
promovidos novos 
protestos contra 
si, assim como 
inscrições em 
órgãos restritivos 
de crédito. Ainda, 
requereu  a 
declaração de 
nulidade do título 
e indenização por 
danos morais 
Foi deferida 
liminar 
determinando o 
cancelamento dos 
efeitos do 
protesto, mediante 
caução.</t>
  </si>
  <si>
    <t>Jessica Mariana dos 
Santos</t>
  </si>
  <si>
    <t>019/1.17.0003158-6</t>
  </si>
  <si>
    <t>Trata-se de Ação de 
Desconstituição de 
Débito com Pedido 
de Indenização por 
Danos Morais, onde 
a parte autora 
relata que possuía 
conta junto à 
cooperativa, tendo 
procedido no seu 
encerramento e de 
todos os contratos 
junto à demandada.
Relata que efetuou 
o pagamento do 
débito existente, 
deixando sua conta 
zerada, para que 
fosse possibilitado 
o encerramento da 
mesma.
Alega que a 
cooperativa manteve 
sua conta aberta 
indevidamente, e 
cadastrou seu nome 
nos órgãos de 
proteção ao crédito 
por débito 
referente a seguros 
e taxas advindas da 
conta.</t>
  </si>
  <si>
    <t>07/11/2017 
 15:30</t>
  </si>
  <si>
    <t>PREMAOR COMÉRCIO DE 
ENFEITES LTDA - ME</t>
  </si>
  <si>
    <t>019/1.17.0007743-8</t>
  </si>
  <si>
    <t>Trata-se de ação 
indenizatória em 
que a autora narra 
que vendeu objetos 
no valor de R$ 
581,80 a terceiro, 
com vencimento em 
24/12/15. Alega que 
o terceiro efetuou 
o pagamento somente 
em 04/01/16, com a 
incidência de juros 
e multa. Refere que 
o Sicredi enviou o 
título a protesto 
em 14/01/16. 
Diz que foi 
acionada 
judicialmente pelo 
terceiro por conta 
do protesto, tendo 
celebrado acordo de 
R$ 8.374,00.
Entendendo que teve 
que indenizar o 
terceiro por conta 
de comportamento 
equivocado do 
Sicredi, requer ser 
indenizado dos R$ 
8.374,00 mais R$ 
20.000,00 por danos 
morais.</t>
  </si>
  <si>
    <t>Marelli Móveis para 
Escritório S.A.</t>
  </si>
  <si>
    <t>Ação de Consignação em Pagamento</t>
  </si>
  <si>
    <t>010/1.17.0001789-6</t>
  </si>
  <si>
    <t>Em resumo, a autora 
reclama que apesar 
de manter relações 
comerciais com a 
corré DL 
TRANSPORTES 
INTERNACIONAIS LTDA 
ME não reconhece o 
valor cobrado, 
assim como os 
títulos emitidos em 
razão de despesas 
extaras decorrentes 
de atraso dos 
carregamentos. 
Afirma que 
solicitou a emprese 
corré a solução do 
problema, todavia o 
título foi 
apresentado para 
protesto. Pede a 
sustação do 
protesto e 
indenização por 
danos morais.
Foi determinada a 
sustação do 
protesto, tendo 
sido expedido 
ofício ao 
Tabelionato de 
Protestos.</t>
  </si>
  <si>
    <t>CIV17. Réplica à 
Contestação 
(protocolada)</t>
  </si>
  <si>
    <t>REIS Eamp; Braff 
Piscinas LTDA ME</t>
  </si>
  <si>
    <t>070/1.14.0003915-3</t>
  </si>
  <si>
    <t>2ª Vara Cível-Taquara - 
RS</t>
  </si>
  <si>
    <t>Ação indenizatória. 
Desde o tombamento 
da carteira, o 
processo esteve 
concluso não sendo 
possível obter 
cópias para 
descrição do seu 
objeto.</t>
  </si>
  <si>
    <t>Espólio de Nina 
Colleta Machado e 
de José Terra 
Machado</t>
  </si>
  <si>
    <t>111/1.17.0000384-5</t>
  </si>
  <si>
    <t>Vara Única-Mostardas - 
RS</t>
  </si>
  <si>
    <t>A presente demanda 
trata-se de Ação 
Declaratória 
ajuizada pelo 
espólio de NINA 
COLLETA MACHADO e 
de JOSÉ TERRA 
MACHADO contra 
JEFERSON PADILHA 
SCHOFFEN e 
COOPERATIVA SICREDI 
NORDESTE, relatando 
que a cooperativa 
ajuizou processo de 
execução embasado 
na CCB A507306856 
contra o emitente 
Jesus Ferreira 
Machado, os 
avalistas Gilberto 
Ferreira Machado e 
Anete Kaebish e os 
garantes 
hipotecários José 
T. Machado e sua 
esposa Nina.
Relata que nos 
autos desse 
processo foi 
formalizado acordo, 
no entanto, o mesmo 
não restou 
adimplido.
Diante do 
inadimplemento, o 
mesmo foi 
convertido em 
processo de 
execução.
Alega que o 
Jeferson (corréu) e 
o Sicredi 
negociaram, no 
curso do processo 
de execução, o 
crédito do mesmo 
através de cessão.
Relatam que tal ato 
jurídico é 
inválido.
Requer seja 
declarada a 
invalidade do 
negócio jurídico 
realizado, ou, 
subsidiariamente, 
declarado que o 
Sicredi não poderia 
endossar a cédula 
ao corréu Jeferson, 
porque o título 
fora convertido em 
título executivo 
judicial, além da 
declaração de 
vedação da cobrança 
de juros acima de 
12% ao ano.</t>
  </si>
  <si>
    <t>CIV18. Réplica à 
Contestação (juntada)</t>
  </si>
  <si>
    <t>Caso seja 
verificado 
que o 
negócio 
jurídico 
realizado 
foi 
inválido, 
poderá ser 
decretada a 
sua 
nulidade.</t>
  </si>
  <si>
    <t>Renato Campos 
Azevedo</t>
  </si>
  <si>
    <t>9000881-
65.2017.8.21.0065</t>
  </si>
  <si>
    <t>Vara Adjunta do JEC-
Santo Antônio da 
Patrulha - RS</t>
  </si>
  <si>
    <t>O autor afirma que 
havia aberto uma 
conta poupança com 
a finalidade 
específica de 
aplicar suas 
economias. Relata 
que após movimentar 
a conta por algum 
período percebeu 
que a conta aberta 
não era poupança e 
sim cinta corrente 
com incidência de 
encargos mensais de 
manutenção. Alega o 
autor que diante 
dessa informação 
realizou o ultimo 
saque em 12/01/2016 
e solicitou o 
encerramento da 
conta.  Afirma que 
foi surpreendido 
com a notificações 
dos serviços de 
proteção ao crédito 
informando que seu 
nome havia sido 
inscrito. Afirma 
que a cobrança é 
indevida porque não 
contratou conta 
corrente e já havia 
encerrado a conta. 
Pede a declaração 
de inexistência de 
débito e a 
indenização pela 
inclusão "indevida" 
nos restritivos de 
crédito e a baixa 
da negativação.A 
liminar foi 
deferida para a 
exclusão do nome do 
autor dos registros 
restritivos de 
crédito durante a 
tramitação do feio 
sob penha de multa 
diária de R$500,00.</t>
  </si>
  <si>
    <t>Considerando 
que a 
sentença 
julgou a 
ação improce
dente, a pro
babilidade 
de perda 
seguiu sendo 
considerada 
possível.</t>
  </si>
  <si>
    <t>CIV108. Recurso de 
Apelação do réu 
(desprovido)</t>
  </si>
  <si>
    <t>Maria Albertina 
Schmitz Lopes</t>
  </si>
  <si>
    <t>070/1.16.0002088-0</t>
  </si>
  <si>
    <t>1ª Vara Cível-Taquara - 
RS</t>
  </si>
  <si>
    <t>Trata-se de ação de 
prestação de contas 
cumulada com 
devolução de 
capital 
integralizado em 
que alega a autora 
que compôs o quadro 
associativo da 
cooperativa até 07/
03/2015, 
oportunidade em que 
solicitou demissão. 
Sustenta que 
ingressou na 
cooperativa em 16/
07/2012, 
oportunidade em que 
integralizou 
capital, bem como 
deveria 
complementar este 
fundo a cada três 
meses. Relata que 
quando da sua saída 
não recebeu 
qualquer valor, 
referente a 
restituição de 
capital. Afirma que 
após o encerramento 
de sua conta lhe 
foi informado que 
não teria nenhum 
saldo a resgatar. 
Ao final, requer a 
prestação de contas 
dos valores 
integralizados em 
razão do 
desligamento do 
quadro associativo, 
bem como sua devida 
restituição 
devidamente 
atualizada.</t>
  </si>
  <si>
    <t>Condenação 
apenas em 
honorários.</t>
  </si>
  <si>
    <t>Albertina Duarte 
Rocha</t>
  </si>
  <si>
    <t>9001473-
31.2016.8.21.0070</t>
  </si>
  <si>
    <t>Trata-se de ação 
indenizatória na 
qual alega a autora 
que, por motivo de 
transferência de 
rede bancária para 
recebimento de seu 
benefício, em 
setembro de 2015 
encerrou sua conta 
junto a 
cooperativa. 
Assevera que 
solicitou, em 05/07/
2016, sua demissão 
do quadro social da 
cooperativa e a 
restituição de seu 
Capital Social. 
Afirma que há 
divergência das 
informações 
repassadas pela 
cooperativa. Por 
fim, requer a 
restituição da 
quantia de R$ 
1.764,00, 
devidamente 
corrigida e 
atualizada, bem 
como indenização 
por danos morais.</t>
  </si>
  <si>
    <t>Há chance de 
condenação, 
caso 
comprovada 
falha na 
prestação do 
serviço e 
cobrança 
indevida.</t>
  </si>
  <si>
    <t>Trata-se de ação 
indenizatória na 
qual a autora que 
foi inscrita no 
SPC, por contrato 
firmado em 04/10/
2016, no valor de 
R$ 700,00. Requer 
ao final 
indenização por 
danos morais 
sofridos.</t>
  </si>
  <si>
    <t>Há chance de 
condenação 
caso 
evidenciada 
manutenção 
indevida em 
cadastro de 
restrição de 
crédito.</t>
  </si>
  <si>
    <t>9000285-
66.2017.8.21.0070</t>
  </si>
  <si>
    <t>Trata-se de Fato 
Pedido, onde narra 
a parte autora que 
recebia seu 
benefício 
previdenciário de 
aposentadoria 
através de sua 
conta bancária 
junto à 
cooperativa.
Alega que pagava em 
torno de R$ 30,00 
por mês para manter 
a conta. 
Relata que há 
muitos anos trocou 
de banco, 
transferindo sua 
conta para o Banco 
Santander. 
Alega não ter sido 
informada de que 
seria necessário 
proceder no 
encerramento da 
conta. Dessa forma, 
as taxas 
continuaram a ser 
cobradas sem ter 
ciência disso.
Relata que teve o 
crédito negado por 
estar cadastrada 
junto aos órgãos de 
proteção ao crédito 
um débito junto à 
cooperativa.</t>
  </si>
  <si>
    <t>Maicon Aurélio 
Costa da Silva</t>
  </si>
  <si>
    <t>Trata-se de ação 
indenizatória onde 
alega o autor que 
possuía conta junto 
a cooperativa para 
receber salário. 
Alega que deixou a 
conta sem 
remuneração, 
oportunidade em que 
uma funcionária 
entrou em contato 
com o autor 
informando que 
devia o montante de 
R$ 700,00. Discorre 
que efetuou o 
pagamento do valor 
em 6 parcelas. 
Entretanto, após 
quitar todas as 
parcelas lhe foi 
informado que ainda 
restava pendente o 
valor de R$ 500,00. 
Relata que o 
atendente que 
propôs o 
parcelamento não 
lançou no sistema a 
situação acordada, 
continuando a 
incidir juros e 
aumentando o valor 
do débito. Relata 
que buscou solução 
junto a UA de 
Riozinho, momento 
em que trocou um 
cheque para pagar a 
dívida e recebeu 
troco. Afirma que 
no mês seguinte, 
foi surpreendido 
com nova ligação 
informando que o 
autor teria que 
devolver o valor de 
R$ 500,00, pois 
teria lhe dado o 
troco errado e caso 
não devolvesse 
teria que registrar 
ocorrência por 
“roubo”, tendo em 
vista que as 
câmeras haviam 
registrado o ato. 
Assim, relata que 
novamente 
compareceu na UA, 
em conversa com os 
funcionários 
Nicole, Sabrina e o 
gerente João, 
afirmaram que caso 
ele não devolvesse 
os R$ 500,00 iriam 
debitar da conta 
dele e não 
encerrariam a 
conta. Por fim, 
requer indenização 
por danos morais e 
repetição de 
indébito.</t>
  </si>
  <si>
    <t>Há chance de 
condenação 
em caso de 
falha na 
prestação do 
serviço.</t>
  </si>
  <si>
    <t>Cassio Eugenio 
Piccinini</t>
  </si>
  <si>
    <t>9001330-
08.2017.8.21.0070</t>
  </si>
  <si>
    <t>Trata-se de ação de 
repetição de 
indébito c/c 
indenização por 
danos morais e 
pedido de tutela de 
urgência, na qual 
narra o autor que 
em que pese tivesse 
cancelado o débito 
automático de sua 
fatura de cartão de 
crédito de junho, a 
mesma foi 
integralmente 
debitada, gerando-
lhe saldo negativo. 
Diz que houve falha 
no serviço e requer 
indenização pelo 
dano material em 
dobro (906,16), 
mais indenização 
pelo dano moral, 
por ter se 
utilizado de 
valores do seu 
cheque especial. Em 
sede de antecipação 
de tutela, postulou 
a devolução do 
valor retirado de 
forma indevida de 
sua conta.</t>
  </si>
  <si>
    <t>Alegações Finais 
Protocolizadas</t>
  </si>
  <si>
    <t>Murilo Agliardi da 
Silveira</t>
  </si>
  <si>
    <t>9000084-
86.2017.8.21.0163</t>
  </si>
  <si>
    <t>O autor afirma que 
foi associado da 
cooperativa, 
todavia em meados 
de 2011 encerrou 
sua conta e não 
manteve outro 
negócio jurídico 
com a cooperativa.  
Alega que foi 
surpreendido  em ao 
ter seu crédito 
negado em razão de 
inscrição nos 
restritivos de 
crédito por dívida 
vencida em 13/01/
2017 no valor de R4 
514,46. Refere que 
sea dívida fosse 
oriunda da relação 
com a cooperativa 
já estaria 
prescrita, tendo em 
vista que não matem 
negócios com a 
cooperativa desde 
meados de 2011. 
Pede a indenização 
pela inclusão 
"indevida" nos 
restritivos de 
crédito e 
liminarmente a 
baixa da 
negativação. Foi 
deferida 
antecipação de 
tutela para baixa 
de restritivos.</t>
  </si>
  <si>
    <t>Considerando 
que há 
sentença, a 
probabilidad
e de perda é 
considerada 
provável no 
valor de R$ 
10.000,00.</t>
  </si>
  <si>
    <t>Edina da Silva 
Pereira</t>
  </si>
  <si>
    <t>163/1.17.0001659-9</t>
  </si>
  <si>
    <t>Vara Judicial-Terra de 
Areia - RS</t>
  </si>
  <si>
    <t>Refere a autora que 
é titular de um 
cartão de crédito 
SICREDI VISA 
CLASSIC, com débito 
em conta. Menciona 
que na fatura com 
vencimento em 28/12/
16, surgiu uma 
despesa que não 
seria de sua 
titularidade, no 
valor de R$ 204,90. 
Alega que mesmo 
tendo preenchido o 
formulário de 
contestação, o 
valor lhe foi 
debitado. Informa 
que teve o valor de 
R$ 73,99 cobrado 
duas vezes, uma na 
fatura e outra 
quando depositou-o 
para garantir o 
pagamento da 
fatura, eis que 
haviam lhe dito que 
o valor integral 
seria estornado. 
Nos meses 
seguintes, diz ter 
efetuado o 
pagamento da 
despesas 
realizadas, 
excetuado o valor 
da Sky (R$ 204,90).
Entretanto, diz ter 
sido incluída em 
órgãos de proteção 
ao crédito, comando 
uma dívida de R$ 
1.226,34.  Requereu 
(i) antecipação de 
tutela para não ser 
inscrita em órgãos 
de restrição ao 
crédito, (ii) a 
desconstituição do 
débito, (iii) a 
condenação do 
Sicredi a restituir 
em dobro o valor de 
R$ 73,99 e (iv) 
indenização por 
danos morais.</t>
  </si>
  <si>
    <t>Arno Klein</t>
  </si>
  <si>
    <t>132/1.13.0007485-8</t>
  </si>
  <si>
    <t>Trata-se de Ação de 
Cobrança. Alega o 
autor que mantinha 
conta conjunta com 
a ex-esposa e corré 
Maria Therezinha 
Hoppe (CC 62070-0) 
no ano de 2008. 
Todavia, após a 
separação, não 
logrou êxito em 
reaver duas 
transferências 
bancárias no 
montante de R$ 
9.300,00 
depositadas na 
referida conta. 
Assim, ajuizou a 
presente ação 
objetivando a 
cobrança da quantia 
que entende ser 
devida.</t>
  </si>
  <si>
    <t>Conforme 
orientação j
urisprudenci
al não há 
falha na 
prestação de 
serviço.</t>
  </si>
  <si>
    <t>Niltomar Camara 
Bueno</t>
  </si>
  <si>
    <t>Trata-se de Ação 
Indenizatória por 
danos morais, na 
qual alega o autor 
ter realizado 
quatro contratos de 
empréstimo junto à 
Cooperativa, porém 
em meados de abril 
de 2016, teria 
renegociado a 
dívida, se 
comprometendo a 
pagar 47 parcelas 
de no valor de R$ 
1.960,50, tendo 
alienado um veículo 
como garantia. 
Alega já ter pago o 
montante de R$ 
13.803,88, e que o 
valor integral da 
renegociação seria 
de R$ 92.143,50, 
valor este que 
comprometeria mais 
de 30% de seus 
rendimentos 
mensais.  Requer, 
liminarmente, a não 
inclusão e/ou 
exclusão de seu 
nome no cadastros 
de inadimplentes, 
bem como 
deferimento de 
depósitos judiciais 
no valor de R$ 
630,00 mensais a 
título de pagamento 
das parcelas, para 
suspender o 
desconto direto em 
conta, o que restou 
indeferido.  No 
mérito, requer 
indenização por 
danos morais em 
valor não inferior 
a R$ 70.000,00.</t>
  </si>
  <si>
    <t>Há chance de 
condenação 
caso fique 
evidenciado 
falha da 
instituição 
financeira.</t>
  </si>
  <si>
    <t>Evaniro da Silva 
Konig</t>
  </si>
  <si>
    <t>Trata-se de ação 
indenizatória, onde 
alega o autor que 
possuiu, por 
determinado 
período, conta 
junto a 
cooperativa, 
realizando contrato 
de empréstimo, o 
qual era descontado 
automaticamente. 
Discorre que quitou 
todas as suas 
dívidas e, 
posteriormente, 
solicitou o 
encerramento da 
conta. Refere que 
tentou realizar 
crediário junto ao 
comércio local, 
momento em que lhe 
foi informado que 
seu nome esta 
inscrito em órgãos 
de restrição 
creditícia. Afirme 
que  verificou 
junto ao CDL que a 
referida inscrição 
se referia a 
pendencias 
financeiras junto a 
cooperativa ré. 
Relata que em 20/10/
2014 compareceu na 
UA de Itati para 
encerrar sua conta, 
oportunidade em que 
lhe informaram que 
deveria efetuar 
depósito no valor 
de R$ 101,00, o que 
fez imediatamente. 
Refere que após 
esta data não houve 
qualquer 
movimentação na 
conta, entretanto 
mesmo solicitando o 
encerramento, não 
sou acolhido seu 
pedido. Alega que 
desde 11/2014 vem 
sendo cobrado cesta 
de relacionamento  
em sua conta, sem 
que esta seja 
utilizada. Aduz que 
os descontos 
mensais 
ultrapassaram o 
limite de cheque 
especial no valor 
de R$ 800,00, em 
julho/2016, o que 
gerou o apontamento 
do nome do autor em 
órgãos de 
restrição. Ao 
final, requer 
indenização por 
danos morais no 
valor de R$ 
20.000,00</t>
  </si>
  <si>
    <t>Há chance de 
condenação 
caso 
configurado 
abuso na 
cobrança das 
tarifas.</t>
  </si>
  <si>
    <t>Quellen Maisa dos 
Reis</t>
  </si>
  <si>
    <t>163/1.17.0000796-4</t>
  </si>
  <si>
    <t>Alega a autora que 
foi indevidamente 
inscrita nos órgãos 
de restrição ao 
crédito por conta 
de dívida 
cadastrada em 10/01/
17, no valor de R$ 
650,00.
Alega que se tratam 
de encargos 
decorrentes de sua 
conta corrente, 
sendo que já teria 
encerrado tal conta 
e migrado para uma 
conta poupança, 
que, segundo lhe 
teriam informado, 
não teria quaisquer 
encargos. 
Requereu, em sede 
de antecipação de 
tutela, a exclusão 
do seu nome dos 
órgãos restritivos, 
assim como, ao 
final, a 
desconstituição do 
débito, com o 
cancelamento 
definitivo da conta 
corrente, além de 
indenização por 
danos morais.</t>
  </si>
  <si>
    <t>Trata a presente de 
“Ação Declaratória 
de Inexigibilidade 
do débito e 
indenização por 
Danos Morais com 
Pedido de 
Antecipação de 
Tutela 
Jurisdicional”, no 
qual o autor 
informa que em 
demanda distribuída 
em 01/11/2012, sob 
o n.º 070/
1.12.0004341-6, 
alegou que fez 
apenas simulação de 
empréstimo na 
Cooperativa, não 
possuindo qualquer 
relação com a 
mesma, no entanto 
teria sido inscrito 
nos órgãos de 
proteção ao 
crédito, pois 
abriram uma conta 
que, apesar de 
permanecer inativa, 
gerou taxas de 
manutenção e outros 
encargos. Informa 
ainda que naquele 
processo fora 
deferida 
antecipação de 
tutela para não 
inscrição de seu 
nome nos órgãos de 
proteção ao 
crédito, no entanto 
a mesma não teria 
sido cumprida pela 
Cooperativa. Em 
razão do não 
cumprimento, teria 
sido proferido novo 
despacho em 25/09/
2014, requerendo o 
cumprimento através 
de ofício 
diretamente aos 
cadastros para que 
promovam a exclusão 
do nome do autor 
dos registros 
restritivos de 
crédito. 
Posteriormente, 
informa que teria 
sido proferida 
sentença de 
procedência do 
pedido, declarando 
a inexistência do 
débito relativo à 
conta corrente nº 
51992-8, a não 
inscrição e 
arbitrando danos 
morais de 
R$5.000,00 (cinco 
mil reais) +juros 
1% (da inscrição – 
09/03/2012)+ 
Correção monetária 
(da inscrição – 09/
03/2012) + 
honorários (10%) = 
valor atualizado – 
R$11.646,16 , no 
entanto a sentença 
não transitou em 
julgado em razão de 
recurso de apelação 
interposto pela 
Cooperativa. Por 
fim, o autor alega 
que teria sido 
surpreendido por 
nova inscrição em 
maio/2016, quando 
tentava comprar um 
fogão a lenha na 
Loja Macke e Cia, 
conforme comprova 
consulta anexada à 
inicial, o qual 
demonstra inscrição 
da CDL, com entrada 
origem pelo SERASA 
EXPERIAN, com data 
de inclusão de 06/
09/2014, referente 
ao contrato CC 
51992-8 , na 
importância de 
R$773,49.</t>
  </si>
  <si>
    <t>Elton Torres dos 
Reis</t>
  </si>
  <si>
    <t>0003674-
18.2017.8.21.0070</t>
  </si>
  <si>
    <t>O autor afirma que 
contratou 
empréstimo com a 
cooperativa no dia 
18/10/2013 no valor 
de R$ 10.300,00. 
Relata que 
mensalmente 
depositava o valor 
correspondente a 
parcela, todavia 
foi surpreendido 
quando da 
liquidação do 
contrato que havia 
um saldo devedor 
referente à seguro 
prestamista, cheque 
especial que alega 
não ter contratado. 
Afirma que a 
cobrança é indevida 
porque jamais 
firmou contrato que 
gerasse tais 
débitos. Pede a 
restituição em 
dobro dos débitos 
eventualmente 
descontados da sua 
conta e a 
indenização por 
danos morais.</t>
  </si>
  <si>
    <t>Celineis Bueno</t>
  </si>
  <si>
    <t>9001160-
36.2017.8.21.0070</t>
  </si>
  <si>
    <t>.Trata-se de ação 
indenizatória por 
cobrança indevida c/
c danos morais e 
tutela antecipada, 
na qual a autora 
alega ter 
contratado um 
empréstimo no valor 
de R$ 4.000,00 , 
mas que somente 
recebeu o montante 
de R$ 1.650,00, e 
que em razão da 
demora em liberar o 
valor integral, 
acabou contratando 
junto à instituição 
diversa. Assim, 
afirma ter ido á 
cooperativa e 
cancelado o 
contrato, tendo 
devolvido o valor 
até então recebido. 
Contudo, foi 
surpreendida pela 
inscrição junto aos 
órgãos de proteção 
ao crédito por um 
débito de R$ 
525,39, este que 
alega desconhecer a 
origem. Requer, 
liminarmente, a 
exclusão dos órgãos 
restritivos de 
crédito, o que 
restou deferido. No 
mérito, danos 
morais.</t>
  </si>
  <si>
    <t>Há chance de 
condenação 
em danos 
morais, caso 
reste 
configurada 
falha da 
Instituição 
Financeira.</t>
  </si>
  <si>
    <t>Joir Antonio Angeli</t>
  </si>
  <si>
    <t>9001147-
37.2017.8.21.0070</t>
  </si>
  <si>
    <t>Trata-se de ação 
indenizatória em 
que alega o autor 
fora até a Unidade 
de Atendimento na 
cidade de Rolante, 
oportunidade em que 
buscou informações 
sobre os 
financiamentos 
oriundo do Pronaf 
para aquisição de 
uma máquina 
Motoserria. Relata 
que foi atendido 
pelo Sr. Luiz 
Fernando, que lhe 
efetuou a abertura 
de sua conta, 
informando que o 
único custo que 
teria seria o do 
pacote de serviços. 
Assevera que a 
conta foi aberta em 
junho/2015, momento 
em que depositou R$ 
400,00, com a 
finalidade de 
integralização de 
cota mínima e 
pagamento das taxas 
de manutenção até o 
final do ano. 
Afirma que o valor 
acordado para a 
associação, foi a 
cota mínima de 
capital social. 
Assevera que em 
novembro/2015, após 
insistência de um 
colaborador, 
realizou a 
contratação de um 
seguro, o qual fora 
parcelado em 6  
parcelas de R$ 
150,00, sendo este 
devidamente 
quitado. Aduz que 
foi surpreendido 
com a informação 
prestada pelo 
atendente da 
cooperativa que sua 
conta estava em 
débito, no valor de 
R$ 800,00  e seu 
nome seria incluído 
nos Órgãos de 
Proteção ao 
Crédito, 
oportunidade em que 
verificou que a 
origem do débito 
referia-se a 
produtos que não 
havia contratado, 
como por exemplo 
tarifas de cartão 
de crédito, que 
sustenta não ter 
sequer sido 
desbloqueado. Por 
fim, requer 
indenização por 
danos morais e 
materiais.</t>
  </si>
  <si>
    <t>Há chance de 
condenação 
em danos 
morais tenha 
havido 
inscrição 
indevido do 
nome do 
autor em 
cadastros de 
inadimplente
s.</t>
  </si>
  <si>
    <t>Eraldo Dutra dos 
Santos</t>
  </si>
  <si>
    <t>9000238-
43.2017.8.21.0151</t>
  </si>
  <si>
    <t>Juizado Especial Civil-
Palmares do Sul - RS</t>
  </si>
  <si>
    <t>O autor relata que 
contratou seguro 
agrícola junto à 
ESSOR Seguros 
S.A.,tendo pago o 
valor de R$ 
3.255,12. Refere 
que a segunda 
parcela do prêmio 
(R$ 4.882,68) 
deveria ser 
adimplida mediante 
a Subvenção 
Econômica Federal 
em 30/08/15. 
Entretanto, alega 
que  a parcela que 
deveria ser 
subsidiada pelo 
Governo Federal 
deixou de ser paga 
na data do seu 
vencimento, lhe 
tendo sido 
informado pelo 
Sicredi que deveria 
pagar tal parcela. 
Desta forma, mesmo 
com a lavoura 
plantada, o autor 
não teve o seguro 
efetivado por lhe 
faltarem condições 
para realizar o 
pagamento que era 
do Governo, ora 
buscando o 
ressarcimento do 
valor que adiantou. 
Ante o exposto, 
requer a rescisão 
do contrato de 
seguro havido entre 
as partes e a 
devolução do valor 
de R$ 4.385,35, 
atualizado até o 
pagamento.</t>
  </si>
  <si>
    <t>Vildomar Dutra dos 
Santos</t>
  </si>
  <si>
    <t>9000240-
13.2017.8.21.0151</t>
  </si>
  <si>
    <t>Trata-se de ação de 
exibição de 
documentos em que o 
autor postula que o 
SICREDI exiba todos 
os documentos 
correspondentes ao 
numero do seu CPF 
(345.673.800-53), 
tais como contratos 
de abertura de 
conta, rotativos, 
custeios, cédulas 
rurais, extratos 
bancários, a fim de 
verificar  a 
legalidade dos 
encargos que lhe 
forma cobrados.</t>
  </si>
  <si>
    <t>Considerando 
que há 
sentença 
favorável ao 
Sicredi, a p
robabilidade 
de perda é 
considerada 
remota.</t>
  </si>
  <si>
    <t>Declinada a Competência</t>
  </si>
  <si>
    <t>Juliana Silveira 
Maia</t>
  </si>
  <si>
    <t>072/1.15.0003074-6</t>
  </si>
  <si>
    <t>A autora afirma que 
firmou empréstimo 
B31230220-5 e teria 
assinado, 
SIMULTANEAMENTE, 
outro contrato para 
renegociar o 
empréstimo. Os 
contratos teriam 
sido assinados na 
mesma data. O 
contrato de 
renegociação seria 
o B31230707-0, em 
valor superior. 
Sustenta que em 
razão da elevação 
do débito, não teve 
condições de 
adimplir a 
renegociação. Em 
face disto, teria 
firmado uma nova 
renegociação de nº 
B31232006-8. Este 
terceiro contrato 
renegociaria os 
dois anteriores, 
além do cheque 
especial e o cartão 
de crédito. Por 
fim, relata que 
assinou o contrato 
B31232254-0, "fora 
das dependências do 
Sicredi", em seu 
local de trabalho. 
Segundo a autora, 
se trata de uma 
terceira 
renegociação. 
Afirma que tentou 
contato para 
renegociar os 
débitos, mas foi 
negado. Afirma que 
os contratos 
B31230220-5 e 
B31230707-0 são 
duplos, portanto 
nulos, porque 
assinados na mesma 
data e com a mesma 
finalidade. Requer 
a nulidade dos 
demais contratos em 
razão da 
abusividade dos 
encargos. Também 
pede indenização 
por danos morais, 
em razão da 
"cobrança 
vexatória" em seu 
local de trabalho e 
residência. Reclama 
que o colaborador 
chegou informando 
que estava cobrando 
uma renegociação e 
expondo os valores 
para os presentes.</t>
  </si>
  <si>
    <t>A ação 
revisional 
não enseja o 
desembolso 
de valores, 
exceto 
custas e 
honorários a
dvocatícios, 
e 
considerando 
que ainda 
não há 
sentença, a 
perspectiva 
de perda é 
considerada 
possível.</t>
  </si>
  <si>
    <t>9001142-
43.2016.8.21.0072</t>
  </si>
  <si>
    <t>Juizado Especial da 
Fazenda Pública-Torres -
 RS</t>
  </si>
  <si>
    <t>Trata de ação de 
obrigação de fazer 
c/c indenizatória 
por danos morais, 
no qual o autor 
afirma que firmou 
contrato de 
financiamento de 
veiculo, através de 
cédula de crédito 
bancário, para 
aquisição do Fiat 
Palio Fire 
(Fabricação /modelo 
2004; Cor Azul). No 
entanto, o 
documento teria 
sido emitido no 
nome do autor e no 
CPF 656.790.169-15 
de Francisco de 
Assis Melo da 
Silva. Alega, 
ainda, que após 
noticiar o erro, 
não conseguiu 
emitir nova CRVL, 
pois a situação 
estaria pendente de 
regularização. Por 
fim, afirma que 
tentou solucionar a 
questão de forma 
administrativa, 
diretamente com a 
cooperativa e com o 
Detran, no entanto 
não obteve êxito. 
Cita, ainda, que 
teria sido 
destratado por 
funcionário da 
Cooperativa. Por 
fim, requer a 
confirmação da 
antecipação de 
tutela através da 
retificação 
definitiva dos CPF; 
condenação em danos 
morais no importe 
de 30 salários 
mínimos, corrigido 
monetariamente 
(IGPM) e acrescido 
de juros, ambos do 
evento danoso.</t>
  </si>
  <si>
    <t>Átila da Silva 
Prudêncio</t>
  </si>
  <si>
    <t>Trata-se de Ação de 
Reparação de Danos 
com Pedido de 
Tutela Evidente, 
onde a parte autora 
relata que utilizou 
o limite de sua 
conta corrente AG 
4763 321858284119, 
sendo devedor da 
quantia de R$ 
962,28.
Relata que realizou 
um acordo para 
pagamento do 
débito,  em 12 
vezes de R$ 113,00.
Aduz que depositava 
entre dia 03 e 04 
de cada mês. 
Relata que cumpriu 
com todo o acordo e 
que deixou em sua 
conta saldo 
positivo de R$ 
311,08.
Alega que foi 
cadastrado 
indevidamente nos 
órgãos de proteção 
ao crédito.</t>
  </si>
  <si>
    <t>Ana Regina Ferreira 
Lopes</t>
  </si>
  <si>
    <t>9000535-
93.2017.8.21.0072</t>
  </si>
  <si>
    <t>Trata-se de ação 
indenização em que 
alega a autora que 
teve seu nome 
inscrito em órgãos 
de proteção ao 
crédito, por uma 
dívida junto à 
cooperativa, na 
qual foi avalista 
de sua filha 
Rondania Ferreira 
Lopes. Assevera que 
o referido débito 
já fora quitado 
pela devedora 
principal quando da 
rescisão de seu 
contrato de 
trabalho junto a 
cooperativa. Refere 
que está recebendo, 
insistentemente, 
comunicados de 
serviço de proteção 
ao crédito. Ao 
final, requer 
indenização por 
danos morais.</t>
  </si>
  <si>
    <t>Há chance de 
condenação, 
caso 
evidenciada 
falha na 
prestação do 
serviço, 
culminando 
em inscrição 
indevida.</t>
  </si>
  <si>
    <t>Scheila Daiane 
Augustin dos Santos</t>
  </si>
  <si>
    <t>9001140-
93.2017.8.21.5001</t>
  </si>
  <si>
    <t>A autora afirma 
que, teve seu nome 
inscrito 
indevidamente. 
Alega que, em 
meados de 2009 
abriu uma conta 
bancária em Itati, 
com a finalidade 
específica de 
realizar um 
empréstimo para 
aquisição de um 
veículo. Alega que, 
o contrato foi 
firmado para 
pagamento em dois 
anos e que após 
algum tempo da 
abertura da conta 
solicitou a 
migração para 
agencia em Torres.  
Alega que, tendo em 
vista que a conta 
era utilizada única 
e exclusivamente 
para o pagamento 
das mensalidades do 
empréstimo e já 
havia realizado seu 
pagamento a autora 
teria solicitado o 
cancelamento da 
conta junto à 
agência em Torres. 
Relata que, em 
setembro de 2011 ao 
procurar a agencia 
para se certificar 
do cancelamento da 
conta foi informada 
que havia um saldo 
devedor no valor de 
R4 573,92 que foi 
pago. Alega ainda a 
autora que, 
seguiram sendo 
cobradas as taxa de 
manutenção de conta 
e seguro 
prestamista e que 
em fevereiro de 
2012 realizou um 
depósito de R$ 
70,00 para então 
quitar o saldo e 
tornar a conta 
inativa, já que 
estava mudando-se 
para Porto Alegre. 
Conta que, a 
cooperativa deixou 
de cobrar a taxa de 
manutenção de 
conta, mas 
continuou a 
cobrança de seguro 
prestamista. Pede a 
indenização pela 
inclusão "indevida" 
nos restritivos de 
crédito e 
liminarmente a 
baixa da 
negativação.
A liminar foi 
deferida para a 
exclusão do nome da 
autora do cadastro 
de inadimplentes.</t>
  </si>
  <si>
    <t>Em razão da 
sentença de 
procedência, 
condenando 
ao pagamento 
de 
indenização 
de R$ 
9.370,00, 
atualizado, 
a probabilid
ade de perda 
passa a ser 
provável.</t>
  </si>
  <si>
    <t>Gabriel Kunzler 
Cardoso</t>
  </si>
  <si>
    <t>9001161-
15.2017.8.21.0072</t>
  </si>
  <si>
    <t>O autor afirma que 
em meados de 2016 
solicitou orçamento 
de seguro para uma 
nova empresa no 
qual o CNPJ e a 
inscrição municipal 
ainda não estavam 
prontos. Refere que 
a cooperativa 
realizou a 
contratação do 
seguro 
indevidamente, bem 
como debitou 
valores sem aviso 
prévio.  Pede, em 
razão do ocorrido, 
a indenização pela 
inclusão "indevida" 
nos restritivos de 
crédito e 
liminarmente a 
baixa da 
negativação.
Atenção: foi 
deferida 
antecipação de 
tutela para baixa 
de restritivos, em 
cinco dias sob 
penha de multa 
diária de R$ 
100,00.</t>
  </si>
  <si>
    <t>Antonio Darci da 
Silva Luz</t>
  </si>
  <si>
    <t>9001325-
77.2017.8.21.0072</t>
  </si>
  <si>
    <t>Trata-se de ação 
indenizatória em 
que alega o autor 
que ao tentar 
realizar compras no 
comércio local de 
onde reside, foi 
surpreendido pela 
informação de seu 
nome estava 
inscrito em órgãos 
de proteção de 
crédito. Sustenta 
que foi até a 
Câmara de 
Dirigentes Logistas 
oportunidade em que 
verificou que 
inadimplência 
referia-se a 
protesto levado a 
termo pela empresa 
P DOLISETE R DOS 
SANTOS ME, sendo a 
cooperativa. Relata 
que foi até o 
Tabelionato de 
Protestos de 
Títulos, sendo 
informado que o o 
protesto era 
referente ao título 
de nº 1652, 
protocolo nº 540238-
7, protesto nº 
162917, protestado 
em seu nome, cujo 
registro foi 
incluído no dia 03 
de Abril de 2014, 
constando o valor 
de R$137,89, com 
vencimento em 21de 
Março de 2014. 
Refere que 
desconhece tal 
dívida. Por fim, 
requer a declaração 
de inexistência do 
débito, bem como 
danos morais no 
valor de R$ 
20.000,00.</t>
  </si>
  <si>
    <t>Há chance de 
haver 
condenação 
caso 
configurado 
excesso pela 
instituição 
financeira.</t>
  </si>
  <si>
    <t>Matheus Henrique 
Franck Flores</t>
  </si>
  <si>
    <t>0004569-
25.2017.8.21.0087</t>
  </si>
  <si>
    <t>Trata-se de ação 
indenizatória, em 
que alega o autor 
que  quitou 
totalmente o 
empréstimo 
B41520867-8 
realizado junto a 
cooperativa, em 30/
05/2017. Sustenta 
que recentemente 
solicitou 
financiamento para 
aquisição de 
veículo, 
oportunidade em que 
teve negado o 
crédito, em razão 
de seu nome constar 
em banco de dados 
de maus pagadores. 
Ao final requer 
indenização por 
danos morais.</t>
  </si>
  <si>
    <t>Há poucas 
chance de 
condenação, 
tendo em 
vista que o 
valor 
adimplido 
pelo autor 
refere-se ao 
saldo 
devedor e 
não quitação 
integral do 
contrato.</t>
  </si>
  <si>
    <t>01/11/2017 
 13:50</t>
  </si>
  <si>
    <t>Cooperativa de Crédito, 
Poupança e Investimento 
do Vale do Rio Pardo - 
Sicredi Vale do Rio 
Pardo RS</t>
  </si>
  <si>
    <t>A autora afirma que 
foi surpreendida 
com protesto 
indevido de título, 
no valor de R$ 
592,00, referindo 
que foram emitidos 
dois títulos 
devidos em tal 
valor, um com 
vencimento em 06/02/
16 e outro com 
vencimento em 02/03/
16. Alega que pagou 
o primeiro título 
em 10/02/16 por 
conta do feriado do 
carnaval, logo  o 
SICREDI ou 
protestou um título 
após ser pago, ou 
protestou um título 
antes do 
vencimento. 
Pede a declaração 
de inexistência do 
débito, a sustação 
do protesto e 
indenização pelos 
danos decorrentes 
do protesto.
Foi indeferida 
liminar para a 
baixa do protesto, 
tendo sido 
permitida, 
entretanto, a 
averbação junto ao 
registro do 
protesto da 
existência de 
medida judicial 
anulatória do 
título.</t>
  </si>
  <si>
    <t>William Martins 
Bock</t>
  </si>
  <si>
    <t>9000049-
29.2017.8.21.0163</t>
  </si>
  <si>
    <t>O autor reclama que 
vem sofrendo a 
cobrança abusiva 
consistente em 
repetidas ligações 
telefônicas e 
mensagens de texto. 
Refere que não 
conhece RODRIGO, 
tampouco possui 
relações com o 
Sicredi. Afirma que 
tal situação está 
trazendo 
transtornos. Pede a 
indenização por 
danos morais.</t>
  </si>
  <si>
    <t>Considerando 
que há 
sentença con
denatória, a 
probabilidad
e de perda é 
considerada 
provável.</t>
  </si>
  <si>
    <t>Ronaldo Cesar dos 
Santos Ozio</t>
  </si>
  <si>
    <t>070/1.10.0002686-0</t>
  </si>
  <si>
    <t>Não há como prever 
neste momento.</t>
  </si>
  <si>
    <t>Valor de 
alçada.</t>
  </si>
  <si>
    <t>Denise da Silva 
Camargo</t>
  </si>
  <si>
    <t>Ação de Prestação de Contas</t>
  </si>
  <si>
    <t>157/1.10.0002309-6</t>
  </si>
  <si>
    <t>2ª Vara Cível-Parobé - 
RS</t>
  </si>
  <si>
    <t>Valor 
atribuido 
pela autora.</t>
  </si>
  <si>
    <t>Gilberto Rogério 
Saletti</t>
  </si>
  <si>
    <t>070/1.10.0005130-0</t>
  </si>
  <si>
    <t>Nâo há como prever 
neste momento.</t>
  </si>
  <si>
    <t>Valor 
atribuido 
pelo autor.</t>
  </si>
  <si>
    <t>Benta Gonçalves 
Saldanha</t>
  </si>
  <si>
    <t>072/1.11.0001024-1</t>
  </si>
  <si>
    <t>Fábio Borba de 
Souza</t>
  </si>
  <si>
    <t>163/1.11.0000558-8</t>
  </si>
  <si>
    <t>Município de Santo 
Antonio da Patrulha</t>
  </si>
  <si>
    <t>Embargos à Execução Fiscal</t>
  </si>
  <si>
    <t>065/1.11.0001979-0</t>
  </si>
  <si>
    <t>2ª Vara Judicial-Santo 
Antônio da Patrulha - 
RS</t>
  </si>
  <si>
    <t>não há previsão</t>
  </si>
  <si>
    <t>valor da 
ação</t>
  </si>
  <si>
    <t>Anderson Correa da 
Silveira</t>
  </si>
  <si>
    <t>072/1.11.0006751-0</t>
  </si>
  <si>
    <t>sem informação</t>
  </si>
  <si>
    <t>35.665,67</t>
  </si>
  <si>
    <t>Mario Lopes</t>
  </si>
  <si>
    <t>1021963-
74.2015.8.26.01</t>
  </si>
  <si>
    <t>06ª Vara Cível-Campinas 
- SP</t>
  </si>
  <si>
    <t>Trata-se de Ação 
declaratória de 
quitação de debito 
com Pedido de 
Tutela Antecipada, 
da qual também 
atuam no polo 
passivo da demanda, 
os Corréus: (1) Sul 
Supercred; (2) BGN 
Mercantil; (3) 
Banco Cetelem; (4) 
BIC Arrendamento 
Mercantil; (5) 
Banco Fiat S.A, na 
qual Autor alega em 
síntese, que fez um 
Boletim de 
Ocorrência, que 
narra, que em 
dezembro/2013, 
através de uma 
ligação para o SAC 
da CEF teria 
conversado sobre a 
venda de uma dívida 
adquirida com o 
Banco BGN e BIC, 
cuja portabilidade, 
diminuiria o valor 
a ser pago. 
Aduz que teria 
concordado com a 
portabilidade da 
dívida e que em 17/
12/2013, teria 
recebido uma 
ligação informando 
que haviam 
depositado 
erroneamente em sua 
conta corrente do 
Banco do Brasil, o 
valor de R$ 
88.000,00 (oitenta 
e oito mil reais) e 
este valor deveria 
ser devolvido ao 
Banco Sicredi, o 
valor de R$ 
51.300,00 
(cinquenta e um mil 
e trezentos reais) 
e pagar o boleto 
referente ao 
empréstimo do BGN, 
no valor de R$ 
32.847,61 (trinta e 
dois mil, 
oitocentos e 
quarenta e sete 
reais e sessenta e 
um centavos), que 
teria sido pago em 
19/12/2013 e que 
quitaria o 
empréstimo do 
veículo,. 
Afirma que 
posteriormente 
teria descoberto 
que havia sido um 
empréstimo em seu 
benefício no valor 
de R$ 90.000,00 
(noventa mil reais) 
e que fora enganado 
quanto aos 
depósitos e 
pagamentos que 
efetuou. 
Prossegue alegando 
que o boleto no 
valor de R$ 
32.847,61 ( trinte 
e dois mil, 
oitocentos e 
quarenta e sete 
reais e sessenta um 
centavos) que seria 
paga quitação de 
seu veículo 
alienado junto ao 
Banco Fiat, teria 
sido pago em 19/12/
2013, que 
pertenceria ao 
beneficiário BGN e 
BIC e que mesmo 
realizando.
Afirma que é pessoa 
doente, com 81 anos 
de idade e 
efetivara o 
pagamento em 19/12/
2013, e que não 
teria quitado o 
veículo que é 
objeto de busca e 
apreensão ajuizada 
em 29/07/2014, pelo 
Banco Fiat, em 
tramitação na 10ª 
Vara Cível de 
Campinas. 
Ainda, requer que a 
SICREDI informe o 
destino do depósito 
de R$ 51.300,00 
(cinquenta e um mil 
e trezentos reais).
Pelo exposto, 
pleiteia: (i) danos 
morais suportados 
pelo autor em valor 
não inferior ao do 
empréstimo de que 
foi vítima; (ii) 
devolução do valor 
de R$ 32.847, 61, 
que teria sido pago 
em 19/12/2013; 
(iii) a devolução 
dos R$ 51.300,00 
(cinquenta e um mil 
e trezentos reais)
Por fim, informou 
que já acionou a 
CEF-Agência Meier 
para que explique a 
origem do 
empréstimo no valor 
de R$ 90.000,00 
(noventa mil 
reais), já que 
nunca esteve nessa 
agência, e, ainda, 
que o cancelamento 
do empréstimo teria 
sido efetivado nos 
autos do processo 
nº 0005896-
32.2014.4.03.6105 – 
em trâmite perante 
a 1ª Vara do 
Juizado Especial 
Cível Federal. 
Informamos que 
houve a 
determinação de 
suspensão de 
eventual cobrança 
do débito, bem como 
que o nome do Autor 
não seja incluído 
nos órgãos de 
proteção do 
crédito, em razão 
do débito, conforme 
segue: 
“No mais, indefiro 
o pedido de tutela 
antecipada, para 
que seja dado por 
quitado o contrato 
de financiamento de 
veículo, uma vez 
que a medida 
emergencial 
pleiteada, de 
natureza 
declaratória, 
confunde-se como 
provimento final e 
é irreversível. No 
entanto, até melhor 
análise da questão 
e considerando que 
os documentos 
juntados denotam 
que, a princípio, o 
autor, de idade 
avançada, foi 
vítima de 
estelionato, 
determino a 
suspensão de 
eventual cobrança 
do débito, bem como 
que seu nome não 
seja incluído nos 
órgãos de proteção 
ao crédito em razão 
do débito cuja 
declaração de 
quitação é 
pleiteada.”</t>
  </si>
  <si>
    <t>Sindicato dos 
Trabalhadores nas 
Indústrias da 
Construção Civil de 
Porto Alegre 
(STICC)</t>
  </si>
  <si>
    <t>001/1.16.0165356-6</t>
  </si>
  <si>
    <t>10ª Vara Cível-Porto 
Alegre - RS</t>
  </si>
  <si>
    <t>Trata-se de ação 
ajuizada em face da 
Cooperativa e da 
corré PRODUSERV 
CONSULTORIA DE 
IMAGEM, na qual 
alega o autor ter 
relação comercial 
junto a corré, para 
fins de divulgação 
comercial, e que 
para tanto havia 
contraprestação de 
R$ 500,00 mensais. 
Ocorre que, segundo 
alega, o contrato 
teria findado em 
09.12.2016, tendo o 
autor sido 
surpreendido pela 
notificação de 
protesto no valor 
de R$ 559,41 com 
vencimento em 
15.12.16. Requer, 
liminarmente, a 
sustação do 
referido protesto. 
No mérito, requer a 
confirmação da 
tutela antecipada.</t>
  </si>
  <si>
    <t>Há chance de 
condenação 
na obrigação 
de fazer, 
bem como 
honorários 
em caso de 
procedência.</t>
  </si>
  <si>
    <t>João Romildo da 
Rosa</t>
  </si>
  <si>
    <t>008/1.17.0009154-4</t>
  </si>
  <si>
    <t>4ª Vara Cível-Canoas - 
RS</t>
  </si>
  <si>
    <t>de indenizatória em 
que alega o autor 
que teve seu 
crédito negado em 
razão de débitos 
pendentes junto a 
cooperativa. Afirma 
que abriu conta na 
cooperativa há mais 
de ano, entretanto 
nunca movimentou, 
tendo em vista que 
jamais recebeu 
qualquer cartão, 
seja de crédito ou 
débito. Sustenta 
que se dirigiu à 
UA, oportunidade em 
que o colaborador 
Maicon César o 
induziu a pagar, de 
forma parcelada, os 
débitos 
provenientes de 
tarifas acrescidas 
de juros 
moratórios, no 
total de R$ 650,00. 
Informa que efetuou 
três depósitos, sob 
a promessa de que a 
inscrição levada a 
termo seria 
cancelada, o que 
não ocorreu. 
Sustenta que, 
devido a 
inatividade da 
conta, as tarifas 
não seriam devidas. 
Por fim, requer o 
cancelamento da 
inscrição, bem como 
indenização por 
danos morais.</t>
  </si>
  <si>
    <t>Acordo 
realizado. 
Homologado 
acordo.</t>
  </si>
  <si>
    <t>Camila Paula Campos 
Lopes</t>
  </si>
  <si>
    <t>9045026-
10.2017.8.21.0001</t>
  </si>
  <si>
    <t>02° Juizado Especial 
Cível-Porto Alegre - RS</t>
  </si>
  <si>
    <t>Narra autora que na 
noite do dia 16/05/
2017 adquiriu uma 
passagem aérea pelo 
Site da empresa 
aérea da Tailândia 
AirAsia , no valor 
em dólar de R$ 
329,20, pago no 
cartão de crédito 
da empresa Sicredi 
Cartão Touch Visa. 
Ocorre que no mesmo 
instante que 
efetivou a compra 
da passagem 
verificou que havia 
outra cia aérea com 
o valor mais 
barato, e tentou 
cancelar a compra 
realizada, porém o 
site da cia aérea 
não disponibilizava 
nenhum contato para 
cancelamento. 
Diante disso entrou 
em contato com o 
cartão de credito 
solicitando então o 
cancelamento, foi-
lhe dito que teria 
que aguardar o 
prazo de 7 dias 
após a compra, que 
aguardasse contato 
e que nesse meio 
tempo, sugeriu que 
a autora entrasse 
em contato com a 
cia aérea. Vários 
contatos foram 
realizados com o 
Sicredi , conforme 
protocolos nº: 
304573167 dia 16/
05, 3053196698 dia 
27/05, 305333571 
dia 29/05 e 
305462478 dia 30/
05, porém em nenhum 
foi dado solução. 
Diante disso 
recorre ao juizado 
para requerer a 
restituição do 
valor pago pela 
passagem aérea e 
IOF, totalizando R$ 
329,20, EM DOBRO, 
devidamente 
corrigido e 
atualizado.</t>
  </si>
  <si>
    <t>O pedido da 
autora se 
limita aos 
danos 
materiais do 
valor da 
passagem e 
IOF. Como 
ainda não 
foi iniciada 
a fase 
instrutória 
e não existe 
sentença, a 
probabilidad
e de perda é 
considerada 
possível.</t>
  </si>
  <si>
    <t>Realizamos 
pagamento a 
título de 
honorários 
de 
sucumbência.</t>
  </si>
  <si>
    <t>Ante a 
sentença de 
procedência, 
a probabilid
ade de perda 
é 
considerada 
provável.</t>
  </si>
  <si>
    <t>Lucas Justin 
Silveira</t>
  </si>
  <si>
    <t>9000224-
23.2017.8.21.0163</t>
  </si>
  <si>
    <t>O autor afirma que 
abriu uma conta 
salário com a 
finalidade 
específica de 
recebimento do seu 
salário. Relata que 
realizou poucas 
movimentações e 
jamais desbloqueou 
o cartão de 
crédito. Afirma que 
foi surpreendido 
com a notificação 
de que seu nome 
está inscrito nos 
serviços de 
proteção ao crédito 
e ao entrar em 
contato com a 
Cooperativa foi 
informada de está 
devendo valores 
decorrentes da 
manutenção da 
conta. Afirma que a 
cobrança é indevida 
porque a se trata 
de conta salário e 
jamais firmou 
contrato que 
gerasse tais 
débitos. Pede a 
indenização pela 
inclusão "indevida" 
nos restritivos de 
crédito e a baixa 
da negativação.</t>
  </si>
  <si>
    <t>Aguarda Cumprimento do 
Mandado</t>
  </si>
  <si>
    <t>JOSE VALMIR 
BONFANTE</t>
  </si>
  <si>
    <t>O autor relata que, 
em decorrência da 
forte estiagem 
ocorrida na safra 
de arroz de 2010/
2011 acabou não 
possuindo condições 
de adimplir o 
financiamento rural 
vinculado. Ao ser 
cobrado pela 
Cooperativa, em 25/
08/2011 pagou parte 
do saldo devedor e 
renegociou o 
restante, com 
prorrogação de 3 
anos, formalizado 
pela CCB B10930550-
5. Reclama que 
nesta renegociação 
foram incluídos 
encargos 
financeiros mais 
elevados do que 
aqueles aplicáveis 
ao crédito rural. 
Como o prazo de 3 
anos foi 
insuficiente, e 
considerando a 
elevação dos 
encargos, o 
associado não 
conseguiu adimplir 
o novo contrato. 
Diante disto, o 
Sicredi emitiu nova 
CCB, em 21/05/2012, 
com pagamento de 
entrada e 
reparcelamento em 3 
anos, formalizado 
pela CCB B20930526. 
Pelos mesmos 
motivos anteriores, 
o autor não 
conseguiu adimplir 
o novo contrato. O 
autor relata que 
questionou acerca 
da existência de 
autorização do 
BACEN para 
alongamento da 
dívida com 
condições 
subsidiadas, ao que 
teria recebido 
resposta do Sicredi 
em 25/05/2013 no 
sentido de que o 
BACEN não teria 
emitido resolução. 
Foram então 
realizadas outras 
duas renegociações 
com encargos de 
mercado (superiores 
aos limites do 
crédito rural), 
formalizados pelas 
CCBs B30930687-4 
(em 18/06/2013) e 
B40931226-4 (em 25/
08/2014). Sustenta 
que apenas este 
último contrato 
(B40931226-4) se 
encontra em aberto, 
tendo liquidado 
todos os 
anteriores. Reclama 
que o Sicredi agiu 
de "má-fé", pois 
"mentiu e omitiu 
informação sobre 
fato relevante", o 
qual consistia na 
existência da 
Resolução 4.161 do 
BACEN que autoriza 
a renegociação de 
operações 
originárias de 
crédito rural 
contratadas com 
produtores de 
arroz, com valor 
menor de entrada e 
alongamento de 
débitos por 10 
anos, com encargos 
muito inferiores. 
Reclama que tais 
informações foram 
omitidas pelo 
Sicredi, que teria 
violado o capítulo 
18 do MCR, segundo 
o qual os 
normativos são 
divulgados pelo 
BACEN apenas às 
instituições 
financeiras, e não 
para os clientes e 
produtores rurais. 
Afirma que quando 
da edição da 
Resolução 4.161 (12/
12/2012) o Sicredi 
propositalmente não 
comunicou a sua 
vigência, causando 
prejuízo ao autor, 
e para piorar a 
situação, ainda 
impôs mais duas 
contratações após 
esta data, as CCBs 
B30930687-4 (em 18/
06/2013) e 
B40931226-4 (em 25/
08/2014), em 
frontal 
inobservância à 
Resolução 4.161. 
Suscita a aplicação 
da Súmula 298 do 
STJ ("o alongamento 
de dívida originada 
de crédito rural 
não constitui 
faculdade da 
instituição 
financeira, mas, 
direito do devedor 
nos termos da 
lei"). Sustenta que 
diante de todos os 
pagamentos 
efetuados, já estão 
atendidos os 
requisitos da 
Resolução 4.161 
(entrada de 10% e 
juros de 5,5% ao 
ano). Pede a prova 
pericial para 
comprovar a 
liquidação das 
operações e a 
compensação/
repetição do 
indébito pois os 
encargos das CCBs 
são indevidos em se 
tratando de crédito 
rural, diante disto 
postulando a 
aplicação dos 
pagamentos já 
efetuados adotando 
os parâmetros da 
Resolução 4.161, 
para apurar o saldo 
em relação ao 
contrato em aberto 
B40931226-4. Pede a 
declaração da 
nulidade das CCBs e 
suas cláusulas de 
encargos, a 
aplicação da 
Resolução 4.161, o 
recálculo para 
apuração do efetivo 
saldo devedor, a 
restituição dos 
valores cobrados a 
maior, a 
readequação do 
contrato à 
Resolução 4.161, o 
afastamento da 
mora.</t>
  </si>
  <si>
    <t>Roselaine Retamoso 
Moreira</t>
  </si>
  <si>
    <t>014/1.14.0005934-3</t>
  </si>
  <si>
    <t>Trata-se de 
Embargos de 
Terceiro proposto 
por associada da 
Cooperativa que 
possui contrato de 
hipoteca de imóvel. 
A autora teve seu 
imóvel penhorado em 
ação de execução 
movida contra seu 
companheiro, que, 
ao que se verifica, 
não possui relação 
de propriedade com 
o bem.</t>
  </si>
  <si>
    <t>Valor 
estimado do 
bem.</t>
  </si>
  <si>
    <t>Centro de Formação 
de Condutores 
Tourinn - ME</t>
  </si>
  <si>
    <t>001/1.16.0164607-1</t>
  </si>
  <si>
    <t>Trata-se de ação 
cautelar, onde 
alega o autor que a 
empresa Alexandre 
da Silva Aguirre 
Contabilidade 
emitiu títulos sem 
origem em seu nome. 
Por fim, requer a 
sustação do 
protesto.</t>
  </si>
  <si>
    <t>Há chance de 
condenação 
apensa em 
honorários</t>
  </si>
  <si>
    <t>Valdair Maier Nunes</t>
  </si>
  <si>
    <t>0075374-
67.2017.8.21.0001</t>
  </si>
  <si>
    <t>08ª Vara Cível-Porto 
Alegre - RS</t>
  </si>
  <si>
    <t>A autora afirma que 
foi surpreendida ao 
ter seu crédito 
negado em razão de 
inscrição nos 
restritivos de 
crédito no valor de 
R$ 404,38. Refere 
que jamais realizou 
qualquer operação 
de crédito junto à 
demandada. Afirma 
que solicitou à 
cooperativa 
esclarecimentos e 
solução, todavia 
não foi atendida. 
Pede a indenização 
pela inclusão 
"indevida" nos 
restritivos de 
crédito e 
liminarmente a 
baixa da 
negativação.</t>
  </si>
  <si>
    <t>Romac Técnica de 
Máquinas e 
Equipamentos Ltda</t>
  </si>
  <si>
    <t>015/1.15.0001483-6</t>
  </si>
  <si>
    <t>1ª Vara Cível-Gravataí -
 RS</t>
  </si>
  <si>
    <t>Trata-se de Ação 
Ordinária de 
Sustação de 
Protesto, na qual a 
requerente alega 
que foi notificado 
pelo Tabelionato de 
Protestos de 
Títulos de Gravataí/
RS para efetuar o 
pagamento do Título 
IDM 4151, no valor 
de R$ 1.650,00, com 
vencimento em 26/01/
2015. 
Alega não ter 
efetuado qualquer 
negócio mercantil 
que ensejasse tal 
título.</t>
  </si>
  <si>
    <t>Autos em Carga - Perito</t>
  </si>
  <si>
    <t>RICK DE LOS SANTOS 
ROCHA</t>
  </si>
  <si>
    <t>9001596-
44.2017.8.21.0086</t>
  </si>
  <si>
    <t>Juizado Especial Cível-
Cachoeirinha - RS</t>
  </si>
  <si>
    <t>Narra o autor que 
foi surpreendido 
com inscrição 
indevida no SPC por 
conta do Sicredi, a 
qual desconhece, no 
valor de R$ 49,61. 
Por conseguinte, 
requer a anulação 
do débito e sua 
desconstituição, 
tendo requerido em 
sede de antecipação 
de tutela o seu 
cancelamento no 
SPC. Requereu, 
ainda, indenização 
por danos morais.</t>
  </si>
  <si>
    <t>Sérgio Moreschi</t>
  </si>
  <si>
    <t>0006521-
42.2015.8.210141</t>
  </si>
  <si>
    <t>2.ª Vara Cível-Capão da 
Canoa - RS</t>
  </si>
  <si>
    <t>Trata-se de Ação 
Declaratória de 
Inexistência de 
Débito c/c  Pedido 
de Indenização por 
Dano Moral e Tutela 
de Urgência 
proposta por Sérgio 
Moreschi em face de 
Cooperativa de 
Crédito 
Sulriograndense, 
alegando, em 
síntese, que teve 
seu nome incluído 
junto aos cadastros 
restritivos de 
crédito pela ré em 
razão de dívida que 
jamais possuiu ou 
requisitou.</t>
  </si>
  <si>
    <t>Leucadia Kissler</t>
  </si>
  <si>
    <t>0232825-
92.2016.8.21.0001</t>
  </si>
  <si>
    <t>A demanda trata-se 
de Ação 
Indenizatória em 
que a autora relata 
que ao tentar 
efetuar compras a 
prazo, teve seu 
crédito negado por 
estar cadastrada 
nos órgãos de 
proteção ao crédito 
por iniciativa da 
cooperativa 
demandada.
Alega que 
desconhece a origem 
do débito.
Aduz que manteve 
uma conta bancária 
junto à cooperativa 
há mais de três 
anos, mas a 
referida conta 
encontra-se zerada 
e sem 
movimentações.</t>
  </si>
  <si>
    <t>Eurico Pereira 
Gomes</t>
  </si>
  <si>
    <t>0251480-
49.2015.8.21.000</t>
  </si>
  <si>
    <t>Trata-se de Ação 
Declaratória de 
Inexistência de 
Débito c/c Pedido 
de Indenização por 
Danos Materiais e 
Morais, onde a 
parte autora relata 
que abriu uma conta 
junto à Cooperativa 
para que fossem 
descontadas as 
parcelas de um 
financiamento.
Alega que todos os 
meses depositava o 
valor equivalente à 
parcela do 
financiamento e à 
cesta de 
relacionamento.
Aduz que em março 
de 2015 seu veículo 
objeto do 
financiamento foi 
roubado, tendo a 
seguradora quitado 
o saldo existente 
junto à 
Cooperativa.
Alega que, no 
entanto, a 
demandada cadastrou 
seu nome nos órgãos 
de proteção ao 
crédito por 
descontos não 
autorizados em sua 
conta. Aduz, ainda, 
que foi aumentado o 
limite da conta de 
R$ 2.000,00 para R$ 
5.000,00 sem sua 
autorização.</t>
  </si>
  <si>
    <t>Nestor Bortolini &amp; 
Cia LTDA</t>
  </si>
  <si>
    <t>Trata-se de ação 
indenizatória em 
que alega o autor 
que em setembro de 
2016 tomou 
conhecimento da 
existência de um 
título protestado 
em seu nome. 
Discorre que 
desconhece a origem 
do título. Assevera 
que ao analisar o 
título, verificou 
que a empresa 
devedora é a 
Serralheria Bom 
Sucesso, entretanto 
 fora erroneamente 
lançado com o CNPJ 
da empresa autora. 
Relata que a baixa 
do título ocorreu 
somente em 09/03/
2017. Ao final, 
requer indenização 
por danos morais.</t>
  </si>
  <si>
    <t>Ao que 
parece a 
falha foi 
operada pelo 
corréu, o 
que deve 
afastar a re
sponsabilida
de da 
cooperativa.</t>
  </si>
  <si>
    <t>Drogaria Dosesi 
Ltda</t>
  </si>
  <si>
    <t>5ª Vara Cível do Foro 
Central-Porto Alegre - 
RS</t>
  </si>
  <si>
    <t>.Na ação em 
comento, a autora 
alega que recebeu 
17 apontes para 
protesto de 
duplicatas que 
espelham negócios 
inexistentes, o que 
se deu por conta de 
empresa que estava 
emitindo títulos 
frios contra quase 
todas as farmácias 
do ramo.
Requer seja 
declarada a 
inexistência de 
dívida e a nulidade 
das duplicatas, 
além de indenização 
por danos morais.
Em sede de tutela 
antecipada, 
postulou a sustação 
ou cancelamento dos 
protestos.
Atenção: existe 
liminar 
determinando a 
sustação/baixa dos 
protestos</t>
  </si>
  <si>
    <t>O autor reclama que 
recebeu notificação 
de aponte para 
protesto de 
duplicata por 
indicação relativa 
à compra de telhas 
junto à corré Paulo 
C. Carvalho e Cia 
Ltda. Reclama que 
efetuou o pagamento 
dos produtos 
adquiridos no 
momento da entrega, 
sendo descabida a 
sua cobrança neste 
momento. Pede 
tutela de urgência 
para a sustação do 
protesto, bem como 
a declaração de 
inexigibilidade do 
título, além de 
danos morais.</t>
  </si>
  <si>
    <t>FERRI, HICKMANN &amp; 
CIA LTDA-EPP</t>
  </si>
  <si>
    <t>057/1.16.0000432-2</t>
  </si>
  <si>
    <t>3ª Vara Judicial-Lagoa 
Vermelha - RS</t>
  </si>
  <si>
    <t>Trata-se de ação 
indenizatória por 
danos morais c/c 
cancelamento de 
protesto, anulação 
de duplicata e 
pedido liminar, na 
qual a autora alega 
ter sido 
surpreendida pelo 
protesto de 
duplicatas emitidas 
pela corré 
PORTALMED, as quais 
afirma desconhecer. 
Requer, 
liminarmente, o 
cancelamento do 
protesto das 
duplicatas. No 
mérito, a 
declaração de 
inexistência dos 
débitos, bem como 
indenização por 
danos morais.</t>
  </si>
  <si>
    <t>Caso reste 
comprovado 
que houve 
excesso na 
cobrança por 
parte da 
cooperativa, 
poderá haver 
condenação 
em danos 
morais.</t>
  </si>
  <si>
    <t>Mercado Jardim do 
Prado EIRELI</t>
  </si>
  <si>
    <t>Trata-se de Ação 
Declaratória de 
Inexistência de 
Débito c/c Pedido 
de Danos Morais e 
com Pedido de 
Antecipação de 
Tutela, onde a 
parte autora relata 
que em meados de 
janeiro do asno de 
2013 fora 
surpreendida com 
informação do 
Tabelionato de 
Protestos de sua 
cidade, de que 
haveria um protesto 
em seu nome, no 
valor de R$ 554,80 
referente à 
duplicata IDM 
13349, com 
vencimento em 18/01/
2013.
Alega não ter 
realizado transação 
alguma com a 
empresa corré 
COTRILAC  - 
COMÉRCIO, 
TRANSPORTE E 
INDÚSTRIA DE 
LACTEOS TLDA. Alega 
ter sido informada 
pelo representante 
da empresa que 
havia um engano e 
que o mesmo seria 
resolvido.
Relata que em 
fevereiro de 2013, 
fora surpreendida 
novamente pelo 
mesmo cartório de 
que havia um 
protesto em nome da 
empresa no valor de 
R$ 554,80 com 
vencimento em 04/02/
2013. Relata ter 
entrado novamente 
em contato com o 
representante da 
empresa corré, 
sendo informada de 
que o problema 
seria resolvido.
Aduz que em maio do 
ano de 2013 ao 
tentar efetuar 
compras à prazo, 
teve o crédito 
negado em razão de 
protesto existente 
em seu nome.
A empresa COTRILAC  
- COMÉRCIO, 
TRANSPORTE E 
INDÚSTRIA DE 
LACTEOS TLDA. foi 
devidamente citada 
e apresentou 
contestação, 
denunciando o Banco 
Cooperativo Sicredi 
à lide.
Relatou, em sua 
contestação, que 
comandou junto ao 
Sicredi a sustação 
dos protestos  e 
baixa dos títulos, 
sendo que a ordem 
não foi atendida.</t>
  </si>
  <si>
    <t>Leandro Jose Laste</t>
  </si>
  <si>
    <t>080/1.16.0001499-0</t>
  </si>
  <si>
    <t>Trata-se de ação de 
indenização por 
danos materiais e 
morais decorrente 
da compra, pelo 
autor, de caminhão 
Scania pelo valor 
de R$ 85.000,00. 
Alega o autor que 
começou a trabalhar 
com o caminhão em 
julho de 2016, 
tendo o mesmo 
apresentado 
defeitos graves. 
Alega que teve que 
adquirir diversas 
peças no caminhão, 
que somente pôde 
ser utilizado 
novamente na 
primeira quinzena 
de setembro de 
2016. Requer ser 
indenizado dos 
danos morais e 
materiais (R$ 
28.210,86).</t>
  </si>
  <si>
    <t>Ricardo Silveira 
Pereira</t>
  </si>
  <si>
    <t>007/1.17.0001924-3</t>
  </si>
  <si>
    <t>informo que trata-
se de ação de 
rescisão de 
contrato em que 
alega o autor que 
abriu conta junto a 
cooperativa, 
depositando capital 
de R$ 50,00, em 
agosto de 2003. 
Sustenta que em 
setembro de 2008, 
sem a devida 
autorização, a 
cooperativa 
realizou aplicação 
em integralização 
de capital, no 
valor de R$ 531,00, 
sendo este valor 
descontado de sua 
conta. Afirma que, 
em agosto e 
dezembro de 2009, a 
cooperativa 
novamente sem 
autorização 
descontou os 
valores de R$ 
1.800,00 e R$ 
8.200,00. Sustenta 
que verificou a 
ausência dos 
valores em sua 
conta, porém a 
situação foi 
apresentada como 
condição para 
financiamentos 
rurais do autor a 
época. Suscita que 
jamais fora 
apresentada 
qualquer 
justificativa da 
monta descontada e 
aplicada, mesmo 
solicitando 
informações e 
documentos, sem 
êxito. Alega que 
nunca concordou ou 
autorizou as 
aplicações, sendo 
que lhe fora apenas 
informado que tais 
valores seriam 
devolvidos com 
acréscimo de juros 
e correção, em até 
seis anos. Aduz que 
passado seis anos, 
solicitou a 
devolução dos 
valores aplicados, 
oportunidade em que 
lhe foi informado 
que estes somente 
seriam liberados 
após 10 anos ou 
quando completasse 
65 anos. Invoca 
que, de acordo com 
a resolução do 
BACEN  nº3.346, 
Art. 9º, 1 e 11, os 
financiamentos de 
PROCAPCRED tem 
prazo máximo de 6 
anos, sendo que no 
vencimento do 
financiamento as 
cotas de capital 
devem ser 
restituídas. Por 
fim, requer o 
encerramento da 
conta, com a 
restituição 
imediata de todos 
os valores 
descontados, 
acrescidos de juros 
e correção.</t>
  </si>
  <si>
    <t>Há chance de 
condenação 
caso 
configurada 
falha a 
prestação de 
serviço.</t>
  </si>
  <si>
    <t>Em resumo, o autor 
reclama que possui 
plano de saúde 
junto à UNIMED 
Planalto Médio há 
vários anos, cujo 
pagamento é 
realizado por 
débito na conta que 
mantém no Sicredi, 
tendo sido cobrados 
os meses de janeiro 
à junho/2016. 
Informa que houve o 
vencimento do 
cartão em 30/03/
2016 e que a 
renovação ocorre 
automaticamente. 
Por este motivo, 
foi até a UA 
retirar o novo 
cartão, porém, foi 
surpreendido pela 
recusa na entrega 
deste pelo gerente. 
Refere que 
questionou o motivo 
da não entrega do 
cartão, uma vez que 
as mensalidades 
estavam sendo 
pagas, tendo-lhe 
sido informado pelo 
gerente que a 
entrega não 
ocorreria em face 
de "débito no 
cartão de crédito", 
e que, enquanto não 
houvesse o 
pagamento da 
dívida, não 
receberia o cartão 
do plano de saúde. 
Pede a entrega do 
cartão da UNIMED e 
indenização por 
danos morais.</t>
  </si>
  <si>
    <t>Monica Kerber Raber</t>
  </si>
  <si>
    <t>9000548-
69.2017.8.21.0112</t>
  </si>
  <si>
    <t>Alega a autora que 
possui problemas de 
inadimplência e que 
é correntista do 
Sicredi, cc nº 
14464-9 e agência 
0211. Foi informada 
em 02/08/17 por sua 
empregadora que seu 
salário havia sido 
depositado em sua 
conta junto à ré, 
mas teve valor 
retido de seu 
salário, tendo 
sacado apenas R$ 
380,00, ao invés de 
R$ 1.105,00. Refere 
que seu salário foi 
retido do extrato 
para amortizar 
juros, cheque 
especial e 
empréstimos. Alega 
a ilegalidade da 
retenção, a 
devolução do valor 
retido e 
indenização por 
danos morais. Alega 
a 
impenhoribibilidade 
dos salários.</t>
  </si>
  <si>
    <t>22/11/2017 
 18:27</t>
  </si>
  <si>
    <t>MARIA SOLEDADE 
MACIEL</t>
  </si>
  <si>
    <t>036/1.15.0004269-1</t>
  </si>
  <si>
    <t>2ª Vara Cível-Soledade -
 RS</t>
  </si>
  <si>
    <t>Trata-se de Ação 
Revisional, onde a 
parte autora 
postula a revisão 
de cláusulas 
alegadamente 
abusivas em sete 
contratos de 
empréstimos 
consignados, com a 
redução de juros e 
taxas.
A autora alega que 
sua conta foi 
transferida para a 
cooperativa sem sua 
autorização. 
Postula, em razão 
disso, a condenação 
em danos morais.</t>
  </si>
  <si>
    <t>A jurisprudê
ncia firmou 
entendimento 
no sentido 
de manter 
quase todos 
os encargos 
contratuais, 
desde que 
não 
evidenciada 
abusividade. 
Portanto, as 
perspectivas 
são boas de 
serem 
mantidas a 
maioria das 
cláusulas, 
exceto os 
juros 
moratórios.
Caso fique 
comprovado 
que foi 
feita a tran
sferência da 
conta 
corrente da 
autora para 
cooperativa 
mediante 
fraude, 
poderá haver 
condenação 
em danos 
morais.</t>
  </si>
  <si>
    <t>A ação 
cautelar não 
enseja o 
desembolso 
de valores, 
exceto 
custas e 
honorários a
dvocatícios. 
Considerando 
que ainda 
não há 
sentença, a 
probabilidad
e de perda é 
considerada 
possível.</t>
  </si>
  <si>
    <t>Considerando 
que a 
sentença 
julgou a 
ação 
parcialmente 
procedente, 
a probabilid
ade de perda 
passou a ser 
considerada 
provável. 
Condenar a 
requerida ao 
pagamento de 
R$ 8.800,00 
(oito mil e 
oitocentos 
reais) a 
título de 
indenização 
por danos 
morais 
corrigidos 
pelo IGP-M/
FGV e 
acrescido de 
juros de 
mora de 1% 
ao mês, 
ambos desde 
o 
arbitramento 
(sentença), 
conforme 
Súmula 362 
do STJ; 
afastar o 
pedido de 
repetição de 
indébito.</t>
  </si>
  <si>
    <t>Nelson Janke</t>
  </si>
  <si>
    <t>0013662-
50.2016.8.21.0021</t>
  </si>
  <si>
    <t>Trata-de se ação 
declaratória de 
inexistência de 
débito cumulada com 
pedido de 
indenização por 
danos morais, na 
qual narra o autor 
que efetuou compras 
junto à empresa 
HENRIQUELUIZ NEULS 
no total de R$ 
2.296,80, divididos 
em dois boletos. 
Refere que em 06/05/
16, foi intimado do 
protesto de 
duplicata vencida 
em 18/04/16 no 
valor de R$ 
2.296,80, tendo 
como apresentante o 
Sicredi e como 
cedente o réu 
HENRIQUE LUIZ 
NEULS. Alega que o 
protesto é 
indevido, pois os 
pagamentos dos 
boletos se deram em 
16/03/16 e 15/04/
16. Alega que a 
empresa ré HENRIQUE 
LUIZ NEULS vem 
praticando 
irregularidades e 
fazendo vítimas na 
região. Pretende a 
declaração de 
inexistência de 
débito , 
indenização por 
danos morais e a 
suspensão dos 
efeitos do 
protesto.</t>
  </si>
  <si>
    <t>Daniel Ribeiro da 
Silva</t>
  </si>
  <si>
    <t>Ação Declaratória de Compensação</t>
  </si>
  <si>
    <t>112/1.17.0000061-3</t>
  </si>
  <si>
    <t>Alega o autor que 
possui uma dívida 
com a cooperativa 
no valor de 
R$100.358,24, 
todavia possui 
crédito com a 
cooperativa 
referente à cota 
capital da pessoa 
física, e de outras 
duas empresas que 
possui e por fim 
uma cota consórcio, 
e que somados os 
valores chegam ao 
montante de R$ 
90.382,24. Afirma 
que procurou a 
cooperativa para 
que fosse realizada 
uma compensação dos 
créditos e a 
negociação não foi 
aceita. Requer 
sejam os juros 
aplicados em sua 
dívida sejam os 
mesmos aplicados em 
sua cota capital e 
ao fim a declaração 
de compensação dos 
valores 
mencionados.</t>
  </si>
  <si>
    <t>Neste tipo 
de ação não 
há pleito in
denizatório, 
de modo que 
não há risco 
de 
desembolso 
de valores. 
A condenação 
é 
considerada 
possível, 
tendo em 
vista que 
até o 
presente 
momento 
ainda não 
foram 
produzidas 
provas, 
tampouco há 
sentença con
denatória.</t>
  </si>
  <si>
    <t>Haja vista 
que a 
sentença de 
parcial 
procedência 
não condenou 
o Sicredi ao 
pagamento de 
indenização, 
a chance de 
perda em 
relação a 
este pedido 
é remota.</t>
  </si>
  <si>
    <t>Veridiane Knop</t>
  </si>
  <si>
    <t>9000340-
11.2014.8.21.0009</t>
  </si>
  <si>
    <t>Ação Indenizatória 
em que a autora 
relata que possui 
conta corrente 
junto à Cooperativa 
demandada.
Alega que em junho 
de 2014 a 
Cooperativa passou 
a efetuar descontos 
em sua conta 
corrente, de 
valores referentes 
a Seguro 
Prestamista e DEB 
Convênio Vera Cruz.
Alega jamais ter 
contratado tais 
serviços.</t>
  </si>
  <si>
    <t>Realizamos 
pagamento da 
cota parte, 
aguardando 
cumprimento 
pelo corréu. 
Caso não 
cumpra, 
seremos 
intimados a 
complementar 
pagamento.</t>
  </si>
  <si>
    <t>Elsa Germano de 
Almeida</t>
  </si>
  <si>
    <t>A autora reclama 
que teve seu nome 
incluído nos 
restritivos de 
crédito em razão de 
clonagem do seu 
cartão. Alega que 
ao reclamar para o 
Sicredi foi 
informada que a 
situação seria 
resolvida. Reclama 
que ao tentar 
efetuar compra no 
comércio local teve 
o crédito negado em 
razão da referida 
inscrição. 
Compareceu 
novamente ao 
Sicredi, que teria 
assumido o erro, 
desta vez 
promovendo a baixa 
do restritivo. Pede 
indenização por 
danos morais.</t>
  </si>
  <si>
    <t>Trata-se de ação 
cominatória de 
transferência de 
veiculo c/c dano 
moral, com pedido 
liminar,  em face 
da Cooperativa e 
também da TA 
Veículos LTDA., na 
qual alega a autora 
ter adquirido um 
veículo Voyage, em 
19.04.2016. Afirma 
ter quitado o 
pagamento em 
20.05.2016 e que ao 
tentar realizar a 
transferência foi 
informada pelo 
DETRAN que o 
veículo encontrava-
se alienado em nome 
da cooperativa 
desde 17.05.2016. 
Relata, ainda, que 
a corré revendeu 
seu veículo antigo, 
que foi dado em 
pagamento, sem 
transferi-lo, o que 
vem lhe causando 
prejuízos. Requer, 
em sede liminar, 
seja dada a 
quitação da 
alienação 
fiduciária, bem 
como seja realizada 
a  transferência de 
seu antigo veículo 
para o nome do novo 
proprietário, o que 
restou indeferido. 
No mérito, requer 
danos morais.</t>
  </si>
  <si>
    <t>Há chance de 
condenação 
caso seja 
verificada 
falha da 
instituição 
financeira.</t>
  </si>
  <si>
    <t>Considerando 
que a 
sentença 
julgou a 
ação 
procedente e 
que o 
acórdão 
manteve a 
procedência 
(apenas 
diminuiu o 
quantum inde
nizatório), 
a probabilid
ade de perda 
passou a ser 
considerada 
provável.</t>
  </si>
  <si>
    <t>CIV43. Cumprimento de 
Sentença (impugnação)</t>
  </si>
  <si>
    <t>Idicélia Pelantir 
de Oliveira</t>
  </si>
  <si>
    <t>0301612-
04.2017.8.24.0019</t>
  </si>
  <si>
    <t>Trata-se de ação 
declaratória de 
inexistência de 
débito c/c pedido 
de danos morais e 
tutela antecipada, 
na qual a autora 
alega ter realizado 
contrato de 
empréstimo junto à 
instituição, sendo 
que em 23/04/2014, 
teria realizado um 
depósito no valor 
de R$ 3.500,00, o 
qual quitaria 
integralmente o 
débito, tendo, no 
mesmo ato, 
solicitado 
encerramento de sua 
conta corrente. 
Afirma que passados 
três anos, foi 
informada de que 
permanecia débito 
no valor de R$ 
366,98, o qual 
referia-se a taxas 
de manutenção de 
conta corrente. O 
que ensejou sua 
inscrição junto aos 
órgãos de proteção 
ao crédito. Requer, 
liminarmente, a 
exclusão de seu 
nome dos cadastros 
restritivos, bem 
como a apresentação 
sequencial de 
extratos bancários 
da conta em voga 
desde a data do 
pagamento do 
empréstimo de 23/04/
2014 até a presente 
data, o que restou 
deferido. No 
mérito, requer 
indenização por 
danos morais em 
valor não inferior 
a R$ 25.000,00.</t>
  </si>
  <si>
    <t>Há chance de 
condenação 
em danos 
morais, caso 
reste 
comprovada 
falha da 
instituição 
ao encerrar 
a conta 
corrente 
objeto da 
presente 
demanda.</t>
  </si>
  <si>
    <t>MARCOS AURELIO 
PASQUALLI</t>
  </si>
  <si>
    <t>9000766-
42.2017.8.21.0098</t>
  </si>
  <si>
    <t>Trata-se de ação 
indenizatória em 
que alega  o 
requerente que 
possui conta junto 
a cooperativa. 
Sustenta que em 17/
12/2015, por volta 
das 11h30min, foi 
até a UA, onde 
necessitava fazer 
saques de valor 
elevado, R$ 
12.000,00. Afirma 
que lhe foi 
informado que por 
se tratar de valor 
alto, não seria 
disponibilizado no 
mesmo dia, tendo 
que retornar no dia 
seguinte. Aduz que 
ao se direcionar a 
saída da UA se 
deparou com o 
vigilante/segurança/
funcionário Cezar 
Maito, que passou a 
lhe proferir 
ameaças, empurrando-
o para fora, 
dizendo “nunca mais 
volte aqui”, “nunca 
mais tu vai entrar 
neste banco”. 
Sustenta que o 
vigilante foi 
casado com uma 
parente sua, e que 
após o divórcio 
passou a importuna-
lo. Refere que 
ficou com receio de 
voltar a agência do 
ocorrido para fazer 
os saques que 
necessitava, assim, 
alguns dias após se 
dirigiu até a 
agência de 
Viadutos, e sacou o 
valor de R$ 
2.500,00. Como em 
outras 
oportunidades, o 
mesmo foi até 
Erechim, em 23/12/
2015, para fazer o 
saque de R$7.000,00 
 e o restante que 
tinha em sua conta 
foi sacar em 
Viadutos em outra 
data. Alega que se 
viu obrigado a 
sacar os valores de 
forma “parcelada”, 
uma vez que o fez 
em agências 
diferentes da 
cidade em que mora, 
unicamente pelo 
fato ocorrido no 
dia 17/12/2015, no 
qual foi expulso da 
agência pelo 
vigilante. Afirma 
que desde 17/12/
2015 vem tentando 
encerrar sua conta 
junto a cooperativa 
e, por 
consequência, 
retirar sua conta 
capital, 
entretanto, por 
medo de represália 
não pode comparecer 
a UA. Esclarece que 
possui um 
financiamento com a 
ré e que efetuava o 
pagamento das 
parcelas 
diretamente no 
caixa, o que também 
se vê 
impossibilitado de 
fazer.  Sustenta 
que efetuou 
diversas ligações 
para a cooperativa 
a fim de solicitar 
o cancelamento da 
conta, contudo, 
todas infrutíferas, 
uma vez que a ré 
exige sua presença 
na agência de 
Gaurama. Informa 
que no presente ano 
o Gerente da 
agência lhe ligou 
para que o mesmo se 
fizesse presente na 
agência para 
efetuar o pagamento 
de duas parcelas 
referente ao 
financiamento 
pendente, e então 
solicitar o 
cancelamento da 
conta e o saque da 
cota capital, 
todavia deixou 
claro que não 
possui intenções de 
entrar no referido 
local, em razão dos 
fatos ocorridos. 
Alega que foi 
informado que a 
conta somente será 
encerrada caso se 
fizer presente na 
Agência de Gaurama, 
não sendo aceito o 
pagamento do 
empréstimo e muito 
menos a restituição 
da cota capital.  
Por fim, sustenta 
que os juros das 
parcelas pendentes 
vão crescendo dia a 
dia. Portanto, 
requer seja 
encerrada sua 
conta,  que seja 
informado o valor 
total devido pelo 
financiamento, para 
que efetue o 
pagamento, também 
requer seja 
restituído a cota 
capital, bem como 
indenização pelo 
danos morais 
sopfridos.</t>
  </si>
  <si>
    <t>Há chance de 
condenação 
caso 
configurado 
excesso no 
agir do 
segurança.</t>
  </si>
  <si>
    <t>Cláudio Benincá</t>
  </si>
  <si>
    <t>9002825-
64.2017.8.21.0013</t>
  </si>
  <si>
    <t>Trata-se de ação 
indenizatória em 
que alega o autor 
ser associado há 
anos, sob conta 
corrente 46670-0. 
Discorre, em 08/
2012, após ter 
liquidado seus 
débitos, parou de 
movimentar a conta. 
Relata que a 
cooperativa, por 
equivoco, continuou 
efetuando cobrança 
de taxas e encargos 
por aproximadamente 
4 anos. Refere que 
em novembro de 
2016, foi informado 
pela cooperativa 
que havia um débito 
pendente , no valor 
de R$ 2.816,00, 
referente a débitos 
em sua conta. 
Relata que, por 
receio de ver seu 
nome incluído em 
rol de maus 
pagadores, efetuou 
pagamento da 
referida quantia. 
Discorre que a 
cobrança se deu de 
forma totalmente 
indevida, tendo em 
vista que a conta 
estava inativa. Ao 
final, requer 
restituição, em 
dobro do valor pago 
indevidamente, bem 
como indenização 
por danos morais.</t>
  </si>
  <si>
    <t>há chance de 
condenação 
apenas em 
relação a 
restituição, 
caso haja 
entendimento 
de que a 
conta estava 
inativa.</t>
  </si>
  <si>
    <t>TILIM Distribuidora 
de Alimentos Ltda</t>
  </si>
  <si>
    <t>0218427-
97.2016.8.19.0001</t>
  </si>
  <si>
    <t>08ª Vara Cível-Rio de 
Janeiro - RJ</t>
  </si>
  <si>
    <t>Trata-se de Ação 
Declaratória De 
Inexigibilidade De 
Dívida c/c 
Cancelamento De 
Protesto Indevido E 
Indenização Por 
Danos Morais com 
Pedido de Tutela 
Provisória de 
Urgência, ajuizada 
em face de 
COOPERATIVA DE 
PRODUÇÃO E CONSUMO 
FAMILIAR NOSSA 
TERRA e BANCO 
COOPERATIVO SICRED 
S.A.
A Autora alega que 
jamais realizou 
qualquer negócio 
com as Rés para que 
pudesse ter sido 
emitida a nota 
fiscal nº6735 em 
anexo, no valor de 
R$ 43.027,20, que 
foi protestado 
título junto ao 
Cartório do 4º 
Ofício de 
Protestos.
Assim, pleiteia 
tutela provisória 
de urgência de 
natureza antecipada 
para determinar a 
sustação dos 
efeitos do protesto 
e indenização por 
danos morais.</t>
  </si>
  <si>
    <t>Lourdes Onetta 
Ferreira</t>
  </si>
  <si>
    <t>5004043-
36.2017.4.04.7117</t>
  </si>
  <si>
    <t>2ª Vara Federal-Erechim 
- RS</t>
  </si>
  <si>
    <t>A autora alega que 
originalmente 
recebia o seu 
benefício 
previdenciário 
junto ao Sicredi. 
Afirma que em julgo 
de 2016 solicitou a 
transferência para 
o Banrisul, onde 
recebeu o benefício 
até dezembro de 
2016. Todavia, para 
sua surpresa, alega 
que parou de 
receber os 
pagamentos e, ao 
verificar o motivo, 
tomou conhecimento 
de que o Sicredi 
estaria retendo a 
aposentadoria da 
autora para 
liquidar o saldo 
negativo da sua 
conta.</t>
  </si>
  <si>
    <t>Como ainda 
não há 
sentença e 
considerando 
a existência 
de 
precedentes 
jurisprudenc
iais desfavo
ráveis, a pr
obabilidade 
de perda é 
considerada 
possível.</t>
  </si>
  <si>
    <t>0301166-
89.2016.8.24.0001</t>
  </si>
  <si>
    <t>Vara Única-Abelardo Luz 
- SC</t>
  </si>
  <si>
    <t>Trata-se de Ação 
Declaratória de 
Inexistência de 
Débito c/c danos 
morais e materiais, 
os autores são a 
pessoa física do 
autor, bem como a 
pessoa jurídica da 
qual é 
proprietário. Alega 
ter recebido 
protesto por 
duplicatas que não 
correspondem às 
transações que 
realizou junto à 
corré INDÚSTRIA DE 
MÓVEIS SÃO JOÃO 
LTDA, o que ensejou 
a negativação da PJ 
perante os órgãos 
de proteção ao 
crédito. Alega que 
tratou 
administrativamente 
junto a corré que 
então requereu a 
baixa dos protestos 
referidos. Afirma 
ter pago as 
duplicatas, mesmo 
sendo indevidas, 
para que não 
houvesse inclusão 
de seu nome em 
órgãos restritivos 
de credito. Alega 
ter feito acordo 
extrajudicial com a 
corré, o qual não 
fora cumprido. 
Requer a devolução 
dos valores pagos 
indevidamente, seja 
o débito declarado 
inexistente, bem 
como indenização 
pelos danos morais 
sofridos.</t>
  </si>
  <si>
    <t>Há caso de 
condenação, 
caso 
evidenciado 
excesso da 
instituição 
financeira.</t>
  </si>
  <si>
    <t>A ação não 
envolve 
pedido inden
izatório. 
Considerando 
que ainda 
não há 
sentença, a 
probabilidad
e de perda é 
considerada 
possível.</t>
  </si>
  <si>
    <t>Elda Consoli</t>
  </si>
  <si>
    <t>0000834-
80.2017.8.21.0152</t>
  </si>
  <si>
    <t>A autora é idosa e 
reclama que vem 
sofrendo descontos 
não contratados em 
seu benefício de 
aposentadoria desde 
2011, quando teria 
firmado um 
"empréstimo" junto 
ao escritório do 
corréu Luiz Ângelo 
Zin. A autora não 
esclarece a que 
título firmou tal 
empréstimo, muito 
menos qual seria a 
relação com os 
descontos na sua 
aposentadoria. 
Apenas reclama que 
não contratou 
nenhum empréstimo 
com o Sicredi. A 
autora afirma que 
se dirigiu à 
agência do Sicredi 
de Erval Grande, de 
onde partiriam 
vários empréstimos 
em seu nome, porém, 
não apresentaram os 
contratos relativos 
a tais empréstimos. 
Em síntese, alega 
que foi vítima de 
fraude, uma vez que 
não contratou os 
empréstimos, bem 
como reclama que 
vem sofrendo 
enormes prejuízos 
em razão dos 
descontos que 
consomem 
praticamente a 
integralidade da 
sua aposentadoria. 
Pede a "nulidade" 
dos contratos, com 
suspensão liminar 
dos descontos e a 
restituição dos 
valores 
descontados, bem 
como a condenação 
do Sicredi (e 
demais réus) ao 
pagamento de 
indenização por 
danos morais.</t>
  </si>
  <si>
    <t>A 
indenização 
é possível, 
considerando 
que ainda 
não houve 
sentença, 
bem como 
tendo em 
vista que em 
seu pedido a 
autora alega 
que jamais 
firmou 
quaisquer 
contratos 
com as 
instituições 
financeiras 
rés.</t>
  </si>
  <si>
    <t>Fernanda Cristina 
Skumra</t>
  </si>
  <si>
    <t>9003416-
26.2017.8.21.0013</t>
  </si>
  <si>
    <t>A autora afirma que 
foi contatada pela 
cooperativa que sua 
conta estava com 
saldo negativo de 
R$ 899,85 e 
constatou que se 
tratava de um 
débito automático 
referente à 
assinatura de CLARO 
TV. Reclama que 
jamais contratou 
com a Claro, muito 
menos o serviço de 
televisão. Afirma 
que a cobrança é 
indevida até porque 
a assinatura 
debitada está em 
nome de terceiro. 
Pede liminarmente o 
cancelamento do 
débito automático e 
que a cooperativa 
se abstenha de 
negativar a autora 
junto aos órgãos de 
proteção, sob pena 
de multa diária e 
pede ainda a 
declaração de 
inexistência de 
dívida no valor de 
R$ 899,85 bem como 
o pagamento em 
dobro referente a 
repetição de 
indébito (R$ 
1.799,70) e 
indenização pelos 
danos morais 
supostamente 
decorrentes da 
cobrança indevida.</t>
  </si>
  <si>
    <t>Expedido Mandado de 
Citação</t>
  </si>
  <si>
    <t>Roberto Iarosz</t>
  </si>
  <si>
    <t>9003573-
96.2017.8.21.0013</t>
  </si>
  <si>
    <t>Trata-se de ação 
indenizatória, na 
qual o autor alega 
que em 05.09 
realizou depósito 
em caixa eletrônico 
da instituição, na 
importância de R$ 
1.360,00, contudo o 
valor não entrou em 
sua conta. Requer 
indenização por 
danos morais.</t>
  </si>
  <si>
    <t>22/11/2017 
 18:05</t>
  </si>
  <si>
    <t>Há chance de 
condenação 
em danos 
morais, caso 
reste 
comprovada 
falha na 
prestação de 
serviços 
pela 
instituição 
financeira.</t>
  </si>
  <si>
    <t>Osmar Gaboardi</t>
  </si>
  <si>
    <t>9000296-
43.2017.8.21.0152</t>
  </si>
  <si>
    <t>Vara Adjunta do JEC-São 
Valentim - RS</t>
  </si>
  <si>
    <t>Trata-se de demanda 
em que o autor 
alega ter 
solicitado sua 
demissão do quadro 
social da 
Cooperativa Sicredi 
Norte, pelo que 
deveria receber de 
volta R$ 4.200,00. 
No entanto, alega 
ter recebido 
somente R$ 
1.050,00, sendo que 
o restante será 
pago em parcelas 
anuais. Requer a 
condenação do 
Sicredi ao 
pagamento das 
parcelas faltantes, 
totalizando R$ 
3.150,00, assim 
como indenização 
por danos morais.</t>
  </si>
  <si>
    <t>01/11/2017 
 18:04</t>
  </si>
  <si>
    <t>Orestes Antônio 
Sartoretto</t>
  </si>
  <si>
    <t>0300428-
86.2017.8.24.0124</t>
  </si>
  <si>
    <t>Vara Única-Itá - SC</t>
  </si>
  <si>
    <t>O autor afirma que 
possui contrato de 
financiamento com a 
Cooperativa. Refere 
que julho do 
presente ano 
realizou a 
liquidação total de 
seu contrato. 
Confirma que no dia 
do vencimento não 
conseguiu realizar 
o pagamento, pois 
estava negociando a 
liquidação, todavia 
no dia 18/07/2017 
realizou o 
pagamento. Afirma 
que a inscrição se 
deu 10/06/2017 e 
que mesmo após a 
liquidação do 
contrato no dia 09/
08/2017 seu nome 
encontrava-se com 
restrição. Afirma 
que o prazo para 
retirada do nome 
dos órgãos de 
restrição é de 5 
dias úteis e a 
cooperativa não 
cumpriu tal prazo. 
Pede indenização 
por danos morais e 
a baixa dos 
restritivos.</t>
  </si>
  <si>
    <t>ALTAIR GARCIA 
MACHADO</t>
  </si>
  <si>
    <t>0301854-
60.2017.8.24.0019</t>
  </si>
  <si>
    <t>Trata-se de ação 
declaratória c/c 
revisional, na qual 
narram os autores 
que Altair firmou 
Cédula de Crédito 
Bancário com o 
Sicredi sob o nº 
B33332224-8, no 
valor de R$ 
80.000,00, a ser 
paga em 10 
parcelas.
Na ocasião, restou 
alienado 
fiduciariamente o 
único imóvel de 
propriedade dos 
autores. 
Referem ter pago 4 
do total de 10 
parcelas, pelo que 
foram notificados a 
pagar a parcela 
vencida em 15/04/
16, ora no valor de 
R$ 35.399,77.
Mencionam que em 09/
03/2017 a 
propriedade do 
imóvel foi 
transferida ao 
Sicredi, tendo o 
mesmo ido a leilão 
em 16/05 (sem 
arrematante) e em 
31/05/17.
Requerem (i) a 
abstenção de 
qualquer 
procedimento de 
execução 
extrajudicial, (ii) 
a anulação das 
cláusulas que 
regulamentam a 
alienação 
fiduciária do 
imóvel, (iii) caso 
não seja possível a 
devolução do 
imóvel, seja o réu 
condenado ao 
pagamento do valor 
de R$ 120.000,00 
(avaliação do bem), 
descontado o valor 
auferido no leilão 
e utilizado para 
abatimento do 
débito.</t>
  </si>
  <si>
    <t>Agenor Augustinho 
Valmórbida</t>
  </si>
  <si>
    <t>0300392-
44.2017.8.24.0124</t>
  </si>
  <si>
    <t>Trata-se de ação de 
indenização por 
danos morais e 
materiais em que 
alega o autor que  
em 22 de junho de 
2015, contratou 
auxilio financeiro -
 B53630470-8- , com 
adesão ao PROAGRO, 
no valor de R$ 
29.000,00, para 
custeio de  trigo. 
Sustenta que a 
região da plantação 
foi atingida por 
ventos fortes 
acompanhado de 
muita chuva, que 
dobrou o trigo, o 
que ocasionou o 
apodrecimento dos 
grãos e, por 
conseguinte, a 
perda da safra. 
Afirma que a safra 
estava segurada 
pelo PROAGRO e 
quando da 
ocorrência do 
sinistro acionou a 
cooperativa, 
oportunidade em que 
enviou um técnico 
ao local para 
realizar o laudo 
pericial para a 
comprovação de 
perdas, de acordo 
com o solicitado 
pelo PROAGRO. Alega 
que, na época da 
confecção do laudo, 
não lhe foi 
fornecido cópia 
deste. Aduz que no 
laudo constou a 
data de 28/11/2015 
e a colheita foi 
realizada no dia 30/
10/2015.  Assevera 
que não lhe foi 
entregue resposta 
por escrito, bem 
como a cooperativa 
teria lhe 
pressionado para 
que fizesse o 
pagamento do 
financiamento, sob 
pena de inscrição 
do seu nome na 
lista de 
inadimplentes e 
execução. Alega que 
os documentos 
solicitados foram 
entregues em parte 
e o requerente 
ficou surpreso com 
o conteúdo do 
laudo, que não 
condiz com o que 
efetivamente 
aconteceu. Ao 
final, requer 
indenização por 
danos morais, bem 
como devolução em 
dobro do valor 
pago.</t>
  </si>
  <si>
    <t>Há chance de 
condenação 
em 
restituição 
caso 
configurado 
falha na 
execução do 
laudo 
técnico de 
avaliação do 
sinistro que 
culminou n 
negativa de 
cobertura.</t>
  </si>
  <si>
    <t>Wor Transportes 
Ltda</t>
  </si>
  <si>
    <t>090/2.17.0000778-6</t>
  </si>
  <si>
    <t>DÍVIDA FISCAL - 
PARA MANUTENÇÃO DA 
GARANTIA DO SICREDI 
TEREMOS QUE OPOR 
EMBARGOS DE 
TERCEIRO</t>
  </si>
  <si>
    <t>AÇÃO DE 
SEQUESTRO - 
DIVIDA 
FISCAL - 
VALOR 
REFERENTE A 
CEDULA NA 
QUAL TEM O 
CAMINHÃO 
DADO EM 
GARANTIA.</t>
  </si>
  <si>
    <t>Risco 
possível - 
prestação de 
contas</t>
  </si>
  <si>
    <t>Francisca Núbia 
Gomes da Silva</t>
  </si>
  <si>
    <t>42.002.001.17-
0003849</t>
  </si>
  <si>
    <t>PROCON de Florianópolis-
Florianópolis - SC</t>
  </si>
  <si>
    <t>Trata-se de 
reclamação feita ao 
Procon de 
Florianópolis, onde 
a consumidora 
relata que em abril 
de 2008, abriu uma 
conta junto à 
Cooperativa. 
Alega que no 
momento da 
contratação, lhe 
foi informado que 
deveria efetuar o 
depósito do valor 
de R$ 10,00 por mês 
e que, quando 
solicitasse o 
encerramento da sua 
conta, poderia 
reaver a 
integralidade do 
valor depositado.
Alega que desde 
junho de 2015 tenta 
reaver tais 
valores, no 
entanto, não lhe 
foram 
disponibilizados.</t>
  </si>
  <si>
    <t>Aguarda 
intimação 
para 
cumprimento 
de sentença. 
Ressalto que 
o autor 
optou por 
executar 
apenas a 
Cooperativa, 
motivo pelo 
qual o valor 
que está 
provisionado 
é o valor 
total da 
obrigação.</t>
  </si>
  <si>
    <t>Considerando 
que a 
sentença 
julgou a 
ação 
procedente, 
a probabilid
ade de perda 
passou a ser 
considerada 
provável.JUL
GO 
PROCEDENTES 
os pedidos 
formulados 
por Fabiano  
para 
condenar a 
requerida ao 
pagamento de 
R$ 5.000,00 
(cinco mil 
reais), 
acrescidos 
de juros de 
mora de 1% 
ao mês desde 
a citação e 
correção 
monetária 
(INPC) a 
contar da 
sentença.</t>
  </si>
  <si>
    <t>Caso seja 
comprovado 
que o autor 
foi incluído 
indevidament
e nos 
restritivos 
de crédito, 
existe a pos
sibilidade 
de 
condenação 
ao pagamento 
de 
indenização 
por danos 
morais in re 
ipsa. JULGO 
PROCEDENTES 
os pedidos 
inicias, e 
declaro 
inexistente 
o débito da 
parte autora 
com a ré, 
relativo à 
conta 
bancária, 
ensejador da 
inscrição de 
fl. 14. 
CONDENO a ré 
ao pagamento 
de 
indenização 
por danos 
morais à 
autora, no 
valor de R$ 
8.000,00, 
que deverá 
ser 
corrigido mo
netariamente 
(Tabela da 
CGJ/SC) a 
partir desta 
data e 
acrescido de 
juros de 
mora, no 
patamar de 
1% ao mês, a 
partir da 
data da 
inscrição 
indevid</t>
  </si>
  <si>
    <t>Considerando 
que a 
sentença 
julgou a 
ação 
procedente/
parcialmente 
procedente, 
a probabilid
ade de perda 
passou a ser 
considerada 
provável. 
Condenar a 
ré a pagar 
para a 
autora, a 
título de 
danos 
morais, o 
valor de R$ 
12.000,00 
(doze mil 
reais), 
corrigidos 
pelos 
índices 
oficiais, a 
contar desta 
data, e 
juros de 
mora de 1% 
ao mês desde 
o evento 
danoso</t>
  </si>
  <si>
    <t>A ação 
cautelar não 
enseja o 
desembolso 
de valores. 
Considerando 
que ainda 
não há 
sentença, a 
probabilidad
e de perda é 
considerada 
possível.</t>
  </si>
  <si>
    <t>CCL COMERCIO DE 
ALIMENTOS LTDA EPP</t>
  </si>
  <si>
    <t>0302904-
33.2016.8.24.0092</t>
  </si>
  <si>
    <t>2ª Vara de Direito 
Bancário-Florianópolis -
 SC</t>
  </si>
  <si>
    <t>Trata-se de Ação 
Revisional, na qual 
o Autor alega ter 
firmado cédula de 
crédito bancário 
junto a instituição 
financeira ré em 
03.10.13, no valor 
de R$400.000,00, 
para pagamento de 
60 parcelas.
Se insurge contra o 
Certificado de 
Depósito 
Interbancário (CDI) 
como índice de 
correção monetária, 
além de cobrar 
cumulativamente 
correção monetária, 
comissão de 
permanência, juros 
de mora e multas, 
dentre outras 
tarifas 
irregulares.
Diante disso, 
pleiteia: 
(i) Aplicação do 
CDC; 
(ii) Revisão 
contratual para 
declarar a 
abusividade e a 
nulidade da 
cláusula contratual 
que previu a 
correção monetária 
pelo CDI e declarar 
nula qualquer 
clausula contratual 
que autoriza a 
cumulação de 
encargos à multa de 
mora de 2%, devendo 
esta, em caso de 
inadimplência, ser 
aplicada sobre o 
saldo devedor 
legalmente 
exigível; Afastar a 
clausula que prevê 
a cobrança de 
tarifa de 
liquidação 
antecipada, 
honorários 
Advocatícios e 
encargos 
moratórios;
(iii) Determinar a 
restituição dos 
valores cobrados a 
maior pelo banco;
(iv) Autorização 
para depósito 
judicial mensal do 
valor incontroverso 
das parcelas do 
contrato, qual seja 
a importância de 
R$7.556,53;</t>
  </si>
  <si>
    <t>Considerando 
a fase 
inicial, o 
risco é 
considerado 
possível por 
ter pedido 
de repetição 
de indébito.</t>
  </si>
  <si>
    <t>Catia Regina de 
Souza</t>
  </si>
  <si>
    <t>0300679-
48.2016.8.24.0057</t>
  </si>
  <si>
    <t>1ª Vara do Juizado 
Especial Cível-Santo 
Amaro da Imperatriz - 
SC</t>
  </si>
  <si>
    <t>Trata-se de Ação 
Declaratória de 
Inexistência de 
Débito c/c Dano 
Moral por 
Manutenção Indevida 
e Tutela 
Antecipada, onde 
relata que realizou 
um empréstimo junto 
à Cooperativa 
demandada e por 
dificuldades 
financeiras, deixou 
de efetuar o 
pagamento integral 
do débito.
Relata que após 
algum tempo, a 
cooperativa entrou 
em contato 
oferecendo uma 
proposta de acordo 
para quitação da 
dívida.
A autora relata que 
aceitou a proposta 
feita e que efetuou 
o pagamento do 
montante de R$ 
1.910,18, através 
de boleto bancário 
número 74893.11527 
00160.901005
50020.261082 4 
63310000191018, com 
vencimento para o 
dia 06/02/2015.
Aduz que foi 
informada que após 
o pagamento do 
débito, seu nome 
seria reabilitado.
Alega que, apesar 
de ter efetuado o 
pagamento 
corretamente, seu 
nome permaneceu 
negativado.
A autora relata, 
ainda, que no dia 
04/05/2016 uma 
oficial de justiça 
compareceu na sua 
casa, citando-a da 
existência da ação 
de execução nº 
0001314-
10.2013.8.24.0057, 
que cobrava o mesmo 
débito, bem como, 
no dia seguinte, 
procedendo a 
penhora e avaliação 
de bens da autora.
Relata que, 
nervosa, não achou 
o comprovante de 
pagamento do débito 
no momento, mas que 
no dia seguinte 
encontrou e enviou 
para a Oficial de 
Justiça, que emitiu 
certidão nos autos 
da execução 
comprovando a 
existência do 
pagamento  do 
débito.</t>
  </si>
  <si>
    <t>André Passig 
Broering</t>
  </si>
  <si>
    <t>0300435-
85.2017.8.24.0057</t>
  </si>
  <si>
    <t>1ª Vara-Santo Amaro da 
Imperatriz - SC</t>
  </si>
  <si>
    <t>Alega o autor que 
possui conta 
corrente nº 37.997-
9 junto ao Sicredi, 
utilizando-se 
também de cartão de 
crédito. Alega que 
efetuou 
renegociação de 
suas dívidas com o 
Sicredi, com 
pagamentos 
agendados para 01 e 
20 de fevereiro de 
2017. Refere que ao 
fim do cumprimento 
da negociação, foi 
chamado pelo 
Sicredi para 
encerrar sua conta, 
o que não era do 
seu desejo, 
inclusive com o 
cancelamento de seu 
cartão de crédito. 
Insurge-se quanto 
ao encerramento de 
sua conta e 
cancelamento do 
cartão, postulando 
(i) em tutela de 
urgência, o 
desbloqueio do seu 
cartão de crédito, 
(ii) a manutenção 
de sua conta e 
crédito rotativo e 
(iii) indenização 
por danos morais.</t>
  </si>
  <si>
    <t>Pedro Rodrigues 
Júnior</t>
  </si>
  <si>
    <t>Alvará Judicial</t>
  </si>
  <si>
    <t>090/1.15.0001511-7</t>
  </si>
  <si>
    <t>O autor relata que 
é associado da 
Cooperativa desde 
novembro de 2014 e 
sempre contribuiu 
para o capital 
social. Reclama que 
está passando por 
dificuldades 
financeiras e 
solicitou à 
Cooperativa a 
restituição do 
capital social. 
Afirma que o seu 
pedido foi negado. 
Não menciona qual 
teria sido a 
justificativa 
apresentada pela 
Cooperativa para 
negar a sua 
solicitação. Pede 
que a Cooperativa 
seja condenada a 
restituir o valor 
da cota capital.</t>
  </si>
  <si>
    <t>Jaderson A. Tombesi 
Uniforme LTDA ME</t>
  </si>
  <si>
    <t>9001061-
70.2017.8.21.0101</t>
  </si>
  <si>
    <t>Juizado Especial Cível-
Gramado - RS</t>
  </si>
  <si>
    <t>Em resumo, a 
empresa autora 
reclama que foi 
surpreendida com o 
protesto de 
duplicata sacada 
por AQUACITI 
PRODUTOS QUIMICOS 
LTDA, no valor de 
R$ 3.025,08. Refere 
que jamais possuiu 
qualquer relação 
com a referida 
empresa, de modo 
que o protesto é 
indevido. Afirma 
que solicitou à 
corré AQUACITI 
PRODUTOS QUIMICOS 
LTDA que 
providenciasse a 
baixa do aponte, 
porém, a mesma não 
atendeu à 
solicitação. Pede o 
cancelamento do 
protesto e 
indenização por 
danos morais.</t>
  </si>
  <si>
    <t>Marcos Paulo Costa</t>
  </si>
  <si>
    <t>0301783-
94.2017.8.24.0007</t>
  </si>
  <si>
    <t>Unidade Judiciária de 
Cooperação-Biguaçu - SC</t>
  </si>
  <si>
    <t>Trata-se de Ação 
Indenizatória, em 
que o autor relata 
que possui conta 
junto à cooperativa 
demandada, com 
limite de cheque 
especial no valor 
de R$ 860,00.
Relata que 
constantemente 
utilizava o limite 
disponível do 
cheque especial.
Alega que no mês de 
fevereiro do 
corrente ano, 
emitiu dois cheques 
no valor de R$ 
300,00 cada, sendo 
um para o dia 01/03/
2017 e o outro para 
o dia 27/03/2017.
Relata que o 
primeiro cheque 
retornou por 
insuficiência de 
fundos (alínea 11), 
uma vez que 
utilizada R$ 796,41 
do limite 
disponível do 
cheque especial.
Alega que, no mesmo 
dia em que o cheque 
retornou, realizou 
um depósito em sua 
conta no valor de 
R$ 1.078,00.
Relata que, mesmo 
havendo saldo em 
sua conta, o cheque 
retornou novamente 
por insuficiência 
de fundos (alínea 
12).
Aduz que em virtude 
do ocorrido, seu 
nome foi cadastrado 
nos órgãos 
restritivos de 
crédito.</t>
  </si>
  <si>
    <t>22/06/2018 
 16:00</t>
  </si>
  <si>
    <t>Acordo Cumprido 
Integralmente</t>
  </si>
  <si>
    <t>Acordo 
cumprido</t>
  </si>
  <si>
    <t>LEANDRO FÁVERO</t>
  </si>
  <si>
    <t>9005815-
04.2017.8.21.0021</t>
  </si>
  <si>
    <t>Juizado Especial Cível-
Passo Fundo - RS</t>
  </si>
  <si>
    <t>Alega a parte 
autora que ao 
realizar compras no 
comércio de sua 
cidade, teve seu 
crédito negado em 
virtude de cadastro 
restritivo de 
crédito por 
iniciativa da 
cooperativa 
demandada.
O autor alega que o 
protesto é 
indevido, pois o 
título foi quitado 
em 26/05/2014, 
sendo que, no 
entanto, o título 
foi protestado em 
09/06/2014 por 
falta de pagamento.
Relata que se 
dirigiu até o 
Tabelionato de 
Protestos, para que 
se emitisse o 
comprovante de 
protesto em seu 
nome, cuja 
publicação em 
jornal local 
ocorreu em 27/06/
2014.</t>
  </si>
  <si>
    <t>28/11/2017 
 18:00</t>
  </si>
  <si>
    <t>Cristiano Siqueira</t>
  </si>
  <si>
    <t>0002559-
58.2017.8.21.0135</t>
  </si>
  <si>
    <t>O autor afirma que 
foi surpreendido ao 
ter seu crédito 
negado em razão de 
inscrição nos 
restritivos de 
crédito. Afirma que 
procurou a 
cooperativa, 
todavia a mesma não 
prestou informações 
precisas. Ao 
procurar a 
associação 
comercial foi 
informado que a 
inscrição se trata 
de débito junta a 
cooperativa na 
condição de 
avalista. Refere 
que jamais realizou 
qualquer operação 
de crédito junto à 
demandada. Pede a 
indenização pela 
inclusão "indevida" 
nos restritivos de 
crédito e 
declaração de 
inexistência de 
débito.</t>
  </si>
  <si>
    <t>Jiganicio José 
Techio</t>
  </si>
  <si>
    <t>021/1.17.0002179-8</t>
  </si>
  <si>
    <t>Trata-se de Ação 
Indenizatória por 
Danos Materiais e 
Morais, onde relata 
a parte autora que 
emitiu um cheque do 
Banrisul, nº 
000252, no valor de 
R$ 1.000,00 para a 
loja Planalto 
Alumínios.
Relata que no dia 
06/02/2017 o 
funcionário da 
Planalto Alumínios 
se dirigiu até a 
agência do Sicredi 
0228 onde 
apresentou o 
cheque. Alega que o 
referido cheque foi 
devolvido pelo 
motivo alínea 31 
(falta de 
preenchimento da 
data e teria que 
ser nominal).
Aduz quer  na mesma 
data o cheque foi 
apresentado 
novamente, na mesma 
agência e 
devidamente 
compensado.
Relata que ao 
conferir seu 
extrato, verificou 
que o mesmo cheque 
foi compensado 
novamente, no dia 
17/02/2017, pelo 
valor de R$ 
1.980,00.
Alega que tal falha 
lhe ocasionou 
danos, uma vez que 
teve que desistir 
de efetuar uma 
compra  em razão do 
valor compensado 
indevidamente.
Requer a condenação 
da demandada no 
pagamento de 
indenização por 
danos materiais e 
morais.</t>
  </si>
  <si>
    <t>Caso reste 
comprovado 
que houve 
falha na 
prestação de 
serviços por 
parte da 
cooperativa, 
poderá haver 
condenação 
em danos 
morais.</t>
  </si>
  <si>
    <t>José Valmir Rosa da 
Siqueira</t>
  </si>
  <si>
    <t>9003231-
61.2017.8.21.0021</t>
  </si>
  <si>
    <t>Trata-se de ação de 
restituição c/c 
repetição de 
indébito e 
indenização por 
danos morais, na 
qual o autor alega 
ter aberto conta 
corrente em 06/11/
2013 e que após a 
abertura da conta 
corrente foram 
efetuados débitos 
descritos como 
sendo “Plano de 
Integralização”, no 
valor de R$ 100,00 
mensais,  e que 26/
03/2014, fez uma 
nova Aplicação 
(Título de 
capitalização - 
PROCAPSICREDI), no 
valor de R$ 
3.000,00, sendo que 
ambos os valores 
seriam restituídos 
após o encerramento 
da conta corrente, 
conforme informação 
supostamente 
repassada pela 
instituição 
financeira. Afirma 
ter recebido cartão 
de credito, o qual 
jamais solicitou, 
tendo efetuado, 
inclusive pagamento 
de anuidades, sendo 
que foram 
realizadas compras 
fraudulentas 
através do referido 
cartão. Em 
29.12.2015, teria 
solicitado seu 
desligamento da 
cooperativa, 
requerendo a 
devolução dos 
valores 
supramencionados, o 
que não correu 
mesmo passados 18 
meses da 
formalização do 
pedido. Requer, a 
restituição em 
dobro do valor de 
R$ 361,66, a título 
de cobranças 
indevidas do 
referido cartão de 
crédito, ainda, a 
restituição dos 
valores referentes 
ao Plano de 
Integralização, no 
importe de R$ 
2.400,00, bem como 
a restituição do 
valor referente ao 
Plano de 
Capitalização 
PROCAPSICREDI,no 
valor de R$ 
3.000,00, 
totalizando um 
valor de R$ 
5.400,00, e, 
indenização por 
danos morais.</t>
  </si>
  <si>
    <t>Há chance de 
condenação 
em danos 
morais, caso 
reste 
configurada 
falha da 
instituição 
financeira.</t>
  </si>
  <si>
    <t>Ante a 
sentença de 
procedência 
do pedido co
ndenatório, 
a probabilid
ade de perda 
passa a ser 
provável.</t>
  </si>
  <si>
    <t>Orlando do Prazo 
Filho</t>
  </si>
  <si>
    <t>0034837-
03.2016.8.21.0021</t>
  </si>
  <si>
    <t>Trata-se de ação 
cautelar de 
sustação de 
protesto, na qual 
alega o autor ter 
sido surpreendido 
pela notificação de 
protestos emitidos 
pela corré 
ELETROTEC, os quais 
afirma desconhecer 
a origem. Requer, 
liminarmente, a 
sustação dos 
referidos 
protestos, o que 
restou deferido, 
tendo sido o 
tabelionato 
oficiado para 
cumprimento.</t>
  </si>
  <si>
    <t>Há chance de 
condenação 
em 
honorários 
somente.</t>
  </si>
  <si>
    <t>Renato Passamani 
Mader</t>
  </si>
  <si>
    <t>9003826-
60.2017.8.21.0021</t>
  </si>
  <si>
    <t>O autor afirma que 
emitiu um cheque de 
R$ 423,00 no dia 13/
10/2016, pré-datado 
para o dia 16/11/
2016 e o cheque 
ficou sob custódia 
da cooperativa pelo 
credor. Ocorre que 
no dia 01/11/2016 o 
cheque foi 
descontado e acabou 
retornando pelo 
motivo 11, uma vez 
que o autor não 
esperava o depósito 
antecipado. Alega 
que necessitou 
realizar a 
contraordem para 
evitar prejuízo 
maior. Por conta 
disso pede 
indenização pelos 
danos morais 
sofridos.</t>
  </si>
  <si>
    <t>Considerando 
que há 
sentença de 
procedência, 
a probabilid
ade de perda 
é 
considerada 
provável.</t>
  </si>
  <si>
    <t>Considerando 
que a 
sentença 
julgou a 
ação 
procedente, 
a probabilid
ade de perda 
passou a ser 
considerada 
provável. 
Declarar a 
inexistência 
do débito de 
R$ 787,95 
(setecentos 
e oitenta e 
sete reais e 
noventa e 
cinco 
centavos), 
julgando, 
ainda, 
procedente o 
pedido de 
condenação 
ao pagamento 
de uma 
indenização 
por dano 
moral no 
valor de R$ 
8.800,00 
(oito mil e 
oitocentos 
reais), 
corrigidos m
onetariament
e pelo IGP-
M, a partir 
desta 
decisão de 
acordo com a 
Súmula 362 
STJ, e, 
acrescido de 
juros de 
mora de 1% 
ao mês, a 
partir da 
data da 
inscrição, 
conforme 
Sumula 54 do 
STJ.</t>
  </si>
  <si>
    <t>Germano L Spode Cia 
Ltda ME</t>
  </si>
  <si>
    <t>9002381-
07.2017.8.21.0021</t>
  </si>
  <si>
    <t>Trata-se de ação de 
restituição, onde 
alega o autor que 
desconhecia a 
previsão de 
retenção da taxa de 
4,5% a cada 
transação efetuada. 
 Refere que não 
houve qualquer 
autorização verbal 
ou escrita, 
inclusive aduz que 
não está assinalado 
o campo de 
autorização que
possibilitasse os 
descontos nas 
transações, 
tampouco o 
adiantamento dos 
valores. Assevera 
que o valor dos 
descontos durante o 
período de agosto 
de 2014 até agosto 
de 2016 chega ao 
montante de R$ 
7.492,88. Afirma 
que entrou diversas 
vezes em contato 
para solucionar o 
impasse e cancelar 
os descontos, 
porém, sem qualquer 
solução. Ao final, 
requer a 
restituição dos 
valores.</t>
  </si>
  <si>
    <t>Há chance de 
haver 
condenação 
em 
restituição 
dos valores 
caso tenha 
havido 
retenção 
indevida.</t>
  </si>
  <si>
    <t>Agriplan Comércio e 
Representações de 
Produtos Agrícolas 
Ltda - EPP</t>
  </si>
  <si>
    <t>149/1.17.0000523-3</t>
  </si>
  <si>
    <t>Vara Única-Augusto 
Pestana - RS</t>
  </si>
  <si>
    <t>Trata-se de ação de 
anulação de título 
c/c indenizatória 
ajuizada contra PPG 
Chemical 
Corporation e a 
cooperativa e o 
Banco Sicredi, na 
qual narra a autora 
que fez diversas 
negociações com a 
PPG e foi 
surpreendida, em 05/
06/17,  com o 
aponte para 
protesto de 2 
duplicatas 
apresentadas pelo 
Banco Sicredi e 
tendo como credora 
a cooperativa 
(vencimento em 09/
06/17).
Alega que as 
cobranças são 
indevidas, pelo que 
requer a nulidade 
dos títulos e 
indenização por 
danos materiais e 
morais, além da 
devolução em dobro 
cobrado.</t>
  </si>
  <si>
    <t>Pedido de suspensão</t>
  </si>
  <si>
    <t>11/12/2017 
 11:15</t>
  </si>
  <si>
    <t>Gilson Rodrigues 
Souza</t>
  </si>
  <si>
    <t>1024065-
49.2017.8.26.0001</t>
  </si>
  <si>
    <t>05ª Vara Cível-São 
Paulo - SP</t>
  </si>
  <si>
    <t>Trata-se de Ação 
Indenizatória cc. 
Obrigação de fazer 
e Pedido de Tutela 
Antecipada, na qual 
o Autor alega, em 
síntese, ter sido 
surpreendida com a 
informação de que 
seu nome contava 
nos registros dos 
órgãos de proteção 
ao crédito, no 
valor de R$ 
2.088,04, contudo, 
afirma desconhecer 
a origem do débito 
e, ainda, não ter 
recebido qualquer 
notificação acerca 
dele.
Assim, sob tais 
fundamento, 
pleiteia: (i) 
tutela antecipada, 
para a imediata 
exclusão de seu 
nome dos cadastros 
de proteção ao 
crédito; (ii) 
inexigibilidade do 
débito. (iii) 
indenização a 
título de dano 
moral no valor de 
R$ 46.850,00; (iv) 
pagamento da Ré, em 
custas e honorários 
advocatícios.
Informamos que a 
liminar foi 
indeferida, 
conforme segue:
“Considerando a 
ausência de 
elementos que 
justifiquem a 
probabilidade do 
direito e perigo de 
dano, INDEFIRO a 
tutela antecipada. 
Trata-se de inicial 
genérica, sem 
maiores elementos 
que permitam
aferir a 
irregularidade da 
mencionada 
restrição de 
crédito, sendo 
conveniente colher 
a prévia 
manifestação da 
requerida, que 
deverá indicar a 
origem do crédito.”</t>
  </si>
  <si>
    <t>Clayton Zagna - ME</t>
  </si>
  <si>
    <t>9001607-
03.2017.8.21.0077</t>
  </si>
  <si>
    <t>Vara Adjunta do JEC-
Venâncio Aires - RS</t>
  </si>
  <si>
    <t>Em resumo, o autor 
reclama que foi 
surpreendido com o 
protesto de 
duplicata sacada 
por PLANALTO SERRAS 
LTDA – ME S, no 
valor de R$ 520,00. 
Refere que jamais 
possuiu qualquer 
relação com a 
referida empresa, 
de modo que o 
protesto é 
indevido. Sustenta 
que o Sicredi 
possui 
responsabilidade 
pelos efeitos do 
protesto, uma vez 
que recebeu o 
título por endosso 
mandato. Afirma que 
solicitou à corré 
que providenciasse 
a baixa do aponte, 
porém, a mesma não 
atendeu à 
solicitação. Pede o 
cancelamento do 
protesto e 
indenização por 
danos morais. 
A liminar foi 
deferida para a 
sustação dos 
efeitos do 
protesto, bem como 
para a exclusão do 
nome do autor nos 
órgãos restritivos 
de credito sob pena 
de multa.</t>
  </si>
  <si>
    <t>Considerando 
que a 
sentença 
julgou a 
ação 
parcialmente 
procedente, 
a probabilid
ade de perda 
passou a ser 
considerada 
provável..</t>
  </si>
  <si>
    <t>Considerando 
que a 
sentença 
julgou a 
ação 
procedente, 
a probabilid
ade de perda 
passou a ser 
considerada 
provável. 
Condenada ao 
pagamento da 
quantia de 
R$ 5.100,00 
(cinco mil e 
cem reais) 
acrescida de 
juros legais 
de 1% (um 
por cento) 
ao mês a 
contar da 
data da 
citação (fl. 
19 07/11/
2014) e 
correção 
monetária 
pelo INPC a 
partir do 
ajuizamento 
(fl. 01, 07/
05/2014)</t>
  </si>
  <si>
    <t>Albery Alves de 
Oliveira</t>
  </si>
  <si>
    <t>O autor afirma que 
no ano de 2014 
participou de uma 
seleção para 
trabalhar na 
empresa Kuhn Metasa 
S/A ao ser 
selecionado 
realizou a 
associação na 
cooperativa e 
abertura de uma 
conta salário, 
todavia alguns dias 
após foi informado 
que a vaga não 
estava mais 
disponível e que a 
abertura de conta 
seria cancelada. 
Alega que teve seu 
crédito negado ao 
tentar realizar uma 
compra, ao procurar 
informações junto a 
requerida foi 
informado de 
estaria devendo 
valores decorrentes 
da manutenção da 
conta. Afirma que a 
cobrança é indevida 
porque a se trata 
de conta salário e 
jamais firmou 
contrato que 
gerasse tais 
débitos. Pede 
liminarmente a 
exclusão de seu 
nome dos cadastros 
restritivos, bem 
como indenização 
pelos danos morais 
sofridos. ATENÇÃO: 
foi deferida a 
liminar par a 
exclusão do nome do 
autor dos 
restritivos de 
crédito, sob pena 
de multa diária de 
R$ 100,00, foi 
oficiado o SCPC.</t>
  </si>
  <si>
    <t>Eloá dos Santos 
Garcia</t>
  </si>
  <si>
    <t>Afirma ser avalista 
do contrato 
B20232769-6 
(associado Sérgio 
Assis de Lima), 
informa que de fato 
algumas parcelas do 
contrato estiveram 
inadimplentes, 
todavia foi 
realizada 
renegociação deste 
contrato em 05/04/
2016. Ocorre que 
foi surpreendida 
com a inscrição de 
seu nome nos órgãos 
de proteção ao 
crédito em data 
posterior à 
renegociação. 
Requer a o 
cancelamento da 
inscrição de seu 
nome nos órgãos 
restritivos, bem 
como indenização 
pelos danos morais 
sofridos.
Foi deferida 
liminar para baixa 
dos restritivos. 
Oficiado o SERASA e 
SPC peço a 
gentileza que 
confirme a baixa.</t>
  </si>
  <si>
    <t>Considerando 
que a 
sentença 
julgou a 
ação 
procedente, 
a probabilid
ade de perda 
passou a ser 
considerada 
provável. 
Condenada em 
R$ 3.000,00 
(três mil 
reais), para 
coibir a 
reincidência 
da conduta 
indevida da 
demandada. 
Tal valor 
deve ser 
corrigido mo
netariamente 
pelo IGP-M 
da presente 
data e 
acrescido de 
juros legais 
de 1% ao mês 
desde a 
citação.</t>
  </si>
  <si>
    <t>Loivani Andreia 
Antunes</t>
  </si>
  <si>
    <t>0002079-
75.2016.8.21.0148</t>
  </si>
  <si>
    <t>Trata-se de 
Embargos de 
Terceiro, onde a 
parte embargante 
relata ser 
proprietária do 
automóvel GM CELTA 
2P LIFE, cor 
vermelha, placas 
IQG 7593 ano de 
fabricação 2009, 
modelo 2010, objeto 
de penhora pela 
cooperativa.
Alega ser a real 
proprietária do bem 
que foi adquirido 
pelo seu irmão, mas 
que à época já 
havia contrato 
entre ambos 
assegurando a 
propriedade à 
embargante. 
Relata que efetuou 
o pagamento de 
todas as prestações 
do veículo.</t>
  </si>
  <si>
    <t>Se os 
Embargos de 
Terceiro da 
embargante 
não forem 
acolhidos, o 
veículo 
poderá ser 
penhorado 
para 
quitação do 
débito da 
dívida do 
associado.</t>
  </si>
  <si>
    <t>5001345-
54.2017.4.04.7118</t>
  </si>
  <si>
    <t>2ª Vara Federal-
Carazinho - RS</t>
  </si>
  <si>
    <t>O autor afirma que 
é beneficiário do 
seguro agrícola 
PROAGRO. Relata que 
sofreu a perda das 
lavouras de milho e 
soja (safra 2010/
2011) e trigo 
(safra 2014/2015), 
em razão de eventos 
climáticos cobertos 
pelo seguro 
agrícola. Reclama, 
todavia, que 
solicitou a 
cobertura do seguro 
junto ao Sicredi 
apresentando a 
documentação 
exigida, porém, até 
hoje não recebeu 
resposta, tampouco 
o pagamento do 
valor do seguro. 
Afirma que não 
haveria motivo para 
recusa da 
cobertura, uma vez 
que o 
empreendimento está 
enquadrado no 
programa (art. 2, 
c, MCR 16-2), assim 
como o evento está 
coberto (art. 2, a, 
II, MCR 16-5). 
Diante disto, pediu 
que (a) o Sicredi 
apresente os 
documentos 
entregues com o 
Requerimento 
Administrativo para 
a cobertura do 
seguro, (b)  que os 
requeridos paguem 
indenização 
prevista no 
contrato; (b) 
indenização pelos 
danos materiais que 
venham a ser 
apurados na 
instrução e (c) 
indenização sobre a 
receita líquida 
esperada do 
empreendimento.</t>
  </si>
  <si>
    <t>Auceline Pasetti</t>
  </si>
  <si>
    <t>069/1.15.0001210-0</t>
  </si>
  <si>
    <t>Trata-se de ação 
indenizatória em 
que alega a autora 
que foi inscrita em 
órgãos 
negativadores em 
razão de 
insuficiência de 
fundos em sua conta 
corrente, mesmo 
possuindo conta com 
aplicação 
financeira com 
resgate automático, 
em que o saldo 
permitia a 
solvência da conta. 
Relata que os 
extratos referentes 
aos meses de 
janeiro, fevereiro, 
março e abril de 
2015 demonstram 
resgates realizados 
pela cooperativa 
para manutenção de 
saldo positivo em 
conta, sob a 
denominação “resg. 
Aplic. Fin. Aviso. 
prev”. Discorre que 
em marco de 2015  
sua conta esteve 
negativa em virtude 
de ter realizado 
saque, entretanto 
não houve resgate 
da aplicação pela 
cooperativa, 
permanecendo 
inadimplente por 
aproximadamente um 
mês, culminando na 
inscrição de seu 
nome em órgãos 
restritivos. Afirma 
que a cooperativa 
poderia ter 
realizado resgate 
da aplicação, 
evitando a 
negativação, 
todavia somente em 
22/04/2015 regatou 
R$ 368,25, 
oportunidade em que 
já havia se 
consumado a 
inscrição. Por fim, 
requer indenização 
pelos danos morais 
sofrido.</t>
  </si>
  <si>
    <t>Há chance de 
condenação 
caso 
evidenciada 
falha na 
prestação de 
serviço.</t>
  </si>
  <si>
    <t>Manica e Manica 
Ltda. ME</t>
  </si>
  <si>
    <t>5000574-
49.2017.4.04.7127</t>
  </si>
  <si>
    <t>A empresa autora 
afirma que pediu 
financiamento pela 
modalidade 
PROCAMIONEIRO 
visando à aquisição 
de uma carreta semi 
reboque de 3 eixos. 
Afirma que obteve a 
autorização de 
faturamento do bem 
emitida pelo BNDES 
a pedido do 
Sicredi. Reclama 
que o Sicredi não 
efetuou o gravame 
junto ao DETRAN, o 
que inviabiliza o 
emplacamento do 
veículo e impede 
que a empresa 
autora realize os 
seus serviços, 
sofrendo "enorme" 
prejuízo. 
Recentemente, a 
empresa autora 
comunicou no 
processo que foi 
incluído o gravame 
de alienação 
fiduciária em 
fevereiro de 2016. 
Reclama, porém, que 
a demora causou um 
prejuízo que 
ultrapassa os R$ 20 
mil. Pede 
indenização.</t>
  </si>
  <si>
    <t>Considerando 
que ainda 
não há 
sentença de 
mérito, a pr
obabilidade 
de perda é 
considerada 
possível.</t>
  </si>
  <si>
    <t>Cezar Paulo Cótica</t>
  </si>
  <si>
    <t>069/1.12.0000805-1</t>
  </si>
  <si>
    <t>Trata-se de Ação 
Revisional de 
contrato, 
encaminhada ao 
escritório já em 
fase de cumprimento 
de sentença, onde a 
cooperativa 
demandada foi 
revel.</t>
  </si>
  <si>
    <t>Ação 
revisional.</t>
  </si>
  <si>
    <t>Considerando 
que a 
sentença 
julgou a 
ação 
procedente, 
a probabilid
ade de perda 
passou a ser 
considerada 
provável.
JULGO 
PROCEDENTE o 
pedido 
inicial para 
CONDENAR as 
rés solidari
amente a 
reparar 
danos morais 
no importe 
de R$ 
12.000,00 
(doze mil 
reais), 
sendo que 
incidirá 
correção 
monetária a 
partir do 
arbitramento 
(Enunciado 
n.º 362 da 
Súmula do 
STJ) e juros 
legais desde 
a data do 
cancelamento 
(data do 
dano). A 
correção 
monetária 
seguirá os 
índices 
oficiais 
adotados 
pela CGJ-
SC.Sem 
custas. Sem 
honorários.E
m audiência 
foram 
intimadas de 
que a 
sentença se 
considerará 
publicada em 
Cartório a 
partir de 29/
09/2016, 
momento a 
partir do 
qual os 
prazos 
correrão 
para as 
partes, inde
pendentement
e de nova 
intimação ou 
publicação 
em Diário 
Oficial. 
Considero 
cientes 
também os 
ausentes que 
foram 
intimados 
para aquele 
ato</t>
  </si>
  <si>
    <t>LUIZ ROBERTO DA 
SILVA</t>
  </si>
  <si>
    <t>0301550-
42.2017.8.24.0090</t>
  </si>
  <si>
    <t>Juizado Especial de 
Santo Antônio de Lisboa 
- 100% Digital-
Florianópolis - SC</t>
  </si>
  <si>
    <t>Trata-se de Ação 
Indenizatória na 
qual alega o autor 
ter tido seu nome 
inscrito nos órgãos 
de proteção ao 
credito 
indevidamente, 
tendo em vista que 
desconhece qualquer 
pendência 
financeira junto a 
cooperativa. Ao 
final, requer 
indenização por 
danos morais, bem 
como exclusão dos 
cadastro 
restritivos de 
credito, o que 
restou deferido e 
será cumprido 
através de ofício.</t>
  </si>
  <si>
    <t>Há chance de 
condenação 
caso 
evidenciado 
falha da 
instituição 
financeira.</t>
  </si>
  <si>
    <t>0305301-
93.2016.8.24.0018</t>
  </si>
  <si>
    <t>O autor relata, em 
síntese, que no dia 
18/03/2016 sua 
esposa teve sua 
carteira furtada. 
Afirma que realizou 
boletim de 
ocorrência 
noticiando o fato 
no mesmo dia, 
ocorre que no dia 
15/04/2016 sua 
esposa retornou a 
delegacia a fim de 
completar seu 
registro de 
Ocorrência, haja 
vista que 
juntamente com os 
documentos 
informados na 
primeira ocorrência 
havia um cartão de 
débito e crédito em 
nome do seu esposo, 
o autor Adilson 
Theodoro. Afirma 
que antes de 
conseguir o 
cancelamento do 
referido cartão, 
foram efetuadas 06 
compras no crédito, 
sendo 4 vezes no 
valor de R$ 100,00, 
uma no valor de R$ 
50,00 e a última no 
valor de R$ 
1.000,00 e mais um 
saque eletrônico no 
valor de R$ 55,00.
Afirma o autor que 
ao ter ciência dos 
saques informou o 
Sicredi que 
informou que 
cancelaria o 
cartão. O autor 
afirma ainda que, 
se surpreendeu ao 
receber carta do 
SERASA datada de 27/
04/2016 emitida 
pelo Sicredi 
cobrando os valores 
que foram retirados 
de sua conta. 
Requer, que as 
requeridas se 
abstenham de lançar 
o nome da autora em 
qualquer cadastro 
de restrição de 
crédito, bem como 
seja declarada a 
inexistência do 
débito e por fim à 
condenação dos réus 
ao pagamento de 
indenização por 
danos morais.</t>
  </si>
  <si>
    <t>TEREZINHA VARNIER 
SIQUEIRA KOLTZ</t>
  </si>
  <si>
    <t>0300145-
83.2017.8.24.0085</t>
  </si>
  <si>
    <t>Vara Única-Coronel 
Freitas - SC</t>
  </si>
  <si>
    <t>Discussão sobre a 
garantia que recai 
sobre o  imovel da 
matricula 14.034 do 
RI de Chapecó</t>
  </si>
  <si>
    <t>28/11/2017 
 13:30</t>
  </si>
  <si>
    <t>Neiva Adiles da 
Rocha</t>
  </si>
  <si>
    <t>0304056-
13.2017.8.24.0018</t>
  </si>
  <si>
    <t>02ª Vara Cível-Chapecó -
 SC</t>
  </si>
  <si>
    <t>Refere a autora que 
possuía conta 
conjunta com seu 
falecido esposo, 
com um saldo de R$ 
23.368,27. Refere 
que após o 
falecimento do 
mesmo, tomou 
ciência de que 
houve uma série de 
saques na conta, 
restando tão 
somente um saldo de 
R$ 1.567,65. O 
Sicredi alegou 
desconhecer os 
fatos e sugeriu que 
a autora requeresse 
a liberação das 
imagens das 
câmeras, para 
identificar quem 
fez os saques. 
Requer ser 
indenizada dos 
danos materiais, à 
monta dos saques 
feitos, assim como 
dos danos morais.</t>
  </si>
  <si>
    <t>Mercearia e Bazar 
Furlan Ltda</t>
  </si>
  <si>
    <t>0000416-
70.2017.8.21.0079</t>
  </si>
  <si>
    <t>Vara Única-Antônio 
Prado - RS</t>
  </si>
  <si>
    <t>Trata-se de demanda 
em que a autora 
refere ter feito 
compras junto à ré 
Ludovico J. Tozzo 
Ltda., no valor de 
R$ 473,02 e com 
vencimento em 11/01/
17, tendo pago o 
boleto na data de 
vencimento. Alega 
que ao tentar 
efetuar transação 
financeira, teve 
seu pedido negado 
em face ter sido 
protestada 
indevidamente pela 
ré. Pede o 
cancelamento do 
protesto e 
indenização por 
danos morais. A ré 
Ludovico J. Tozzo 
requereu o ingresso 
do Sicredi na lide 
mediante 
denunciação, 
alegando que esta 
gerou erro na 
leitura do código 
de barras do boleto 
bancário em que a 
mesma figurou como 
cedente. A 
denunciação foi 
referida, pelo que 
o Sicredi ora 
integra a lide.</t>
  </si>
  <si>
    <t>Condenação 
em 
Indenização 
danos 
morais, 
negativação 
indevida.</t>
  </si>
  <si>
    <t>Chá de Pimenta 
Comércio e 
Confecção</t>
  </si>
  <si>
    <t>0305230-
33.2016.8.24.0005</t>
  </si>
  <si>
    <t>02ª Vara Cível-
Balneário Camboriú - SC</t>
  </si>
  <si>
    <t>Em resumo, a autora 
reclama que foi 
surpreendida com o 
protesto de 
duplicata sacada 
por ULTRA GIRL 
CONFECÇÕES. Refere 
que jamais possuiu 
qualquer relação 
com a referida 
empresa, de modo 
que o protesto é 
indevido. Requereu, 
em sede de 
antecipação de 
tutela, fosse 
determinada o 
cancelamento do 
protesto, bem como 
sejam os réus 
condenados ao 
pagamento de 
indenização por 
danos morais.
Foi determinada a 
sustação do 
protesto, tendo 
sido expedido 
ofício ao 
Tabelionato de 
Protestos. Favor 
verificar a baixa.</t>
  </si>
  <si>
    <t>CIV65. Audiência de 
Instrução (adiada)</t>
  </si>
  <si>
    <t>06/02/2018 
 16:00</t>
  </si>
  <si>
    <t>Em resumo, a 
autora 
reclama que 
foi 
surpreendida 
com o 
protesto de 
duplicata 
sacada por 
ULTRA GIRL 
CONFECÇÕES. 
Refere que 
jamais 
possuiu 
qualquer 
relação com 
a referida 
empresa, de 
modo que o 
protesto é 
indevido. 
Requereu, em 
sede de 
antecipação 
de tutela, 
fosse 
determinada 
o 
cancelamento 
do protesto, 
bem como 
sejam os 
réus 
condenados 
ao pagamento 
de 
indenização 
por danos 
morais.
Foi 
determinada 
a sustação 
do protesto, 
tendo sido 
expedido 
ofício ao 
Tabelionato 
de 
Protestos. 
Favor 
verificar a 
baixa.</t>
  </si>
  <si>
    <t>METALURGICA TROBIM 
LTDA ME</t>
  </si>
  <si>
    <t>0304969-
86.2017.8.24.0020</t>
  </si>
  <si>
    <t>Trata-se a presente 
de Ação de 
Indenização por 
Danos Morais e 
Materiais, na qual 
alega a parte 
autora que realizou 
uma compra na 
Empresa Claudinei 
Augusto de Araújo – 
ME de um Iphone 6S 
Dourado, modelo 
I6PS, no valor de 
R$ 3.899,00; um 
Iphone 6S Dourado, 
modelo I6S, no 
valor de R$ 
3.599,00  e um Jogo 
de Xbox Forza 6, no 
valor de R$ 180,00. 
 Relata que o Jogo 
de Xbox Forza 6 foi 
entregue no ato, já 
os aparelhos Iphone 
nunca foram 
recebidos.
Aduz que pagamento 
foi realizado da 
seguinte maneira: 
R$ 1.000,00 pago em 
dinheiro no ato – 
dia 21/09/2015; e 
os R$ 6.678,00 
remanescentes, 
foram pagos 
mediante cartão de 
crédito da 
Cooperativa, n° 
4960 4593 0162 
0116, de 
titularidade da 
Metalúrgica 
Trombin, em oito 
parcelas iguais e 
sucessivas de R$ 
834,75.
Relata que em razão 
da não entrega dos 
aparelhos, tentou 
por diversas vezes 
contato com a 
empresa onde 
adquiriu os 
produtos, no 
entanto, não obteve 
sucesso.
Relata inclusive 
que tal empresa 
possui diversos 
processo 
semelhantes, 
tratando-se de 
estelionato.
Frente a situação 
narrada, o autor 
alega que entrou em 
contato por 
diversas vezes com 
a Cooperativa, 
inclusive através 
de e-mails, para 
informar a fraude e 
realizar o 
cancelamento da 
compra, porém, 
nunca obteve 
retorno.</t>
  </si>
  <si>
    <t>0007909-
68.2013.8.24.0075</t>
  </si>
  <si>
    <t>Alega o autor que 
se dirigiu até uma 
agência bancária do 
Banco do Brasil, 
com a finalidade de 
contratar um 
financiamento.  No 
entanto, teve o 
mesmo negado em 
razão de estar 
cadastrado nos 
órgãos de proteção 
ao crédito.
Relata que possui 
um financiamento 
junto à 
cooperativa, porém, 
os pagamentos estão 
em dia.</t>
  </si>
  <si>
    <t>Caso fique 
comprovado 
nos autos 
que houve 
falha na 
prestação de 
serviços por 
parte da 
cooperativa, 
poderá haver 
condenação 
em danos 
morais.</t>
  </si>
  <si>
    <t>Há chance de 
condenação 
em razão da 
cobrança 
envolver 
endosso 
translativo</t>
  </si>
  <si>
    <t>Maria da Glória 
Farioli da Costa</t>
  </si>
  <si>
    <t>Trata-se de Ação de 
Cobrança, onde a 
parte autora relata 
que seu filho, Sr. 
Roberto Fairoli da 
Costa, no dia 12/07/
2013, contratou 
junto à cooperativa 
cédula de crédito 
bancária no valor 
de R$ 10.100,00 , 
aderindo ao seguro 
prestamista junto à 
Icatu.
Relata que no 
termos de adesão ao 
seguro, foi 
contratado o valor 
de R$ 500.000,00 
como capital máximo 
segurado por CPF, 
restando estipulado 
que no caso de 
morte do 
contratante, a 
indenização deveria 
ser paga ao 
estipulante até o 
valor necessário 
para quitação do 
contrato, devendo o 
restante da 
indenização ser 
paga à beneficiária 
indicada.
Aduz que encaminhou 
toda a documentação 
solicitada pela 
cooperativa para 
que esta adotasse 
as providencias 
cabíveis junto à 
seguradora Icatu 
para a quitação da 
dívida (R$ 
3.400,35).  Alega 
que, apesar da 
quitação do débito, 
não recebeu o valor 
remanescente 
oriundo do seguro 
contratado. 
A demandante 
informa ter enviado 
notificação 
extrajudicial à 
cooperativa, sendo 
informada que a 
operação de crédito 
havia sido quitada 
porém, não havia 
nenhuma diferença a 
ser paga à autora. 
Foi informada de 
que o valor de R$ 
500.000,00 
constante no termo, 
diz respeito ao 
teto limite a ser 
considerado em 
todas as operações 
de crédito firmadas 
pelo segurado.</t>
  </si>
  <si>
    <t>Caso seja 
verificado 
que a autora 
faz jus ao 
benefício, a 
cooperativa 
poderá ser 
condenada no 
pagamento do 
mesmo.</t>
  </si>
  <si>
    <t>Citação Ordenada</t>
  </si>
  <si>
    <t>FATIMA DALNI DO 
AMARAL PERONI</t>
  </si>
  <si>
    <t>0006619-
74.2017.8.21.0038</t>
  </si>
  <si>
    <t>A autora afirma que 
é viúva de SIRLON 
DE ALMEIDA PERONI 
que faleceu em 10/
12/2004 decorrente 
de enforcamento 
(suicídio). 
Sustenta que seu 
marido possuía 
apólice de seguro 
de vida em grupo 
(BANSICREDI VIDA 
PREMIADA), nº 
93.00.458.413, 
assinada em 16/08/
2000, cujos prêmios 
eram pagos por 
débito em conta 
corrente. A 
Seguradora era a 
ICATU HARTFORD. O 
Sicredi era o 
estipulante.
Refere que seu 
falecido marido 
contraiu empréstimo 
no valor de R$ 
5.000,00 
(curiosamente com o 
1º vencimento em 16/
12/2004, após o seu 
falecimento). A 
autora "presume" 
que o seguro seria 
para pagamento 
desta dívida. 
Todavia, reclama 
que nunca foi 
comunicada da 
existência do 
seguro e acabou 
pagando a 
integralidade do 
débito. Afirma que 
a omissão foi 
proposital, pois ao 
tempo em que exigiu 
o pagamento da 
dívida pela autora, 
o Sicredi não 
informou sobre a 
existência do 
seguro. Afirma que 
não possui os 
comprovantes de 
pagamento do 
empréstimo e dos 
prêmios do seguro 
pagos por seu 
marido, pois sua 
casa pegou fogo. 
Pede a inversão do 
ônus da prova. 
Diante disto, pede 
indenização por 
danos morais não 
inferior a 30 
salários mínimos e 
danos materiais 
correspondente ao 
capital segurado 
que, em agosto de 
2000, era R$ 40 
mil.</t>
  </si>
  <si>
    <t>A probabilid
ade de perda 
é 
considerada 
possível, 
tendo em 
vista que 
ainda não há 
sentença.</t>
  </si>
  <si>
    <t>Jainer Eliezer 
Daniel</t>
  </si>
  <si>
    <t>Ação de Execução</t>
  </si>
  <si>
    <t>1037643-
03.2017.8.26.0576</t>
  </si>
  <si>
    <t>08ª Vara Cível-São José 
do Rio Preto - SP</t>
  </si>
  <si>
    <t>Trata-se de Ação de 
Execução de Título 
Extrajudicial,  
ajuizada por Jainer 
Eliezer Daniel, em 
face de Darlei 
Martins dos Santos, 
Auto Peças Park Rio 
Preto, Fabio Rocha 
Pinheiro e Sicredi 
Noroeste.
O Autor alega ser 
credor do Executado 
Darlei no valor de 
R$ 1.200,00, 
representado pelo 
cheque nº 000073, 
sacado contra o 
Sicredi Noroeste e 
o 3º Executado 
Fabio Rocha 
Pinheiro.
O cheque foi 
emitido pelo 2º 
Executado Auto 
Peças na pessoa do 
sócio Fabio, tendo 
sido endossado para 
o 1º Executado 
Darlei, contudo, 
quando apresentado 
para pagamento na 
data de vencimento, 
o cheque foi 
devolvido por 
divergência de 
assinatura, tendo 
sido informado que 
a empresa não 
existe mais.
Diante disso, o 
Autor ajuizou Ação 
de Execução para 
recebimento do 
valor de R$ 
1.272,88.</t>
  </si>
  <si>
    <t>Considerando 
o 
acolhimento 
da ilegitimi
dade passiva 
na sentença, 
consideramos 
o risco como 
remoto.</t>
  </si>
  <si>
    <t>o risco é 
analisado 
como 
possível.</t>
  </si>
  <si>
    <t>Considerando 
o objeto da 
demanda o 
risco é 
analisado 
como 
possivel.</t>
  </si>
  <si>
    <t>Considerando 
a decisão do 
TJSP que 
declarou 
inexigivel o 
débito e 
afastou a 
condenação 
por danos 
morais, 
risco 
alterado 
para remoto.</t>
  </si>
  <si>
    <t>Acórdão Assinado</t>
  </si>
  <si>
    <t>Considerando 
a decisão do 
TJSP em 
manter a ile
gitimidade 
passiva, o 
risco foi 
alterado 
para remoto.</t>
  </si>
  <si>
    <t>Protesto indevido 
de duplicatas 
mercantis em nome 
da autora. Hipótese 
de endosso mandato.</t>
  </si>
  <si>
    <t>O risco é 
mantido como 
possível. 
aguardando 
transito da 
sentença de 
improcedenci
a,</t>
  </si>
  <si>
    <t>Thiber Ltda Me</t>
  </si>
  <si>
    <t>0004561-
86.2015.8.26.0634</t>
  </si>
  <si>
    <t>1ª Vara-Tremembé - SP</t>
  </si>
  <si>
    <t>A ação em 
referência trata de 
protesto indevido 
de título 
transferido ao 
Sicredi por endosso 
translativo.</t>
  </si>
  <si>
    <t>Ação 
cautelar de 
sustação de 
protesto com 
pedido 
liminar. Por 
se tratar de 
cautelar, 
não há valor 
a ser 
provisionado 
remoto.</t>
  </si>
  <si>
    <t>Considerando 
que o TJSP 
manteve a 
sentença, 
risco 
alterado 
para 
provável.</t>
  </si>
  <si>
    <t>Considerando 
a sentença 
de 
procedência, 
risco 
alterado 
para 
provável.</t>
  </si>
  <si>
    <t>Restaurante Jabá do 
Lau Ltda - ME</t>
  </si>
  <si>
    <t>1009288-
20.2015.8.26.0554</t>
  </si>
  <si>
    <t>Autor alega ter 
sido vítima de 
estelionato 
provocado pela 
primeira Ré 
relativo a emissão 
de duplicatas 
falsas. Atribui 
responsabilidade à 
Cooperativa e a 
Banco Bradesco por 
negligência no 
serviço de 
verificação do 
lastro que 
justifica a emissão 
das duplicatas.</t>
  </si>
  <si>
    <t>Valores 
conforme jur
isprudências</t>
  </si>
  <si>
    <t>Sentença 
favorável 
(acatada ile
gitimidade). 
Aguarda 
arquivamento</t>
  </si>
  <si>
    <t>Considerando 
o Acórdão 
que reformou 
a sentença, 
risco 
alterado 
para 
provavel.</t>
  </si>
  <si>
    <t>CIV38. Embargos de 
Declaração da Sentença 
(desacolhidos)</t>
  </si>
  <si>
    <t>Edson dos Santos 
Novais</t>
  </si>
  <si>
    <t>1002618-
33.2017.8.26.0024</t>
  </si>
  <si>
    <t>Juizado Especial Cível 
e Criminal-Andradina - 
SP</t>
  </si>
  <si>
    <t>Trata-se de Ação de 
Indenização por 
Danos Morais na 
qual o Autor afirma 
ser correntista 
desde o ano de 
dezembro de 2013, 
lá mantendo a conta 
corrente n. 06988-
4, da agencia n. 
3021, possuindo 
limite de crédito 
no valor de R$ 
1.000,00 (mil 
reais).
Afirma que no dia 
30 de maio de 2017, 
emitiu o cheque n. 
000396, no valor de 
R$ 1.450,00 (mil, 
quatrocentos e 
cinquenta reais), 
para pagamento de 
compra efetivada 
junto a Rodrigues 
Hidalgo &amp;
Hidalgo Ltda – ME, 
sendo o referido 
título apresentado 
para compensação no 
dia seguinte. Na 
ocasião, por conta 
da apresentação de 
outro cheque em 
data diversa da 
combinada com o 
portador (cheque n. 
000396, o mesmo 
acabou sendo 
devolvido, por 
insuficiência de 
fundos (motivo 11), 
como é possível 
aferir pelo extrato 
bancário juntado.
O cheque foi 
reapresentado no 
dia 02/06/2017, 
entretanto, no dia 
05 de junho, teria 
sido surpreendido 
com a informação de 
que o cheque havia 
sido novamente 
devolvido (motivo 
12).
Alega que no dia 02/
06/2017, efetuou o 
depósito da quantia 
de R$ 920,00 
(novecentos e vinte 
reais), passando 
para um saldo 
positivo de R$ 
648,21 (seiscentos 
e quarenta e oito 
reais e vinte e um 
centavos, que 
somados aos R$ 
1.000,00 (mil 
reais) de limite do 
cheque especial, 
totalizavam um 
saldo de R$ 
1.648,21 (mil, 
seiscentos e 
quarenta e oito 
reais e vinte e um 
centavos). 
Prossegue alegando 
que nesse mesmo 
dia, teria ordenado 
a sustação de outro 
cheque, o de n. 
000404,
também no valor de 
R$ 1.450,00 (mil, 
quatrocentos e 
cinquenta reais), 
cuja taxa de 
sustação no valor 
de R$ 12,00 (doze 
reais), foi 
efetivamente 
cobrada pela 
instituição ré. 
Mas, por um erro da 
instituição, o 
cheque sustado 
(cheque n. 000404) 
foi primeiro 
compensado, para 
somente depois ser 
devolvido, o que 
fez com que o saldo 
total da conta 
corrente do autor 
fosse insuficiente 
para o pagamento do 
cheque n. 000396, 
efetivamente 
devido, no valor de 
R$ 1.450,00 (mil, 
quatrocentos e 
cinquenta reais), 
emitido a Rodrigues 
Hidalgo &amp; Hidalgo 
Ltda – ME.
Diante disso, 
pleiteia 
indenização por 
danos morais no 
valor de R$ 
20.000,00.</t>
  </si>
  <si>
    <t>Considerando 
a 
interposição 
de recurso 
pelo Autor, 
o risco é 
analisado 
como 
Possível.</t>
  </si>
  <si>
    <t>Michel  Platini 
Ubaldo do 
Nascimento</t>
  </si>
  <si>
    <t>1003542-
54.2017.8.26.03</t>
  </si>
  <si>
    <t>O Autor alega ser 
correntista da 
Sicredi (agência 
3022, conta 11284-
4), e que no dia 
06.03.2017, entre 
às 08h e 9h30m, 
teria realizado um 
saque no valor de 
R$ 200,00 (duzentos 
reais) de sua conta 
bancária por meio 
do terminal de 
autoatendimento do 
Corréu Banco 24h, 
localizado no 
Supermercado São 
Francisco.
Aduz que após 
informar o valor 
pretendido foi 
requerido a senha 
de acesso a conta 
bancária. Porém, ao 
digitar a senha o 
sistema informava 
que estava 
incorreta e impedia 
o saque. Após 
tentar por 03 
(três) vezes o 
Requerente desistiu 
e diante da 
impossibilidade de 
sacar o valor 
pretendido dirigiu-
se até a agência 
bancária da 1ª 
Requerida para 
tentar realizar o 
saque. Contudo, ao 
conferir sua conta 
bancária, já na 
agência da 
Requerida, 
verificou que havia 
sido debitado o 
valor requerido no 
terminal de 
autoatendimento do 
Banco 24h.
Alega ter lavrado 
Boletim de 
Ocorrência.
Assim, visando o 
ajuizamento de ação 
para ter restituído 
o valor sacado,  
pleiteia na 
presente ação o 
deferimento da 
tutela antecipada 
para determinar que 
a 2ª Requerida e o 
Supermercado São 
Francisco exibam 
nos autos as 
filmagens do 
terminal de 
autoatendimento do 
dia 06.03.2017, 
entre as 08h e 
9h30. Uma vez que 
as imagens podem 
ser apagadas dos 
sistemas de 
monitoramento com o 
passar dos dias.
A tutela foi 
deferida nos 
seguintes termos:
“Assim sendo, 
DEFIRO a tutela 
cautelar nos termos 
do Art. 306 do NCPC 
e DEFIRO a citação 
da requerida, para 
que no prazo de 
(05) cinco dias 
apresente as 
filmagens do 
terminal de auto 
atendimento no dia 
06 de março, entre 
as 8:00 e 9:30 
horas , ou 
contestar o 
pedido.”</t>
  </si>
  <si>
    <t>Giancarlo 
Maniscalco</t>
  </si>
  <si>
    <t>1015275-
17.2017.8.26.0344</t>
  </si>
  <si>
    <t>05ª Vara Cível-Marília -
 SP</t>
  </si>
  <si>
    <t>Trata-se de Ação de 
Repetição de 
Indébito c.c 
Indenização por 
Danos Morais, 
ajuizada por 
SPONTON MANISCALCO 
PRODUTOS OPTICOS 
LTDA ME, 
representada por 
Lucilene Cristina 
Sponton e Giancarlo 
Maniscalco.
Aduzem, que a 
empresa passou por 
dificuldade 
financeira no ano 
de 2016, motivo 
pelo qual não 
conseguiram quitar 
o saldo do cartão 
de crédito no valor 
total de R$ 
12.907,07, 
referente ao 
período de 23 de 
janeiro de 2016 à 
23 de dezembro de 
2017.
Afirmam que, em 22/
11/2016, teria 
entrado em contato, 
por e-mail, com a 
Cooperativa, na 
pessoa do Sr. 
Gustavo Figueiredo, 
que teria ofertado 
aos Requerentes uma 
forma de quitação 
do mencionado 
débito, bem como os 
débitos em nome da 
Requerente 
Lucilene, os quais 
totalizariam o 
valor de R$ 
16.397,90 
(dezesseis mil, 
trezentos e noventa 
e sete reais e 
noventa centavos) 
ou pagamento à 
visto no valor de 
R$ 11.648,82 (onze 
mil, seiscentos e 
quarenta e oito 
reais e oitenta e 
dois centavos).
Alegam, que, 
posteriormente, ao 
entrar em contato 
para quitação dos 
valores 
apresentados por e-
mail, estes não 
foram reconhecidos 
pela Cooperativa, 
bem como teriam 
informado à eles 
que a quitação 
somente poderia se 
dar através de um 
Contrato de Cessão 
de Crédito, no 
valor de R$ 
16.700,00 
(dezesseis mil e 
setecentos reais).
Afirmam, que no 
mesmo dia da 
assinaturas dos 
contratos, teriam 
recebido 02 boletos 
para quitação das 
dívidas, os quais 
eram condizentes 
com os valores 
apresentados 
anteriormente pelo 
Sr. Gustavo 
Figueiredo, nos 
valores de R$ 
9.050,00 e R$ 
3.490,77, ambos com 
vencimentos em 15/
12/2016.
Prosseguem alegando 
que, diante dos 
valores 
apresentados, 
teriam entrado em 
contato com a 
Cooperativa, para 
realização do 
pagamento, contudo, 
estes não teriam 
sido autorizados e 
que os Requerentes 
deveriam proceder 
com o pagamento do 
quanto acordado, 
quando da 
assinatura do 
Contrato de Cessão 
de Crédito. 
Assim, sob a 
alegação de que 
foram impedidos de 
realizar o 
pagamento a menor, 
pleiteiam: (i) 
repetição de 
indébito, no valor 
de R$ 8.450,28 
(oito mil, 
quatrocentos e 
cinquenta reais e 
vinte e oito 
centavos); (ii) 
indenização à 
título de danos 
morais, no valor de 
R$ 84.502,80 
(oitenta e quatro 
mil, quinhentos e 
dois reais e 
oitenta centavos); 
(iii) condenação ao 
pagamento de custas 
e honorários 
advocatícios.</t>
  </si>
  <si>
    <t>11/12/2017 
 10:30</t>
  </si>
  <si>
    <t>Sentença Imp
rocedente, o 
risco é 
analisado 
como 
Possível.</t>
  </si>
  <si>
    <t>Execução Provisória 
Proposta</t>
  </si>
  <si>
    <t>Considerando 
que o 
Recurso não 
foi provido 
e o inicio 
da execução 
provisória, 
o risco é 
analisado 
como 
provável.</t>
  </si>
  <si>
    <t>Cabete &amp; Silva Ltda</t>
  </si>
  <si>
    <t>1007740-
17.2016.8.26.0071</t>
  </si>
  <si>
    <t>07ª Vara Cível-Bauru - 
SP</t>
  </si>
  <si>
    <t>Ação Revisional de 
Cédula de Crédito 
Bancário firmada 
com o Sicredi.</t>
  </si>
  <si>
    <t>Considerando 
a decisão do 
TJSP, risco 
alterado 
para remoto.</t>
  </si>
  <si>
    <t>SYUICHI SUZUKI</t>
  </si>
  <si>
    <t>1005263-
41.2017.8.26.0344</t>
  </si>
  <si>
    <t>Trata-se de ação de 
indenização por 
danos morais na 
qual o Autor alega 
ter mudado para a 
cidade de Marília e 
que teria se 
esquecido de 
encerrar sua conta 
corrente aberta 
junto à Cooperativa 
Ré, e que no 
período de 6 (seis) 
meses, teria gerado 
um débito que alega 
ser exorbitante 
pela manutenção da 
conta.
Aduz que negociou e 
parcelou o valor 
devido em 26 
prestações de R$ 
142.00 (cento e 
quarenta e dois 
reais), e vem 
cumprindo 
rigorosamente com 
os pagamentos, 
contudo, afirma que 
ao realizar uma 
compra teria 
verificado que seu 
crédito estaria 
bloqueado na medida 
em que seu nome foi 
incluído nos Órgãos 
de Proteção ao 
Crédito, ocasião em 
que fez contato com 
a Cooperativa Ré 
que imediatamente 
realizou a baixa do 
apontamento.
Diante disso, 
pleiteia 
indenização por 
danos morais em 
valor equivalente a 
20 (vinte) salários 
mínimos.</t>
  </si>
  <si>
    <t>Considerando 
que se trata 
de ação 
revisional, 
o risco é 
considerado 
Remoto, nos 
termos do 
manual.</t>
  </si>
  <si>
    <t>Alexandre Augusto 
Pereira de Souza</t>
  </si>
  <si>
    <t>1000134-
75.2017.8.26.0111</t>
  </si>
  <si>
    <t>Juizado Especial Cível-
Cajuru - SP</t>
  </si>
  <si>
    <t>Trata-se de Ação 
Declaratória de 
Inexistência de 
Débito c/c 
Indenização por 
Danos Morais e 
Tutela Antecipada 
ajuizada em face de 
Lolli &amp; Lolli 
Empreendimentos 
Imobiliários, João 
Leandro Lolli, LSR 
Empreendimentos 
Imobiliários e 
Banco Cooperativo 
Sicred.
O Alega ter 
celebrado contrato 
de compra e venda 
de um terreno com 
as Requeridas, de 
modo que teria que 
pagar pelo terreno 
a quantia líquida e 
certa de R$ 
71.549,00, como 
forma de pagamento 
ficou pactuado o 
seguinte, como 
sinal a importância 
de R$ 3.500,00 em 
05 parcelas de R$ 
700,00 para 25/05/
2016, 25/06/2016, 
25/07/2016, 25/08/
2016 e 25/09/2016, 
restando portanto 
um saldo devedor de 
R$ 68.049,00, que 
seriam pagos da 
seguinte forma, 180 
parcelas mensais no 
valor de R$ 378,05, 
com vencimento da 
primeira parcela no 
dia 25/10/2016.
O Requerente alega 
estar cumprindo com 
o contrato pagando 
normalmente as 
parcelas vencidas, 
quais sejam, 25/10/
16, 25/11/2016, 25/
12/2016, 25/01/
2017, e 25/02/2017, 
conforme faz prova 
comprovantes de 
pagamento em anexo. 
Todavia, mesmo não 
existindo nenhuma 
pendência entre 
Requerente e 
Requeridas, seu 
nome foi inserido 
no cadastro de 
inadimplentes do 
SPC/SERASA, bem 
como, protestado 
junto ao Tabelião 
de Notas e Protesto 
de Letras e 
Títulos, órgão do 
foro extrajudicial 
desta Comarca de 
Cajuru-SP, conforme 
faz prova 
documentos em 
anexo.
Assim, pleiteia  
concessão da tutela 
de urgência para 
baixa da 
negativação e danos 
morais equivalente 
a 20 (vinte) 
salários mínimos.
A tutela antecipada 
restou indeferida.</t>
  </si>
  <si>
    <t>Ítalo Brasileira 
Agro Comercial Ltda</t>
  </si>
  <si>
    <t>1007594-
80.2016.8.26.0004</t>
  </si>
  <si>
    <t>36ª Vara Cível-São 
Paulo - SP</t>
  </si>
  <si>
    <t>Trata-se de Tutela 
Antecipada em 
caráter antecedente 
de sustação de 
protesto ajuizada 
por Ìtalo 
Brasileira Agro 
Comercial Ltda e, 
face de Arnaldo 
Garbin Me Epp e 
Coop Cred Mútuo 
Prof. Área Saúde 
Gde SP.
O Autor alega que 
foi surpreendido 
com o recebimento 
da intimação 
extrajudicial 
protocolo nº 
2016.06.15.2071-3, 
emitida pelo 8º 
Tabelião de 
Protesto de Letras 
e Títulos da 
Capital de São 
Paulo, para, até o 
dia 20/06/2016, 
pagar a quantia 
total de R$ 
16.408,01, 
correspondentes à 
venda de produtos 
perecíveis 
(cebolas) pelo 
favorecido Arnaldo, 
a qual foi 
endossada por 
mandato ao 
apresentante do 
título Coop Cred 
Mútuo Prof Area 
Saúde Gde SP.
Aduz que teria 
quitado os valores 
devidos, 
apresentando 
inclusive 
comprovante nos 
autos, motivo pelo 
qual, pleiteia a 
tutela para 
sustação do 
protesto e  a 
declaração de 
nulidade do título.</t>
  </si>
  <si>
    <t>Considerando 
a ausência 
de pedido 
com 
condenação 
pecuniário, 
risco 
considerado 
remoto.</t>
  </si>
  <si>
    <t>A Autora alega que 
nunca firmou 
contrato com a Ré e 
foi inscrita em 
cadastro restritivo</t>
  </si>
  <si>
    <t>Acórdão de i
mprocedência</t>
  </si>
  <si>
    <t>Jurema Aparecida 
Prates de Almeida</t>
  </si>
  <si>
    <t>0004736-
07.2017.8.21.0034</t>
  </si>
  <si>
    <t>Trata-se de AÇÃO DE 
OBRIGAÇÃO DE FAZER 
C/C PRESTAÇÃO DE 
CONTAS, INDENIZAÇÃO 
POR DANOS MATERIAIS 
E PEDIDO DE 
ANTECIPAÇÃO DE 
TUTELA, aforada por 
JUREMA APARECIDA 
PRATES DE ALMEIDA, 
em face de 
MUNICÍPIO DE 
BOSSOROCA (RS), 
CLEBER FRANCISCO DE 
OLIVEIRA ¿ ME, JOIR 
ISOLABELLA MENDES 
Eamp; CIA LTDA ¿ 
ME, CREHNOR, 
COOPERATIVA DE 
CRÉDITO RURAL 
HORIZONTES NOVOS DE 
IJUÍ ¿ CREHNOR 
NOROESTES, 
COOPERATIVA DE 
CRÉDITO DE LIVRE 
ADMISSÃO DE 
ASSOCIADOS SERRO 
AZUL ¿ SICREDI 
UNIÃO/RS e BANCO 
COOPERATIVO SICREDI 
S.A.. Aduz a 
autora, em síntese, 
que foi contemplada 
pelo Programa 
¿Minha Casa, Minha 
Vida¿ do Governo 
Federal, no qual 
objetivo dá-se em 
propiciar moradia 
para pessoas de 
baixa renda. A fim 
de executar o 
projeto de 
construção 
habitacional, a 
autora firmou, na 
data de 30 de 
Outubro de 2014, 
Contrato Individual 
de Beneficiário, 
juntamente com o 
Município de 
Bossoroca (RS), 
sendo Cleber 
Francisco de 
Oliveira ME o 
responsável pela 
fiscalização da 
construção a ser 
executada, 
obrigando-se a 
entregar a obra 
concluída em 12 
(doze) meses. Os 
demais requeridos 
também eram partes 
do contrato ora 
pactuados, 
exercendo funções 
diferenciadas, a 
fim de concluir a 
obra em questão. 
Com o intuito de 
que o projeto fosse 
iniciado, a União 
repassou R$ 
25.000,00 (vinte e 
cinco mil reais), o 
Estado do Rio 
Grande do Sul deu 
em contrapartida de 
R$ 3.000,00 (três 
mil reais), e a 
autora R$ 2.500,00 
(dois mil e 
quinhentos reais) 
ao Banco 
Cooperativo 
Sicredi, 
totalizando R$ 
30.500,00 (trinta 
mil e quinhentos 
reais), cujos 
valores seriam 
pagos à Construtora 
na medida em que a 
obra avançasse. 
Alega a autora que 
o contrato pactuado 
previa a entrega da 
casa na data de 18 
de junho de 2015. 
Ocorre que a obra 
não restou 
concluída, tampouco 
na nova data 
designada, 31 de 
Março de 2016. 
Assim, novos 
contratos foram 
pactuados entre a 
autora e os 
requeridos, a fim 
de que a obra fosse 
concluída, conforme 
narrado na 
exordial, havendo o 
comprometimento das 
partes, visando o 
término construção, 
onde ficou 
determinado que a 
entrega da casa 
seria na data de 31/
10/2016. No 
entanto, segundo a 
autora, a conclusão 
da obra não 
aconteceu, restando 
somente levantadas 
as paredes e feita 
a cobertura. Assim, 
requer a autora, 
liminarmente, que o 
Município requerido 
seja compelido a 
exibição dos 
documentos 
solicitados (fls. 
05); Que os 
requeridos prestem 
contas; A 
designação de 
Perícia Técnica na 
Obra; A indenização 
mensal no valor de 
um salário mínimo 
nacional; A 
determinação que os 
requeridos retomem 
a construção da 
casa e por fim, o 
sequestro dos 
valores do 
Município requerido 
para que a autora 
possa concluir a 
obra em questão</t>
  </si>
  <si>
    <t>A 
indenização 
por danos 
materiais é 
considerada 
possível, 
tendo em 
vista que a 
esta altura 
ainda não 
foi 
realizada 
prova e 
inexiste 
sentença.</t>
  </si>
  <si>
    <t>CELIA REGINA 
PEREIRA DA SILVA</t>
  </si>
  <si>
    <t>0004734-
37.2017.8.21.0034</t>
  </si>
  <si>
    <t>Trata-se de AÇÃO DE 
OBRIGAÇÃO DE FAZER 
C/C PRESTAÇÃO DE 
CONTAS, INDENIZAÇÃO 
POR DANOS MATERIAIS 
E PEDIDO DE 
ANTECIPAÇÃO DE 
TUTELA, aforada por 
CELIA REGINA 
PEREIRA DA SILVA, 
em face de 
MUNICÍPIO DE 
BOSSOROCA (RS), 
CLEBER FRANCISCO DE 
OLIVEIRA ¿ ME, JOIR 
ISOLABELLA MENDES 
Eamp; CIA LTDA ¿ 
ME, CREHNOR, 
COOPERATIVA DE 
CRÉDITO RURAL 
HORIZONTES NOVOS DE 
IJUÍ ¿ CREHNOR 
NOROESTES, 
COOPERATIVA DE 
CRÉDITO DE LIVRE 
ADMISSÃO DE 
ASSOCIADOS SERRO 
AZUL ¿ SICREDI 
UNIÃO/RS e BANCO 
COOPERATIVO SICREDI 
S.A.. Aduz a 
autora, em síntese, 
que foi contemplada 
pelo Programa 
¿Minha Casa, Minha 
Vida¿ do Governo 
Federal, no qual o 
objetivo seria 
propiciar moradia 
para pessoas de 
baixa renda. A fim 
de executar o 
projeto de 
construção 
habitacional, a 
autora firmou, na 
data de 30 de 
Outubro de 2014, 
Contrato Individual 
de Beneficiário, 
juntamente com o 
Município de 
Bossoroca (RS), 
sendo Cleber 
Francisco de 
Oliveira ME o 
responsável pela 
fiscalização da 
construção a ser 
executada, 
obrigando-se a 
entregar a obra 
concluída em 12 
(doze) meses. Os 
demais requeridos 
também eram partes 
do contrato ora 
pactuados, 
exercendo funções 
diferenciadas, a 
fim de concluir a 
obra em questão. 
Com o intuito de 
que o projeto fosse 
iniciado, a União 
repassou R$ 
25.000,00 (vinte e 
cinco mil reais), o 
Estado do Rio 
Grande do Sul deu 
em contrapartida de 
R$ 3.000,00 (três 
mil reais), e a 
autora R$ 2.500,00 
(dois mil e 
quinhentos reais) 
ao Banco 
Cooperativo 
Sicredi, 
totalizando R$ 
30.500,00 (trinta 
mil e quinhentos 
reais), cujos 
valores seriam 
pagos à Construtora 
na medida em que a 
obra avançasse. 
Alega a autora que 
o contrato pactuado 
previa a entrega da 
casa na data de 18 
de junho de 2015. 
Ocorre que a obra 
não restou 
concluída, tampouco 
na nova data 
designada, 31 de 
Março de 2016. 
Assim, novos 
contratos foram 
pactuados entre a 
autora e os 
requeridos, a fim 
de que a obra fosse 
concluída, conforme 
narrado na 
exordial, havendo o 
comprometimento das 
partes, visando o 
término construção, 
onde ficou 
determinado que a 
entrega da casa 
seria na data de 31/
10/2016. No 
entanto, segundo a 
autora, a conclusão 
da obra não 
aconteceu, restando 
somente levantadas 
as paredes e feita 
a cobertura. Assim, 
requer a autora, 
liminarmente, que o 
Município requerido 
seja compelido a 
exibição dos 
documentos 
solicitados (fls. 
05); Que os 
requeridos prestem 
contas; A 
designação de 
Perícia Técnica na 
Obra; A indenização 
mensal no valor de 
um salário mínimo 
nacional; A 
determinação que os 
requeridos retomem 
a construção da 
casa e por fim, o 
sequestro dos 
valores do 
Município requerido 
para que a autora 
possa concluir a 
obra em questão.</t>
  </si>
  <si>
    <t>O pedido é 
considerado 
possível, 
neste 
momento, 
porque ainda 
não foram 
produzidas 
provas, nem 
há sentença 
condenatória
.</t>
  </si>
  <si>
    <t>Elisangela Martins 
do Castro</t>
  </si>
  <si>
    <t>0004735-
22.2017.8.21.0034</t>
  </si>
  <si>
    <t>Trata-se de AÇÃO DE 
OBRIGAÇÃO DE FAZER 
C/C PRESTAÇÃO DE 
CONTAS, INDENIZAÇÃO 
POR DANOS MATERIAIS 
E PEDIDO DE 
ANTECIPAÇÃO DE 
TUTELA, aforada por 
ELIZÂNGELA MARTINS 
DO CASTRO, em face 
de MUNICÍPIO DE 
BOSSOROCA (RS), 
CLEBER FRANCISCO DE 
OLIVEIRA ¿ ME, JOIR 
ISOLABELLA MENDES 
Eamp; CIA LTDA ¿ 
ME, CREHNOR, 
COOPERATIVA DE 
CRÉDITO RURAL 
HORIZONTES NOVOS DE 
IJUÍ ¿ CREHNOR 
NOROESTES, 
COOPERATIVA DE 
CRÉDITO DE LIVRE 
ADMISSÃO DE 
ASSOCIADOS SERRO 
AZUL ¿ SICREDI 
UNIÃO/RS e BANCO 
COOPERATIVO SICREDI 
S.A.. Aduz a 
autora, em síntese, 
que foi contemplada 
pelo Programa 
¿Minha Casa, Minha 
Vida¿ do Governo 
Federal, no qual o 
objetivo seria 
propiciar moradia 
para pessoas de 
baixa renda. A fim 
de executar o 
projeto de 
construção 
habitacional, a 
autora firmou, na 
data de 30 de 
Outubro de 2014, 
Contrato Individual 
de Beneficiário, 
juntamente com o 
Município de 
Bossoroca (RS), 
sendo Cleber 
Francisco de 
Oliveira ME o 
responsável pela 
fiscalização da 
construção a ser 
executada, 
obrigando-se a 
entregar a obra 
concluída em 12 
(doze) meses. Os 
demais requeridos 
também eram partes 
do contrato ora 
pactuado, exercendo 
funções 
diferenciadas, a 
fim de concluir a 
obra em questão. 
Com o intuito de 
que o projeto fosse 
iniciado, a União 
repassou R$ 
25.000,00 (vinte e 
cinco mil reais), o 
Estado do Rio 
Grande do Sul deu 
em contrapartida de 
R$ 3.000,00 (três 
mil reais), e a 
autora R$ 2.500,00 
(dois mil e 
quinhentos reais) 
ao Banco 
Cooperativo 
Sicredi, 
totalizando R$ 
30.500,00 (trinta 
mil e quinhentos 
reais), cujos 
valores seriam 
pagos à Construtora 
na medida em que a 
obra avançasse. 
Alega a autora que 
o contrato pactuado 
previa a entrega da 
casa na data de 18 
de junho de 2015. 
Ocorre que a obra 
não restou 
concluída, tampouco 
na nova data 
designada, 31 de 
Março de 2016. 
Assim, novos 
contratos foram 
pactuados entre a 
autora e os 
requeridos, a fim 
de que a obra fosse 
concluída, conforme 
narrado na 
exordial, havendo o 
comprometimento das 
partes, visando o 
término da 
construção, no qual 
ficou determinado 
que a entrega da 
casa seria na data 
de 31/10/2016. No 
entanto, segundo a 
autora, a conclusão 
da obra não 
aconteceu, restando 
somente levantadas 
as paredes e feita 
a cobertura. Assim, 
requer a autora, 
liminarmente, que o 
Município requerido 
seja compelido a 
exibição dos 
documentos 
solicitados (fls. 
05); Que os 
requeridos prestem 
contas; A 
designação de 
Perícia Técnica na 
Obra; A indenização 
mensal no valor de 
um salário mínimo 
nacional; A 
determinação que os 
requeridos retomem 
a construção da 
casa e por fim, o 
sequestro dos 
valores do 
Município requerido 
para que a autora 
possa concluir a 
obra em questão.</t>
  </si>
  <si>
    <t>O pedido de 
danos 
materiais, 
neste 
momento, por 
ainda não 
existir 
prova 
suficiente e 
tampouco 
sentença con
denatória, é 
considerado 
possível.</t>
  </si>
  <si>
    <t>Cezira Rigo 
Berghetti</t>
  </si>
  <si>
    <t>138/1.15.0002141-1</t>
  </si>
  <si>
    <t>Trata-se de ação de 
alvará judicial, 
onde alega a autora 
que em 09/07/2015 
ocorreu o óbito do 
Sr. Alberto Fedele 
Berghetti. Relata 
que houve o 
pagamento do 
benefício, após o 
falecimento, no 
valor de R$ 788,00, 
o qual deverá ser 
estornado ao INSS. 
Discorre que o 
falecido deixou 
valores depositados 
na cooperativa, no 
valor aproximado de 
R$ 1.929,70, além 
de R$ 202,95, 
totalizando R$ 
2.132,65. Por fim, 
requer seja 
expedido alvará, em 
favor da autora, no 
valor de R$ 1.343, 
74, bem como seja 
restituído ao INSS 
o valor de R$ R$ 
788,00.</t>
  </si>
  <si>
    <t>Há possibili
dade de 
devolução do 
valor de R$ 
2.132,65</t>
  </si>
  <si>
    <t>Há chances 
de reversão 
em grau de 
Recurso 
Especial.</t>
  </si>
  <si>
    <t>Maria de Lourdes 
Holm Pedroso</t>
  </si>
  <si>
    <t>0005276-
51.2016.8.14.0045</t>
  </si>
  <si>
    <t>Natural Stones Ltda</t>
  </si>
  <si>
    <t>Execução de Título Extrajudicial Civil</t>
  </si>
  <si>
    <t>0015104-
30.2013.814.0028</t>
  </si>
  <si>
    <t>Vara do JEC-Marabá - PA</t>
  </si>
  <si>
    <t>Autor alega que 
recebeu cheque de 
associado, porém ao 
tentar sacar o 
mesmo, teve o 
documento devolvido 
por insuficiência 
de fundos. Na 
tentativa de 
recuperar as 
quantias 
negociadas, 
notificou 
extrajudicialmente 
o associado/
executado para 
pagamento, sem 
lograr êxito. 
Diante disso requer 
o pagamento do 
título.</t>
  </si>
  <si>
    <t>Autor alega 
que recebeu 
cheque de 
associado, 
porém ao 
tentar sacar 
o mesmo, 
teve o 
documento 
devolvido 
por insufici
ência de 
fundos. Na 
tentativa de 
recuperar as 
quantias 
negociadas, 
notificou ex
trajudicialm
ente o 
associado/
executado 
para 
pagamento, 
sem lograr 
êxito. 
Diante disso 
requer o 
pagamento do 
título 
através de 
Ação de 
Execução.</t>
  </si>
  <si>
    <t>Recurso de 
apelação da 
parte autora 
provido. 
Cooperativa 
e Banco Itaú 
condenados s
olidariament
e à 
restituição 
por danos 
materiais no 
importe de 
R$21.798,97 
e danos 
morais em 
R$10.000,00</t>
  </si>
  <si>
    <t>Baixa à Origem</t>
  </si>
  <si>
    <t>51533-
56.2017.8.09.0137</t>
  </si>
  <si>
    <t>01° Vara Cível-Rio 
Verde - GO</t>
  </si>
  <si>
    <t>AÇÃO CAUÇÃO EM 
GARANTIA.</t>
  </si>
  <si>
    <t>AÇÃO CAUÇÃO 
EM GARANTIA, 
não há 
pedido inden
izatório.</t>
  </si>
  <si>
    <t>ALEXSANDER COUTO 
PIRES - ME</t>
  </si>
  <si>
    <t>5349377.34.2017.8.0
9.0137</t>
  </si>
  <si>
    <t>2º Juizado Especial 
Cível-Rio Verde - GO</t>
  </si>
  <si>
    <t>Devolução indevida. 
Cheque. Dano Moral;</t>
  </si>
  <si>
    <t>21/11/2017 
 14:10</t>
  </si>
  <si>
    <t>Manoel de Queiroz 
Luziano</t>
  </si>
  <si>
    <t>5300902.87.2016.8.0
9.0135</t>
  </si>
  <si>
    <t>Maria Aparecida de 
Moraes Alves</t>
  </si>
  <si>
    <t>179326-
21.2016.8.09.0134</t>
  </si>
  <si>
    <t>Wilmar Rodrigues 
Dias</t>
  </si>
  <si>
    <t>5143469.83.2017.8.0
9.0135</t>
  </si>
  <si>
    <t>Retirada de valores 
indevidos - 
indenizatória.</t>
  </si>
  <si>
    <t>Danos 
morais, 
materiais e 
devolução da 
quota 
capital.</t>
  </si>
  <si>
    <t>RAPHAEL CABRAL DE 
OLIVEIRA</t>
  </si>
  <si>
    <t>5362295.76.2017.8.0
9.0135</t>
  </si>
  <si>
    <t>Inscrição em 
restritivos. 
Ausência de 
registro regular 
prévio;</t>
  </si>
  <si>
    <t>15/12/2017 
 10:20</t>
  </si>
  <si>
    <t>Ely Bessa da Silva</t>
  </si>
  <si>
    <t>5258383.63.2017.8.0
9.0135</t>
  </si>
  <si>
    <t>20/11/2017 
 08:40</t>
  </si>
  <si>
    <t>Célia Maria da 
Silva</t>
  </si>
  <si>
    <t>5275649.63.2017.8.0
9.0135</t>
  </si>
  <si>
    <t>Inscrição em 
restritivos. Falha 
operacional 
interna;</t>
  </si>
  <si>
    <t>06/11/2017 
 08:40</t>
  </si>
  <si>
    <t>MURILO LEMOS LIMA</t>
  </si>
  <si>
    <t>5322053.75.2017.8.0
9.0135</t>
  </si>
  <si>
    <t>Inscrição em 
restritivos. 
Ausência de 
registro regular 
prévio</t>
  </si>
  <si>
    <t>15/12/2017 
 11:00</t>
  </si>
  <si>
    <t>Gervasio Ferreira 
da Silva</t>
  </si>
  <si>
    <t>5323252.35.2017.8.0
9.0135</t>
  </si>
  <si>
    <t>10/11/2017 
 08:40</t>
  </si>
  <si>
    <t>IGOR FREITAS ROCHA</t>
  </si>
  <si>
    <t>5354912.47.2017.8.0
9.0135</t>
  </si>
  <si>
    <t>13/12/2017 
 11:20</t>
  </si>
  <si>
    <t>CLAUDIO MESQUITA 
FERREIRA ME</t>
  </si>
  <si>
    <t>227446-
64.2017.8.09.0036</t>
  </si>
  <si>
    <t>02ª Vara Cível-
Cristalina - GO</t>
  </si>
  <si>
    <t>Encargos 
contratuais. 
Ilegalidade. Juros 
remuneratórios. 
Acima da taxa-
média;</t>
  </si>
  <si>
    <t>Hueslany Hemily 
Sena Nunes</t>
  </si>
  <si>
    <t>5132882.60.2017.8.0
9.0051</t>
  </si>
  <si>
    <t>4º Juizado Especial 
Cível-Goiânia - GO</t>
  </si>
  <si>
    <t>A titulo de 
danos morais 
no valor de 
R$3.000,00 e 
por declarar 
inexistente 
o débito no 
valor de 
R$1.196,86.</t>
  </si>
  <si>
    <t>Queila Ribeiro 
Mendes</t>
  </si>
  <si>
    <t>5129726.64.2017.8.0
9.0051</t>
  </si>
  <si>
    <t>8º Juizado Especial 
Cível-Goiânia - GO</t>
  </si>
  <si>
    <t>Integralização da 
cota capital 
parcelada- 
Indenização.</t>
  </si>
  <si>
    <t>Fernando Mendes 
Cavalcanti</t>
  </si>
  <si>
    <t>5160531.97.2017.8.0
9.0051</t>
  </si>
  <si>
    <t>7ª Vara Cível-Goiânia - 
GO</t>
  </si>
  <si>
    <t>Furto de cheque - 
indenização por 
danos morais e 
materiais.</t>
  </si>
  <si>
    <t>Acordo 
realizado em 
audiência 
para 
pagamento do 
valor de R$ 
3.605,08 .</t>
  </si>
  <si>
    <t>WENDELL WINDER 
NEVES DE ALMEIDA</t>
  </si>
  <si>
    <t>Ação Monitória</t>
  </si>
  <si>
    <t>5201873.88.2017.8.0
9.0051</t>
  </si>
  <si>
    <t>5ª Vara Cível-Goiânia - 
GO</t>
  </si>
  <si>
    <t>Penhora/Bloqueio. 
Cota capital.</t>
  </si>
  <si>
    <t>Embargos à Ação 
Monitória Opostos</t>
  </si>
  <si>
    <t>0028545-
43.2017.8.19.0208</t>
  </si>
  <si>
    <t>a Autora entrou, 
novamente, com a 
Ação de 
Indenização, que 
está abaixo 
discriminada, em 
face a Cooperativa, 
isto porque, a 
primeira foi 
julgada extinta sem 
resolução do 
mérito, pela 
ausência de 
documentos 
indispensáveis à 
propositura da 
Ação.
Trata-se de Ação de 
Obrigação de Fazer 
c.c Indenização por 
danos morais, na 
qual a Autora 
alega, em síntese, 
ser Associada da 
Cooperativa.
Afirma receber seu 
salário na conta 
corrente, além de 
efetuar operações 
no cartãos do 
crédito.
Alega que, em 23/12/
2016, sexta-feira, 
por volta das 23h, 
ao tentar utilizar 
seu cartão de 
débito para efetuar 
o pagamento da 
conta de uma 
lanchonete, 
supostamente, não 
teve o pagamento 
autorizado. Mesma 
oportunidade, teria 
se dirigido, à 
outro 
estabelecimento, 
onde teve, 
novamente, o 
pagamento recusado. 
Assim, afirma que, 
no mesmo momento, 
tentou contato com 
a Cooperativa, sem 
sucesso.
Aduz que segunda-
feira, teria 
entrado em contato 
com o Gerente 
Dario, de sua 
conta, que teria 
lhe informado sobre 
a existência de um 
saldo em aberto, 
motivo pelo qual, 
seu cartão com 
função dupla 
(crédito e débito) 
fora bloqueado pelo 
sistema.
Alega, ainda, que o 
débito acima 
mencionado estava 
em processo de 
negociação e que 
este nada teria 
haver com seu 
cartão de débito.
Diante do exposto, 
pleiteia: (i) 
inversão do ônus da 
prova; (ii) 
condenação à título 
de indenização a 
danos morais, no 
valor de R$ 
15.000,00.
Assim, sob tais 
fundamento, 
pleiteia: (i) 
tutela antecipada, 
para a imediata 
exclusão de seu 
nome dos cadastros 
de proteção ao 
crédito; (ii) 
inexigibilidade do 
débito. (iii) 
indenização a 
título de dano 
moral no valor de 
R$ 46.850,00; (iv) 
pagamento da Ré, em 
custas e honorários 
advocatícios.
Informamos que a 
liminar foi 
indeferida, 
conforme segue</t>
  </si>
  <si>
    <t>10/11/2017 
 14:30</t>
  </si>
  <si>
    <t>O Risco é 
considerado 
remoto, pelo 
pagamento da 
condenação.</t>
  </si>
  <si>
    <t>Flavia Carvalho da 
Silva</t>
  </si>
  <si>
    <t>0024019-
33.2017.8.19.0208</t>
  </si>
  <si>
    <t>Trata-se de Ação de 
Obrigação de Fazer 
c.c Indenizatória 
por Danos Morais 
c.c. Pedido de 
Antecipação da 
Tutela, na qual a 
Autora alega, em 
síntese, que em 
março de 2017, 
teria recebido um e-
mail da 
Cooperativa, 
confirmando acordo 
de débito que 
encontrava-se em 
aberto, referente a 
Cédula de Crédito 
n° 17730-1, no 
valor de R$ 732,00, 
que teria sido pago 
corretamente. 
Afirma que efetuou 
o pagamento do 
valor supracitado, 
acreditando que seu 
nome sairia dos 
órgãos de proteção 
ao crédito, 
contudo, afirma que 
permanece com o 
nome negativado.
Alega que a 
Cooperativa teria 
informado à ela que 
o valor em aberto 
seria referente ao 
cartão de crédito, 
o qual afirma 
desconhecer. 
Diante o exposto, 
pleiteia: (i) 
antecipação da 
tutela, para que a 
Cooperativa retire 
o nome da Autora 
dos órgãos de 
proteção ao 
crédito, bem como 
se abstenha de 
inseri-lo sem justa 
causa; (ii) 
condenação ao 
pagamento de dano 
moral, no valor de 
R$ 10.000,00; (iii) 
inversão do ônus da 
prova.</t>
  </si>
  <si>
    <t>Marcia Helena 
Soares Silva</t>
  </si>
  <si>
    <t>0097253-
87.2017.8.19.0001</t>
  </si>
  <si>
    <t>1ª Vara Cível-São João 
de Meriti - RJ</t>
  </si>
  <si>
    <t>Trata-se de Ação 
Indenizatória, 
ajuizada em face de 
TECBAN – Tecnologia 
Bancária e Sicredi, 
na qual a Autora  
aduz ser cliente da 
Cooperativa, e que 
no dia 14/02/2017, 
por volta das 
8h40m, teria saído 
na estação de metrô 
Siqueira Campos e 
utilizou um caixa 
eletrônico para 
realizar um saque 
de R$ 600,00 
(seiscentos reais).
Afirma que as 
cédulas não saíram 
do caixa 
eletrônico, tendo 
aparecido uma 
mensagem de erro, 
entretanto, a 
quantia foi 
debitada de sua 
conta normalmente.
Alega ter feito 
diversos contatos e 
a gerente Fátima 
teria informado que 
a Cooperativa não 
poderia se 
responsabilizar, já 
que o caixa 
eletrônico não 
pertencia à 
Cooperativa.
Diante do exposto, 
pleiteia a 
condenação das Rés 
ao pagamento de 
danos materiais no 
valor de R$ 600,00 
e danos morais de 
R$ 32.795,00.</t>
  </si>
  <si>
    <t>Considerando 
a fase 
incial, o 
risco é 
considerado 
possivel.</t>
  </si>
  <si>
    <t>Vera Cássia 
Carrenho Tavares</t>
  </si>
  <si>
    <t>0022932-
54.2017.8.19.0204</t>
  </si>
  <si>
    <t>29º Juizado Especial 
Cível-Rio de Janeiro - 
RJ</t>
  </si>
  <si>
    <t>Trata-se de Ação 
Indenizatória c.c. 
obrigação de Fazer, 
na qual a Autora 
alega, em síntese, 
que é Cliente da 
Operadora 
Telefônica, com 
vencimento dia 21/
03/2017, no valor 
de R$ 45,95 
(quarenta e cinco 
reais e noventa e 
cinco centavos) que 
teria sido paga em 
14/03/2017.
Afirma que a conta 
encontra-se “em 
aberto” no sistema 
da Vivo e que por 
este motivo, sua 
conta teria sido 
bloqueada e que 
teria efetuado 
novamente o 
pagamento da conta 
em 19/04/2017 e que 
o valor teria sido 
debitado de sua 
conta junto ao 
Banco Sicredi S.A.
Diante disso, 
pleiteia: (i) 
condenação a título 
de danos morais no 
valor de R$ 
5.000,00 (cinco mil 
reais); (ii) 
reconhecimento do 
pagamento, no dia 
14/03/2017, no 
valor de R$ 45,95 
(quarenta e cinco 
reais e noventa e 
cinco centavos); 
(iii) restituição 
dos valores pagos 
indevidamente; (iv) 
inversão do ônus da 
prova.</t>
  </si>
  <si>
    <t>Considerando 
a fase 
inicial do 
processo o 
risco é 
considerado 
possível.</t>
  </si>
  <si>
    <t>0040170-
86.2017.8.19.0204</t>
  </si>
  <si>
    <t>17º Juizado Especial 
Cível-Rio de Janeiro - 
RJ</t>
  </si>
  <si>
    <t>Trata-se de Ação 
Indenizatória 
proposta por Vera 
Cassia em face da 
Telefônica e 
Sicredi Rio, no 
qual a Autora 
afirma ser 
correntista da 
Sicredi, e que 
teria pago um 
boleto referente a 
conta telefônica nº 
(21) 99779-0953, no 
valor de R$ 49,99, 
no dia 17/08/2017, 
contudo, teria sido 
surpreendida com a 
informação de que o 
pagamento estava 
pendente.
Aduz ter realizado 
um segundo 
pagamento do boleto 
no dia 13/09/2017, 
que reputa ser 
indevido.
Diante do exposto, 
pleiteia 
indenização por 
danos morais no 
valor de R$ 
5.000,00 e 
restituição do 
valor pago em dobro 
no valor de R$ 
49,99.</t>
  </si>
  <si>
    <t>30/11/2017 
 11:15</t>
  </si>
  <si>
    <t>Considerando 
a sentença, 
o risco é 
considerado:
- provável 
nos danos 
materiais 
- possível 
os danos 
morais.</t>
  </si>
  <si>
    <t>BRUNO DE LIMA 
HELMER</t>
  </si>
  <si>
    <t>0248984-
33.2017.8.19.0001</t>
  </si>
  <si>
    <t>23º Juizado Especial 
Cível-Rio de Janeiro - 
RJ</t>
  </si>
  <si>
    <t>Trata-se de Ação De 
Obrigação De Fazer 
C/C Indenizatória 
Por Danos Morais e 
Materiais C/C 
Tutela Antecipada, 
na qual o Autor 
alega, em síntese, 
ter realizado um 
acordo com a 
Cooperativa, onde 
pagaria o valor de 
R$ 1.761,48, em 
parcelas igual de 
R$ 266,07.
Afirma ter efetuado 
todos os pagamentos 
e que a Cooperativa 
não teria 
reconhecido tal 
pagamento e, ainda, 
não teria excluído 
seu nome dos órgãos 
de proteção ao 
crédito. 
Diante do exposto, 
pleiteia: (i) 
benefício da 
justiça gratuita; 
(ii) inversão do 
ônus da prova; 
(iii) indenização à 
título de danos 
morais, no valor de 
R$ 20.000,00; (iv) 
tutela antecipada 
para que a 
Cooperativa retire 
seu nome dos órgãos 
de proteção ao 
crédito; (v) 
condenação ao 
pagamento de custas 
e honorários 
advocatícios.
Informamos que a 
liminar foi 
indeferida, 
conforme segue:
“Indefiro o pedido 
de tutela 
provisória, tendo 
em vista que não se 
fazem presentes os 
requisitos que 
autorizam sua 
concessão, 
notadamente a 
presença de 
elementos que 
evidenciem a 
probabilidade do 
direito, nos termos 
do artigo 300 do 
CPC. Registre-se, 
ainda, que eventual 
dano causado à 
parte autora será 
devidamente 
indenizado quando 
da prolação da 
sentença. Aguarde-
se a audiência já 
designada.”</t>
  </si>
  <si>
    <t>21/11/2017 
 11:50</t>
  </si>
  <si>
    <t>DELAMAR DIAS 
COUTINHO</t>
  </si>
  <si>
    <t>Trata-se de ação 
declaratória de 
inexistência de 
débito c/c 
repetição de 
indébito, danos 
morais e pedido de 
tutela antecipada, 
na qual alega o 
autor ser 
correntista do 
banco Sicredi, 
Agência 0663, CC 
92359-1, a qual 
alega jamais ter 
movimentado, porem, 
passou a receber 
cobranças a título 
de seguro, cesta de 
relacionamentos, 
etc., o que 
resultou em saldo 
negativo em conta. 
Afirma ter 
procurado o banco 
buscando solucionar 
o problema, tendo 
assinado documentos 
sem ler, o que 
resultou em novas 
cobranças de um 
suposto 
financiamento, o 
qual afirma jamais 
ter contratado 
(B41520281). 
Requer, 
liminarmente, a 
retirada de seu 
nome dos órgãos de 
proteção ao 
crédito, bem como a 
suspensão dos 
descontos em sua 
conta corrente, o 
que restou 
indeferido. No 
mérito, seja 
declarado 
inexistente o 
débito, devolução 
em dobro do valor 
de R$ 321,63, bem 
como indenização 
por danos morais.</t>
  </si>
  <si>
    <t>Há chance de 
condenação 
em danos 
morais e 
materiais, 
caso 
verificado 
excesso pela 
instituição 
financeira.</t>
  </si>
  <si>
    <t>NILSON LOPES 
RODRIGUES</t>
  </si>
  <si>
    <t>0020847-
36.2016.8.21.0023</t>
  </si>
  <si>
    <t>Trata-se de ação 
indenizatória em 
que alega o autor 
que é fiador de um 
contrato de 
financiamento 
efetuado por Edilsa 
da Silva de 
Medeiros. Sustenta 
que se surpreendeu 
com apontamento 
restritivo em seu 
nome junto ao SPC e 
Serasa, em 
decorrência de 
pendencia 
financeira junto a 
financeira Aymore, 
no valor de R$ 
17.206,32, contrato 
n.20022378920. 
Afirma efetuou o 
pagamento referente 
ao mês de agosto, 
no dia 03/08/2016, 
às 12h48, no valor 
de R$ 716,93, na 
lotérica ponto 
certo. Aduz que há 
divergência entre o 
código de barras 
constante no boleto 
e o efetivamente 
pago. Afirma que o 
local onde efetuou 
o pagamento trata-
se de agente 
credenciado da 
cooperativa e que 
esta forneceu nova 
via de comprovante 
do mês de agosto em 
12/01/2017, pois o 
original estava 
gasto. Alega ainda 
que a cooperativa 
efetuou o pagamento 
da referida 
parcela, com 
inclusão de juros e 
correção, no valor 
de R$ 1.253,56, em 
23/01/2017. Por 
fim, requer 
declaração de 
inexistência de 
débito e 
indenização por 
danos morais.</t>
  </si>
  <si>
    <t>CIV01. Mandado de 
Citação (recebimento)</t>
  </si>
  <si>
    <t>Há chance de 
condenação 
caso 
evidenciada 
falha na 
prestação de 
serviço pela 
cooperativa.</t>
  </si>
  <si>
    <t>DITRENTO POSTOS E 
LOGÍSTICA LTDA</t>
  </si>
  <si>
    <t>007/1.17.0001860-3</t>
  </si>
  <si>
    <t>Trata-se de ação 
declaratória de 
inexigibilidade de 
título c/c pedido 
liminar de 
cancelamento de 
protesto, na qual 
alega o autor ter 
sido surpreendido 
pela intimação 
referente ao aponte 
de nº 799396-0, 
junto ao Cartório 
de Camaquã, no 
valor de R$ 
3.082,64, emitido 
pela corré MORAIS E 
SILVEIRA COMÉRCIO E 
REPRESENTAÇÕES DE 
ALIMENTOS LTDA – 
ME, com a qual 
afirma jamais ter 
contratado. Requer, 
liminarmente, o 
cancelamento do 
referido protesto, 
o que restou 
deferido – através 
de ofício ao 
respectivo cartório 
para cumprimento. 
No mérito, o 
cancelamento 
definitivo do 
título, bem como 
indenização por 
danos morais.</t>
  </si>
  <si>
    <t>Há risco de 
condenação 
em danos 
morais, caso 
reste 
configurado 
excesso pela 
instituição 
demandada.</t>
  </si>
  <si>
    <t>MARCIO GIAN FLECK 
GALVÃO</t>
  </si>
  <si>
    <t>9001152-
46.2017.8.21.0042</t>
  </si>
  <si>
    <t>Juizado Especial-
Canguçu - RS</t>
  </si>
  <si>
    <t>O autor reclama que 
foi surpreendido 
com a inscrição do 
seu nome nos 
cadastros 
restritivos de 
crédito. Afirma que 
é avalista e que 
não foi previamente 
notificado da 
dívida pendente. 
Pede indenização 
por danos morais.</t>
  </si>
  <si>
    <t>Joselmar Santos 
Martins</t>
  </si>
  <si>
    <t>5034438-
62.2017.4.04.7100</t>
  </si>
  <si>
    <t>6ª Vara Federal de 
Porto Alegre da Seção 
Judiciária do Rio 
Grande do Sul-Porto 
Alegre - RS</t>
  </si>
  <si>
    <t>Em suma, alegam os 
autores que 
firmaram, em 05/08/
2015, cédula de 
crédito rural pelo 
PRONAF no valor de 
R$ 24.300,00, para 
financiar sua 
lavoura de arroz. 
Mencionam que a 
empresa credenciada 
pelo réu elaborou 
laudos de 
assistência técnica 
durante diversas 
fases da lavoura, 
tendo atestado por 
ultimo que o 
produto recolhido 
seria de péssima 
qualidade, com 
receita prevista 
zero, o que se deu 
pelas chuvas 
causadas pelo El 
Nino.
Referem que tiveram 
o pedido de 
cobertura PROAGRO 
MAIS indeferido 
pelo réu em 11/10/
2016, pelo que 
foram inscritos nos 
cadastros de 
inadimplentes e 
forçados a celebrar 
cédula de crédito 
bancário em 10/02/
17, no valor de R$ 
33.027,32.
Alegam que a 
negativa do crédito 
rural foi ilegal, 
tendo sido a 
celebração da 
cédula de crédito 
bancário abusiva.
Pretendem a 
inexigibilidade das 
parcelas de cédula 
de crédito 
bancário, bem como 
a proibição de 
qualquer registro 
negativo envolvendo 
a referida cédula. 
Requerem, ainda, a 
condenação do Banco 
Central ao 
pagamento da 
cobertura PROAGRO 
MAIS, a declaração 
da nulidade de 
crédito bancário 
(ou a prorrogação 
do seu calendário 
de pagamento) e a 
condenação do 
Sicredi ao 
pagamento de 
indenização de R$ 
10.000,00. 	
O Sicredi foi 
intimado a se 
manifestar, em 5 
dias (prazo 17/07) 
sobre o pedido de 
liminar (para 
inexigibilidade das 
parcelas de cédula 
de crédito 
bancário, bem o 
interesse na 
realização de 
audiência de 
conciliação e 
mediação.</t>
  </si>
  <si>
    <t>Edson Silva de 
Araujo</t>
  </si>
  <si>
    <t>9002811-
98.2017.8.21.0007</t>
  </si>
  <si>
    <t>Vara do JEC-Camaquã - 
RS</t>
  </si>
  <si>
    <t>Os autores relatam 
que, acompanhavam 
um amigo até o 
Sicredi quando ao 
entrarem na agencia 
o Gerente RANIERY 
dirigiu-se até o 
autor JOÃO CERILO 
de forma agressiva, 
questionando acerca 
de pagamentos de 
contas o coautor 
EDSON SILVA 
interveio afirmando 
que o Sr. JOÃO 
CERILO havia 
passado por um 
procedimento médico 
e poderia passar 
mal. Afirmam que, o 
gerente  permaneceu 
“ofendendo os 
autores, os 
chamando de 
devedores e 
questionando sobre 
pagamentos de 
contas”.
Refere que o 
gerente RANIERY 
ofendeu em voz alta 
aos autores na fila 
do banco em horário 
de grande fluxo. 
Reclama que o 
tratamento recebido 
teria causado abalo 
moral, ferindo a 
sua honra e 
prejudicando a sua 
imagem.</t>
  </si>
  <si>
    <t>08/11/2017 
 19:20</t>
  </si>
  <si>
    <t>Luis Carlos Seus</t>
  </si>
  <si>
    <t>9004881-
43.2017.8.21.0022</t>
  </si>
  <si>
    <t>Juizado Especial Cível-
Pelotas - RS</t>
  </si>
  <si>
    <t>Trata-se de 
tentativa de 
assalto ocorrida em 
20/03/17, em torno 
de 11h50, em 
Pelotas, na qual 
houve troca de 
tiros entre o 
vigilante da 
agência e os 
bandidos. O autor 
refere que alem de 
ter sido exposto ao 
risco do tiroteio, 
teve o veículo de 
seu filho atingido 
pelos tiros. Requer 
ser indenizado de 
R$ 2.292,00 pelos 
danos no veículo e 
R$ 9.370,00 pelos 
danos morais.</t>
  </si>
  <si>
    <t>Aguardando Expedição de 
Carta Precatória</t>
  </si>
  <si>
    <t>Claudio Renato 
Ziebell</t>
  </si>
  <si>
    <t>9001793-
94.2017.8.21.0022</t>
  </si>
  <si>
    <t>.Trata-se de ação 
de inexistência de 
débito c/c 
repetição de 
indébito e 
reparação por danos 
morais, na qual o 
autor alega ser 
correntista da 
cooperativa ré e 
que ao requerer um 
empréstimo, lhe foi 
imposta a 
contratação de um 
seguro de vida, 
este que teria um 
custo de R$ 25,31 
com vigência de um 
(01) ano, o qual 
seria de 
responsabilidade da 
corré, ICATU 
SEGUROS S/A., porém 
as cobranças teriam 
perdurado de forma 
mensal, por mais de 
13 anos. Requer a 
declaração da 
inexistência de 
debito, a devolução 
em dobro dos 
valores 
descontados, bem 
como indenização 
por danos morais.</t>
  </si>
  <si>
    <t>Há chance de 
condenação 
caso reste 
evidenciada 
falha na 
prestação de 
serviço pela 
instituição 
financeira.</t>
  </si>
  <si>
    <t>Manoel Carlos 
Lacerda Soares</t>
  </si>
  <si>
    <t>9000244-
86.2017.8.21.0042</t>
  </si>
  <si>
    <t>Trata-se de Ação 
Declaratória de 
Inexistência de 
Débito com Pedido 
de Tutela de 
Urgência, onde 
relata a parte 
autora que possui 
conta junto à 
cooperativa.
Relata que realizou 
a contratação de 
três cédulas de  
crédito – B30931206-
8; B40931986-2 e 
B40932090-9. Aduz 
que com as cédulas 
de crédito, foi 
contratado seguro 
prestamista.
Alega que a 
modalidade do 
seguro prestamista 
contratado visa 
garantir o 
pagamento da dívida 
em casos de morte 
ou invalidez 
permanente do 
devedor.
Relata que sofreu 
um acidente 
vascular cerebral e 
ficou com inúmeras 
sequelas, dentre 
elas, alteração na 
marcha e paralisia 
parcial do lado 
esquerdo do corpo, 
o que ocasionou na 
sua aposentadoria 
por invalidez.
Alega que o fato 
foi comunicado à 
cooperativa, no 
entanto, nenhuma 
providência foi 
tomada no sentido 
de fazer cessar as 
cobranças derivadas 
dos contratos 
apontados.</t>
  </si>
  <si>
    <t>Caso fique 
comprovado 
que houve 
falha na 
prestação de 
serviços por 
parte da 
cooperativa, 
poderá haver 
condenação 
em danos 
morais</t>
  </si>
  <si>
    <t>LEONARDO BARBOSA 
CUSTÓDIO - ME</t>
  </si>
  <si>
    <t>022/1.16.0010524-4</t>
  </si>
  <si>
    <t>Trata-se de ação 
declaratória, onde 
alega o autor que a 
empresa A. F. 
Produções não 
cumpriu com o 
contratado, sendo 
inexigíveis os 
títulos emitidos.</t>
  </si>
  <si>
    <t>Há chance de 
condenação 
apenas em 
honorários</t>
  </si>
  <si>
    <t>Eliandra Valeron 
Weber</t>
  </si>
  <si>
    <t>9004307-
20.2017.8.21.0022</t>
  </si>
  <si>
    <t>Trata-se de ação 
declaratória de 
inexistência de 
débito c/c 
indenização por 
danos morais, na 
qual a autora alega 
ter adquirido 
produtos junto a 
corré LOJAS 
LEITZKE, de forma 
parcelada, através 
de boletos.  Afirma 
ter quitado os 
mesmos e mesmo 
assim ter sido 
surpreendida pela 
notícia de que 
estava negativada. 
Requer, 
liminarmente, a 
exclusão dos órgãos 
restritivos de 
crédito. No mérito, 
a declaração de 
inexistência do 
referido débito, 
bem como danos 
morais.</t>
  </si>
  <si>
    <t>CLÍNICA DS SAÚDE 
LTDA ME</t>
  </si>
  <si>
    <t>A empresa autora 
sustenta que em 
razão de 
dificuldades 
financeiras atrasou 
o pagamento das 
parcelas do 
financiamento 
B51131626-6, que 
possui alienação 
fiduciária de 
imóvel em garantia. 
Sustenta que vinha 
efetuando 
pagamentos com 
atraso e estava 
negociando com o 
gerente, de forma 
que não assinou a 
notificação do 
Registro de Imóveis 
para a sua 
constituição em 
mora. Relata que os 
pagamentos também 
são debitados 
mensalmente da sua 
conta corrente. 
Sustenta que não 
recebeu notificação 
acerca da 
realização do 
leilão. Alega que o 
imóvel é a 
residência dos 
autores. Pedem a 
anulação da 
consolidação da 
propriedade. Não 
foi concedida 
tutela de urgência, 
tampouco foi 
deferido o efeito 
suspensivo ao 
agravo de 
instrumento.</t>
  </si>
  <si>
    <t>Não há 
pedido que 
implique no 
desembolso 
de valores, 
exceto 
custas e 
honorários 
de 
sucumbência. 
Considerando 
que ainda 
não há 
sentença, a 
probabilidad
e de perda é 
considerada 
possível.</t>
  </si>
  <si>
    <t>Airton Glei da 
Silva Xavier</t>
  </si>
  <si>
    <t>.Na ação em 
comento, o autor 
refere que é 
cliente da agência 
0663, conta 
corrente 96770-0, 
tendo sido 
utilizada sua conta 
bancária para 
pagamento de guia 
da Secretaria da 
Fazenda do Paraná 
no valor de R$ 
1.271,68. Refere 
nunca ter efetuado 
tal pagamento, 
aduzindo que houve 
fraude com sua 
conta.
Alegando prejuízos, 
pois sua conta 
teria entrado em 
saldo negativo e 
destinaria parte do 
dinheiro para pagar 
sua fatura de 
cartão de crédito 
(R$ 227,15), requer 
(i) a 
desconstituição do 
débito indevido de 
R$ 1.271,68, (ii) a 
devolução em dobro 
do valor cobrado, 
(iii) a manutenção 
da fatura de cartão 
de crédito com seu 
vencimento original 
(R$ 227,15) e (iv) 
a condenação em 
indenização por 
danos morais de R$ 
10.000,00.</t>
  </si>
  <si>
    <t>Delmar Jose Flores</t>
  </si>
  <si>
    <t>0024603-
22.2017.8.21.0022</t>
  </si>
  <si>
    <t>Trata-se de Ação 
Indenizatória por 
Danos Materiais e 
Morais proposta por 
DELMAR JOSÉ FLORES 
em face da 
Cooperativa Sicredi 
Zona Sul, alegando, 
em síntese, que no 
dia 19/08/2016 
emitiu um cheque nº 
000192, no valor de 
R$ 250,00 (duzentos 
e cinquenta reais).
Relata que no dia 
29/08/2016, ao 
conferir seu 
extrato, verificou 
que o cheque 
emitido foi 
compensado pelo 
valor de R$ 
2.050,00 (dois mil 
e cinquenta reais).
Alega ter levado 
tal situação até 
seu gerente na 
Unidade de 
Atendimento, porém, 
sua situação não 
foi resolvida.
Aduz que ao 
verificar a 
microfilmagem do 
cheque, verificou 
que o mesmo foi 
falsificado.</t>
  </si>
  <si>
    <t>Caso seja 
comprovado 
que foi caso 
de fraude, a 
cooperativa 
poderá ser 
condenada em 
danos 
morais.</t>
  </si>
  <si>
    <t>Edilsa da Silva de 
Medeiros</t>
  </si>
  <si>
    <t>Trata-se de Ação 
Ordinária com 
Pedido de Tutela de 
Urgência, onde a 
parte autora relata 
que possui um 
financiamento junto 
ao Banco Aymoré, a 
ser pago em 48 
prestações de R$ 
716,93.
Relata que todos os 
pagamentos 
referentes às 
parcelas estão em 
dia e que realiza 
os pagamentos em 
uma lotérica 
credenciada do 
Sicredi.
Alega que ao tentar 
efetuar compras a 
crédito, o mesmo 
lhe foi negado em 
virtude de cadastro 
junto aos órgãos de 
proteção ao 
crédito.
Relata que entrou 
em contato com o 
SPC sendo informada 
que sua inscrição é 
junto à financeira 
Aymoré. Ao entrar 
em contato junto ao 
SERASA foi 
informada que seu 
débito era junto ao 
Santander.
Aduz que entrou em 
contato com a 
Aymoré questionando 
a respeito do 
financiamento, 
sendo informada que 
suas parcelas 
estavam em dia.
Relata que em 
janeiro do corrente 
ano, descobriu que 
o código de barras 
do comprovante de 
pagamento não 
correspondia ao 
código de barras do 
boleto, tendo sido 
digitado 
erroneamente na 
lotérica.
Alega que ao 
procurar o Sicredi, 
o mesmo reconheceu 
o erro do agente 
credenciado ao 
digitar o código de 
barras errado, 
forneceu novo 
boleto e efetuou o 
pagamento da 
parcela referente, 
com juros e 
correção, no valor 
de R$ 1.253,56.</t>
  </si>
  <si>
    <t>Caso seja 
comprovado 
que houve 
falha na 
prestação de 
serviços por 
parte do 
Sicredi, 
poderá haver 
condenação 
em danos 
morais.</t>
  </si>
  <si>
    <t>Jaime Modonezi</t>
  </si>
  <si>
    <t>0000417-
16.2017.8.16.0040</t>
  </si>
  <si>
    <t>"Inscrição indevida 
em órgão de 
proteção ao 
crédito, por dívida 
já quitada.
- PEDIDOS: Requer a 
declaração de 
inexistência da 
dívida e 
indenização por 
danos morais.
- VALOR ESTIMADO: 
R$ 15.000,00"</t>
  </si>
  <si>
    <t>Aparecida Kiihl de 
Araujo</t>
  </si>
  <si>
    <t>8010168-
80.2017.8.11.0022</t>
  </si>
  <si>
    <t>"Inscrição 
indevida. Fraude. 
Contrato 
inexistente.
- PEDIDOS: 
Declaração de 
inexistência do 
débito, 
apresentação dos 
documentos que 
geraram o débito e 
indenização por 
danos morais.
- VALOR ESTIMADO: 
R$ 5.000,00"</t>
  </si>
  <si>
    <t>8010164-
43.2017.8.11.0022</t>
  </si>
  <si>
    <t>8010166-
13.2017.8.11.0022</t>
  </si>
  <si>
    <t>Práticas abusivas.</t>
  </si>
  <si>
    <t>WESLEY SILVEIRA DE 
SOUZA CARVALHO</t>
  </si>
  <si>
    <t>8010176-
57.2017.8.11.0022</t>
  </si>
  <si>
    <t>08/11/2017 
 16:30</t>
  </si>
  <si>
    <t>8010178-
27.2017.8.11.0022</t>
  </si>
  <si>
    <t>Altair Macedo 
Pereira</t>
  </si>
  <si>
    <t>0018654-
28.2017.8.16.0031</t>
  </si>
  <si>
    <t>Trata-se se Ação 
Declaratória 
ajuizada apor 
Altair Macedo no 
qual alega ter sido 
negativado 
“indevidamente” 
pelas supostas 
dívidas vencidas na 
data de 18/08/2014, 
referente ao 
contrato nº 0000476
3319114801007 e na 
data 01/07/2014 
referente ao 
contrato nº CC05772-
0.
Afirma não ser 
devedor da 
Cooperativa na 
medida em que não 
possui nenhum 
contrato com a 
Sicredi capaz de 
gerar a 
negativação. 
Diante disso, 
pleiteia 
indenização por 
danos morais no 
valor de R$ 
20.000,00 (vinte 
mil reais) e tutela 
antecipada para 
baixa da 
negativação.
O Juiz indeferiu a 
tutela para baixa 
da negativação.</t>
  </si>
  <si>
    <t>23/01/2018 
 14:11</t>
  </si>
  <si>
    <t>Catarina Lakouski 
Sprot</t>
  </si>
  <si>
    <t>0002421-
29.2017.8.16.0136</t>
  </si>
  <si>
    <t>Samuel Felipe 
Weirich</t>
  </si>
  <si>
    <t>0005514-
72.2017.8.16.0112</t>
  </si>
  <si>
    <t>Márcio Borges de 
Melo</t>
  </si>
  <si>
    <t>0000242-
95.2017.8.16.0048</t>
  </si>
  <si>
    <t>Vara Cível e Anexos-
Assis Chateaubriand - 
PR</t>
  </si>
  <si>
    <t>Ação de 
Cobrança</t>
  </si>
  <si>
    <t>Sandra Mara Zapello</t>
  </si>
  <si>
    <t>0001025-
87.2017.8.16.0048</t>
  </si>
  <si>
    <t>.Cobrança indevida</t>
  </si>
  <si>
    <t>Miguel José de 
Loreno</t>
  </si>
  <si>
    <t>0001023-
20.2017.8.16.0048</t>
  </si>
  <si>
    <t>Edevaldo Pereira</t>
  </si>
  <si>
    <t>1509/2013</t>
  </si>
  <si>
    <t>Reclamação 
referente a tempo 
excessivo de espera 
em fila.</t>
  </si>
  <si>
    <t>Por se 
tratar de 
procedimento 
administrati
vo junto ao 
Procon, ao 
qual não é 
atribuído 
valor à 
causa não é 
possível 
estimar 
valor para 
eventual 
condenação, 
podendo ser 
imposta 
multa ou 
penalidade 
de 
advertência.</t>
  </si>
  <si>
    <t>Valmir de Abreu</t>
  </si>
  <si>
    <t>0004838-
47.2017.8.16.0170</t>
  </si>
  <si>
    <t>.Autor alega que 
houve recusa da 
cooperativa em 
abrir conta 
salário, pois 
possuía débitos 
referentes ao uso 
de limite de sua 
conta corrente</t>
  </si>
  <si>
    <t>23/02/2018 
 14:00</t>
  </si>
  <si>
    <t>Cleverson Antonio 
Higino Campanerutti</t>
  </si>
  <si>
    <t>0002299-
11.2017.8.16.0170</t>
  </si>
  <si>
    <t>.Cobrança e 
inscrição indevida</t>
  </si>
  <si>
    <t>.Valor 
conforme 
sentença</t>
  </si>
  <si>
    <t>0014352-
58.2016.8.16.0170</t>
  </si>
  <si>
    <t>.Inscrição indevida 
de débitos nas 
faturas do cartão 
do autor que este 
desconhecia</t>
  </si>
  <si>
    <t>LEANDRO BATISTA 
ROSA</t>
  </si>
  <si>
    <t>0006612-
15.2017.8.16.0170</t>
  </si>
  <si>
    <t>"O Autor alega que 
realizou a quitação 
de todos os seus 
débitos junto à Ré, 
em 26/06/2014. No 
entanto, após a 
quitação da dívida 
foi cobrado a pagar 
o valor de R$ 
906,62 (novecentos 
e seis reais e 
sessenta e dois 
centavos, sem 
qualquer 
explicação, 
cobrança esta que 
entende indevida.
- PEDIDOS: Requer a 
declaração de 
inexigibilidade da 
dívida; indenização 
por danos morais e 
a restituição em 
dobro do valor pago 
indevidamente.
- VALOR ESTIMADO: 
R$ 5.000,00"</t>
  </si>
  <si>
    <t>ESTOFARIA BRUM LTDA-
ME</t>
  </si>
  <si>
    <t>0005990-
33.2017.8.16.0170</t>
  </si>
  <si>
    <t>"Protesto indevido 
de título. 
Desacordo 
comercial. Endosso 
Mandato.
- PEDIDOS: Requer a 
antecipação dos 
efeitos da tutela 
para o cancelamento 
imediato da 
restrição. No 
mérito, requer 
indenização por 
danos morais.
- VALOR ESTIMADO: 
R$ 15.000,00"</t>
  </si>
  <si>
    <t>Acordo 
quitado.</t>
  </si>
  <si>
    <t>Raquel Aparecida 
Leal Machado Me.</t>
  </si>
  <si>
    <t>0000284-
75.2017.8.16.0168</t>
  </si>
  <si>
    <t>G P ZARDO E CIA 
LTDA ME</t>
  </si>
  <si>
    <t>0001765-
47.2017.8.16.0112</t>
  </si>
  <si>
    <t>Fernando Henrique 
Schuh</t>
  </si>
  <si>
    <t>0005539-
08.2017.8.16.0170</t>
  </si>
  <si>
    <t>.Saque indevido.</t>
  </si>
  <si>
    <t>Gleison Elder 
Strazzi</t>
  </si>
  <si>
    <t>0009001-
70.2017.8.16.0170</t>
  </si>
  <si>
    <t>"Cobrança indevida, 
por conta já 
encerrada. O Autor 
alega que solicitou 
o encerramento de 
sua conta em 
setembro de 2015. 
No entanto, em 
março de 2017, foi 
enviada para a casa 
de seus pais uma 
comunicação dos 
órgãos de proteção 
ao crédito, acerca 
de uma restrição em 
seu nome a pedido 
da Cooperativa. 
Afirma que entrou 
em contato com a 
gerência da 
Cooperativa, que 
lhe informou que 
tudo estaria 
resolvido e 
providenciariam a 
baixa dos débitos, 
posto que 
indevidos. Relata 
que, em junho de 
2017, foi enviada 
uma nova 
notificação 
referente aos 
mesmos débitos. 
- PEDIDOS: Requer a 
antecipação dos 
efeitos da tutela 
para a retirada 
imediata de seu 
nome dos órgãos de 
proteção ao 
crédito. No mérito, 
requer indenização 
por danos morais.
- VALOR ESTIMADO: 
R$ 15.000,00"</t>
  </si>
  <si>
    <t>16/02/2018 
 14:30</t>
  </si>
  <si>
    <t>Lucas Augusto 
Pasqualli</t>
  </si>
  <si>
    <t>0009272-
79.2017.8.16.0170</t>
  </si>
  <si>
    <t>"Cobrança vexatória 
junto ao antigo 
escritório no qual 
o Autor trabalhava.
- PEDIDOS: Requer 
indenização por 
danos morais.
- VALOR ESTIMADO: 
R$ 5.000,00"</t>
  </si>
  <si>
    <t>N A BENEDIK &amp; CIA 
LTDA - ME</t>
  </si>
  <si>
    <t>0024934-
18.2017.8.16.0030</t>
  </si>
  <si>
    <t>03º Juizado Especial 
Cível-Foz do Iguaçu - 
PR</t>
  </si>
  <si>
    <t>Sustação de 
Protesto</t>
  </si>
  <si>
    <t>J.D. GARBUIO - 
SUPERMERCADO - ME</t>
  </si>
  <si>
    <t>0008672-
90.2017.8.16.0030</t>
  </si>
  <si>
    <t>Casiraghi e Cia 
Ltda</t>
  </si>
  <si>
    <t>0037396-
41.2016.8.16.0030</t>
  </si>
  <si>
    <t>02º  Juizado Especial 
Cível-Foz do Iguaçu - 
PR</t>
  </si>
  <si>
    <t>N RAFAEL MACHADO - 
MADEIRAS - ME</t>
  </si>
  <si>
    <t>0023781-
47.2017.8.16.0030</t>
  </si>
  <si>
    <t>04/12/2017 
 13:30</t>
  </si>
  <si>
    <t>Luciana Aparecida 
Claro</t>
  </si>
  <si>
    <t>0000761-
53.2017.8.16.0086</t>
  </si>
  <si>
    <t>Orlando Sérgio 
Guedes de Castro ME</t>
  </si>
  <si>
    <t>1005514-
58.2016.8.26.0291</t>
  </si>
  <si>
    <t>02ª Vara Judicial-
Jaboticabal - SP</t>
  </si>
  <si>
    <t>Trata-se de Ação 
para Levantamento 
de Valor para 
Homologação 
Judicial e 
Adimplemento em 
Forma de Liquidação 
Antecipada com 
Pedido de Tutela 
Provisória de 
Urgência. 
Alega o Autor, em 
síntese, ter 
realizado contrato 
de financiamento, 
para aquisição de 
veículo garantido 
por meio de 
alienação 
fiduciária. 
Afirma ter entrado 
em contato com a 
Cooperativa para 
liquidar o debito, 
contudo, não teria 
recebido a planilha 
para liquidação do 
mesmo. 
Prossegue alegando 
que o valor devido 
para a liquidação 
do mencionado 
contrato é de R$ 
20.513,86, contudo, 
para confirmação do 
valor, requer a 
perícia contábil, a 
ser paga pela 
Cooperativa. 
Por fim, afirma que 
não almeja discutir 
os juros 
contratados, 
tampouco quaisquer 
cláusulas 
contratual, e sim, 
pagar 
antecipadamente o 
contrato, com a 
redução 
proporcional dos 
juros e demais 
acréscimos. 
Diante do exposto, 
pleiteia: (i) 
Antecipação da 
Tutela, para que a 
Cooperativa 
apresente o valor 
para liquidação, 
com o demonstrativo 
analítico dos 
abatimentos legais; 
(ii) inversão do 
ônus da prova.
Informamos que a 
liminar foi 
indeferida, 
conforme segue: 
“2. Indefiro o 
pedido de 
antecipação da 
tutela pela 
ausência dos
requisitos exigidos 
pelo artigo 300 do 
CPC, na medida em 
que, como próprio 
requerente admite 
haverá necessidade 
de realização de 
prova pericial 
técnica para apurar 
o real valor 
devido, no caso de 
quitação antecipada 
do contrato, 
facultando-se a 
parte requerida, 
quando da defesa 
exibir os valores 
pleiteados pela 
parte requerente, 
para análise.”</t>
  </si>
  <si>
    <t>Considerando 
ausência de 
pedido de 
condenação 
pecuniária, 
risco 
considerado 
REMOTO.</t>
  </si>
  <si>
    <t>Considerando 
o pagamento 
da 
condenação, 
risco 
remoto.</t>
  </si>
  <si>
    <t>Desconto de cheque 
furtado</t>
  </si>
  <si>
    <t>Anderson 
Marzinkowski</t>
  </si>
  <si>
    <t>0002432-
33.2017.8.16.0112</t>
  </si>
  <si>
    <t>.Cobrança e 
inscrição indevida 
referente a 
serviços para 
manutenção da conta</t>
  </si>
  <si>
    <t>Hildor José 
Neukirchen</t>
  </si>
  <si>
    <t>0000113-
92.2017.8.16.0112</t>
  </si>
  <si>
    <t>Pagamento de plano 
de saúde. 
Abusividade dos 
reajustes</t>
  </si>
  <si>
    <t>Leomar Abitante</t>
  </si>
  <si>
    <t>0005384-
82.2017.8.16.0112</t>
  </si>
  <si>
    <t>0007337-
18.2016.08.16.011</t>
  </si>
  <si>
    <t>Marcelo Eduardo 
Tischer Paula</t>
  </si>
  <si>
    <t>0004407-
13.2017.8.16.0170</t>
  </si>
  <si>
    <t>.Autor alega que 
seu cartão 
apresentou 
problemas ficando 
inutilizado, bem 
como até o 
ajuizamento da ação 
não havia recebido 
novo cartão</t>
  </si>
  <si>
    <t>0002619-
41.2017.8.16.0112</t>
  </si>
  <si>
    <t>ILAINE KLAUCH - ME</t>
  </si>
  <si>
    <t>0004714-
44.2017.8.16.0112</t>
  </si>
  <si>
    <t>"A Autora alega que 
possui sistema de 
venda de cartão de 
débito e crédito 
das Rés. No 
entanto, apesar de 
informar 
corretamente os 
dados, os valores 
estão bloqueados e 
não foram 
transferidos para a 
sua conta junto à 
Cooperativa, o que 
tem lhe causando 
diversos 
transtornos.
- PEDIDOS: Requer a 
concessão da tutela 
antecipada para que 
as Rés procedam com 
a transferência de 
todos os valores 
para a sua conta 
corrente. No 
mérito, requer a 
confirmação da 
tutela requerida 
antecipadamente; a 
condenação das Rés 
ao pagamento da 
correção monetária 
e juros moratórios 
legais, a partir da 
disponibilidade dos 
valores e 
indenização por 
danos morais.
- VALOR ESTIMADO: 
R$ 8.000,00"</t>
  </si>
  <si>
    <t>Izabel Rosa Silva 
de Mello</t>
  </si>
  <si>
    <t>0004745-
64.2017.8.16.0112</t>
  </si>
  <si>
    <t>"Inscrição indevida 
por débito em conta 
já encerrada.
- PEDIDOS: Requerem 
a antecipação dos 
efeitos da tutela 
para que seja 
oficiado aos órgãos 
de proteção ao 
crédito para a 
baixa imediata dos 
nomes dos Autores. 
No mérito, requerem 
a declaração de 
inexigibilidade do 
débito; a rescisão 
do contrato de 
conta corrente e 
indenização por 
danos morais.
- VALOR ESTIMADO: 
R$ 15.000,00"</t>
  </si>
  <si>
    <t>C. C. e Invest. de 
Livre Admissão do Norte 
do Paraná e Sul de São 
Paulo - Sicredi Norte 
Sul PR/SP</t>
  </si>
  <si>
    <t>Vaine Ribeiro de 
Campos</t>
  </si>
  <si>
    <t>0001637-
98.2017.8.16.0153</t>
  </si>
  <si>
    <t>Juizado Especial Cível-
Santo Antônio da 
Platina - PR</t>
  </si>
  <si>
    <t>Selma Aparecida 
Maciel de Oliveira 
Souza</t>
  </si>
  <si>
    <t>0010616-
83.2016.8.16.0056</t>
  </si>
  <si>
    <t>A Autora alega que 
seu veículo de 
placa CPR 2943 foi 
gravado com 
alienação 
fiduciária pela Ré, 
impedindo a 
transferência do 
bem. Afirma que 
nunca firmou 
qualquer tipo de 
relação comercial 
com a Cooperativa.
- PEDIDOS: 
Reconhecimento de 
inexistência de 
relação comercial 
entre as partes, 
baixa do gravame e 
indenização por 
danos morais.</t>
  </si>
  <si>
    <t>LOJA MAX ARMARINHOS 
LTDA - ME</t>
  </si>
  <si>
    <t>0006740-
86.2017.8.16.0056</t>
  </si>
  <si>
    <t>O Autor alega que 
em 29/03 depositou 
o valor de R$ 
835,00 em sua conta 
jurídica, restando 
o saldo positivo de 
R$ 0,55 e solicitou 
o encerramento da 
conta. Aduz que, 
após mais de um 
ano, recebeu uma 
ligação de cobrança 
do valor de R$ 
1.612,00, por conta 
de um débito 
indevido realizado 
pela UNIMED a 
título de “DEBITO 
CONVENIO. Afirma 
que nunca contratou 
qualquer serviço 
perante a UNIMED e 
não autorizou o 
débito. 
- PEDIDOS: Ao 
final, requer a 
declaração de 
inexistência do 
débito e 
indenização por 
danos morais.
- VALOR ESTIMADO: 
R$ 12.000,00</t>
  </si>
  <si>
    <t>Francisco Lima de 
Melo ME</t>
  </si>
  <si>
    <t>1000788-
14.2017.8.26.0515</t>
  </si>
  <si>
    <t>Juizado Especial Cível-
Rosana - SP</t>
  </si>
  <si>
    <t>Trata-se de Ação de 
Cobrança ajuizada 
por Francisco Lima 
de Melo ME, 
alegando que no dia 
04/05/2017, 
adquiriu 
financiamento CDC 
junto ao Banco BV 
Financeira, no 
valor de R$ 
87.383,21, 
parceladas em 48 
vezes de R$ 
2.650,07, para 
aquisição de um 
veículo Caminhão 
Scania.
Prossegue alegando 
que para a compra 
desse veículo o 
Autor entregou, em 
05/05/17, um outro 
caminhão de sua 
propriedade, sem 
alienação, no valor 
de R$ 70.000,00 em 
nome da Requerida 
União Paraná São 
Paulo – SICREDI, 
como parte do 
pagamento (caminhão 
marca M. Benz 1938 
S Diesel Placas GZG 
9506 – de Rosana - 
São Paulo, ano 2004/
2004 de cor  
predominantemente 
branca).
Afirma que a 
Sicredi vendeu um 
veículo Scania G 
380 A4x2, diesel, 
ano 2009/2010, de 
380 CV, Placas BBJ 
0380 de Maringá, 
Renavam 0167585649 -
 categoria aluguel 
– 03, eixos, de cor 
predominante 
vermelha - Sem 
reserva de domínio, 
com recibo assinado 
em 5/5/2017, 
veículo este que 
restou no valor de 
R$ 150.000,00.
Aduz que ao dar 
entrada na 
documentação para 
obtenção de 
certificado de 
propriedade para 
veículos com 
reserva de domínio, 
tomou conhecimento 
da existencia de 
débitos o que gerou 
a impossibilidade 
de transferência, 
eis que existente 
um bloqueio 
judicial, ficando, 
portanto, mais de 
30 dias impedido de 
trabalhar (05 de 
maio de 2017 até 13 
de Junho de 2017).
Afirma que visando 
minimizar seus 
prejuízos, se viu 
obrigado a arcar 
com o pagamento de 
seu motorista e das 
suas comissões, que 
deixou de auferir 
rendas, em razão de 
que o veículo 
parado,</t>
  </si>
  <si>
    <t>Willian Alves da 
Silva</t>
  </si>
  <si>
    <t>0049600-
34.2017.8.16.0014</t>
  </si>
  <si>
    <t>O Autor alega que 
nunca foi cliente 
da Cooperativa e 
desde o inicio do 
ano, vem recebendo 
mensagens de texto 
relativas a 
“aprovação de 
compra do cartão de 
crédito com final 
9137). Argumenta 
que ligou para a 
central da 
cooperativa 
solicitando a 
resolução da 
situação, no 
entanto sem 
sucesso. Afirma que 
as mensagens de 
texto causam-lhe 
danos morais, 
principalmente em 
seu casamento, 
gerando 
desconfiança de sua 
esposa.
- PEDIDOS: 
Condenação da 
Cooperativa para 
não mais enviar 
mensagens de texto 
ao Autor e danos 
morais.  
- VALOR ESTIMADO: 
R$ 10.000,00</t>
  </si>
  <si>
    <t>Celia Maria Barrozo 
Premebida</t>
  </si>
  <si>
    <t>5008476-
37.2017.4.04.7003</t>
  </si>
  <si>
    <t>2ª Vara Federal-Maringá 
- PR</t>
  </si>
  <si>
    <t>A Autora alega que 
possui conta 
conjunta com seu 
esposo na 
Cooperativa, na 
qual é debitada 
automaticamente a 
mensalidade do 
plano de saúde 
UNIMED. Aduz que 
emitiu um cheque da 
CEF e depositou na 
conta SICREDI, a 
fim de cobrir a 
parcela de junho/
2017, no entanto, 
sendo o mesmo 
devolvido pelo 
motivo 34. Afirma 
que a Cooperativa 
negou a entrega do 
cheque devolvido 
para ela, bem como, 
tanto a CEF quanto 
a SICREDI não 
informam do que se 
trata o motivo 34 
de devolução.
- PEDIDOS: 
Indenização por 
danos morais. 
- VALOR ESTIMADO: 
R$ 10.000,00</t>
  </si>
  <si>
    <t>Rodrigo Aparecido 
Gomes de Souza</t>
  </si>
  <si>
    <t>0000732-
54.2017.8.16.0069</t>
  </si>
  <si>
    <t>Fernando da Silva 
de Oliveira</t>
  </si>
  <si>
    <t>0003121-
12.2017.8.16.0069</t>
  </si>
  <si>
    <t>Marcelo Faria do 
Carmo</t>
  </si>
  <si>
    <t>0004788-
33.2017.8.16.0069</t>
  </si>
  <si>
    <t>O autor alega que, 
em 13/01/2017, foi 
ao banco fazer um 
saque para pagar o 
débito que vencia 
naquele dia, porém 
seu cartão estava 
bloqueado. Informa 
que no dia 
seguinte, ao ligar 
para a agência, a 
colaboradora 
informou que estava 
bloqueado o saque 
por senha inválida. 
Contudo, após 
questioná-la o 
porquê disso ter 
ocorrido, uma vez 
que havia tirado o 
extrato no mesmo 
dia, a colaboradora 
informou que todos 
os cartões estavam 
bloqueados e que o 
problema só poderia 
ser resolvido na 
segunda. Novamente, 
foi até a 
cooperativa e 
informaram que o 
cartão estava 
bloqueado, pois 
havia uma taxa, 
devido à 
renegociação da 
dívida. O autor 
realizou o 
pagamento da taxa, 
mas em 21/03/2017 
houve novo bloqueio 
que só foi liberado 
dois dias depois 
após descontar o 
saldo devedor, 
sendo que o autor 
desconhece esse 
saldo.</t>
  </si>
  <si>
    <t>Alcides Manzini 
Junior</t>
  </si>
  <si>
    <t>0004674-
94.2017.8.16.0069</t>
  </si>
  <si>
    <t>Michelle Leme</t>
  </si>
  <si>
    <t>0008189-
40.2017.8.16.0069</t>
  </si>
  <si>
    <t>A Autora alega que 
recebeu um boleto 
emitido pela 
Cooperativa, a mano 
da primeira Ré 
(Mercearia São 
Carlos), no 
entanto, desconhece 
a origem do débito 
pois não manteve 
qualquer relação 
jurídica com as 
partes. 
Aduz que obteve a 
informação de que o 
boleto se tratava 
de despesas com 
pintura de um 
imóvel locado pela 
Autora do 
proprietário da 1ª 
Ré, no entanto, 
afirma que não teve 
qualquer relação 
jurídica com a 
empresa Mercearia 
São Carlos.
- PEDIDOS: Ao 
final, requer a 
declaração de 
inexistência de 
relação jurídica, 
inexigibilidade do 
boleto, 
cancelamento do 
protesto do título 
e indenização por 
danos morais.</t>
  </si>
  <si>
    <t>0010747-
82.2017.8.16.0069</t>
  </si>
  <si>
    <t>04/12/2017 
 09:15</t>
  </si>
  <si>
    <t>Nanci Felix da 
Silva</t>
  </si>
  <si>
    <t>0008011-
53.2017.8.16.0017</t>
  </si>
  <si>
    <t>05ª Vara Cível-Região 
Metropolitana Maringá</t>
  </si>
  <si>
    <t>Em fase de c
onhecimento.</t>
  </si>
  <si>
    <t>Maycon Douglas 
Soares Bocardi</t>
  </si>
  <si>
    <t>0018336-
84.2017.8.16.0018</t>
  </si>
  <si>
    <t>".Trata-se de ação 
declaratória de 
indenização por 
danos morais no 
qual o Autor alega 
que constatou 
débito desconhecido 
em sua conta a 
título de “Claro 
TV” nos meses de 
dezembro/2016, 
janeiro e fevereiro/
2017, sendo que 
nunca firmou 
contrato que 
originasse o 
débito, bem como, 
não autorizou a 
cobrança no débito 
automático.
Ao final, requer a 
declaração de 
ilegalidade dos 
débitos e 
indenização por 
danos morais. 
"</t>
  </si>
  <si>
    <t>José Casado Sanchez</t>
  </si>
  <si>
    <t>0027028-
72..2017.8.16.001</t>
  </si>
  <si>
    <t>O Autor alega que 
em novembro de 2016 
solicitou a 
demissão do quadro 
social da empresa e 
restituição de sua 
quota capital.  
Aduz que até o 
presente momento, 
não lhe foi 
restituído o 
capital que atinge 
o importe de R$ 
5.948,92. 
- PEDIDOS: Ao 
final, requer a 
restituição de sua 
quota parte e danos 
morais. 
- VALOR ESTIMADO: 
R$ 15.000,00</t>
  </si>
  <si>
    <t>14/11/2017 
 16:20</t>
  </si>
  <si>
    <t>0000040-
34.2017.8.16.0173</t>
  </si>
  <si>
    <t>A. J. Romanin Peças 
ME</t>
  </si>
  <si>
    <t>0002764-
88.2017.8.16.0018</t>
  </si>
  <si>
    <t>Elcio Pedrali Filho</t>
  </si>
  <si>
    <t>0018450-
26.2017.8.16.0017</t>
  </si>
  <si>
    <t>.PROJUDi - PROJETO 
PILOTO
O Autor aduz que é 
produtor rural e 
firmou a Cédula de 
Crédito Rural nº 
B607200233, no 
valor de R$ 
299.893,40, com 
inclusão do seguro 
agrícola (PROAGRO). 
Alega que a safra 
fora frustrada por 
conta de geada, 
tendo sido 
informada a 
ocorrência do 
sinistro à 
cooperativa de 
crédito (agente 
PROAGRO). Narra que 
foi elaborado laudo 
técnico, constando 
a colheita de 
produto de baixo 
padrão comercial, 
com preço de 
mercado de R$ 
31,00. No entanto, 
informa que foi 
indeferida a 
cobertura, sob o 
fundamento 
““Receita Obtida 
mais Glosas são 
suficientes para 
quitar o 
financiamento” e 
“Todas as notas em 
nome de terceiros”. 
Aduz que interpôs 
recurso 
administrativo e 
enquanto aguardava 
o julgamento, teve 
seu nome inscrito 
em cadastro 
restritivo de 
crédito. Argumenta 
que as notas estão 
em nome de seu 
genitor e não de 
terceiro. Afirma 
que a inscrição 
desabonadora foi 
realizada em número 
de contrato diverso 
do firmado pelo 
Autor.
- PEDIDOS: Requer a 
exibição do 
contrato B60720023-
3/001; 
inexigibilidade do 
débito incluso no 
cadastro 
desabonador, danos 
morais e danos 
materiais pela 
inclusão indevida.  
- VALOR ESTIMADO: 
R$ 30.000,00</t>
  </si>
  <si>
    <t>27/11/2017 
 09:30</t>
  </si>
  <si>
    <t>Roberto Marques da 
Silva</t>
  </si>
  <si>
    <t>0000474-
44.2017.8.16.0166</t>
  </si>
  <si>
    <t>Aparecido Gonçalves</t>
  </si>
  <si>
    <t>0001834-
14.2017.8.16.0166</t>
  </si>
  <si>
    <t>14/11/2017 
 09:15</t>
  </si>
  <si>
    <t>Anderson Pedro 
Assunção</t>
  </si>
  <si>
    <t>0001840-
21.2017.8.16.0166</t>
  </si>
  <si>
    <t>14/11/2017 
 09:30</t>
  </si>
  <si>
    <t>0000567-
52.2017.8.16.0151</t>
  </si>
  <si>
    <t>Trata-se da ação de 
indenização por 
danos morais, na 
qual o Autor alega 
que teve seu cartão 
de crédito 
bloqueado 
unilateralmente 
pela Cooperativa, 
sem aviso prévio, 
causando-lhe 
transtornos ao 
tentar utilizá-lo 
em estabelecimento 
comercial, uma vez 
que foi recusado no 
local.</t>
  </si>
  <si>
    <t>Rosimeri Alves</t>
  </si>
  <si>
    <t>0028247-
11.2016.8.16.0001</t>
  </si>
  <si>
    <t>10ª Vara Cível-Curitiba 
- PR</t>
  </si>
  <si>
    <t>.PROJETO PILOTO - 
PROJUDI.
A autora alega que 
firmou contrato de 
renegociação da 
dívida oriunda da 
Cédula B21030476-4 
perante a 
Cooperativa, em 10 
prestações, com 
início em 25/03/
2016. Afirma que 
realizou o 
pagamento da 
primeira parcela 
apenas em 02/05/
2016 (devidamente 
acrescido de multa 
e juros). Argumenta 
que no contrato de 
renegociação 
constou a obrigação 
de baixa do nome da 
Autora dos 
cadastros 
restritivos, no 
prazo máximo de 30 
dias após o 
pagamento da 
primeira parcela. 
No entanto, afirma 
que em 02/06/2016 
ainda estava com 
seu nome 
negativado. 
- PEDIDOS: Ao 
final, requer a 
declaração de 
inexigibilidade dos 
débitos inscritos 
no cadastro 
desabonador, tendo 
em vista a 
renegociação da 
dívida e danos 
morais, pela 
manutenção de seu 
nome no cadastro 
restritivo.
- VALOR ESTIMADO: 
R$ 15.000,00</t>
  </si>
  <si>
    <t>09/11/2017 
 13:20</t>
  </si>
  <si>
    <t>"o autor alega que 
teve empréstimo 
rural
negado pela Ré sob 
a alegação de estar 
com o nome inscrito 
em cadastro
restritivo de 
crédito. No 
entanto, afirmou 
que não possuía 
restrições e que 
lhe foi
concedido crédito 
pessoal mais 
oneroso, sendo 
indevida a 
negativa."</t>
  </si>
  <si>
    <t>0000701-
14.2017.8.16.0108</t>
  </si>
  <si>
    <t>Aparecido Amaro 
Alves</t>
  </si>
  <si>
    <t>0005391-
09.2017.8.16.0069</t>
  </si>
  <si>
    <t>".Trata-se de ação 
de ressarcimento de 
dano material c/c 
danos morais no 
qual o Autor aduz 
que realizou saques 
de valores no caixa 
eletrônico da 
Cooperativa, no 
valor total de R$ 
2.500,00, com nots 
de 50, 20 e 10 
reais. Alega que 
logo após o saque, 
realizou o depósito 
das notas no caixa 
eletrônico do 
SICOOB, tendo este 
constatado uma nota 
de 50 reais falsa 
no envelope de 
depósito, 
promovendo a 
retenção da nota.
Afirma que a nota 
falsa adveio do 
caixa eletrônico da 
Cooperativa 
Sicredi.
Ao final, requer a 
restituição de 50 
reais relativo a 
nota falsa e danos 
morais.
"</t>
  </si>
  <si>
    <t>Solange Mara 
Correia Trissolde</t>
  </si>
  <si>
    <t>0010104-
38.2017.8.16.0130</t>
  </si>
  <si>
    <t>A autora alega que 
permaneceu na fila 
do banco Sicredi 
das 14h24 às 16h19.
- PEDIDOS: 
Indenização por 
danos morais.
- VALOR ESTIMADO: 
R$ 10.000,00</t>
  </si>
  <si>
    <t>Jonathan Michel 
Marinozi</t>
  </si>
  <si>
    <t>0001885-
69.2017.8.16.0119</t>
  </si>
  <si>
    <t>.O autor alega que 
foi ao banco no dia 
09/09/16, às 21:45 
e que, durante as 
transações, as 
portas começaram a 
se fechar, deixando 
o autor trancado lá 
dentro. Alega que o 
horário de 
trancamento 
automático é às 
22:10, sendo que a 
porta de vidro foi 
fechada às 21:49 e 
a de ferro às 
21:50.</t>
  </si>
  <si>
    <t>Giovani da Silva 
Santos</t>
  </si>
  <si>
    <t>0023479-
54.2017.8.16.0018</t>
  </si>
  <si>
    <t>O autor alega que é 
correntista do 
Banco Itaú e 
realizou duas 
transferências via 
DOC para a conta 
corrente do Sr. 
Jonata Wilia dos 
Santos Modesto, n. 
342065-0, agência 
718, Banco Sicredi, 
sendo a primeira em 
13/02/2017 no valor 
de R$ 1.000,00, e a 
segunda em 15/02/
2017 no valor de R$ 
1.000,00. Afirma 
que os valores 
foram debitados de 
sua conta e nunca 
creditados na conta 
Sicredi de Jonata.
- PEDIDOS: Ao 
final, requer a 
devolução em dobro 
do valor total das 
transferências 
“perdidas” e 
indenização por 
danos morais. 
- VALOR ESTIMADO: 
R$ 10.000,00</t>
  </si>
  <si>
    <t>23/11/2017 
 17:00</t>
  </si>
  <si>
    <t>0007490-
02.2013.8.16.0130</t>
  </si>
  <si>
    <t>Fabio Ricardo 
Oliveira da Silva</t>
  </si>
  <si>
    <t>0010674-
58.2016.8.16.0130</t>
  </si>
  <si>
    <t>Requer cobertura do 
PEA (plano 
assistencial de 
extensão)</t>
  </si>
  <si>
    <t>Francisa Belfort 
Guimarães</t>
  </si>
  <si>
    <t>0003727-
51.2017.8.16.0130</t>
  </si>
  <si>
    <t>"A autora alega que 
em abril/2016 
firmou acordo com a 
Cooperativa e 
solicitou o 
encerramento da 
conta. Aduz que 
realizou o 
pagamento de todas 
as prestações do 
acordo.  
Afirma que a conta 
foi encerrada em 
novembro/2016 e 
que, até o presente 
momento, continua 
recebendo ligações 
e correspondências 
de cobrança, bem 
como, que seu nome 
foi incluído e 
cadastro 
desabonador.
"</t>
  </si>
  <si>
    <t>Processo encerrado</t>
  </si>
  <si>
    <t>Marta Regina Silva 
Guimaraes</t>
  </si>
  <si>
    <t>0004921-
75.2017.8.16.0069</t>
  </si>
  <si>
    <t>João Batista 
Ferrari Sobrinho</t>
  </si>
  <si>
    <t>0005049-
95.2017.8.16.0069</t>
  </si>
  <si>
    <t>Os autores alegam 
que compareceram à 
agência em 13/02/
2017, sendo 
atendidos pela 
colaboradora Ligia, 
para realizarem o 
pagamento da fatura 
do cartão da 
Magazine Luiza do 
2º Autor, no valor 
de R$ 1.097,49, 
utilizando-se do 
cartão de débito do 
1º Autor. Narram 
que a colaboradora 
realizou o 
pagamento da fatura 
do cartão de 
crédito do Sicredi 
do 1º Autor e não a 
fatura do cartão de 
crédito da Magazine 
Luiza do 2º Autor, 
conforme eles 
haviam solicitado, 
sendo que a fatura 
do cartão Sicredi é 
paga todo dia 10, 
mediante débito 
automático e já 
havia sido 
compensada. 
Informam que mesmo 
demonstrando o erro 
cometido, a 
colaboradora 
informou que não 
poderia fazer nada 
e que a cooperativa 
não iria arcar com 
os danos materiais.</t>
  </si>
  <si>
    <t>Luiza Guilherme 
Milan Pepato</t>
  </si>
  <si>
    <t>0009668-
68.2017.8.16.0069</t>
  </si>
  <si>
    <t>.PROJUDI - PROJETO 
PILOTO
A autora alega que 
abriu conta salário 
na Cooperativa para 
recebimento do 
benefício pensão 
por morte. Aduz que 
uma colaboradora da 
Ré entregou um 
cartão para a 
Autora afirmando 
que era para 
recebimento do 
benefício. 
Posteriormente, a 
Autora constatou 
que se trava de 
cartão de crédito, 
gerando a cobranças 
de tarifas de 
anuidade. Narra que 
nunca desbloqueou 
ou utilizou o 
cartão. Alega que 
após diversas 
reclamações, 
recebeu estornos 
relativos somente a 
dois meses.
- PEDIDOS: Requer a 
declaração de 
inexigibilidade dos 
valores “PAGTO 
FATURA MASTER”, 
devolução em dobro 
dos valores 
cobrados e danos 
morais. 
- VALOR ESTIMADO: 
R$ 6.000,00</t>
  </si>
  <si>
    <t>13/11/2017 
 14:50</t>
  </si>
  <si>
    <t>Roseli Bezerra da 
Cruz Fontes</t>
  </si>
  <si>
    <t>0005498-
53.2017.8.16.0069</t>
  </si>
  <si>
    <t>A Autora alega que 
emitiu o cheque 
000006 pré-datado 
para 28/01/2017 
para pagamento em 
uma clínica em 
Umuarama/PR. Aduz 
que, por um 
equívoco, não 
assinou a 
respectiva ordem de 
pagamento, motivo 
pelo qual realizou 
o depósito dos 
valores para a 
clínica em questão. 
Afirma que em 12/
maio/2015 houve a 
compensação do 
referido cheque, 
mesmo sem a 
assinatura.
- PEDIDOS: Ao 
final, requer 
indenização por 
danos morais. 
- VALOR ESTIMADO: 
R$ 10.000,00</t>
  </si>
  <si>
    <t>" Alega a parte 
requerente, em 
breve síntese, que: 
I) firmou 
instrumento de 
confissão de dívida 
com o requerido; 
II) mesmo estando 
cumprindo com
suas obrigações 
contratuais, foi 
impedido de 
utilizar seu cartão 
de crédito, sob 
alegação de que 
permaneceria 
bloqueado até a 
quitação do
débito; III) 
contudo, o 
requerente quitou o 
débito do cartão 
separadamente, pelo 
que não se 
justificaria o 
alegado bloqueio; "</t>
  </si>
  <si>
    <t>Indústria e 
Comércio de Móveis 
Moderna Ltda Me</t>
  </si>
  <si>
    <t>0017101-
71.2016.8.16.0130</t>
  </si>
  <si>
    <t>0007788-
52.2017.8.16.0130</t>
  </si>
  <si>
    <t>A Autora alega que 
emitiu um cheque, 
no valor de R$ 
657,00 (seiscentos 
e cinquenta e sete 
reais) para o 
pagamento de um 
serviço mecânico.
Alega que não sabe 
o que ocorreu, mas, 
em alguma das 
transações 
posteriores 
realizadas com o 
cheque, alguém 
tentou acrescentar 
o número um, 
elevando o valor do 
título em R$ 
1.000,00 (mil 
reais).</t>
  </si>
  <si>
    <t>Luciélio Moreira de 
Sena</t>
  </si>
  <si>
    <t>0004174-
84.2017.8.16.0018</t>
  </si>
  <si>
    <t>.O Autor alega que 
teve cheques e 
boletos furtados e 
registrou o B.O. 
Aduz que constatou 
o protesto e 
restrição de seu 
nome, no entanto, 
afirmando que nunca 
firmou relação com 
as rés,  sendo 
vitima de 
estelionatário.</t>
  </si>
  <si>
    <t>Antonia Francisca 
Custódio</t>
  </si>
  <si>
    <t>0008287-
36.2017.8.16.0130</t>
  </si>
  <si>
    <t>A Autora alega 
cobranças indevidas 
em sua conta a 
título de PLANO INT 
CAPITAL, no valor 
de R$ 22,00 
mensais. Ao Final, 
requer a devolução 
em dobro dos 
valores cobrados, 
declaração de 
inexigibilidade do 
débito e danos 
morais</t>
  </si>
  <si>
    <t>17/05/2018 
 16:40</t>
  </si>
  <si>
    <t>Gilmar Pereira</t>
  </si>
  <si>
    <t>0008711-
78.2017.8.16.0130</t>
  </si>
  <si>
    <t>O Autor alega 
cobranças indevidas 
de sua conta 
corrente (conta 
corrente 29567-1, 
agência n. 0718) a 
título de CESTA DE 
RELACI e DEBITO 
CONVENIO ICATU-FEB, 
afirmando que nunca 
contratou os 
serviços. Requer 
Inexigibilidade dos 
valores não 
contratados, 
restituição em 
dobro dos valores e 
dano moral.</t>
  </si>
  <si>
    <t>02/07/2018 
 16:50</t>
  </si>
  <si>
    <t>Recurso Adesivo Contra-
arrazoado</t>
  </si>
  <si>
    <t>João Consalter 
Filho</t>
  </si>
  <si>
    <t>0009069-
77.2016.8.16.0130</t>
  </si>
  <si>
    <t>Argeu Edson 
Verdério</t>
  </si>
  <si>
    <t>5002183-
27.2017.4.04.7011</t>
  </si>
  <si>
    <t>Vara Federal e Juizado 
Especial Federal de 
Paranavaí - PR-
Paranavaí - PR</t>
  </si>
  <si>
    <t>.PROJETO PILOTO.
O Autor é 
agricultor e 
contratou seguro 
PROAGRO, sendo que, 
em 10/02/2016 
solicitou o custeio 
agrícola no valor 
de R$ 40.770,76, 
para plantação de 
24,00 há de lavoura 
de milho, 
encaminhando a 
proposta/plano 
simples de custeio 
agrícola n. 017247. 
Aduz que a 
Cooperativa aprovou 
verbalmente de 
imediato o plano - 
Cédula B62320331-4. 
Argumenta que seu 
plantio foi 
acometido de forte 
seca/estiagem, que 
cominou em sua 
perda total, motivo 
pelo qual solicitou 
a cobertura do 
PROAGRO. No 
entanto, a 
cobertura foi 
indeferida pela Ré 
sob o fundamento: 
“Indeferimento 
sumário: Data da 
contratação 
posterior ao evento 
causador de perdas 
(MCR2 16-2- 14). 
Bem como a data de 
contratação foi 
efetivada após 30 
dias do plantio.”
Alega que a 
Cooperativa apenas 
efetuou a 
contratação do 
custeio agrícola e 
PROAGRO junto ao 
Bacen, em 20/04/
2016, com liberação 
em 26/04/2016, 
posteriormente ao 
evento danoso. No 
entanto, afirma que 
a aprovação verbal 
ocorreu em 
fevereiro, estando, 
portanto, coberto o 
evento.
Alega que teve seu 
nome inscrito 
indevidamente em 
cadastro restritivo 
de crédito no valor 
de R$42.190,96 
(quarenta e dois 
mil, cento e 
noventa reais e 
noventa e seis 
centavos), o que 
lhe compeliu a 
realizar um acordo 
amortizando R$ 
13.081,00 da Cédula 
B62320331-4. Para o 
restante da dívida, 
foi obrigado a 
realizar um 
empréstimo 
B72330618-2 de R$ 
29.133,56.
- PEDIDOS: Ao 
final, requer: a) A 
cobertura PROAGRO, 
obrigando a 
quitação do 
contrato de Custeio 
Agrícola n. 
B62320331-4; b) 
alternativamente, a 
declaração de 
inexistência da 
dívida referente a 
esta Cédula Rural, 
bem como, declarada 
a nulidade e 
inexigibilidade do 
empréstimo 
B72330618-2, tendo 
em vista que 
firmado 
exclusivamente pela 
cobrança indevida; 
c) devolução em 
dobro dos valores 
que foi forçado a 
pagar; d) e danos 
morais. 
- VALOR ESTIMADO: 
R$ 90.000,00.</t>
  </si>
  <si>
    <t>29/11/2017 
 00:00</t>
  </si>
  <si>
    <t>Neusa dos Santos 
Oliveira</t>
  </si>
  <si>
    <t>0001272-
36.2017.8.16.0091</t>
  </si>
  <si>
    <t>Juizado Especial Cível-
Icaraíma - PR</t>
  </si>
  <si>
    <t>27/11/2017 
 13:45</t>
  </si>
  <si>
    <t>Sentença 
julgou 
extinto o 
processo sem 
resolução de 
mérito, 
risco 
alterado 
para remoto.</t>
  </si>
  <si>
    <t>Inscrição 
permaneceu por 
curto lapso 
temporal após a 
quitação da dívida</t>
  </si>
  <si>
    <t>0042857-
30.2016.8.16.0018</t>
  </si>
  <si>
    <t>Hugo Armando 
Betiati</t>
  </si>
  <si>
    <t>0021491-
95.2017.8.16.0018</t>
  </si>
  <si>
    <t>O Autor alega que a 
fatura de energia 
elétrica, a partir 
de novembro/2016, 
foram pagas em 
duplicidade, 
mediante o 
pagamento de boleto 
e débito em conta 
corrente. Aduz que 
teve seu nome 
inscrito em 
cadastro restritivo 
de crédito. 
- PEDIDOS: Requer a 
devolução em dobro 
dos valores 
debitados em sua 
conta e indenização 
por danos morais.</t>
  </si>
  <si>
    <t>Rosana Pires da 
Silva Burali</t>
  </si>
  <si>
    <t>0024697-
20.2017.8.16.0018</t>
  </si>
  <si>
    <t>4º Juizado Especial 
Cível-Maringá - PR</t>
  </si>
  <si>
    <t>A autora alega que 
possui a conta 
conjunta nº 01476-9 
e que teve seu nome 
inscrito em 
cadastros 
restritivos de 
crédito por conta 
do não pagamento de 
cheque emitido pelo 
seu cônjuge.
- PEDIDOS: Ao 
final, requer a 
inexigibilidade do 
débito que originou 
a negativação, 
retirada de seu 
nome dos cadastros 
restritivos e danos 
morais. 
- VALOR ESTIMADO: 
R$ 10.000,00</t>
  </si>
  <si>
    <t>Luiz Aparecido 
Gonzaga</t>
  </si>
  <si>
    <t>0022542-
44.2017.8.16.0018</t>
  </si>
  <si>
    <t>O Autor alega que 
em 10/01/2017 teve 
seu cartão de 
crédito furtado, 
comunicando a 
Cooperativa do 
ocorrido por meio 
do protocolo 
295868365 e 
solicitando o 
cancelamento do 
mesmo, com a 
emissão de um novo, 
o que de fato, 
ocorreu.
Aduz que na data do 
furto, foram 
realizadas 
transações que 
totalizam o valor 
de R$ 8.300,00, o 
qual está sendo 
cobrado do Autor 
pela Cooperativa.
- PEDIDOS: Ao 
final, requer a 
exclusão de seu 
nome dos órgãos 
restritivos de 
crédito, declaração 
de inexistência do 
débito, devolução 
em dobro do valor e 
danos morais. 
- VALOR ESTIMADO: 
R$ 10.000,00</t>
  </si>
  <si>
    <t>Otavio Ernesto 
Della Vechia</t>
  </si>
  <si>
    <t>0024470-
30.2017.8.16.0018</t>
  </si>
  <si>
    <t>O Autor alega que 
firmou dois 
contratos de 
empréstimo 
consignado nesta 
Cooperativa e 
constatou a 
cobrança das 
prestações em valor 
acima do 
contratado, sendo 
R$ 18,68 e R$ 20,31 
por parcela. 
- PEDIDOS: Ao 
final, requer a 
devolução em dobro 
dos valores 
cobrados a maior e 
indenização por 
danos morais. 
- VALOR ESTIMADO: 
R$ 8.000,00</t>
  </si>
  <si>
    <t>07/12/2017 
 15:30</t>
  </si>
  <si>
    <t>Dulcilene Gonçalves 
de Oliveira</t>
  </si>
  <si>
    <t>0024817-
63.2017.8.16.0018</t>
  </si>
  <si>
    <t>.PROJUDI PROJETO 
PILOTO
A Autora alega que 
firmou contrato de 
empréstimo na 
Cooperativa e 
constatou cobrança 
em excesso nas 
parcelas firmadas, 
sendo R$ 2,07 por 
parcela.
- PEDIDOS: 
Devolução em dobro 
dos valores 
cobrados em excesso 
e danos morais. 
- VALOR ESTIMADO: 
R$ 5.000,00</t>
  </si>
  <si>
    <t>14/12/2017 
 13:00</t>
  </si>
  <si>
    <t>Barbara Beatriz 
Silva de Souza</t>
  </si>
  <si>
    <t>0006646-
20.2017.8.16.0160</t>
  </si>
  <si>
    <t>A Autora alega que 
teve seu nome 
inscrito 
indevidamente em 
cadastros 
restritivos, por 
débitos oriundos de 
conta salário sem 
movimentação. 
- PEDIDOS: 
Indenização por 
danos morais.
- VALOR ESTIMADO: 
R$ 10.000,00</t>
  </si>
  <si>
    <t>Cleuza Aparecida 
Batista</t>
  </si>
  <si>
    <t>0025689-
78.2017.8.16.0018</t>
  </si>
  <si>
    <t>A autora alega que 
firmou três 
contratos de 
empréstimo 
consignado perante 
a Cooperativa, 
constatando pela 
cobrança indevida 
nas prestações.
Contrato 1311394 – 
Cobrado R$ 0,21 a 
mais em cada 
parcela.
Contrato 1348460 – 
Cobrado R$ 1,78 a 
mais em cada 
parcela.
Contrato 1435369 – 
Cobrado R$ 0,76 a 
mais em cada 
parcela.
- PEDIDOS: Ao 
final, requer a 
restituição em 
dobro dos valores e 
danos morais.
- VALOR ESTIMADO:  
R$ 5.500,00</t>
  </si>
  <si>
    <t>Mario Sergio 
Carnelossi Junior</t>
  </si>
  <si>
    <t>0028028-
10.2017.8.16.0018</t>
  </si>
  <si>
    <t>O Autor alega que 
em 31/08/2017 
dirigiu-se até a 
agência da Ré e 
aguardou 
atendimento das 
14h42min às 
15h19min, ou seja, 
por 37 minutos.
- PEDIDOS: Ao 
final, requer 
indenização por 
danos morais. 
- VALOR ESTIMADO: 
R$ 0,00</t>
  </si>
  <si>
    <t>28/11/2017 
 17:40</t>
  </si>
  <si>
    <t>Rosemary Carita 
Palhares Camargo</t>
  </si>
  <si>
    <t>0037840-
13.2016.8.16.0018</t>
  </si>
  <si>
    <t>José Raimundo de 
Souza</t>
  </si>
  <si>
    <t>0021263-
23.2017.8.16.0018</t>
  </si>
  <si>
    <t>.o Autor alega 
realizou um 
contrato de 
empréstimo com a 
cooperativa. 
Contudo, ao 
verificar os 
descontos em seu 
holerite, percebeu 
que os valores 
estavam acima do 
valor informado na 
hora da 
contratação, sendo 
aproximadamente 5% 
a mais em cada 
prestação. Informa 
que no contrato 
cujo valor da 
parcela é de R$ 
161,00, em 60 
vezes, o custo 
final resultou em 
uma cobrança a 
maior no importe de 
R$ 483,00. Já no 
caso do contrato 
com valor de 
parcela de R$ 
205,87, também em 
60 vezes, que 
implicou em 
cobrança a maior na 
totalidade de R$ 
617,61.</t>
  </si>
  <si>
    <t>Ana Paula Claudino 
de Brito</t>
  </si>
  <si>
    <t>0017373-
76.2017.8.16.0018</t>
  </si>
  <si>
    <t>".Trata-se de ação 
de repetição do 
indébito c/c danos 
morais, na qual a 
Autora alega 
cobrança indevida 
da taxa “ANUIDADE 
INTERNAC”, pois 
desconhece a origem 
do débito e não 
contratou o 
serviço;
Ao final, requer a 
devolução em dobro 
dos valores 
cobrados nos 
últimos 10 anos e 
danos morais. 
"</t>
  </si>
  <si>
    <t>Marcos Antônio 
Sabatini</t>
  </si>
  <si>
    <t>8010081-
17.2017.811.0090</t>
  </si>
  <si>
    <t>Juizado Especial-Nova 
Canaã do Norte - MT</t>
  </si>
  <si>
    <t>Remota 
porque a 
conta foi 
aberta mas 
nao 
encerrada.</t>
  </si>
  <si>
    <t>Janaina Luciany 
Lazarin</t>
  </si>
  <si>
    <t>0023028-
29.2017.8.16.0018</t>
  </si>
  <si>
    <t>A autora alega que 
solicitou abertura 
de conta poupança 
para recebimento do 
seu salário, no 
entanto, nunca a 
utilizou. Aduz que 
teve seu nome 
inscrito no SERASA 
no valor de R$ 
700,92 relativo a 
adiantamento de 
conta limite. 
- PEDIDOS: A 
declaração de 
inexistência do 
débito negativado e 
danos morais.
- VALOR ESTIMADO: 
R$ 7.000,00</t>
  </si>
  <si>
    <t>0007401-
82.2017.8.16.0018</t>
  </si>
  <si>
    <t>Ruan Rodrigo Fazoli</t>
  </si>
  <si>
    <t>0004371-
56.2017.8.16.0077</t>
  </si>
  <si>
    <t>O autor alega que 
outorgou procuração 
pública ao primeiro 
Requerido, Sr. 
Alvair, lhe 
concedendo poderes 
gerais para 
negociar perante a 
Cooperativa. Afirma 
que o Sr. Alvair 
contraiu inúmeras 
dívidas, o que 
ensejou na 
negativação do nome 
do autor. Aduz que 
a Cooperativa 
liberou créditos e 
firmou 
financiamentos sem 
comunicar o Autor.
- PEDIDOS: 
Declaração de 
inexigibilidade do 
débito em seu nome, 
pois são de 
responsabilidade do 
Sr. Alvair e danos 
morais. 
- VALOR ESTIMADO: 
R$ 15.000,00</t>
  </si>
  <si>
    <t>Josué Rodrigues 
Cabral</t>
  </si>
  <si>
    <t>0005734-
39.2016.8.16.0069</t>
  </si>
  <si>
    <t>J R C Auto Peças 
Ltda</t>
  </si>
  <si>
    <t>0005677-
21.2016.8.16.0069</t>
  </si>
  <si>
    <t>"O Autor alegou, em 
síntese, que em 
outubro/2016
constatou débitos 
indevidos em sua 
fatura de cartão de 
crédito, 
solicitando o 
cancelamento das 
respectivas. Aduziu 
que apenas uma 
cobrança foi 
cancelada e que 
teve que realizar o 
pagamento das 
demais para 
posterior 
restituição. 
Afirmou que em
dezembro/2016 teve 
compra recusada em  
estabelecimento 
comercial ante o 
cancelamento do 
cartão de crédito 
pela Cooperativa "</t>
  </si>
  <si>
    <t>Marcos Paulo 
Dalsico Nogueira</t>
  </si>
  <si>
    <t>0002167-
63.2017.8.16.0069</t>
  </si>
  <si>
    <t>Cheque sem fundos.</t>
  </si>
  <si>
    <t>0004456-
66.2017.8.16.0069</t>
  </si>
  <si>
    <t>O Autor alega que 
foi excluído da 
cooperativa por ter 
ajuizado ação 
judicial em face 
desta.</t>
  </si>
  <si>
    <t>Pedro Henrique 
Espírito Santo 
Vidal</t>
  </si>
  <si>
    <t>0008039-
59.2017.8.16.0069</t>
  </si>
  <si>
    <t>O Autor alega que 
firmou contrato de 
empréstimo 
consignado no valor 
de R$ 6.500,00, em 
36 prestações de R$ 
264,28 (CB 
B63530837-0). 
Afirma que 
constatou desconto 
indevidos em sua 
conta, a título de 
SEGURO PRESTAMISTA, 
no entanto, não 
contratou o 
respectivo. 
- PEDIDOS: Ao 
final, requer a 
restituição em 
dobro dos valores 
cobrados, suspensão 
dos descontos e 
indenização por 
danos morais, 
- VALOR ESTIMADO: 
R$ 8.000,00</t>
  </si>
  <si>
    <t>Centro de Reparação 
Luan Ltda - 
Fortevans Mecânica</t>
  </si>
  <si>
    <t>0014468-
43.2017.808.0173</t>
  </si>
  <si>
    <t>3º Juizado Especial 
Cível-Cariacica - ES</t>
  </si>
  <si>
    <t>Protesto indevida - 
indenizatória.</t>
  </si>
  <si>
    <t>0001285-
25.2016.8.16.0041</t>
  </si>
  <si>
    <t>Empréstimo não 
solicitado.</t>
  </si>
  <si>
    <t>Maria Amélia Costa 
dos Santos</t>
  </si>
  <si>
    <t>0001061-
53.2017.8.16.0041</t>
  </si>
  <si>
    <t>A autora possui 
conta no Sicredi 
para recebimento do 
benefício pensão 
por morte, alegando 
que constatou 
cobranças indevidas 
de taxa de cartão 
de crédito, mesmo 
tendo solicitado a 
isenção de 
quaisquer taxas.</t>
  </si>
  <si>
    <t>Marcela Barbosa 
Braga da Silva</t>
  </si>
  <si>
    <t>0001352-
53.2017.8.16.0041</t>
  </si>
  <si>
    <t>0001886-
94.2017.8.16.0041</t>
  </si>
  <si>
    <t>.PROJETO PILOTO - 
PROJUDI.
A Autora alega 
cobrança indevida a 
título de “ANUIDADE 
DIFERENC” em seu 
cartão de crédito. 
- PEDIDOS: Ao 
final, requer a 
devolução em dobro 
dos valores, 
suspensão da 
cobrança e danos 
morais.</t>
  </si>
  <si>
    <t>09/11/2017 
 10:30</t>
  </si>
  <si>
    <t>COVERCOPY LOCAÇÃO E 
VENDA DE 
EQUIPAMENTO E 
SUPRIMENTOS LTDA 
EPP</t>
  </si>
  <si>
    <t>0013887-
86.2017.8.16.0017</t>
  </si>
  <si>
    <t>04ª Vara Cível-Maringá -
 PR</t>
  </si>
  <si>
    <t>Execução de título 
extrajudicial.
- PEDIDOS: 
Pagamento da dívida 
e atos de 
constrição.
- VALOR ESTIMADO: 
R$ 35.000,00</t>
  </si>
  <si>
    <t>Antonio Dias da 
Silva</t>
  </si>
  <si>
    <t>0012550-
59.2017.8.16.0018</t>
  </si>
  <si>
    <t>".Trata-se de ação 
declaratória de 
nulidade de 
cobrança, no qual o 
Autor (ANTONIO DIAS 
DA SILVA) alega que 
contraiu empréstimo 
perante a 
Cooperativa, o qual 
teria suas 
prestações 
descontadas 
diretamente de sua 
conta corrente. 
Argumenta que não 
foram descontadas 
as parcelas e, por 
conta disso, 
recebeu uma 
correspondência de 
aviso de débito no 
valor de 9.325,08 e 
inscrição no 
SERASA.
Ao final, requer 
seja reconhecida a 
nulidade da 
cobrança e 
indenização por 
danos morais.
"</t>
  </si>
  <si>
    <t>Antonio Aparecido 
Braz</t>
  </si>
  <si>
    <t>0021544-
76.2017.8.16.0018</t>
  </si>
  <si>
    <t>O autor alega que 
firmou contrato de 
empréstimo 
consignado com a 
Cooperativa e que 
esta vem 
descontando o valor 
da prestação acima 
do contratado, 
aproximadamente em 
5% por prestação, o 
que resulta no 
valor mensal de R$ 
19,98.
- PEDIDOS: Ao 
final, requer a 
devolução em dobro 
dos valores pagos a 
mais, bem como, 
indenização por 
danos morais.
- VALOR ESTIMADO: 
R$ 7.000,00</t>
  </si>
  <si>
    <t>Andressa Karina 
Meira Graminha</t>
  </si>
  <si>
    <t>0020996-
51.2017.8.16.0018</t>
  </si>
  <si>
    <t>".A autora alega 
que constatou o 
débito indevido de 
R$ 106,87 em sua 
conta corrente a 
título de CLARO TV, 
desconhecendo a 
origem do débito, 
pois não efetuou 
contrato com a 
Claro.
Constatou descontos 
também em fevereiro 
e março deste ano, 
bem como, em maio.
Ao final, requer a 
declaração de 
inexistência de 
relação contratual 
entre as partes, 
devolução em dobro 
dos valores 
cobrados e danos 
morais. 
"</t>
  </si>
  <si>
    <t>Marinalva Oliveira 
dos Santos</t>
  </si>
  <si>
    <t>0027480-
82.2017.8.16.0018</t>
  </si>
  <si>
    <t>A Autora alega que 
contratou 
empréstimo 
consignado com a 
Cooperativa e 
constatou a 
cobrança excessiva 
de aproximadamente 
5%  em cada 
parcela, resultando 
na cobrança a maior 
de R$ 30,97 mensal.
- PEDIDOS: Ao 
final, requer a 
declaração de 
inexigibilidade do 
débito do valor 
cobrado a maior, 
devolução em dobro 
e indenização por 
danos morais. 
- VALOR ESTIMADO: 
R$ 7.000,00</t>
  </si>
  <si>
    <t>JULIO CESAR CIDRAL 
DA COSTA</t>
  </si>
  <si>
    <t>0032521-
30.2017.8.16.0018</t>
  </si>
  <si>
    <t>06/02/2018 
 14:40</t>
  </si>
  <si>
    <t>Eliane Cardoso 
Chaves Devechi</t>
  </si>
  <si>
    <t>0004247-
10.2016.8.16.0077</t>
  </si>
  <si>
    <t>Antonio Marcos 
Matias</t>
  </si>
  <si>
    <t>0005480-
08.2017.8.16.0077</t>
  </si>
  <si>
    <t>.PROJUDi - PROJETO 
PILOTO
A Autora confessa 
que estava em 
débito com a 
Cooperativa, motivo 
que ensejou na 
restrição 
creditícia de seu 
nome. Aduz que 
firmou renegociação 
da dívida perante a 
Cooperativa e 
solicitou a baixa 
de seu nome dos 
cadastros 
restritivos. Afirma 
que realizou o 
pagamento da 
entrada em 16/05/
2017 e continua 
pagando as demais 
pontualmente. 
Informa que assinou 
o acordo somente em 
junho/2017. 
Argumenta que seu 
nome permanece 
inscrito em 
cadastro 
desabonador até a 
presente data. 
- PEDIDOS: Retirada 
do nome da Autora 
dos órgãos de 
proteção de crédito 
e danos morais. 
- VALOR ESTIMADO: 
R$ 10.000,00</t>
  </si>
  <si>
    <t>José Roberto Couto</t>
  </si>
  <si>
    <t>0006158-
26.2017.8.16.0173</t>
  </si>
  <si>
    <t>0001574-
10.2017.8.16.0077</t>
  </si>
  <si>
    <t>O Autor alega que 
solicitou o 
cancelamento de sua 
conta corrente , 
bem como, das cotas 
de consórcio que 
havia firmado. 
Afirma que teve seu 
nome inscrito em 
cadastro restritivo 
indevidamente.</t>
  </si>
  <si>
    <t>Alaercio Aparecido 
Olivo</t>
  </si>
  <si>
    <t>0010359-
82.2017.8.16.0069</t>
  </si>
  <si>
    <t>20/11/2017 
 09:45</t>
  </si>
  <si>
    <t>Valdir Aparecido de 
Andrade</t>
  </si>
  <si>
    <t>0003484-
72.2017.8.16.0077</t>
  </si>
  <si>
    <t>.Trata-se de ação 
declaratória de 
inexistência de 
débito c/c  
indenização por 
danos morais no 
qual o Autor alega 
que a Cooperativa 
entrou em contato 
por telefone 
cobrando o valor de 
R$  779,00. Aduz 
que não possui 
débitos perante a 
Cooperativa.</t>
  </si>
  <si>
    <t>Junior Cesar 
Benevento</t>
  </si>
  <si>
    <t>0007350-
15.2017.8.16.0069</t>
  </si>
  <si>
    <t>O Autor alega que 
teve seu nome 
protestado 
indevidamente pelas 
Rés, aduzindo que 
nunca firmou 
qualquer relação 
comercial com a 
IVAGO MERC. MOV. 
ELETROD. LTDA 
(IMPERADOR MÓVEIS E 
ELETRODOMÉSTICOS). 
Trata-se de endosso 
mandato. Afirma 
ainda, que o CPF 
protestado é de sua 
titularidade, no 
entanto, em nome de 
sua esposa (LUCIANA 
CASSIA RIVELINE).
- PEDIDOS: Ao 
final, requer a 
retirada do 
protesto, 
declaração de 
inexigibilidade do 
valor e indenização 
por danos morais. 
- VALOR ESTIMADO: 
R$ 10.000,00</t>
  </si>
  <si>
    <t>Vinicius Gomes 
Braido</t>
  </si>
  <si>
    <t>0002387-
58.2016.8.16.0049</t>
  </si>
  <si>
    <t>Fraude cartão de 
crédito.</t>
  </si>
  <si>
    <t>0000598-
87.2017.8.16.0049</t>
  </si>
  <si>
    <t>Trata-se de ação de 
indenização por 
danos morais com 
repetição de 
indébito, na qual, 
o Autor alega que 
foram realizados 
descontos na sua 
conta, na 
modalidade débito 
automático, 
referente à 
serviços não 
contratados.</t>
  </si>
  <si>
    <t>0000600-
57.2017.8.16.0049</t>
  </si>
  <si>
    <t>ALIMENTOS SANTA FÉ 
LTDA</t>
  </si>
  <si>
    <t>0002002-
71.2017.8.16.0180</t>
  </si>
  <si>
    <t>Vara Cível-Santa Fé - 
PR</t>
  </si>
  <si>
    <t>Alega a parte 
Autora que o acesso 
a sua conta 
corrente foi 
restringido sem 
qualquer motivação. 
Afirma que 
posteriormente 
tomou conhecimento 
que sua conta foi 
cancelada. Aduz que 
todas as operações 
bancárias 
envolvendo a sua 
atividade 
empresarial são 
realizadas na 
conta.
- PEDIDOS: Ao 
final, requer a 
liberação do acesso 
da Autora na conta, 
autorizando a 
movimentação livre 
e que a Cooperativa 
se abstenha de 
proceder novos 
bloqueios/
cancelamento.</t>
  </si>
  <si>
    <t>Rafaela Freitas 
Alves</t>
  </si>
  <si>
    <t>0004546-
02.2016.8.16.0072</t>
  </si>
  <si>
    <t>.A Autora alega que 
recebeu dois 
comunicados do 
SERASA, mas 
Sustenta que, o 
único vínculo que 
possui com a Ré, é 
um empréstimo 
descontado 
diretamente em sua 
folha de pagamento, 
não realizando a 
movimentação de 
qualquer conta</t>
  </si>
  <si>
    <t>Vilma Aparecida 
Colavite</t>
  </si>
  <si>
    <t>0001201-
91.2017.8.16.0072</t>
  </si>
  <si>
    <t>O Autor alega que 
firmou contrato de 
empréstimo 
consignado perante 
a Cooperativa e que 
constatou um 
excesso 
injustificado 
embutido nas 
parcelas</t>
  </si>
  <si>
    <t>0001250-
35.2017.8.16.0072</t>
  </si>
  <si>
    <t>Paulo Henrique da 
Conceição</t>
  </si>
  <si>
    <t>0001193-
17.2017.8.16.0072</t>
  </si>
  <si>
    <t>Zilma Moreira da 
Silva</t>
  </si>
  <si>
    <t>0001200-
09.2017.8.16.0072</t>
  </si>
  <si>
    <t>Carlos do 
Nascimento Pereira</t>
  </si>
  <si>
    <t>0001206-
16.2017.8.16.0072</t>
  </si>
  <si>
    <t>Edinei Osório 
Teixeira</t>
  </si>
  <si>
    <t>0002927-
03.2017.8.16.0072</t>
  </si>
  <si>
    <t>O Autor alega que 
firmou contrato de 
empréstimo 
consignado 
B74830234 perante a 
Cooperativa e que 
constatou um 
excesso 
injustificado 
embutido nas 
parcelas, no valor 
de R$ 4,47 mensal, 
que supostamente 
não foi esclarecido 
no momento da 
transação.
- PEDIDOS: Ao 
final, requer 
indenização por 
danos morais e 
devolução em dobro 
dos valores pagos a 
maior.
- VALOR ESTIMADO: 
R$ 6.000,00</t>
  </si>
  <si>
    <t>0002925-
33.2017.8.16.0072</t>
  </si>
  <si>
    <t>O Autor alega que 
firmou contrato de 
empréstimo 
consignado perante 
a Cooperativa e que 
constatou um 
excesso 
injustificado 
embutido nas 
parcelas, no valor 
de R$ 14,64 mensal, 
que supostamente 
não foi esclarecido 
no momento da 
transação. 
- PEDIDOS: Ao 
final, requer 
indenização por 
danos morais e 
devolução em dobro 
do valores pagos a 
maior.
- VALOR ESTIMADO: 
R$ 6.000,00</t>
  </si>
  <si>
    <t>Elias Ferreira da 
Silva</t>
  </si>
  <si>
    <t>0003792-
26.2017.8.16.0072</t>
  </si>
  <si>
    <t>30/11/2017 
 16:00</t>
  </si>
  <si>
    <t>".Alegam os 
Requerentes que 
possuem conta 
corrente conjunta
junto à Cooperativa 
Requerida e que 
deviam à mesma a 
importância de R$ 
1.510,52
(mil quinhentos e 
dez reais e 
cinquenta e dois 
centavos), razão 
pela qual seus 
dados
foram devidamente 
incluídos em 
cadastros de 
inadimplentes.  
Aduzem que pagaram 
a dívida e 
permanecem com seu 
nome incrito no 
SERASA."</t>
  </si>
  <si>
    <t>"O Autor alega que 
no dia 17/05/2013, 
seu filho Henrique 
Junior Feitosa 
celebrou contrato 
de empréstimo por 
meio de cédula 
rural pignoratícia 
hipotecária nº 
B35320700-2 com a 
Cooperativa Ré, no 
valor de R$ 
44.724,82, para 
custeio pecuário de 
71 (setenta e um) 
bovinos de corte. 
Alega que, como o 
contratante não 
honrou o pagamento 
na data acordada, 
25/04/2014, a Ré 
ingressou com ação 
de execução de 
título 
extrajudicial. 
Afirma que na 
referida ação, 
restou comprovado 
através de perícia 
que a assinatura 
aposta na referida 
cédula não era de 
sua autoria, 
ocasião em que 
foram julgados 
procedentes os 
embargos à 
execução. Relata 
que desperta 
curiosidade o fato 
da instituição 
financeira não 
exigir a presença 
do interveniente na 
assinatura do 
instrumento 
contratual, 
configurando uma 
negligência 
indesculpável e, 
ainda, o serviço 
notarial de Guaraci 
reconhecer a firma 
do Autor, mesmo que 
por semelhança, em 
total 
irregularidade. 
Afirma que teve seu 
nome inscrito no 
SERASA sem qualquer 
notificação prévia, 
motivo que o 
impediu de efetuar 
uma transação 
financeira."</t>
  </si>
  <si>
    <t>".A Autora alega, 
em síntese, que 
adquiriu um cartão 
de crédito
junto à Ré e que, 
devido a problemas 
financeiros, 
atrasou o pagamento 
das faturas
dos meses de jan/
2017 e fev/2017, 
totalizando o valor 
de R$ 1.516,76 (um 
mil,
quinhentos e 
dezesseis reais e 
setenta e seis 
centavos).  Alega 
que entrou em 
contato com a Ré e 
realizou uma
renegociação da 
dívida, através do 
call center, na 
qual ficou 
estabelecido o
pagamento de uma 
entrada, no valor 
de R$ 250,00 
(duzentos e 
cinquenta reais), 
com
vencimento em 13/03/
2017 e mais nove 
parcelas no mesmo 
valor, a serem 
pagas nos
meses subsequentes.
Aduz que mesmo 
depois de 
regularizado o 
débito com o
pagamento da 
entrada, seu nome 
permaneceu nos 
órgãos de proteção 
ao crédito
quando realizou 
consulta no Serasa 
em 22/03/2017. 
"</t>
  </si>
  <si>
    <t>".A Autora alega, 
em síntese, que é 
associada da Ré e 
possui um
cartão de crédito, 
sob o qual deixou 
de realizar o 
pagamento de 
algumas faturas,
acumulando um 
débito, no valor de 
R$ 1.310,83 (um 
mil, trezentos e 
dez reais e
oitenta e três 
centavos).
Informa que, no dia 
20 de abril de 
2017, apesar de ter
realizado o 
pagamento parcial 
do boleto nº 
38737030-9, no 
valor de R$ 900,00
(novecentos reais), 
seu nome permaneceu 
com restrição. 
"</t>
  </si>
  <si>
    <t>Tania Regina Paião</t>
  </si>
  <si>
    <t>0000830-
46.2017.8.16.0099</t>
  </si>
  <si>
    <t>Fila de Banco - 
Tempo de espera 
01h09min</t>
  </si>
  <si>
    <t>Maria Aparecida 
Leonardi Geraldo</t>
  </si>
  <si>
    <t>0001045-
22.2017.8.16.0099</t>
  </si>
  <si>
    <t>".Trata-se de ação 
de inexigibilidade 
de débito c/ danos 
morais na qual a 
Autora (MARIA 
APARECIDA LEONARDI 
GERALDO) alega 
inscrição indevida 
de seu nome no 
SERASA por 
inadimplência de 
parcela de 
financiamento, as 
quais supostamente 
são descontadas 
diretamente de sua 
folha de pagamento. 
Ao final, requer a 
declaração de 
inexigibilidade do 
débito c/ 
indenização por 
danos morais.
"</t>
  </si>
  <si>
    <t>Ataliba da Silva 
Pinto</t>
  </si>
  <si>
    <t>0001075-
57.2017.8.16.0099</t>
  </si>
  <si>
    <t>Sirdete Maria 
Fernandes da Silva</t>
  </si>
  <si>
    <t>0001437-
59.2017.8.16.0099</t>
  </si>
  <si>
    <t>A Autora alega que 
firmou contrato de 
empréstimo 
consignado 
B65330980-3 perante 
a Cooperativa e que 
constatou um 
excesso 
injustificado 
embutido nas 
parcelas, no valor 
de R$ 3,08 mensal, 
que supostamente 
não foi esclarecido 
no momento da 
transação.
- PEDIDOS: Ao 
final, requer 
indenização por 
danos morais e 
devolução em dobro 
dos valores pagos a 
maior.
- VALOR ESTIMADO: 
R$ 6.000,00</t>
  </si>
  <si>
    <t>Neide Froes Lemos 
Fornazza</t>
  </si>
  <si>
    <t>0001440-
14.2017.8.16.0099</t>
  </si>
  <si>
    <t>A Autora alega que 
firmou o contrato 
de empréstimo 
B65330402-0 perante 
a Cooperativa e que 
constatou um 
excesso 
injustificado 
embutido nas 
parcelas, no valor 
de R$ 3,79 mensal, 
que não foi 
esclarecido no 
momento da 
contratação.
- PEDIDOS: Ao 
final, requer a 
devolução em dobro 
dos valores 
cobrados a maior e 
indenização por 
danos morais.
- VALOR ESTIMADO: 
R$ 5.000,00</t>
  </si>
  <si>
    <t>Agnaldo Ferreira 
Rocha</t>
  </si>
  <si>
    <t>0001595-
17.2017.8.16.0099</t>
  </si>
  <si>
    <t>.PROJUDI - PROJETO 
PILOTO
O Autor alega que 
aguardou na fila da 
agência das 
13h30min às 
14h40min.
- PEDIDOS: Danos 
Morais.
- VALOR ESTIMADO: 
R$ 7.000,00</t>
  </si>
  <si>
    <t>30/11/2017 
 17:00</t>
  </si>
  <si>
    <t>Maria Aparecida Dos 
Santos</t>
  </si>
  <si>
    <t>0001512-
98.2017.8.16.0099</t>
  </si>
  <si>
    <t>Valdomiro Rodrigues 
Teixeira</t>
  </si>
  <si>
    <t>0038317-
14.2017.8.16.0014</t>
  </si>
  <si>
    <t>".Trata-se de ação 
declaratória de 
inexigibilidade de 
débito c/c danos 
morais na qual o 
Autor alega que 
congelou sua conta, 
sob a promessa de 
que não seria 
originado nenhum 
débito pelo 
congelamento. No 
entanto, informa 
que teve seu nome 
inscrito no SERASA 
indevidamente.
Ao final, requer o 
encerramento 
efetivo da conta, 
declaração de 
inexigibilidade da 
dívida e danos 
morais. 
"</t>
  </si>
  <si>
    <t>0031583-
81.2016.8.16.0014</t>
  </si>
  <si>
    <t>Kathreen Stephanie 
Costa</t>
  </si>
  <si>
    <t>0036702-
23.2016.8.16.0014</t>
  </si>
  <si>
    <t>Não transferência 
automática de 
valores.</t>
  </si>
  <si>
    <t>0046574-
62.2016.8.16.0014</t>
  </si>
  <si>
    <t>Ana Carolina Maciel 
Forte</t>
  </si>
  <si>
    <t>0051354-
45.2016.8.16.0014</t>
  </si>
  <si>
    <t>Encerramento sem 
autorização da 
Conta Corrente</t>
  </si>
  <si>
    <t>Ana Carolina Maciel 
Forte - ME</t>
  </si>
  <si>
    <t>0051359-
67.2016.8.16.0014</t>
  </si>
  <si>
    <t>Hiperaço Comércio 
de Ferro e Aço Ltda 
-ME</t>
  </si>
  <si>
    <t>0006361-
82.2016.8.16.0056</t>
  </si>
  <si>
    <t>Considerando 
a 
procedência 
da sentença, 
bem como a 
do acórdão, 
o risco é 
considerado 
possível.</t>
  </si>
  <si>
    <t>Eduardo Augusto 
Montagna Neto</t>
  </si>
  <si>
    <t>0809226-
57.2017.8.23.0010</t>
  </si>
  <si>
    <t>5ª Vara Cível-Boa Vista 
- RR</t>
  </si>
  <si>
    <t>Negativação 
indevida - Fraude.</t>
  </si>
  <si>
    <t>GOMES DA SILVA E 
SILVA LTDA - ME</t>
  </si>
  <si>
    <t>0002616-
41.2017.8.16.0127</t>
  </si>
  <si>
    <t>Indenização por 
Dano Moral</t>
  </si>
  <si>
    <t>15/12/2017 
 09:20</t>
  </si>
  <si>
    <t>Maura Francisco 
Lopes Asega</t>
  </si>
  <si>
    <t>0018881-
69.2017.8.16.0014</t>
  </si>
  <si>
    <t>A Autora aduz que 
realizou um 
parcelamento da 
fatura de seu 
cartão de crédito, 
realizando o 
pagamento de um 
entrada no valor de 
R$ 550,00, mas que 
até o presente 
momento não lhe foi 
fornecido o acordo 
de parcelamento 
para assinatura, 
permanecendo com 
seu nome em 
cadastro 
desabonador</t>
  </si>
  <si>
    <t>Fabiane Buaroli 
Favoreto Guarnieri</t>
  </si>
  <si>
    <t>13ª Câmara Cível-
Curitiba - PR</t>
  </si>
  <si>
    <t>Cobrança de cesta e 
prestamista.</t>
  </si>
  <si>
    <t>Fábio da Costa 
Grecco</t>
  </si>
  <si>
    <t>0059855-
51.2017.8.16.0014</t>
  </si>
  <si>
    <t>.PROJUDI - PROJETO 
PILOTO
O Autor alega que 
encerrou sua conta 
corrente (673285) 
no ano de 2013. 
Aduz que em 05/06/
2012 sua residência 
foi assaltada, 
oportunidade em que 
os infratores 
levaram 20 folhas 
de cheque em branco 
(n. folhas 120 à 
140), comunicando 
tal fato à 
cooperativa. Afirma 
que em abril/2017 
foi alertado por 
colaborador da 
agência que estavam 
tentando depositar 
alguns dos cheques 
furtados, momento 
que o Autor alertou 
sobre o furto. Em 
julho/2017 recebeu 
comunicado de 
cobrança do SERASA, 
pela emissão de 
cheques sem fundo 
(os mesmos que 
foram furtados). 
- PEDIDOS: Requer a 
exclusão de seu 
nome do SERASA, que 
a Cooperativa se 
abstenha de pagar/
receber os cheques 
e danos morais.
- VALOR ESTIMADO:  
R$ 15.000,00</t>
  </si>
  <si>
    <t>16/11/2017 
 15:45</t>
  </si>
  <si>
    <t>FASE DE 
CONHECIMENTO</t>
  </si>
  <si>
    <t>Maycon Vinicius 
Ferreira</t>
  </si>
  <si>
    <t>0032915-
49.2017.8.16.0014</t>
  </si>
  <si>
    <t>Marcio Silveira de 
Barros</t>
  </si>
  <si>
    <t>0001612-
80.2017.8.16.0090</t>
  </si>
  <si>
    <t>O Autor alega que, 
após passar duas 
horas em um 
supermercado, ao 
tentar realizar o 
pagamento da conta, 
não foi possível 
completala, uma vez 
que aparecia a 
mensagem de 
“transação não 
autorizada”.
Narra que tentou 
passar o seu cartão 
por 3 vezes, mas em 
todas aparecia a 
mesma imagem, não 
sendo possível 
finalizar a sua 
compra.</t>
  </si>
  <si>
    <t>Natália de Assis 
Alves Silva</t>
  </si>
  <si>
    <t>0004103-
60.2017.8.16.0090</t>
  </si>
  <si>
    <t>Juizado Especial Cível-
Londrina - PR</t>
  </si>
  <si>
    <t>Trata-se de ação de 
indenização por 
danos morais no 
qual a Autora alega 
que preposta da 
Cooperativa, Sra. 
Valéria, compareceu 
na residência da 
Autora para 
realizar cobrança, 
momento em que, não 
a encontrando no 
local, expôs a 
cobrança da dívida 
para a sua mãe 
(idosa). Ainda, 
alega que a 
colaboradora 
Valéria manifestou 
a pendência de 06 
prestações, quando 
na realidade 
existiam apenas 02 
em aberto.
- PEDIDOS: Danos 
morais pela atitude 
da Cooperativa e 
quebra de sigilo 
bancário.
- VALOR ESTIMADO: 
R$ 10.000,00.</t>
  </si>
  <si>
    <t>Benedito Cosse 
Pires Godoy</t>
  </si>
  <si>
    <t>0006937-
41.2017.8.16.0059</t>
  </si>
  <si>
    <t>PROJUDI - PROJETO 
PILOTO
Os autores alegam 
que possuem conta 
corrente na 
Cooperativa e em 15/
10/2014 realizaram 
o depósito de R$ 
130,00, solicitando 
o encerramento da 
mesma.  Afirmam 
ficaram sem 
movimentar a conta 
por um ano e meio, 
quando em 29/03/
2016 depositaram o 
valor de R$ 500,00 
e, após, nunca mais 
utilizaram da conta 
corrente.  Aduzem 
que em julho/2017 
receberam ligação 
de cobrança da 
Cooperativa, 
informando saldo 
devedor no valor de 
R$ 3.007,06), 
estando inscritos 
em órgãos de 
proteção de 
crédito.
- PEDIDOS: Ao 
final, requerem a 
declaração de 
inexigibilidade da 
dívida, retirada de 
seu nome dor órgãos 
de proteção e 
crédito e danos 
morais. 
- VALOR ESTIMADO: 
R$ 10.000,00</t>
  </si>
  <si>
    <t>Sueli Aparecida 
Peres Watanabe</t>
  </si>
  <si>
    <t>Ação Declaratório de Nulidade de Ato Jurídico</t>
  </si>
  <si>
    <t>0002784-
77.2017.8.16.0148</t>
  </si>
  <si>
    <t>Vara Cível e Anexos-
Rolândia - PR</t>
  </si>
  <si>
    <t>Os Autores alegam 
que eram avalistas 
de Cédula de 
Crédito Bancário e 
indicaram imóvel de 
matrícula 7.584 
para garantia. 
Aduzem que o imóvel 
foi levado a 
leilão, ante o 
inadimplemento das 
parcelas pela 
empresa SMER – 
Serviços, Máquinas 
e Equipamentos 
Rodoviários Ltda 
(devedora 
principal), com 
arrematação do bem. 
Argumentam que não 
foram notificados 
para purgação da 
mora, consolidação 
da propriedade, bem 
como, da data do 
leilão. Afirmam que 
o imóvel foi 
arrematado por 
preço muito 
inferior ao real 
valor de mercado.
- PEDIDOS: Ao 
final, requerem a 
declaração da 
nulidade da 
consolidação da 
propriedade da 
Cooperativa e 
retomada do imóvel; 
nulidade do leilão 
pelo preço vil 
arrematado; e danos 
morais. 
- VALOR ESTIMADO: 
R$ 30.000,00</t>
  </si>
  <si>
    <t>0010696-
42.2017.8.16.0014</t>
  </si>
  <si>
    <t>Trata-se em 
apertada síntese de 
reclamação 
decorrente de 
restrição em banco 
de dados protetivos 
ao crédito, 
decorrente de 
débitos gerados em 
cartão de crédito, 
os quais afirma o 
prévio pedido de 
cancelamento.  
Aponta como 
indevido, o débito 
no valor de R$ 
26,21 (vinte e seis 
reais e vinte e um 
centavos), 
referente ao 
contrato cc85630-4.</t>
  </si>
  <si>
    <t>Frederico Prudencio 
de Andrade Sobrinho</t>
  </si>
  <si>
    <t>0005037-
23.2017.8.16.0056</t>
  </si>
  <si>
    <t>Cobrança indevida
- PEDIDOS: 
Indenização por 
danos morais e 
materiais
- VALOR ESTIMADO: 
R$ 5.000,00</t>
  </si>
  <si>
    <t>DANIEL DIMAS 
BARLETTE</t>
  </si>
  <si>
    <t>0008314-
47.2017.8.16.0056</t>
  </si>
  <si>
    <t>20/11/2017 
 16:15</t>
  </si>
  <si>
    <t>União 
Administradora de 
Consórcios S/C Ltda</t>
  </si>
  <si>
    <t>0066450-
71.2014.8.16.0014</t>
  </si>
  <si>
    <t>Protesto Indevido</t>
  </si>
  <si>
    <t>Sustação do 
Protesto.</t>
  </si>
  <si>
    <t>Rafael Santana 
Mendes Pereira</t>
  </si>
  <si>
    <t>0047529-
93.2016.8.16.0014</t>
  </si>
  <si>
    <t>Maria Aparecida de 
Oliveira</t>
  </si>
  <si>
    <t>0001135-
82.2017.8.16.0114</t>
  </si>
  <si>
    <t>Juizado Especial Cível-
Marilândia do Sul - PR</t>
  </si>
  <si>
    <t>.o autor alega que 
possui uma conta na 
Sicredi 
Agroempresarial 
(conta nº 19044-6 – 
agência 0723), 
porém ao tentar 
obter crédito para 
o financiamento 
“Minha Casa, Minha 
Vida” obteve a 
informação de que 
seu nome estava 
negativado, 
referente ao 
contrato nº CC35112-
2, no valor de R$ 
303,56. Todavia, 
informa que 
desconhece essa 
conta, possuindo 
apenas a da 
Agroempresarial.</t>
  </si>
  <si>
    <t>Gabriela Leme 
Castoldo</t>
  </si>
  <si>
    <t>0070907-
44.2017.8.16.0014</t>
  </si>
  <si>
    <t>13/12/2017 
 17:45</t>
  </si>
  <si>
    <t>Osvaldo Pereira de 
Oliveira</t>
  </si>
  <si>
    <t>0002433-
20.2015.8.26.0238</t>
  </si>
  <si>
    <t>02ª Vara Judicial-
Ibiúna - SP</t>
  </si>
  <si>
    <t>Trata-se de Ação 
Declaratória de 
Inexigibilidade de 
Débito c/c 
indenização por 
Dano Moral ajuizada 
por Osvaldo Pereira 
de Oliveira 
ajuizada em face da 
empresa Aroforte 
Industria e Sicoob. 
O Autor alega ter 
feito pedido de 
bicicletas à Corré 
Aroforte no valor 
aproximado de R$ 
4.000,00, contudo, 
não teria recebido 
a mercadoria. 
Aduz que no mês de 
dezembro de 2014 
teria recebido um 
boleto para 
pagamento que 
estava com a 
Cooperativa Gde São 
Paulo para 
cobranças, e que 
foi desconsiderado 
a pedido da Corré. 
Afirma que dias 
depois, teria 
recebido novo 
boleto de cobrança, 
proveniente de 
protesto no valor 
de R$ 1.498,53, 
onde a Cooperativa 
figurou como 
apresentante, 
ocasião em que 
ajuizou ação 
cautelar de 
sustação de 
protesto sob nº 000
1870.26.2015.826.02
38, tendo sido 
deferida a tutela 
conforme andamento 
processual anexo.
Diante disso, o 
Autor pleiteia: (i) 
declaração de 
inexigibilidade do 
débito e (ii) 
indenização por 
danos morais.</t>
  </si>
  <si>
    <t>Considerando 
a fase 
inicial, o 
risco é 
considerado 
"possível".</t>
  </si>
  <si>
    <t>Bruno Aparecido 
Capello</t>
  </si>
  <si>
    <t>0013736-
09.2016.8.16.0130</t>
  </si>
  <si>
    <t>"Autor alega 
cobrança de juros e 
tarifas ilegais 
pela Cooperativa.
- PEDIDOS: Exibição 
de todos os 
contratos e 
extratos de 
abertura de crédito 
rotativo e/ou 
financiamentos da 
Autora, perícia 
técnica contábil 
nos documentos, 
nulidade das taxas 
ilegais e 
restituição de 
valores pagos a 
maior."</t>
  </si>
  <si>
    <t>CARLOS MARTINS DA 
SILVA</t>
  </si>
  <si>
    <t>0008611-
62.2017.8.16.0021</t>
  </si>
  <si>
    <t>01º Juizado Especial 
Cível-Cascavel - PR</t>
  </si>
  <si>
    <t>Áurea Lúcia Ferraz 
de Souza</t>
  </si>
  <si>
    <t>0000555-
41.2017.8.16.0053</t>
  </si>
  <si>
    <t>.PROJUDI - PROJETO 
PILOTO
A Autora alega que 
abriu conta salário 
nesta Cooperativa 
e, após sua 
rescisão laboral, 
solicitou o 
encerramento da 
conta. Aduz que em 
outubro/2013 pagou 
R$ 260,00 para 
encerramento e 
assinou vários 
papéis, mas não lhe 
foram fornecidos os 
documentos.  Em 
dezembro/2016 
recebeu comunicado 
de cobrança e 
inclusão em 
cadastro de 
inadimplente, 
quando constatou 
que terceiro estava 
utilizando sua 
conta. 
- PEDIDOS: Requer a 
declaração de 
inexigibilidade do 
débito, retirada de 
seu nome do 
cadastro de 
inadimplente e 
danos morais.
- VALOR ESTIMADO:  
R$ 15.000,00</t>
  </si>
  <si>
    <t>. FASE DE 
CONHECIMENTO</t>
  </si>
  <si>
    <t>JOSEMAR BATISTA 
DAVID</t>
  </si>
  <si>
    <t>0039992-
12.2017.8.16.0014</t>
  </si>
  <si>
    <t>Auto Posto 
Paiaguais Ltda</t>
  </si>
  <si>
    <t>0046488572017816001
4</t>
  </si>
  <si>
    <t>Trata-se de ação de 
indenização por 
danos material na 
qual os Autores 
alegam que tiverem 
seu malote roubado 
a mão armada no 
estacionamento 
exclusivo para 
cooperados, situado 
nos fundos da 
agência requerida.
- PEDIDOS: Requerem 
o ressarcimento do 
valor roubado, no 
montante de R$ 
123.000,00 (cento e 
vinte e três mil 
reais). 
- VALOR ESTIMADO: 
R$ 123.000,00</t>
  </si>
  <si>
    <t>Devolução de cheque 
por insuficiência 
de fundo, na qual o 
Autor alega que não 
consegue retirar o 
cheque da 
Cooperativa,</t>
  </si>
  <si>
    <t>Considerando 
que o 
recurso do 
autor nao 
foi 
conhecido= 
remoto.</t>
  </si>
  <si>
    <t>Meireles Ind. Com. 
de Móveis Ltda EPP</t>
  </si>
  <si>
    <t>0022106-
97.2017.8.16.0014</t>
  </si>
  <si>
    <t>". Autor refere, em 
síntese, que foi 
abordado por um
colaborador da Ré 
para que se 
tornasse um 
cooperado, sendo 
necessário um 
depósito
inicial de R$ 
750,00 (setecentos 
e cinquenta reais), 
valor este que 
ficaria
resguardado, 
podendo ter os seus 
rendimentos sacados 
futuramente.
Aduz que realizou 
um depósito, em 03/
12/2014, no valor 
de
R$ 750,00 
(setecentos e 
cinquenta reais) e 
que nunca mais 
realizou qualquer 
tipo de
movimentação, uma 
vez que, 
supostamente, 
haviam lhe dito que 
seu dinheiro 
estaria
rendendo e, caso 
necessário, poderia 
realizar a sua 
retirada.  Aduz que 
após, recebeu 
comunicado de que 
seu nome estava no 
SERASA."</t>
  </si>
  <si>
    <t>KELLEN CAROLINE 
GALLEGO</t>
  </si>
  <si>
    <t>0000449-
79.2017.8.16.0053</t>
  </si>
  <si>
    <t>.PROJUDI. PROJETO 
PILOTO. A Autora 
alega que em 12 de 
maio de 2016 foi 
realizado um saque 
de sua conta 
corrente, no valor 
de R$ 1.400,00 e 
que desconhece tal 
saque, pois não 
realizou e não 
autorizou o 
referido. Afirma 
que causa 
estranheza o número 
de série do saque 
em questão 
000098254. Ainda, 
argumenta que não 
possuía saldo 
suficiente em sua 
conta no valor do 
saque, o que 
impossibilitou o 
pagamento da fatura 
de cartão de 
crédito da Autora, 
ensejando na 
inscrição de seu 
nome perante o 
SERASA.
- PEDIDOS: Ao 
final, requer a 
declaração de 
inexigibilidade do 
valor negativo de 
sua conta, 
devolução em dobro 
do valor que foi 
sacado e danos 
morais. 
- VALOR ESTIMADO: 
R$ 20.000,00</t>
  </si>
  <si>
    <t>17/11/2017 
 16:00</t>
  </si>
  <si>
    <t>Elaine Cristina 
Barbosa</t>
  </si>
  <si>
    <t>0001174-
10.2017.8.16.0137</t>
  </si>
  <si>
    <t>A Autora alega que 
firmou contrato de 
empréstimo 
consignado perante 
a Cooperativa, 
sendo-lhe 
solicitado que 
realizasse o 
pagamento da 
primeira prestação 
de forma 
espontânea. Aduz 
que realizou o 
pagamento da 
prestação 01/72 em 
janeiro/2017, tendo 
sido descontado o 
mesmo valor de sua 
conta corrente. 
Informa que teve 
seu nome inscrito 
indevidamente em 
órgão restritivo de 
crédito pelo 
referido contrato.
- PEDIDOS: Requer a 
devolução em dobro 
do valor pago em 
duplicidade, 
suspensão das 
cobranças e 
exclusão de seu 
nome em cadastro 
desabonador e danos 
morais. 
- VALOR ESTIMADO: 
R$ 10.000,00</t>
  </si>
  <si>
    <t>Marmoraria ML Ltda 
ME</t>
  </si>
  <si>
    <t>0031658-
11.2016.816.0018</t>
  </si>
  <si>
    <t>Nathália Maia 
Fontellas dos 
Santos</t>
  </si>
  <si>
    <t>0003321-
75.2017.8.16.0018</t>
  </si>
  <si>
    <t>.A Autora alega que 
pactuou um mútuo 
bancário com a Ré e 
que, após um 
período, vem sendo 
vítima da má 
prestação de 
serviços, sendo que 
houve cobrança 
indevida pela 
contratação de um 
serviço chamado 
“Convênio Vera 
Cruz”, no valor de 
R$ 179,52 (cento e 
setenta e nove 
reais e cinquenta e 
dois centavos), 
descontados em 20 
de agosto de 2015 e 
20 de outubro de 
2015. Sustenta que 
desconhece esse 
serviço. Alega, 
ainda, que foi 
obrigada a adquirir 
um seguro de vida, 
no momento do 
empréstimo, 
tratando-se de 
venda casada.  Aduz 
a cobrança indevida 
de Seguro 
prestamista</t>
  </si>
  <si>
    <t>Solange Santos 
Rodrigues</t>
  </si>
  <si>
    <t>0027279-
90.2017.8.16.0018</t>
  </si>
  <si>
    <t>A autora alega que 
firmou contrato de 
empréstimo 
consignado n. 
B77730238-0 em 
fevereiro de 2017, 
para pagamento em 
60 prestações, com 
início em 10/04/
2017.
Afirma que já no 
mês de fevereiro a 
Cooperativa 
promoveu o primeiro 
desconto e, após 
contestação da 
Autora, realizou o 
reembolso. No 
entanto, aduz que 
em março/2017 
novamente foi 
procedido o 
desconto da 
primeira parcela. 
- PEDIDOS: Ao 
final, requer de 
devolução em dobro 
do valor cobrado 
indevidamente e 
danos morais. 
- VALOR ESTIMADO: 
R$ 10.000,00</t>
  </si>
  <si>
    <t>14/11/2017 
 18:00</t>
  </si>
  <si>
    <t>Maria Aparecida 
Muniz</t>
  </si>
  <si>
    <t>0030952-
91.2017.8.16.0018</t>
  </si>
  <si>
    <t>.PROJETO PILOTO - 
PROJUDI.
A Autora alega que 
em 08/09/2017 foi 
realizar um saque 
no caixa eletrônico 
da agência, no 
valor de R$ 150,00, 
no entanto, aduz 
que somente foi 
liberado o montante 
de R$ 20,00 do 
caixa. Afirma que 
constatou em seu 
extrato o saque na 
quantia de R$ 
170,00 
indevidamente, pois 
somente foi 
liberado R$ 20,00. 
Argumenta que 
tentou resolver 
amigavelmente com a 
Cooperativa, no 
entanto, sem 
sucesso.
- PEDIDOS: Ao 
final, requer a 
devolução em dobro 
do valor não sacado 
e cobrado (R$ 
150,00) e danos 
morais. 
- VALOR ESTIMADO: 
R$  10.000,00</t>
  </si>
  <si>
    <t>05/12/2017 
 10:01</t>
  </si>
  <si>
    <t>Graziele Cristina 
Ventura</t>
  </si>
  <si>
    <t>0115-003.611-5</t>
  </si>
  <si>
    <t>Procon de Limeira - SP-
Limeira - SP</t>
  </si>
  <si>
    <t>Autora alega que 
recebeu ligação do 
Sicredi informando 
sobre pendência no 
valor de R$ 
1.108,00, referente 
a conta corrente 
que havia adquirido 
no dia 22/02/2013 
para recebimento do 
salário. Informa 
ainda que deixou de 
movimentar a conta, 
e o banco continuo 
cobrando taxa de 
manutenção.</t>
  </si>
  <si>
    <t>Restituição 
dos valores 
cobrados a 
titulo de 
manutenção 
da conta.</t>
  </si>
  <si>
    <t>Manifestação à 
impugnação dos cálculos 
de Liquidação</t>
  </si>
  <si>
    <t>Risco 
alterado 
para remoto, 
condenação 
paga.</t>
  </si>
  <si>
    <t>Considerando 
a sentença 
de 
procedência, 
o risco foi 
alterado 
para 
provável.</t>
  </si>
  <si>
    <t>1000386-
02.2016.8.26.0180</t>
  </si>
  <si>
    <t>Indenização em 
razão de cobrança 
da Cédulas de 
Crédito Bancário.</t>
  </si>
  <si>
    <t>Indústria e 
Comércio Powermatic 
Ltda</t>
  </si>
  <si>
    <t>Ação Ordinária de Anulação de Protesto, c/c com pedido de indenização por danos morais e tutela antecipada</t>
  </si>
  <si>
    <t>1002066-
83.2016.8.26.0095</t>
  </si>
  <si>
    <t>1ª Vara Judicial-Brotas 
- SP</t>
  </si>
  <si>
    <t>Endosso Mandato.
Cuida-se de 
cautelar de 
sustação de 
protesto de títulos 
endossados para a 
Sicredi que, 
segundo afirma a 
parte autora, não 
teriam lastro.</t>
  </si>
  <si>
    <t>Risco 
alterado 
para 
provável, 
com relação 
aos danos 
morais.</t>
  </si>
  <si>
    <t>Considerando 
a sentença 
procedente 
mantida pelo 
TJ, o risco 
é 
considerado 
como 
provável.</t>
  </si>
  <si>
    <t>96</t>
  </si>
  <si>
    <t>Silvia Gabrielle da 
Rocha 08103774979</t>
  </si>
  <si>
    <t>0004882-
96.2017.8.16.0160</t>
  </si>
  <si>
    <t>".Trata-se de ação 
de inexistência de 
débito c/c danos 
morais no qual a 
Autora alega que 
estão sendo 
descontados 
indevidamente 
valores referente a 
telefonia “CLARO 
TV” em sua conta 
corrente, desde 
novembro de 2016. 
Alega que nunca 
utilizou qualquer 
serviço da CLARO ou 
firmou contrato.
Ao final, requer a 
declaração de 
inexigibilidade dos 
débitos, devolução 
dos valores e danos 
morais.
"</t>
  </si>
  <si>
    <t>Abigail Miranda 
Marins</t>
  </si>
  <si>
    <t>0022986-
77.2017.8.16.0018</t>
  </si>
  <si>
    <t>A Autora alega que 
firmou contrato de 
empréstimo perante 
a Cooperativa e que 
foi cobrada 
aproximadamente 5% 
a mais em cada 
parcela, do que o 
foi contratado.</t>
  </si>
  <si>
    <t>Claudimar Antonio 
Passinato</t>
  </si>
  <si>
    <t>0004205-
36.2016.8.16.0052</t>
  </si>
  <si>
    <t>Cristiano Rodrigues 
Dorneles Ramos</t>
  </si>
  <si>
    <t>0009125-
78.2017.8.21.0052</t>
  </si>
  <si>
    <t>2ª Vara Cível-Guaíba - 
RS</t>
  </si>
  <si>
    <t>Em resumo, o autor 
reclama que foi 
surpreendido com a 
intimação de DUAS 
duplicatas sacada 
por GESSO ARTE 
DECORAÇÕES – SANTOS 
MATEUS PICOLOTO 
JUNIOR -ME, no 
valor de R$ 
6.875,76 e 6.773,40 
respectivamente. 
Relata que propôs 
ação cautelar e 
liminarmente 
conseguiu a 
sustação dos 
protestos. Afirma 
que desconhece 
relação comercial 
que ensejou a 
emissão das 
duplicatas. Requer, 
seja declarada 
definitivamente a 
sustação dos 
protestos apontados 
na ação cautelar e 
a condenação pelos 
Danos Morais.</t>
  </si>
  <si>
    <t>Luciana de Fatima 
Santos</t>
  </si>
  <si>
    <t>0005017-
93.2017.8.16.0165</t>
  </si>
  <si>
    <t>Ligações de 
cobrança indevidas.
- PEDIDOS: 
Indenização por 
dano moral.
- VALOR ESTIMADO: 
R$ 6.000,00.</t>
  </si>
  <si>
    <t>1000521-
38.2017.8.11.0037</t>
  </si>
  <si>
    <t>17/11/2017 
 13:00</t>
  </si>
  <si>
    <t>Nilson Kwiatkowski 
Truszczynski</t>
  </si>
  <si>
    <t>0001045-
10.2015.8.16.0158</t>
  </si>
  <si>
    <t>Vara Cível e Anexos-São 
Mateus do Sul - PR</t>
  </si>
  <si>
    <t>JACKSON CRUZ SOARES 
- ME</t>
  </si>
  <si>
    <t>0003150-
86.2017.8.16.0158</t>
  </si>
  <si>
    <t>27/11/2017 
 10:15</t>
  </si>
  <si>
    <t>Adão Karpinski</t>
  </si>
  <si>
    <t>0001210-
59.2016.8.16.0146</t>
  </si>
  <si>
    <t>01ª Vara Judicial-Rio 
Negro - PR</t>
  </si>
  <si>
    <t>Revisional com 
pedido 
indenizatório</t>
  </si>
  <si>
    <t>Alan Douglas Colaço 
de Lima</t>
  </si>
  <si>
    <t>0003278-
45.2017.8.16.0146</t>
  </si>
  <si>
    <t>"Alega o Requerente 
que utiliza a conta 
corrente mantida 
junto à Cooperativa 
Requerida somente 
pera fins de 
adimplemento de seu 
cartão de crédito; 
que antes do 
vencimento das 
faturas de seu 
cartão de crédito, 
deposita na conta 
corrente valor 
superior ao devido 
em virtude da 
utilização do 
cartão de crédito. 
Aduz que em junho e 
julho de 2017 
recebeu faturas 
incondizentes com 
os gastos 
efetuados, razão 
pela qual a ação 
foi ajuizada, visto 
que o impasse não 
pôde ser resolvido 
administrativamente
.
- PEDIDOS: a) 
inversão do ônus da 
prova; b) repetição 
do indébito e; c) 
condenação ao 
pagamento de danos 
morais."</t>
  </si>
  <si>
    <t>17/11/2017 
 16:30</t>
  </si>
  <si>
    <t>Reimundo Ribeiro 
Delfino</t>
  </si>
  <si>
    <t>0006843-
86.2017.8.16.0026</t>
  </si>
  <si>
    <t>1 ª Vara Cível-Campo 
Largo - PR</t>
  </si>
  <si>
    <t>Cobrança indevida 
de taxas de 
manutenção de conta 
corrente</t>
  </si>
  <si>
    <t>Neves da Silva</t>
  </si>
  <si>
    <t>0001947-
70.2017.8.16.0035</t>
  </si>
  <si>
    <t>01º Juizado Especial 
Cível-Reg. Metrop. de 
Curitiba - PR</t>
  </si>
  <si>
    <t>A Requerente alega 
que em 01/02/2017 
tomou conhecimento 
de que seus dados 
estavam inscritos 
em cadastro de 
inadimplentes 
(SERASA) por conta 
de uma dívida junto 
ao Requerido no 
valor de R$ 200,00. 
Afirma, entretanto, 
que encerrou sua 
relação com o 
Requerido em 23/01/
2017, inexistindo 
dívida remanescente 
para quitação.</t>
  </si>
  <si>
    <t>Em fase de 
conhecimento</t>
  </si>
  <si>
    <t>Avelino Oliveira 
Supermercado</t>
  </si>
  <si>
    <t>0000104-
74.2017.8.16.0163</t>
  </si>
  <si>
    <t>Juizado Especial Cível-
Siqueira Campos - PR</t>
  </si>
  <si>
    <t>Franciely Walter de 
Souza</t>
  </si>
  <si>
    <t>0001384-
83.2017.8.24.0090</t>
  </si>
  <si>
    <t>Juizado Especial de 
Santo Antônio de Lisboa-
Florianópolis - SC</t>
  </si>
  <si>
    <t>A autora refere que 
efetuou a compra de 
um sofá nas Casas 
Bahia, no entanto o 
mesmo veio no 
modelo incorreto e 
com avaria, pelo 
que solicitou a sua 
devolução. 
Entretanto, todas 
as parcelas foram 
debitadas do seu 
cartão de crédito, 
tendo sido 
orientada a 
cancelar o débito 
automático e 
efetuar o pagamento 
manual por meio do 
internet bank. 
Refere que foi 
orientada pela 
central de 
atendimento a 
enviar email com 
uma carta 
manuscrita para que 
cancelassem a 
compra e baixassem 
a pendência, 
entretanto o 
problema não foi 
resolvido. Lhe 
informaram que o 
problema seria com 
a loja, que não 
havia estornado o 
crédito à operadora 
de cartão, sendo 
que agora encontra-
se sem saber como 
agir, pois recebe 
ligações de 
cobrança da 
cooperativa quanto 
a tais débitos. Foi 
informada de que 
está no SERASA. 
Requer a baixa das 
pendências para que 
possa cancelar seu 
cartão, pois não o 
usa mais. Requer 
ainda indenização 
por danos morais de 
R$ 10.000,00.</t>
  </si>
  <si>
    <t>Alda Tereza Bello</t>
  </si>
  <si>
    <t>0002631-
82.2017.8.16.0103</t>
  </si>
  <si>
    <t>A Requerente alega 
que efetuou o 
pagamento da fatura 
de seu cartão de 
crédito, no valor 
de R$ 1.151,57, com 
vencimento aos 01/
05/2017, junto ao 
Sicredi, de forma 
adiantada, e que, 
para sua surpresa, 
foi constrangida 
com o bloqueio do 
cartão por falta de 
pagamento. Alega, 
ainda, que na 
fatura do mês 
seguinte, foram 
cobrados juros do 
rotativo, juros de 
mora, multa por 
atraso, IOF de 
financiamento, 
encargos de atraso 
e tarifas, em um 
total de R$85,02.</t>
  </si>
  <si>
    <t>27/11/2017 
 17:10</t>
  </si>
  <si>
    <t>0003624-
62.2016.8.16.0103</t>
  </si>
  <si>
    <t>José Carlos 
Lendebeck Sales</t>
  </si>
  <si>
    <t>0026428-
48.2017.8.16.0019</t>
  </si>
  <si>
    <t>02º Juizado Especial 
Cível-Ponta Grossa - PR</t>
  </si>
  <si>
    <t>Desconto indevido 
de cheques roubados</t>
  </si>
  <si>
    <t>Edileine Paula 
Miranda dos Santos</t>
  </si>
  <si>
    <t>0008289-
09.2017.8.16.0129</t>
  </si>
  <si>
    <t>Juliana Tibilletti 
Crisanto de Miranda</t>
  </si>
  <si>
    <t>0008214-
67.2017.8.16.0129</t>
  </si>
  <si>
    <t>"A Requerente alega 
que não pôde 
financiar um imóvel 
em virtude da 
existência de 02 
(dois) protestos 
registrados em seu 
desfavor, relativos 
a mensalidades 
escolares. Alega 
que tais 
mensalidades foram 
regularmente 
adimplidas, sendo 
que tal informação 
foi, inclusive, 
confirmada pela 
escola.
- PEDIDOS: 
Indenização por 
danos morais."</t>
  </si>
  <si>
    <t>Rosilene Rodrigues 
de Lima Padilha</t>
  </si>
  <si>
    <t>0301652-
95.2017.8.24.0015</t>
  </si>
  <si>
    <t>Requerente alega 
que em 2015 abriu 
conta na 
Cooperativa de 
Crédito de Livre 
Admissão Planalto 
das Araucárias, 
solicitando o 
encerramento um mês 
após a abertura. 
Sustenta que foi 
surpreendida com a 
inclusão de seus 
dados em cadastros 
de inadimplentes em 
virtude de uma 
dívida com a 
Requerida na monta 
de R$ 2.000,00, 
relativos à taxas e 
tarifas bancárias 
da mencionada conta 
corrente, que 
entende ser 
indevida.</t>
  </si>
  <si>
    <t>JOSE FRANCISCO KOGI</t>
  </si>
  <si>
    <t>0302010-
60.2017.8.24.0015</t>
  </si>
  <si>
    <t>01ª Vara Cível-
Canoinhas - SC</t>
  </si>
  <si>
    <t>.O Autor alega que 
é cliente da Ré e 
firmou renegociação 
de dívida na data 
de 11/08/2017, sob 
o nº 
07180000003622, 
referente a 
operação 
4763319202037000 e 
02760-0, com 
pagamento de 
entrada + 12 
prestações.  Aduz 
que mesmo após o 
pagamento da 
entrada, a Ré 
continua com as 
cobranças, 
incluindo em sua 
conta diversos 
descontos que 
considera abusivos.
PEDIDOS: Ao final, 
requer a devolução 
em dobro dos 
valores cobrados 
após o acordo e 
danos morais.</t>
  </si>
  <si>
    <t>Emilio Adão 
Przebelak</t>
  </si>
  <si>
    <t>0002878-
06.2017.8.16.0025</t>
  </si>
  <si>
    <t>O autor alega que 
realizou 2 
contratos de 
empréstimo rural 
com a cooperativa e 
que, diante da 
chuva excessiva que 
prejudicou suas 2 
safras, recorreu à 
Ré para se 
beneficiar do 
seguro. No entanto, 
informa que só teve 
êxito quanto ao 
segundo contrato 
(B5230576-7), no 
valor de R$ 
15.080,00, mas o 
primeiro não foi 
concedido 
(B52530412-4).</t>
  </si>
  <si>
    <t>Rosalina Rodrigues 
Baliero Vincenzi</t>
  </si>
  <si>
    <t>0001024-
05.2017.8.16.0048</t>
  </si>
  <si>
    <t>Luiz Fernando da 
Silva Cargnelutti</t>
  </si>
  <si>
    <t>0001276-
08.2017.8.16.0048</t>
  </si>
  <si>
    <t>Agnaldo Ferreira</t>
  </si>
  <si>
    <t>0002374-
28.2017.8.16.0048</t>
  </si>
  <si>
    <t>"O Autor alega que 
realizou o depósito 
do valor de R$ 
2.045,00, 
fracionado em dois 
envelopes. Sustenta 
que, passados 
alguns dias, a 
empresa favorecida, 
entrou em contato 
para cobrá-lo, 
tendo em vista que 
ainda não havia 
acusado o referido 
depósito. Relata 
que entrou em 
contato com a 
Cooperativa Ré, 
inclusive por meio 
de notificação 
extrajudicial para 
informações acerca 
dos depósitos, sem, 
contudo, obter 
êxito.
- PEDIDOS: Requer a 
declaração da falha 
na prestação de 
serviços pela Ré; a 
restituição do 
valor depositado, 
devidamente 
corrigido e 
indenização por 
danos morais.
- VALOR ESTIMADO: 
R$ 7.045,00"</t>
  </si>
  <si>
    <t>Fernando Favarão 
Pioto</t>
  </si>
  <si>
    <t>0001997-
57.2017.8.16.0048</t>
  </si>
  <si>
    <t>Franciane do Rocio 
Schultz</t>
  </si>
  <si>
    <t>0002659-
21.2017.8.16.0048</t>
  </si>
  <si>
    <t>Alteração 
unilateral da forma 
de pagamento. 
Problemas com o 
pagamento. Cobrança 
de seguro 
prestamista</t>
  </si>
  <si>
    <t>26/01/2018 
 16:00</t>
  </si>
  <si>
    <t>José Carlos de 
Almeida</t>
  </si>
  <si>
    <t>0002673-
05.2017.8.16.0048</t>
  </si>
  <si>
    <t>Cobrança indevida 
de seguro 
prestamista</t>
  </si>
  <si>
    <t>Aguardando 
julgamento 
do recurso. 
Valor 
conforme jur
isprudências</t>
  </si>
  <si>
    <t>Silvia M. A. Cantú -
 Me</t>
  </si>
  <si>
    <t>0001965-
12.2017.8.16.0126</t>
  </si>
  <si>
    <t>Industrial Agricola 
Chiumento</t>
  </si>
  <si>
    <t>0002317-
67.2017.8.16.0126</t>
  </si>
  <si>
    <t>Os Autores 
ingressaram com 
ação anulatória de 
ato expropriatório, 
objetivando a 
anulação da 
consolidação da 
propriedade do 
imóvel matriculado 
sob o n. 3.744 por 
esta Ré, ante a 
suposta ausência de 
constituição em 
mora dos devedores.</t>
  </si>
  <si>
    <t>Indústria Agrícola 
Chiumento</t>
  </si>
  <si>
    <t>0002502-
08.2017.8.16.0126</t>
  </si>
  <si>
    <t>"ANULAÇÃO DE ATO 
EXPROPRIATÓRIO
- PEDIDOS: ANULAÇÃO 
DE ATO 
EXPROPRIATÓRIO, 
TUTELA ANTECIPADA 
PARA
IMPEDIR LEILÃO DO 
BEM, ETC."</t>
  </si>
  <si>
    <t>0002913-
51.2017.8.16.0126</t>
  </si>
  <si>
    <t>"Nulidade nos atos 
expropriatórios. Os 
Autores alegam que 
não foram cumpridos 
os requisitos da 
Lei nº. 9.514/97, 
tal como a ausência 
da intimação para 
purgação da mora, 
fato este que torna 
nula a consolidação 
da propriedade pela 
Cooperativa.
- PEDIDOS: Requerem 
a antecipação dos 
efeitos da tutela 
para o fim de 
suspender os atos 
expropriatórios. No 
mérito, requerem a 
declaração de 
nulidade pela 
ausência de 
constituição em 
mora; a declaração 
de irregularidade 
da averbação e a 
anulação do ato 
expropriatório de 
consolidação da 
propriedade.
- VALOR ESTIMADO: 
R$ 10.000,00"</t>
  </si>
  <si>
    <t>Jose Carlos 
Rossatto</t>
  </si>
  <si>
    <t>0002696-
08.2017.8.16.0126</t>
  </si>
  <si>
    <t>17/11/2017 
 14:00</t>
  </si>
  <si>
    <t>0003040-
86.2017.8.16.0126</t>
  </si>
  <si>
    <t>- ASSUNTO: Nulidade 
nos atos 
expropriatórios. Os 
Autores alegam que 
não foram cumpridos 
os requisitos da 
Lei nº. 9.514/97, 
tal como a ausência 
da intimação para 
purgação da mora, 
fato este que torna 
nula a consolidação 
da propriedade pela 
Cooperativa.
- PEDIDOS: Requerem 
a antecipação dos 
efeitos da tutela 
para o fim de 
suspender os atos 
expropriatórios. No 
mérito, requerem a 
declaração de 
nulidade pela 
ausência de 
constituição em 
mora; a declaração 
de irregularidade 
da averbação e a 
anulação do ato 
expropriatório de 
consolidação da 
propriedade.</t>
  </si>
  <si>
    <t>06/11/2017 
 14:00</t>
  </si>
  <si>
    <t>.Tempo de espera na 
fila</t>
  </si>
  <si>
    <t>0005128-
87.2016.8.16.0173</t>
  </si>
  <si>
    <t>Aguarda 
julgamento 
de Recurso</t>
  </si>
  <si>
    <t>0005095-
97.2016.8.16.0173</t>
  </si>
  <si>
    <t>Aguardando 
julgamento 
de Recurso</t>
  </si>
  <si>
    <t>Aguardando 
julgamento 
de Recurso 
interposto 
pela parte 
Autora</t>
  </si>
  <si>
    <t>0006785-
64.2016.8.16.0173</t>
  </si>
  <si>
    <t>29/11/2017 
 15:00</t>
  </si>
  <si>
    <t>Sentença de 
Procedência. 
Aguarda 
Julgamento 
de Recurso</t>
  </si>
  <si>
    <t>0009537-
09.2016.8.16.0173</t>
  </si>
  <si>
    <t>Aguardando 
julgamento 
do Recurso 
interposto 
pela parte 
Autora</t>
  </si>
  <si>
    <t>Aguardando 
julgamento 
dos Recursos</t>
  </si>
  <si>
    <t>Sentença de 
improcedênci
a</t>
  </si>
  <si>
    <t>Jair Aparecido 
Zanin</t>
  </si>
  <si>
    <t>0000273-
31.2017.8.16.0173</t>
  </si>
  <si>
    <t>0000109-
66.2017.8.16.0173</t>
  </si>
  <si>
    <t>0008381-
49.2017.8.16.0173</t>
  </si>
  <si>
    <t>12/12/2017 
 09:40</t>
  </si>
  <si>
    <t>0000113-
06.2017.8.16.0173</t>
  </si>
  <si>
    <t>Cristiano Antonio 
dos Reis</t>
  </si>
  <si>
    <t>0013791-
25.2016.8.16.0173</t>
  </si>
  <si>
    <t>.Tempo em fila de 
espera</t>
  </si>
  <si>
    <t>João Paulo Pereira 
do Nascimento</t>
  </si>
  <si>
    <t>0014162-
86.2016.8.16.0173</t>
  </si>
  <si>
    <t>0014331-
73.2016.8.16.0173</t>
  </si>
  <si>
    <t>Marcos de Oliveira 
Souza</t>
  </si>
  <si>
    <t>0000384-
15.2017.8.16.0173</t>
  </si>
  <si>
    <t>Procon - Umuarama-
Umuarama - PR</t>
  </si>
  <si>
    <t>Reclamação 
Procon sem 
multa</t>
  </si>
  <si>
    <t>Gabriela Cristina 
Pereira</t>
  </si>
  <si>
    <t>0003839-
85.2017.8.16.0173</t>
  </si>
  <si>
    <t>29/11/2017 
 14:30</t>
  </si>
  <si>
    <t>Lair Aparecido 
Galdino</t>
  </si>
  <si>
    <t>0004930-
16.2017.8.16.0173</t>
  </si>
  <si>
    <t>.Fila de espera</t>
  </si>
  <si>
    <t>0004928-
46.2017.8.16.0173</t>
  </si>
  <si>
    <t>0005329-
45.2017.8.16.0173</t>
  </si>
  <si>
    <t>Jefferson Crepaldi 
Russi</t>
  </si>
  <si>
    <t>0001477-
13.2017.8.16.0173</t>
  </si>
  <si>
    <t>0002486-
10.2017.8.16.0173</t>
  </si>
  <si>
    <t>Willyan Alves de 
Queiroz</t>
  </si>
  <si>
    <t>0001674-
65.2017.8.16.0173</t>
  </si>
  <si>
    <t>Mariana da Silva 
Neves</t>
  </si>
  <si>
    <t>0007278-
07.2017.8.16.0173</t>
  </si>
  <si>
    <t>"Bloqueio indevido 
de valor referente 
à pensão 
alimentícia, para 
pagamento de débito 
junto à 
Cooperativa.
- PEDIDOS: Requer 
indenização por 
danos morais.
- VALOR ESTIMADO: 
R$ 10.000,00"</t>
  </si>
  <si>
    <t>21/11/2017 
 17:40</t>
  </si>
  <si>
    <t>Maria Aparecida 
Nobre</t>
  </si>
  <si>
    <t>0009872-
91.2017.8.16.0173</t>
  </si>
  <si>
    <t>A Autora alega que 
abriu uma conta na 
cooperativa Ré para 
recebimento de seu 
salário. Afirma 
que, no ato, foi 
informada a 
ausência de custo 
mensal.</t>
  </si>
  <si>
    <t>0010565-
75.2017.8.16.0173</t>
  </si>
  <si>
    <t>CIV202. Aguardando 
Despacho Saneador</t>
  </si>
  <si>
    <t>Fabio dos Santos</t>
  </si>
  <si>
    <t>0000955-
98.2017.8.16.0168</t>
  </si>
  <si>
    <t>.Alega manutenção 
indevida do nome 
nos órgãos de 
proteção ao 
crédito.</t>
  </si>
  <si>
    <t>Adalto Nolácio da 
Silva</t>
  </si>
  <si>
    <t>0001564-
81.2017.8.16.0168</t>
  </si>
  <si>
    <t>07/12/2017 
 13:10</t>
  </si>
  <si>
    <t>Roberto Bernardes 
Fogaça</t>
  </si>
  <si>
    <t>0001271-
14.2017.8.16.0168</t>
  </si>
  <si>
    <t>Inscrição indevida 
por débito que o 
Autor alega 
desconhecer.
- PEDIDOS: Tutela 
antecipada para 
baixa da restrição 
e indenização por 
danos morais.
- VALOR ESTIMADO: 
R$ 10.000,00</t>
  </si>
  <si>
    <t>0000540-
24.2017.8.16.0166</t>
  </si>
  <si>
    <t>MAZZI MAZZI &amp; CIA 
LTDA ME</t>
  </si>
  <si>
    <t>0001632-
59.2017.8.16.0094</t>
  </si>
  <si>
    <t>Jaqueline Sales dos 
Santos</t>
  </si>
  <si>
    <t>0003939-
40.2017.8.16.0173</t>
  </si>
  <si>
    <t>.Cobrança vexatória</t>
  </si>
  <si>
    <t>Maria de Lourdes 
Rodrigues da Silva</t>
  </si>
  <si>
    <t>0006886-
67.2017.8.16.0173</t>
  </si>
  <si>
    <t>"Cobrança indevida 
de débito não 
contratado.
- PEDIDOS: Requer a 
devolução em dobro 
do valor pago 
indevidamente, bem 
como indenização 
por danos morais.
- VALOR ESTIMADO: 
R$ 6.000,00"</t>
  </si>
  <si>
    <t>07/11/2017 
 18:00</t>
  </si>
  <si>
    <t>Edinaldo Souza</t>
  </si>
  <si>
    <t>0009474-
47.2017.8.16.0173</t>
  </si>
  <si>
    <t>"Inscrição indevida 
por conta nunca 
movimentada.
- PEDIDOS: Requer a 
antecipação dos 
efeitos da tutela 
para baixa imediata 
de seu nome dos 
órgãos de proteção 
ao crédito. No 
mérito, requer 
indenização por 
danos morais.
- VALOR ESTIMADO: 
R$ 10.000,00"</t>
  </si>
  <si>
    <t>Isaias Inacio da 
Costa</t>
  </si>
  <si>
    <t>0011725-
38.2017.8.16.0173</t>
  </si>
  <si>
    <t>06/12/2017 
 09:30</t>
  </si>
  <si>
    <t>0000590-
40.2017.8.16.0040</t>
  </si>
  <si>
    <t>.Cancelamento 
imotivado do limite 
de cheque especial</t>
  </si>
  <si>
    <t>Maria Neuda Diniz 
Aires</t>
  </si>
  <si>
    <t>0009773-
04.2017.8.16.0018</t>
  </si>
  <si>
    <t>Micheli Cortes 
Martins</t>
  </si>
  <si>
    <t>0001025-
14.2017.8.16.0040</t>
  </si>
  <si>
    <t>.Protesto indevido 
de dívida quitada</t>
  </si>
  <si>
    <t>Francisco Ubirata 
Moreira Aires</t>
  </si>
  <si>
    <t>0009746-
21.2017.8.16.0018</t>
  </si>
  <si>
    <t>.Cobrança indevida 
após o encerramento 
da conta</t>
  </si>
  <si>
    <t>Marcus Vinicius 
Priori Minharo</t>
  </si>
  <si>
    <t>0001396-
75.2017.8.16.0040</t>
  </si>
  <si>
    <t>.Cobrança indevida 
de seguro 
prestamista</t>
  </si>
  <si>
    <t>João Luiz Cosmo</t>
  </si>
  <si>
    <t>0001805-
84.2017.8.16.0126</t>
  </si>
  <si>
    <t>.Autora alega que 
realizou o 
pagamento de 
boletos, porém 
estes não foram 
repassados aos 
destinatários pela 
cooperativa</t>
  </si>
  <si>
    <t>Mônica Dornelas 
Ribeiro Tonon</t>
  </si>
  <si>
    <t>0004462-
52.2017.8.16.0173</t>
  </si>
  <si>
    <t>Kelvin Gust Arlindo</t>
  </si>
  <si>
    <t>0001458-
50.2017.8.16.0094</t>
  </si>
  <si>
    <t>Aguarda pagamento de 
valores finais</t>
  </si>
  <si>
    <t>0001310-
18.2016.8.16.0080</t>
  </si>
  <si>
    <t>Cobrança de débito 
depois da conta 
encerrada.</t>
  </si>
  <si>
    <t>0002551-
90.2017.8.16.0080</t>
  </si>
  <si>
    <t>24/11/2017 
 09:40</t>
  </si>
  <si>
    <t>GRANUSALES - 
INDUSTRIA E 
COMÉRCIO DE 
EMBALAGENS</t>
  </si>
  <si>
    <t>0001185-
04.2017.87.16.008</t>
  </si>
  <si>
    <t>05/12/2017 
 08:40</t>
  </si>
  <si>
    <t>Sebastiao Jose 
Santos Junior</t>
  </si>
  <si>
    <t>0001805-
16.2017.8.16.0084</t>
  </si>
  <si>
    <t>.Cancelamento 
indevido de boletos 
pela cooperativa</t>
  </si>
  <si>
    <t>Wilson Monteiro de 
Souza</t>
  </si>
  <si>
    <t>0002736-
19.2017.8.16.0084</t>
  </si>
  <si>
    <t>"O Autor alega que 
realizou o 
pagamento referente 
à fatura de cartão 
de crédito do 
CITIBANK junto à 
Cooperativa, mas 
que não houve o 
repasse do crédito 
ao beneficiário. 
Sustenta que, teve 
seu nome incluído 
nos órgãos de 
proteção ao crédito 
pelo beneficiário 
em decorrência da 
ausência de repasse 
dos valores pela 
Cooperativa.
- PEDIDOS: Requer 
indenização por 
danos morais e 
materiais e, ainda, 
a retirada de seu 
nome dos órgãos de 
proteção ao 
crédito.
- VALOR ESTIMADO: 
R$ 15.000,00"</t>
  </si>
  <si>
    <t>06/11/2017 
 09:10</t>
  </si>
  <si>
    <t>Dejanira Mallmann 
Alves</t>
  </si>
  <si>
    <t>0003033-
26.2017.8.16.0084</t>
  </si>
  <si>
    <t>"A Autora alega que 
lhe foi negado o 
fornecimento de 
talão de cheques 
pela Ré, em virtude 
de débito já 
declarado 
inexigível em ação 
declaratória 
anteriormente 
ajuizada em face da 
empresa AYMORÉ 
FINANCIAMENTOS.
- PEDIDOS: Requer a 
antecipação dos 
efeitos da tutela 
para a retirada 
imediata de seu 
nome dos órgãos de 
proteção ao 
crédito. No mérito, 
requer seja 
declarada a 
inexigibilidade do 
débito e 
indenização por 
danos morais.
- VALOR ESTIMADO: 
R$ 10.000,00"</t>
  </si>
  <si>
    <t>Gumercindo dos 
Santos</t>
  </si>
  <si>
    <t>0000958-
76.2016.8.16.0107</t>
  </si>
  <si>
    <t>Juizado Especial Cível-
Mamborê - PR</t>
  </si>
  <si>
    <t>Encerramento de 
conta</t>
  </si>
  <si>
    <t>Sentença de 
improcedênci
a. Parte 
Autora opôs 
Embargos de 
Declaração. 
Aguarda 
Decisão</t>
  </si>
  <si>
    <t>Saque indevido.</t>
  </si>
  <si>
    <t>Bento João Silveira</t>
  </si>
  <si>
    <t>0001710-
83.2017.8.16.0084</t>
  </si>
  <si>
    <t>.Autor alega que 
possui fundo de 
capital em posse da 
cooperativa e que 
deveria ter sido 
restituído no ano 
de 2017, no entanto 
o valor foi 
utilizado para o 
pagamento de uma 
dívida em que 
supostamente o 
autor atuava como 
avalista</t>
  </si>
  <si>
    <t>JOSUÉ CALEBRE SOUZA</t>
  </si>
  <si>
    <t>0004348-
89.2017.8.16.0084</t>
  </si>
  <si>
    <t>02/02/2018 
 10:30</t>
  </si>
  <si>
    <t>Marcos Evaristo 
Recco</t>
  </si>
  <si>
    <t>0000548-
78.2017.8.16.0108</t>
  </si>
  <si>
    <t>Nelcy Xavier de 
Oliveira</t>
  </si>
  <si>
    <t>0000570-
95.2017.8.16.0057</t>
  </si>
  <si>
    <t>.Cobrança indevida 
(Seguro de veículo 
MAPFREV)</t>
  </si>
  <si>
    <t>Jonathan Felipe 
Gonzaga</t>
  </si>
  <si>
    <t>0001322-
67.2017.8.16.0057</t>
  </si>
  <si>
    <t>"O Autor alega que 
teve sua carteira 
furtada, em 20/04/
2017. Sustenta que, 
foi realizado um 
saque no valor de 
R$ 2.000,00 (dois 
mil reais) por 
terceiros em sua 
conta poupança 
junto à Ré.
- PEDIDOS: Requer o 
ressarcimento do 
valor sacado por 
terceiros em sua 
conta poupança.
- VALOR ESTIMADO: 
R$ 2.000,00"</t>
  </si>
  <si>
    <t>Valor de 
risco 
decorrente 
da sentença 
de 
procedência. 
Aguardando 
recurso</t>
  </si>
  <si>
    <t>Maria do Carmo dos 
Santos</t>
  </si>
  <si>
    <t>0027341-
33.2017.8.16.0018</t>
  </si>
  <si>
    <t>14/12/2017 
 14:15</t>
  </si>
  <si>
    <t>Manoel Ferreira 
Campos</t>
  </si>
  <si>
    <t>0000717-
67.2017.8.16.0172</t>
  </si>
  <si>
    <t>.Inscrição indevida 
após o encerramento 
da conta</t>
  </si>
  <si>
    <t>Alessandro Jose da 
Silva</t>
  </si>
  <si>
    <t>0001601-
02.2017.8.16.0074</t>
  </si>
  <si>
    <t>0002511-
63.2016.8.16.0074</t>
  </si>
  <si>
    <t>Inscrição 
supostamente 
indevida</t>
  </si>
  <si>
    <t>0002512-
48.2016.8.16.0074</t>
  </si>
  <si>
    <t>Jurandir Pacheco 
Fernandes</t>
  </si>
  <si>
    <t>0004039-
83.2016.8.16.0058</t>
  </si>
  <si>
    <t>Requer a concessão 
da tutela de 
urgência para o fim 
de levantar/
suspender os 
efeitos do 
protesto. No 
mérito, requer a 
confirmação da 
liminar pleiteada; 
a declaração de 
inexistência do 
débito e 
indenização por 
danos morais.</t>
  </si>
  <si>
    <t>Carlos Eduardo 
Nickenig Albrigue</t>
  </si>
  <si>
    <t>0005118-
63.2017.8.16.0058</t>
  </si>
  <si>
    <t>0006894-
35.2016.8.16.0058</t>
  </si>
  <si>
    <t>nome protestado 
indevidamente em 
razão de DUPLICATA 
oriunda de dívida 
que afirma 
desconhecer.</t>
  </si>
  <si>
    <t>Procon-Curitiba - PR</t>
  </si>
  <si>
    <t>.Auto de infração 
relativo à violação 
de Lei Municipal 
que estabelece o 
tempo máximo de 
espera em fila.</t>
  </si>
  <si>
    <t>.Aguardando 
decisão</t>
  </si>
  <si>
    <t>Inscrição indevida; 
Protesto indevido</t>
  </si>
  <si>
    <t>Anderson Alexandre 
Jorges</t>
  </si>
  <si>
    <t>0000291-
30.2017.8.16.0051</t>
  </si>
  <si>
    <t>Juizado Especial Cível-
Barbosa Ferraz - PR</t>
  </si>
  <si>
    <t>.Autor alega que a 
retirada do seu 
cartão foi 
realizada por 
terceiro, sem 
qualquer 
autorização ou 
procuração que 
permitisse tal 
feito</t>
  </si>
  <si>
    <t>.Processo em 
fase de 
conhecimento</t>
  </si>
  <si>
    <t>Marelli Comércio e 
Representação Ltda 
ME</t>
  </si>
  <si>
    <t>0011508-
83.2016.8.16.0058</t>
  </si>
  <si>
    <t>Jonathan Thiago 
Thome</t>
  </si>
  <si>
    <t>0002904-
02.2017.8.16.0058</t>
  </si>
  <si>
    <t>28/11/2017 
 17:30</t>
  </si>
  <si>
    <t>J. MAIA 
FERTILIZANTES - ME</t>
  </si>
  <si>
    <t>0004157-
25.2017.8.16.0058</t>
  </si>
  <si>
    <t>.Autor alega que 
solicitou o 
encerramento da 
conta e realizou o 
pagamento de todos 
os encargos, porém 
teve seu nome 
inscrito no 
cadastro de 
inadimplentes após 
o desligamento</t>
  </si>
  <si>
    <t>A.O. AMORIM FRIOS E 
LATICIONIOS - ME</t>
  </si>
  <si>
    <t>0005266-
11.2016.8.16.0058</t>
  </si>
  <si>
    <t>TMKT SERVIÇOS DE 
MARKETING LTDA</t>
  </si>
  <si>
    <t>1075292-
09.2016.8.26.0100</t>
  </si>
  <si>
    <t>WILSON OSCAR VECCHI</t>
  </si>
  <si>
    <t>0008990-
86.2017.8.16.0058</t>
  </si>
  <si>
    <t>13/11/2017 
 14:35</t>
  </si>
  <si>
    <t>Romeu Jose Angheben</t>
  </si>
  <si>
    <t>0002124-
34.2017.8.16.0132</t>
  </si>
  <si>
    <t>06/11/2017 
 13:30</t>
  </si>
  <si>
    <t>João Marcos da 
Silva Ramos</t>
  </si>
  <si>
    <t>0009620-
45.2017.8.16.0058</t>
  </si>
  <si>
    <t>05/12/2017 
 13:55</t>
  </si>
  <si>
    <t>Claudemir Penasso</t>
  </si>
  <si>
    <t>0000654-
70.2016.8.16.0077</t>
  </si>
  <si>
    <t>Consignação de 
Pagamento de plano 
de saúde</t>
  </si>
  <si>
    <t>Fabrício Renan 
Festa</t>
  </si>
  <si>
    <t>0014161-
04.2016.8.16.0173</t>
  </si>
  <si>
    <t>0004163-
75.2017.8.16.0173</t>
  </si>
  <si>
    <t>.Autor alega que 
teve o seu pedido 
de levantamento dos 
valores da conta 
capital negado</t>
  </si>
  <si>
    <t>Claudio Mario de 
Matos</t>
  </si>
  <si>
    <t>0006633-
79.2017.8.16.0173</t>
  </si>
  <si>
    <t>"Tempo de espera em 
fila para 
atendimento 
superior ao 
permitido por lei.
- PEDIDOS: 
Indenização por 
danos morais.
- VALOR ESTIMADO: 
R$ 3.000,00"</t>
  </si>
  <si>
    <t>Terwan Engenharia 
de Eletricidade 
Indústria e 
Comércio Ltda</t>
  </si>
  <si>
    <t>0005167-
95.2015.8.26.0220</t>
  </si>
  <si>
    <t>02ª Vara Judicial-
Guaratinguetá - SP</t>
  </si>
  <si>
    <t>Nilson Queijos 
Comércio Varejista 
de Laticínios Ltda</t>
  </si>
  <si>
    <t>1129434-
94.2015.8.26.0100</t>
  </si>
  <si>
    <t>Renato Brittos de 
Almeida</t>
  </si>
  <si>
    <t>1022564-
50.2017.8.26.0554</t>
  </si>
  <si>
    <t>06/02/2018 
 15:30</t>
  </si>
  <si>
    <t>SAMPA TRIANON 
VEÍCULOS LTDA</t>
  </si>
  <si>
    <t>1062547-
60.2017.8.26.0100</t>
  </si>
  <si>
    <t>1ª Vara Cível-São Paulo 
- SP</t>
  </si>
  <si>
    <t>05/02/2018 
 10:40</t>
  </si>
  <si>
    <t>Manutenção 
indevida. 
Valores 
conforme jur
isprudência</t>
  </si>
  <si>
    <t>17/11/2017 
 13:45</t>
  </si>
  <si>
    <t>Ligia Sfalsin da 
Victoria</t>
  </si>
  <si>
    <t>0018265-
75.2017.808.0545</t>
  </si>
  <si>
    <t>14/11/2017 
 12:45</t>
  </si>
  <si>
    <t>05/02/2018 
 17:20</t>
  </si>
  <si>
    <t>André Luiz Lourenço</t>
  </si>
  <si>
    <t>1012512-
91.2017.8.26.0037</t>
  </si>
  <si>
    <t>01ª Vara Cível-
Araraquara - SP</t>
  </si>
  <si>
    <t>Greyceane Bueno 
Gonçalves</t>
  </si>
  <si>
    <t>0000758-
85.2017.8.16.0058</t>
  </si>
  <si>
    <t>THAIS MARQUES DA 
SILVA</t>
  </si>
  <si>
    <t>0009727-
35.2017.8.16.0173</t>
  </si>
  <si>
    <t>Cobrança indevida 
no cartão de 
crédito.
- PEDIDOS: Requer a 
devolução em dobro 
dos valores 
descontados 
indevidamente e 
indenização por 
danos morais.
- VALOR ESTIMADO: 
R$ 5.000,00</t>
  </si>
  <si>
    <t>31/01/2018 
 09:40</t>
  </si>
  <si>
    <t>MB Implementos 
Agrícolas</t>
  </si>
  <si>
    <t>0002880-
64.2016.8.16.0104</t>
  </si>
  <si>
    <t>Vara Cível e Anexos-
Laranjeiras do Sul - PR</t>
  </si>
  <si>
    <t>.Endoso Translativo</t>
  </si>
  <si>
    <t>.Processo em 
fase de conh
ecimento.</t>
  </si>
  <si>
    <t>Edneia Valeria 
Ribeiro</t>
  </si>
  <si>
    <t>0003823-
52.2017.8.16.0167</t>
  </si>
  <si>
    <t>LUIZ ANTÔNIO NEVES 
PASCOAL</t>
  </si>
  <si>
    <t>0004176-
92.2017.8.16.0167</t>
  </si>
  <si>
    <t>29/11/2017 
 10:00</t>
  </si>
  <si>
    <t>LUIZ CARLOS VIEIRA</t>
  </si>
  <si>
    <t>1717-
72.2016.811.0109</t>
  </si>
  <si>
    <t>Vara Única-Marcelândia -
 MT</t>
  </si>
  <si>
    <t>Aça anulatoria de 
ato juridico.</t>
  </si>
  <si>
    <t>Possivel 
porque as tr
ansferências 
de 
propriedade 
foram feitas 
de modo 
fraudulento.</t>
  </si>
  <si>
    <t>Indústria e 
Comércio de Metais 
GMC LTDA</t>
  </si>
  <si>
    <t>0002428-
17.2017.8.16.0105</t>
  </si>
  <si>
    <t>ÁLAMO MATERIAIS DE 
CONSTRUÇÃO E 
TRANSPORTES LTDA ME</t>
  </si>
  <si>
    <t>0301410-
59.2017.8.24.0073</t>
  </si>
  <si>
    <t>01ª Vara Cível-Timbó - 
SC</t>
  </si>
  <si>
    <t>Protesto indevido. 
Endosso.
- PEDIDOS: 
Declaração de 
inexistência de 
débito e sustação 
dos protestos.
- VALOR ESTIMADO: 
R$ 7.000,00</t>
  </si>
  <si>
    <t>1108-
22.2016.8.16.0151</t>
  </si>
  <si>
    <t>Débito indevido no 
cartão de crédito</t>
  </si>
  <si>
    <t>Belmiro Boni</t>
  </si>
  <si>
    <t>0000950-
30.2017.8.16.0151</t>
  </si>
  <si>
    <t>Autor alega que 
quitou seus débitos 
e solicitou o 
encerramento da 
conta, porém 
continuaram ligando 
para cobranças</t>
  </si>
  <si>
    <t>0003293-
45.2014.8.16.0105</t>
  </si>
  <si>
    <t>PROTESTO INDEVIDO</t>
  </si>
  <si>
    <t>Não envolve 
valores.</t>
  </si>
  <si>
    <t>Cleverson Hermínio 
Moritz Rakoski</t>
  </si>
  <si>
    <t>0001647-
37.2016.8.16.0167</t>
  </si>
  <si>
    <t>COBRANÇA EM CARTÃO 
QUE O AUTOR ALEGA 
DESCONHECER</t>
  </si>
  <si>
    <t>Aparecido N. Santos</t>
  </si>
  <si>
    <t>0001355-
18.2017.8.16.0167</t>
  </si>
  <si>
    <t>José Renato Alves 
de Almeida</t>
  </si>
  <si>
    <t>0003994-
98.2017.8.16.0105</t>
  </si>
  <si>
    <t>Tempo em fila de 
espera.
- PEDIDOS: 
Indenização por 
danos morais.</t>
  </si>
  <si>
    <t>06/11/2017 
 11:00</t>
  </si>
  <si>
    <t>Elenice da Silva</t>
  </si>
  <si>
    <t>0001609-
78.2017.8.16.0041</t>
  </si>
  <si>
    <t>A Autora alega a 
cobrança indevida 
de tarifas a título 
de SEGURO 
PRESTAMISTA e CESTA 
DE RELACIONAMENTO 
em sua conta 
corrente. 
- PEDIDOS: Ao 
final, requer a 
cessação das 
cobranças, 
devolução em dobro 
dos valores 
cobrados e 
indenização por 
danos morais. 
- VALOR ESTIMADO: 
R$ 10.000,00</t>
  </si>
  <si>
    <t>RL Comércio de 
Frios Eireli ME</t>
  </si>
  <si>
    <t>0001093-
87.2017.8.16.0193</t>
  </si>
  <si>
    <t>2ª Vara Cível-Reg. 
Metrop. de Curitiba - 
PR</t>
  </si>
  <si>
    <t>LUIZ CARLOS MEZZON</t>
  </si>
  <si>
    <t>0001587-
52.2017.8.16.0192</t>
  </si>
  <si>
    <t>Extinto</t>
  </si>
  <si>
    <t>EJ Santiago Açougue 
ME</t>
  </si>
  <si>
    <t>9000229-
33.2017.8.21.0070</t>
  </si>
  <si>
    <t>Trata-se de ação 
indenizatória em 
que alega a empresa 
autora que possui 
máquina de crédito 
através da qual 
seus clientes 
efetuam pagamento. 
Sustenta que possui 
limite de cheque 
especial, no valor 
de R$ 10.000,00, o 
qual fora 
totalmente 
utilizado em 
novembro de 2016. 
Discorre que, em 
virtude da 
utilização do 
limite, a 
cooperativa começou 
a descontar os 
valores que 
entravam como 
crédito na conta da 
autora, debitando 
importâncias com 
vistas a adimplir 
os R$ 10.000,00, 
utilizados pela 
demandante no mês 
de novembro. Aduz 
que a cooperativa 
vem fazendo 
inúmeros descontos 
na conta da 
demandante, 
ultrapassando o 
crédito sacado a 
partir da 
utilização do 
limite. Exemplifica 
que em novembro/
2016, fora 
descontado  R$ 
6.755,91, a título 
de liquidação das 
parcelas relativas 
à antecipação do 
valor de R$ 
10.000,00 com a Ré. 
Já no mês de 
dezembro de 2016, o 
valor debitado pela 
das contas da 
autora perfez a 
quantia de R$ 
11.857,13. 
Outrossim, no mês 
de janeiro de 2017, 
a cooperativa 
descontou o valor 
de R$ 11.087,96. 
Assevera que a 
instituição ré, a 
fim de amortizar a 
utilização do 
cheque especial, já 
descontou da conta 
da autora a 
importância total 
de R$ 29.701,00. 
Alega ainda que a 
cooperativa trancou 
a máquina de cartão 
da empresa, 
impedindo que os 
clientes efetuem 
pagamento por esta 
modalidade, bem 
como impediu que a 
autora efetue 
qualquer saque ou 
mesmo compensações 
de cheques em 
conta, sob a 
alegação de que a 
demandante ainda 
deve valores 
referentes a 
utilização do 
limite de cheque 
especial. Por fim, 
requer a 
restituição em 
dobro dos valores 
descontados e 
indenização por 
danos morais.</t>
  </si>
  <si>
    <t>Há chence de 
condenação 
caso 
comprovado 
que houve 
falha na 
prestação do 
serviço</t>
  </si>
  <si>
    <t>Sergio Antonio 
Grigio Junio</t>
  </si>
  <si>
    <t>0000154-
13.2017.8.16.0192</t>
  </si>
  <si>
    <t>0001096-
45.2017.8.16.0192</t>
  </si>
  <si>
    <t>.A Autora alega que 
abriu uma conta na 
cooperativa Ré para 
recebimento de seu 
salário. Afirma 
que, no ato, foi 
informada a 
ausência de custo 
mensal.</t>
  </si>
  <si>
    <t>DARCI TRICHES 
COPCESKI</t>
  </si>
  <si>
    <t>0001216-
88.2017.8.16.0192</t>
  </si>
  <si>
    <t>0001246-
26.2017.8.16.0192</t>
  </si>
  <si>
    <t>"Negativa de 
compensação de 
cheque por 
existência de 
dívida junto à Ré. 
O Autor alega que 
ao tentar realizar 
a compensação de um 
cheque recebido 
como pagamento de 
dívida, foi tratado 
de maneira 
grosseira, 
humilhante e 
moralmente 
degradante pelos 
colaboradores da 
Ré, que negaram o 
saque integral do 
valor constante da 
cártula, em virtude 
de uma dívida 
existente com a Ré. 
Sustenta que, foi 
levantado o valor 
de R$ 9.900,00 
(nove mil e 
novecentos reais), 
pois a Ré descontou 
de forma arbitraria 
o valor de R$ 
100,00 (cem reais).
- PEDIDOS: Requer 
indenização por 
danos morais.
- VALOR ESTIMADO: 
R$ 5.000,00"</t>
  </si>
  <si>
    <t>JJC VESTUARIO LTDA</t>
  </si>
  <si>
    <t>0002203-
27.2017.8.16.0192</t>
  </si>
  <si>
    <t>24/11/2017 
 11:30</t>
  </si>
  <si>
    <t>Roberto Savaris</t>
  </si>
  <si>
    <t>0002264-
82.2017.8.16.0192</t>
  </si>
  <si>
    <t>24/11/2017 
 11:45</t>
  </si>
  <si>
    <t>Veterinária Fontana 
Ltda</t>
  </si>
  <si>
    <t>0002094-
76.2017.8.16.0074</t>
  </si>
  <si>
    <t>Elisabete Carriel 
de Camargo Santos</t>
  </si>
  <si>
    <t>0001183-
58.2017.8.26.0471</t>
  </si>
  <si>
    <t>Trata-se de Ação de 
Indenização no qual 
a Autora alega ser 
associada 
correntista (nº 
38406-2),  e devido 
a uma necessidade, 
em 19/02/2016 
realizou um 
empréstimo junto ao 
banco réu, no valor 
de R$ 2.000,00, em 
24 parcelas, iguais 
e mensais de R$ 
134,00.
Afirma que o 
empréstimo foi 
quitado, 
entretanto, no dia 
12/04/2017 a autora 
teria recebido uma 
ligação cobrando um 
valor remanescente 
de seu empréstimo 
no valor de R$ 
451,22, inclusive 
que seu nome já 
estava negativado.
Assim, sob alegação 
de negativação 
indevida, pleiteou 
na presente ação a 
exclusão de seu 
nome do SERASA e 
indenização por 
danos morais.
A tutela antecipada 
para baixa da 
negativação foi 
deferida para: 
“determinar que a 
requerida 
providencie, em dez 
dias corridos, a 
fluir da intimação, 
a exclusão do nome 
da autora da lista 
de inadimplentes, 
sob pena de multa 
pecuniária diária 
que fixo em R$ 
1.000,00 pelo 
descumprimento da 
ordem.”
O mandado de 
citação foi 
recebido pela 
Cooperativa em 12/
05/2017 (fls. 23 
anexo).
A Cooperativa não 
compareceu na 
audiencia de 
conciliação 
designada para 13/
07/2017, ocasião em 
que a Autora 
informou que o nome 
permanecia 
negativado, e 
pleiteou a 
majoração da multa 
diária.
A sentença decretou 
a revelia da 
Cooperativa e 
julgou procedente a 
ação, conforme 
segue:
“Ante o exposto, 
JULGO PROCEDENTE a 
ação para para  
condenar a ré a 
pagar à autora a 
quantia de R$ 
4.685,00, com 
acréscimo de 
correção monetária 
desde esta data, 
nos termos da 
Súmula 362 do STJ 
(A correção 
monetária do valor 
da indenização do 
dano moral incide 
desde a data do 
arbitramento) e 
juros de mora de 
12% ao ano. Diante 
do não cumprimento 
da medida liminar 
de fls. 20, arbitro 
nova multa diária 
de R$ 200,00 até o 
limite de R$ 
2.000,00, sem 
prejuízo da 
execução da multa 
anteriormente 
fixada. Prazo para 
cumprimento de 10 
(dez) dias contados 
da intimação 
pessoal da ré. 
Não há condenação 
em custas e 
honorários neste 
grau de jurisdição 
(Lei 9099/95, art. 
55).”
A Carta de 
intimação 
informando a 
sentença foi 
recebida no dia 06/
09/2017, e o prazo 
de 10 dias se 
encerrará na 
segunda-feira (18/
09/2017).</t>
  </si>
  <si>
    <t>Considerando 
a revelia 
decretada, o 
risco é 
analisado 
PROVÁVEL.
Obs. Ação 
recebida no 
CMMM já com 
revelia.</t>
  </si>
  <si>
    <t>CLAUDIOMAR JANDREY</t>
  </si>
  <si>
    <t>0002015-
97.2017.8.16.0074</t>
  </si>
  <si>
    <t>.Alienação 
fiduciária</t>
  </si>
  <si>
    <t>Cumprimento 
de sentença. 
Aguarda 
impugnação</t>
  </si>
  <si>
    <t>0001173-
54.2017.8.16.0192</t>
  </si>
  <si>
    <t>Inclusão indevida 
de gravame no 
veículo</t>
  </si>
  <si>
    <t>Clair Terezinha 
Salvagni</t>
  </si>
  <si>
    <t>0010020-
54.2016.8.21.0026</t>
  </si>
  <si>
    <t>1ª Vara Cível-Santa 
Cruz do Sul - RS</t>
  </si>
  <si>
    <t>Trata-se de ação de 
nulidade de título 
c/c pedido 
declaratório de 
inexistência de 
débito e 
indenizatória com 
pedido liminar, na 
qual a autora 
informa ter tido 
diversos título 
protestados, os 
quais totalizavam o 
valor de R$ 
28.180,41, estes 
que compõem ação de 
execução. Afirma a 
requerente 
desconhecer a 
origem das 
duplicatas. Requer, 
liminarmente, a 
suspensão dos 
efeitos dos 
protestos dos 
referidos títulos, 
bem como a não 
inclusão de seu 
nome junto aos 
órgãos restritivos 
de crédito, (o que 
restou deferido 
através de ofício 
direto ao 
respectivo 
tabelionato). No 
mérito, seja 
declarado 
inexistente o 
débito, bem como 
indenização pelos 
danos morais 
sofridos.</t>
  </si>
  <si>
    <t>Há chance de 
condenação 
em danos 
morais, caso 
reste 
configurado 
excesso de 
poderes pela 
instituição 
financeira.</t>
  </si>
  <si>
    <t>Eniede da Silva</t>
  </si>
  <si>
    <t>0003771-
27.2017.8.16.0112</t>
  </si>
  <si>
    <t>.Protesto indevido.</t>
  </si>
  <si>
    <t>10/11/2017 
 15:30</t>
  </si>
  <si>
    <t>JAIR DEMETRIO</t>
  </si>
  <si>
    <t>0300621-
68.2017.8.24.0135</t>
  </si>
  <si>
    <t>EDUVIGES S SANTOS</t>
  </si>
  <si>
    <t>Cobrança Administrativa de Benefício</t>
  </si>
  <si>
    <t>254/2017SOFC/GEXCBA/
INSS</t>
  </si>
  <si>
    <t>Gerência Executiva de 
Cuiabá-Cuiabá - MT</t>
  </si>
  <si>
    <t>Auto de Constatação PROCON</t>
  </si>
  <si>
    <t>AC.2013.13.0218</t>
  </si>
  <si>
    <t>PROCON de Nortelândia - 
MT-Nortelândia - MT</t>
  </si>
  <si>
    <t>Auto de infração 
referente à 
irregularidades no 
estabelecimento.</t>
  </si>
  <si>
    <t>Há possibili
dade de 
condenação, 
em razão de 
algumas das 
irregularida
des 
apontadas no 
auto de 
infração 
serem 
procedentes.</t>
  </si>
  <si>
    <t>João Maria de 
Oliveira Lima</t>
  </si>
  <si>
    <t>0010201-
79.2016.811.01108</t>
  </si>
  <si>
    <t>Remota 
porque a 
restriçao 
possui 
fundamento 
contratual.</t>
  </si>
  <si>
    <t>BRIGIDA DEONIZIA DE 
PAULA</t>
  </si>
  <si>
    <t>255/2017SOFC/GEXCBA/
INSS</t>
  </si>
  <si>
    <t>ETELVINA LIDIA</t>
  </si>
  <si>
    <t>256/2017SOFC/GEXCBA/
INSS</t>
  </si>
  <si>
    <t>ODELICE BORGES DE 
LIMA</t>
  </si>
  <si>
    <t>252/2017SOFC/GEXCBA/
INSS</t>
  </si>
  <si>
    <t>0413-014.472-9</t>
  </si>
  <si>
    <t>Procon de Cuiabá-Cuiabá 
- MT</t>
  </si>
  <si>
    <t>Auto de Infração 
por decurmprimento 
de regras de 
acessibilidade e 
aviso sobre o 
atendimento apenas 
a cooperados.</t>
  </si>
  <si>
    <t>Ainda que 
tenham 
lavrado auto 
de infração 
e apesar da 
cooperativa 
estar 
dirigida ao 
atendimento 
de 
cooperados, 
a maioria 
dos itens 
elencados no 
Auto estão 
atendidos e 
os que não 
estão, 
segundo 
informação 
da administr
ação, já 
estão sendo 
implantados. 
A defesa 
reforça o 
art. 2. da 
LC 130, de 
que a 
cooperativa 
destina-se a 
atender os 
cooperados e 
art. 3. da 
lei 5764/71 
quanto ao 
contrato de 
cooperação, 
sem fins 
lucrativos.</t>
  </si>
  <si>
    <t>Procon de 
Arenápolis - MT</t>
  </si>
  <si>
    <t>AC.2015.15.0052</t>
  </si>
  <si>
    <t>Procon-Arenápolis - MT</t>
  </si>
  <si>
    <t>Auto de Infração.</t>
  </si>
  <si>
    <t>Auto de 
Infração por 
conta de irr
egularidades 
encontradas 
na UA 
através de 
fiscalização 
do PROCON. 
Valor 
estimado 
pelas multas 
aplicadas em 
situações 
com irregula
ridades 
similares.</t>
  </si>
  <si>
    <t>0415-033.626-6</t>
  </si>
  <si>
    <t>Irregularidades 
unidade.</t>
  </si>
  <si>
    <t>A 
Cooperativa 
em questão 
foi autuada 
por conta 
fiscalização 
realizada 
conforme 
Ordem de 
Serviço 
executada 
através de 
Fiscais de 
Defesa do 
Consumidor. 
Contudo, as 
constatações 
feitas não 
constataram 
irregularida
des em 
relação às 
praticas con
sumeristas.</t>
  </si>
  <si>
    <t>Ildo Crestani</t>
  </si>
  <si>
    <t>372-
44.2013.811.0055</t>
  </si>
  <si>
    <t>Trata-se de ação 
revisional para 
rediscutir 
cláusulas de 
contrato de 
empréstimo. Há 
avalista (endosso 
translativo).
Trata-se de ação 
revisional de 
contrato de conta 
corrente c/c 
repetição de 
indébito  promovida 
por ILDO CRESTANI, 
LEILA TEREZINHA 
DONIDA CRESTANI, 
JOSÉ CRESTANI, INÊS 
FERRARINI CRESTANI 
E DOUGLAS CRESTANI 
em face de 
COOPERATIVA DE 
CRÉDITO DE LIVRE 
ADMISSÃO DE 
ASSOCIADOS SUDOESTE 
DE MATO GROSSO. Há 
pedido de repetição 
de indébito, na 
forma simples, no 
valor de R$ 
402.983,20.</t>
  </si>
  <si>
    <t>Trata-se de 
ação 
revisional 
para 
rediscutir 
cláusulas de 
contrato de 
empréstimo. 
Há avalista 
(endosso tra
nslativo).
Trata-se de 
ação 
revisional 
de contrato 
de conta 
corrente c/c 
repetição de 
indébito  
promovida 
por ILDO 
CRESTANI, 
LEILA 
TEREZINHA 
DONIDA 
CRESTANI, 
JOSÉ 
CRESTANI, 
INÊS 
FERRARINI 
CRESTANI E 
DOUGLAS 
CRESTANI em 
face de 
COOPERATIVA 
DE CRÉDITO 
DE LIVRE 
ADMISSÃO DE 
ASSOCIADOS 
SUDOESTE DE 
MATO GROSSO. 
Há pedido de 
repetição de 
indébito, na 
forma 
simples, no 
valor de R$ 
402.983,20.</t>
  </si>
  <si>
    <t>Israel Vendrame</t>
  </si>
  <si>
    <t>14056-
65.2015.811.0055</t>
  </si>
  <si>
    <t>Pretende o autor a 
exibição de todos 
os contratos de 
concessão de 
crédito firmados 
entre as partes, 
bem como dos 
extratos da conta 
corrente nº. 2195-
4, agência 0800-4, 
desde a data da 
abertura.</t>
  </si>
  <si>
    <t>Ação para 
exibição de 
documentos, 
sem pedido 
de 
indenização. 
Condenação 
em 
honorários.</t>
  </si>
  <si>
    <t>17058-
43.2015.811.0055</t>
  </si>
  <si>
    <t>Exibição de 
documentos. conta 
corrente.</t>
  </si>
  <si>
    <t>Condenação 
em 
honorários a
dvocatícios.</t>
  </si>
  <si>
    <t>Luiz Mariano Bridi</t>
  </si>
  <si>
    <t>234-
82.2010.811.0055</t>
  </si>
  <si>
    <t>A estimativa 
refere-se ao 
valor 
penhorado.</t>
  </si>
  <si>
    <t>8011704-
61.2016.811.0055</t>
  </si>
  <si>
    <t>Remota 
porque a 
cobrança de 
custas e 
dano moral 
em processo 
que a 
cooperativa 
sucumbiu 
estao sendo 
feitas em 
autos 
distintos.</t>
  </si>
  <si>
    <t>19115-
63.2017.811.0055</t>
  </si>
  <si>
    <t>Consignação em 
pagamento.</t>
  </si>
  <si>
    <t>Possível 
redução de 
juros.</t>
  </si>
  <si>
    <t>Myrna Ribeiro Sales</t>
  </si>
  <si>
    <t>1663-
21.2016.811.0008</t>
  </si>
  <si>
    <t>2ª Vara Cível-Barra do 
Bugres - MT</t>
  </si>
  <si>
    <t>Ação Cautelar de 
Exibição de 
Documentos</t>
  </si>
  <si>
    <t>Possivel 
porque o 
entendimento 
é que a 
exibiçao de 
documentos é 
direito do 
cooperado.</t>
  </si>
  <si>
    <t>MELLIZE DA SILVEIRA 
CARDOSO</t>
  </si>
  <si>
    <t>2009-
24.2014.811.0078</t>
  </si>
  <si>
    <t>Vara Única-Sapezal - MT</t>
  </si>
  <si>
    <t>Revisao de 
contratos.</t>
  </si>
  <si>
    <t>Remota 
porque o 
debito ja 
foi quitado.</t>
  </si>
  <si>
    <t>AC.2017.10.0044</t>
  </si>
  <si>
    <t>PROCON de Cuiabá-Cuiabá 
- MT</t>
  </si>
  <si>
    <t>Auto de Infraçao.</t>
  </si>
  <si>
    <t>Possivel 
porque o 
procon tem 
autuado as 
cooperativas 
pela falta 
de disponibi
lizaçao de 
atendimento 
conforme 
normas 
legais.</t>
  </si>
  <si>
    <t>0413-012.020-5</t>
  </si>
  <si>
    <t>PROCON de Cuiabá - MT-
Cuiabá - MT</t>
  </si>
  <si>
    <t>Supostas 
irregularidades 
encontradas em 
fiscalização feita 
pelo prório PROCON.
Auto de Infração 
AI.2013.05.0052/ 
Auto de Constatação 
AC.2013.05.0145</t>
  </si>
  <si>
    <t>Supostas irr
egularidades 
encontradas 
em 
fiscalização 
feita pelo 
prório 
PROCON.</t>
  </si>
  <si>
    <t>Nevton Marques 
Santos</t>
  </si>
  <si>
    <t>0115-000.736-1</t>
  </si>
  <si>
    <t>Procon de Campo Novo do 
Parecis-Campo Novo do 
Parecis - MT</t>
  </si>
  <si>
    <t>Reclamação no 
PROCON.</t>
  </si>
  <si>
    <t>Reclamaçao 
por 
lançamento 
de tarifas 
na conta 
corrente.</t>
  </si>
  <si>
    <t>Kariny Cristina 
Miranda</t>
  </si>
  <si>
    <t>0116-000.858-0</t>
  </si>
  <si>
    <t>Apólice de seguro.</t>
  </si>
  <si>
    <t>Apólice de 
seguro</t>
  </si>
  <si>
    <t>Valdevino do Carmo 
de Oliveira</t>
  </si>
  <si>
    <t>0010226-
65.2016.811.0020</t>
  </si>
  <si>
    <t>Remota 
porque os 
pagamentos 
foram em 
atraso e sao 
inferiores 
as compras 
no cartao de 
credito.</t>
  </si>
  <si>
    <t>28/11/2017 
 11:00</t>
  </si>
  <si>
    <t>Thales Eduardo 
Pereira</t>
  </si>
  <si>
    <t>1953-
18.2011.811.0006</t>
  </si>
  <si>
    <t>04ª Vara Cível-Cáceres -
 MT</t>
  </si>
  <si>
    <t>Cobrança de custas 
processuais finais.</t>
  </si>
  <si>
    <t>Remota 
porque a 
sentença 
condenou o 
autor.</t>
  </si>
  <si>
    <t>Elistone Souza 
Barboza</t>
  </si>
  <si>
    <t>0034463-
89.2017.811.0001</t>
  </si>
  <si>
    <t>AC.2017.10.0068</t>
  </si>
  <si>
    <t>Auto de contatação 
PROCON-MT.</t>
  </si>
  <si>
    <t>Possível 
condenação 
na esfera ad
ministrativa 
com vistas à 
adequação do 
estabelecime
nto à 
legislação 
de regência.</t>
  </si>
  <si>
    <t>A.C.2015.03.0049</t>
  </si>
  <si>
    <t>Procon - MT-Mirassol 
D'Oeste - MT</t>
  </si>
  <si>
    <t>Auto de Infraçao - 
autuaçao.</t>
  </si>
  <si>
    <t>Auto de 
Infraçao em 
defesa admin
instrativa.</t>
  </si>
  <si>
    <t>Sentença 
proferida 
julgando 
parcialmente 
procedente 
os pedidos 
iniciais da 
autora, 
condenando a 
Cooperativa 
em 
R$3.000,00 à 
título de 
danos 
morais.</t>
  </si>
  <si>
    <t>CRISTIANO CORREA 
MEI</t>
  </si>
  <si>
    <t>8010021-
87.2017.8.11.0011</t>
  </si>
  <si>
    <t>Remota 
porque os 
depositos 
efetuados 
pelo autor 
fora 
processados, 
nao havendo 
estornos.</t>
  </si>
  <si>
    <t>Renato Vila da 
Costa</t>
  </si>
  <si>
    <t>1000005-
29.2017.8.11.0098</t>
  </si>
  <si>
    <t>Remota 
porque a 
baixa da 
negativaçao 
ocorreria 
com o 
resgate do 
capital 
social.</t>
  </si>
  <si>
    <t>06/12/2017 
 11:00</t>
  </si>
  <si>
    <t>Adriana Modolon 
Vilela Boer</t>
  </si>
  <si>
    <t>1147-
87.2014.811.0002</t>
  </si>
  <si>
    <t>Autora alega que 
possui débito com a 
Cooperativa e que 
renegociou o mesmo 
em 03.05.2013 
pagando nesta data 
a primeira parcela 
das 12 que 
negociara, porém, 
não consegue 
efetuar o pagamento 
das demais parcelas 
no valor de R$ 
282,49 cada. Alega 
ainda que já foi 
cobrado quanto a 
este débito como se 
não o tivesse 
renegociado e que 
seu nome ainda 
encontra-se 
inscrito em órgãos 
de proteção ao 
crédito. Pelo 
exposto requer que 
a Cooperativa 
receba as parcelas 
vencidas que alega 
não ter quitado por 
motivos alheios à 
sua vontade, bem 
como a condenação 
de R$ 20.000,00 da 
Cooperativa a 
título de danos 
morais.</t>
  </si>
  <si>
    <t>Condenação 
danos 
morais.</t>
  </si>
  <si>
    <t>8011018-
34.2016.811.0002</t>
  </si>
  <si>
    <t>Everton Altyeres de 
Farias</t>
  </si>
  <si>
    <t>0046390-
86.2016.811.0001</t>
  </si>
  <si>
    <t>Nerezi Mota dos 
Santos</t>
  </si>
  <si>
    <t>0075581-
45.2017.811.0001</t>
  </si>
  <si>
    <t>06/12/2017 
 14:30</t>
  </si>
  <si>
    <t>Marcos Caminhões 
Usados e Serviços 
Ltda</t>
  </si>
  <si>
    <t>10495-
61.2016.811.0002</t>
  </si>
  <si>
    <t>Bloqueio de valor 
ação penal - 
restituição.</t>
  </si>
  <si>
    <t>Restituição 
de valores 
bloqueados 
na conta de 
associado da 
Cooperativa.</t>
  </si>
  <si>
    <t>Maria Jose da Silva 
Souza</t>
  </si>
  <si>
    <t>0014992-
84.2017.811.0002</t>
  </si>
  <si>
    <t>Remota 
porque a 
autora 
contratou 
com a 
cooperativa.</t>
  </si>
  <si>
    <t>Leone Antonio de 
Campos</t>
  </si>
  <si>
    <t>0014989-
32.2017.8.11.0002</t>
  </si>
  <si>
    <t>Remota 
porque o 
autor possui 
relacionamen
to com a 
cooperativa.</t>
  </si>
  <si>
    <t>Considerando 
a ausência 
de pedido 
com 
condenação 
pecuniário, 
risco 
considerado 
Remoto  (Dec
laratória de 
Nulidade).</t>
  </si>
  <si>
    <t>0002501-
29.2017.8.14.0045</t>
  </si>
  <si>
    <t>Iodete Ribeiro da 
Silva</t>
  </si>
  <si>
    <t>0800181-
70.2017.8.14.0045</t>
  </si>
  <si>
    <t>Empréstimo. 
Negativação 
indevida.</t>
  </si>
  <si>
    <t>Cirlene Mariano 
Bissoli</t>
  </si>
  <si>
    <t>0001721-
83.2017.8.14.0047</t>
  </si>
  <si>
    <t>Vara Única-Rio Maria - 
PA</t>
  </si>
  <si>
    <t>1000061-
41.2017.8.11.0008</t>
  </si>
  <si>
    <t>0115-000.920-6</t>
  </si>
  <si>
    <t>Procon - MT-Sorriso - 
MT</t>
  </si>
  <si>
    <t>Tarifas decorrentes 
de conta encerrada.</t>
  </si>
  <si>
    <t>Tarifas 
decorrentes 
de conta 
encerrada.</t>
  </si>
  <si>
    <t>Maria Beatriz 
Morais</t>
  </si>
  <si>
    <t>1000113-
02.2017.8.11.0052</t>
  </si>
  <si>
    <t>Juizado Especial-Rio 
Branco - MT</t>
  </si>
  <si>
    <t>24/01/2018 
 09:00</t>
  </si>
  <si>
    <t>Remota 
porque os 
debitos 
reclamados 
ja foram 
estornados.</t>
  </si>
  <si>
    <t>Candida Eva 
Matucari</t>
  </si>
  <si>
    <t>8010094-
26.2015.8.11.0077</t>
  </si>
  <si>
    <t>Juizado Especial-Vila 
Bela Sant. Trindade - 
MT</t>
  </si>
  <si>
    <t>Remota 
porque o 
cheque 
depositado 
foi 
devolvido 
para autora.</t>
  </si>
  <si>
    <t>Sentença 
proferida 
julgando 
improcedente 
os pedidos 
iniciais do 
autor. 
Aguardando 
trânsito 
para alterar 
o provisiona
mento.</t>
  </si>
  <si>
    <t>Carlos Felipe 
Schaeffer</t>
  </si>
  <si>
    <t>0008696-
23.2016.8.16.0170</t>
  </si>
  <si>
    <t>Repetição de 
indébito e 
danos 
morais.</t>
  </si>
  <si>
    <t>Traudi Probst de 
Lima</t>
  </si>
  <si>
    <t>Indenizatória - 
Desconto de cheque.</t>
  </si>
  <si>
    <t>Irregularida
des UA.</t>
  </si>
  <si>
    <t>Patricia Pereira 
Rad Eireli - EPP</t>
  </si>
  <si>
    <t>1022850-
32.2017.8.11.0041</t>
  </si>
  <si>
    <t>28/11/2017 
 12:00</t>
  </si>
  <si>
    <t>Possível 
porque a 
autora ja 
conseguiu 
liminarmente 
a suspensão 
do protesto.</t>
  </si>
  <si>
    <t>0414-015.035-5</t>
  </si>
  <si>
    <t>Notificação 
realizada pelo 
PROCON por conta de 
irregularidades 
constatadas.</t>
  </si>
  <si>
    <t>Notificação 
realizada 
pelo PROCON 
por conta de 
irregularida
des 
constatadas.</t>
  </si>
  <si>
    <t>VILMA PEREIRA ABREU</t>
  </si>
  <si>
    <t>175310-
30.2015.8.09.0014</t>
  </si>
  <si>
    <t>2ª Vara Cível-Aragarças 
- GO</t>
  </si>
  <si>
    <t>Contrato 
empréstimo. Juros 
abusivos.</t>
  </si>
  <si>
    <t>O autor 
realizou 
contrato de 
empréstimo, 
entretanto, 
entendo que 
os valores 
cobrados são 
abusivos.</t>
  </si>
  <si>
    <t>Silvia Adeline 
Coppi</t>
  </si>
  <si>
    <t>Ação de Expedição de Alvará Judicial</t>
  </si>
  <si>
    <t>9127-
74.2017.811.0004</t>
  </si>
  <si>
    <t>Alvara judicial.</t>
  </si>
  <si>
    <t>Possivel 
porque a 
autora é a 
legitimada 
ativa para 
requerer o 
alvará.</t>
  </si>
  <si>
    <t>Anderson James 
Silva dos Reis</t>
  </si>
  <si>
    <t>1000310-
04.2017.8.11.0004</t>
  </si>
  <si>
    <t>Negociação de 
divida - 
indenizatória.</t>
  </si>
  <si>
    <t>AI.2017.03.0020</t>
  </si>
  <si>
    <t>JOAO DEHON VIANA 
LOPES</t>
  </si>
  <si>
    <t>643-
73.2016.811.0079</t>
  </si>
  <si>
    <t>Exibiçao de 
documento.</t>
  </si>
  <si>
    <t>Possível 
porque a 
exibiçao de 
documentos é 
dever da 
cooperativa.</t>
  </si>
  <si>
    <t>Ildo Zacarias 
Ribeiro</t>
  </si>
  <si>
    <t>895-
42.2017.811.0079</t>
  </si>
  <si>
    <t>Emilio Peduti Neto</t>
  </si>
  <si>
    <t>1000785-
06.2017.8.11.0021</t>
  </si>
  <si>
    <t>CIV64. Audiência de 
Instrução (realizada)</t>
  </si>
  <si>
    <t>Sentença 
proferida 
condenando a 
Cooperativa, 
solidariamen
te, ao 
pagamento no 
valor de 
R$4.000,00 a 
título de 
danos 
morais.</t>
  </si>
  <si>
    <t>3148-
10.2017.811.0012</t>
  </si>
  <si>
    <t>Encargos 
contratuais. 
Ilegalidade.</t>
  </si>
  <si>
    <t>CIV09. Audiência de 
Conciliação (adiada)</t>
  </si>
  <si>
    <t>19/12/2017 
 08:00</t>
  </si>
  <si>
    <t>4071-
36.2017.811.0012</t>
  </si>
  <si>
    <t>Possível 
condenação à 
revisão 
contratual.</t>
  </si>
  <si>
    <t>07/11/2017 
 14:00</t>
  </si>
  <si>
    <t>Nilva Torres 
Pereira</t>
  </si>
  <si>
    <t>0014367-
81.2016.811.0003</t>
  </si>
  <si>
    <t>Falecimento - valor 
em conta.</t>
  </si>
  <si>
    <t>Pedido de 
liberação de 
valores 
depositados 
em conta.</t>
  </si>
  <si>
    <t>José Roberto do 
Nascimento</t>
  </si>
  <si>
    <t>0010428-
38.2016.811.0086</t>
  </si>
  <si>
    <t>Remota 
porque, a 
principio a 
conta foi 
aberta regur
lamente.</t>
  </si>
  <si>
    <t>Carlos Francisco de 
Oliveira</t>
  </si>
  <si>
    <t>8010019-
86.2017.8.11.0086</t>
  </si>
  <si>
    <t>Possível 
porque foi 
implantado 
limite de 
cheque 
especial em 
conta 
encerrada.</t>
  </si>
  <si>
    <t>Samuel Garcia 
Chiozzi</t>
  </si>
  <si>
    <t>0029295-
09.2017.811.0001</t>
  </si>
  <si>
    <t>HERBERT COSTA 
THOMANN</t>
  </si>
  <si>
    <t>0045909-
89.2017.811.0001</t>
  </si>
  <si>
    <t>Remota 
porque o 
motivo de 
devoluçao do 
cheque foi 
correto.</t>
  </si>
  <si>
    <t>Felipe de Mattos 
dos Santos</t>
  </si>
  <si>
    <t>1000358-
08.2017.8.11.0086</t>
  </si>
  <si>
    <t>16/11/2017 
 14:20</t>
  </si>
  <si>
    <t>Sonia Maria de 
Avila</t>
  </si>
  <si>
    <t>1000491-
50.2017.8.11.0086</t>
  </si>
  <si>
    <t>Remota 
porque o 
pedido da 
autora ficou 
subordinado 
ao 
deferimento 
do conselho 
administrati
vo da 
cooperativa.</t>
  </si>
  <si>
    <t>Wilson Manoel da 
Silva</t>
  </si>
  <si>
    <t>0010248-
22.2016.811.0086</t>
  </si>
  <si>
    <t>Dano moral por 
inscriçao 
negativadora.</t>
  </si>
  <si>
    <t>04110272310</t>
  </si>
  <si>
    <t>Autuaçao em 
R$84.000,00.</t>
  </si>
  <si>
    <t>Possivel por 
ser tratar 
de imposiçao 
de multa, 
que 
dificilmente 
será 
revertida em 
Recurso Admi
nistrativo, 
contudo para 
cobrança o 
Estado 
deverá 
inscrever o 
débito e 
cobrar.</t>
  </si>
  <si>
    <t>Possível, 
porque o 
cheque foi 
compensado e 
descontado 
da cc do 
associado, 
sendo 
devolvido in
devidamente 
ao 
depositante, 
havendo 
sentença 
procedente.</t>
  </si>
  <si>
    <t>Orlando Weber</t>
  </si>
  <si>
    <t>060/1.17.0000981-5</t>
  </si>
  <si>
    <t>01ª Vara Cível-Panambi -
 RS</t>
  </si>
  <si>
    <t>Trata-se de Ação 
Declaratória de 
Inexistência de 
Débito c/c 
Indenização por 
Danos Morais, onde 
relata a parte 
autora que abriu 
uma conta junto à 
cooperativa no ano 
de 2006.
Relata que 
solicitou o 
encerramento da 
conta no ano de 
2009.
Alega que no ano de 
2014 a conta foi 
reativada por erro 
da cooperativa, por 
ter debitado 
parcela referente 
ao convênio com a 
Unimed. Aduz que 
jamais contratou o 
plano de saúde 
Unimed.
Relata que se 
dirigiu até a 
cooperativa para 
resolver o 
problema. Alega que 
lhe foi exigido uma 
declaração por 
escrito da própria 
Unimed de que não 
havia contratado o 
plano de saúde.
O autor alega que 
teve que viajar até 
Cuiabá para 
solicitar a 
declaração por 
escrito, conforme 
lhe foi exigido. 
Relata que após os 
transtornos o valor 
foi devidamente 
estornado.
Alega que, no 
entanto, devido ao 
equívoco cometido, 
a conta do autor 
foi reativada, 
passando a ser 
debitadas as taxas 
para manutenção da 
conta, gerando um 
débito no valor de 
R$ 3.506,41.
Relata que desde 
outubro de 2016 tem 
recebido 
incessantemente 
ligações de 
cobrança da 
cooperativa e que 
seu nome foi 
cadastrado nos 
órgãos de proteção 
ao crédito por 
conta desse débito.</t>
  </si>
  <si>
    <t>Caso fique c
aracterizada 
falha na 
prestação de 
serviços por 
parte da 
cooperativa, 
poderá haver 
condenação 
em danos 
morais.</t>
  </si>
  <si>
    <t>Omar Alves de Souza 
Junior</t>
  </si>
  <si>
    <t>0068798-
37.2017.8.11.0001</t>
  </si>
  <si>
    <t>Remota 
porque o 
autor possui 
outras negat
ivações.</t>
  </si>
  <si>
    <t>CONSTRUTORA 
RODRIGUES LTDA</t>
  </si>
  <si>
    <t>1021776-
74.2016.8.11.0041</t>
  </si>
  <si>
    <t>09ª Vara Cível-Cuiabá - 
MT</t>
  </si>
  <si>
    <t>21/11/2017 
 10:00</t>
  </si>
  <si>
    <t>Possível 
porque houve 
condenação 
em primeira 
instância 
para que a 
cooperativa 
restitua 
R$2000,00 e 
pague 
R$2500,00 
por danos 
morais.</t>
  </si>
  <si>
    <t>Remota 
porque a 
contratação 
junto a 
cooperativa 
foi regular 
e até o 
documento 
pessoal 
juntado com 
a inicial 
confere com 
o da 
abertura da 
conta, nao 
havendo como 
o autor 
alegar desco
nhecimento 
acerca da 
abertura da 
conta e 
emissao de 
títulos, 
conferindo 
também as 
assinaturas.</t>
  </si>
  <si>
    <t>8056433-
43.2016.811.0001</t>
  </si>
  <si>
    <t>Cédula de Crédito 
Bancário</t>
  </si>
  <si>
    <t>Leony Ferreira do 
Nascimento</t>
  </si>
  <si>
    <t>1006539-
63.2017.8.11.0041</t>
  </si>
  <si>
    <t>03ª Vara Cível-Cuiabá - 
MT</t>
  </si>
  <si>
    <t>Remota 
porque houve 
atraso no 
pagamento da 
fatura do 
cartao de 
credito e 
bloqueio do 
contrato.</t>
  </si>
  <si>
    <t>BASE DUPLA SERVICOS 
E CONSTRUCOES CIVIL 
LTDA</t>
  </si>
  <si>
    <t>36957-
35.2016.811.0041</t>
  </si>
  <si>
    <t>01ª Vara Especializada 
Direito Bancário-Cuiabá 
- MT</t>
  </si>
  <si>
    <t>12425-
60.2017.811.0041</t>
  </si>
  <si>
    <t>Nadia Vilela de 
Carvalho Paula</t>
  </si>
  <si>
    <t>0054053-
52.2017.811.0001</t>
  </si>
  <si>
    <t>Remota 
porque o 
valor 
reclamado 
pela autora 
difere do 
valor 
inscrito no 
Serasa.</t>
  </si>
  <si>
    <t>0414-014.281-3</t>
  </si>
  <si>
    <t>autuação por 
descumprimento do 
CDC e demais leis 
consumeristas .</t>
  </si>
  <si>
    <t>autuaçao por 
descumprimen
to de normas 
consumerista
s, falta de 
placas 
indicativas 
do nome, 
endereço e 
telefone do 
PROCON -MT, 
vigilância 
sanitária, 
etc.</t>
  </si>
  <si>
    <t>Possível 
porque a 
sentença 
julgou 
parcialmente 
procedente 
para 
declarar 
compensado o 
credito 
inserido com 
o pedido de 
danos 
morais.</t>
  </si>
  <si>
    <t>Juliano Marques 
Moraes Silva</t>
  </si>
  <si>
    <t>0029039-
66.2017.811.0001</t>
  </si>
  <si>
    <t>Remota por 
estar no 
inicio da 
açao.</t>
  </si>
  <si>
    <t>Daniel Pretto 
Freitas</t>
  </si>
  <si>
    <t>1002068-
07.2017.8.11.0040</t>
  </si>
  <si>
    <t>4ª Vara Cível-Sorriso - 
MT</t>
  </si>
  <si>
    <t>Remota 
porque a 
emissao do 
titulo é res
ponsabilidad
e do 
emitente 
Aliança Auto 
Peças.</t>
  </si>
  <si>
    <t>VIVIANE LIVIA DOS 
SANTOS</t>
  </si>
  <si>
    <t>1007042-
84.2017.8.11.0041</t>
  </si>
  <si>
    <t>JULIANO TADEU NUNES 
RIBEIRO</t>
  </si>
  <si>
    <t>1004853-
36.2017.8.11.0041</t>
  </si>
  <si>
    <t>Emanuelle Aparecida 
da Silva Palone</t>
  </si>
  <si>
    <t>0023485-
50.2017.811.0002</t>
  </si>
  <si>
    <t>Remota 
porque a 
principio a 
cobrança e 
negativaçao 
esta 
regular.</t>
  </si>
  <si>
    <t>Marli Marques de 
Souza</t>
  </si>
  <si>
    <t>0069923-
40.2017.811.0001</t>
  </si>
  <si>
    <t>Wanderson Minot da 
Silva Lacerda</t>
  </si>
  <si>
    <t>0068415-
59.2017.811.0001</t>
  </si>
  <si>
    <t>Remoto por 
esta no 
inicio da 
demanda.</t>
  </si>
  <si>
    <t>Edilson Aparecido 
Mileski</t>
  </si>
  <si>
    <t>1005086-
14.2017.8.11.0015</t>
  </si>
  <si>
    <t>04ª Vara Cível-Sinop - 
MT</t>
  </si>
  <si>
    <t>20/02/2018 
 15:40</t>
  </si>
  <si>
    <t>Remota por 
estar no 
inicio da 
demanda e 
porque a res
ponsabilidad
e é da 
emitente da 
duplicata.</t>
  </si>
  <si>
    <t>Ação julgada 
improcedente
. Aguardando 
trânsito 
para 
atualização 
do provision
amento.</t>
  </si>
  <si>
    <t>Remota 
porque a 
contratação 
junto a 
cooperativa 
foi regular 
e houve 
liberaçao de 
credito em 
sua conta 
corrente.</t>
  </si>
  <si>
    <t>0034890-
86.2017.811.0001</t>
  </si>
  <si>
    <t>Remota 
porque as 
inscriçoes 
sao 
regulares.</t>
  </si>
  <si>
    <t>8033900-
56.2017.811.0001</t>
  </si>
  <si>
    <t>Remota 
porque 
existem 
outras 
inscriçoes 
anteriores.</t>
  </si>
  <si>
    <t>8034892-
17.2017.811.0001</t>
  </si>
  <si>
    <t>Remota 
porque 
existem 
outras 
inscrições n
egativdoras.</t>
  </si>
  <si>
    <t>8034883-
55.2017.811.0001</t>
  </si>
  <si>
    <t>Remota 
porque a 
cooperativa 
defende 
regularidade 
dos 
contratos e 
autor alega 
fraude.</t>
  </si>
  <si>
    <t>Matheus de Jesus 
Soares</t>
  </si>
  <si>
    <t>0038429-
60.2017.8.11.0001</t>
  </si>
  <si>
    <t>Remot porque 
a principio 
as 
contrataçoes 
estao 
regulares.</t>
  </si>
  <si>
    <t>Davino Antunes 
Ferraz</t>
  </si>
  <si>
    <t>0043569-
75.2017.811.0001</t>
  </si>
  <si>
    <t>Remota 
porque ainda 
está no 
principio da 
demanda.</t>
  </si>
  <si>
    <t>8034894-
84.2017.811.0001</t>
  </si>
  <si>
    <t>Remota 
porque 
existem 
outros 
debitos.</t>
  </si>
  <si>
    <t>Adão Arruda Silva</t>
  </si>
  <si>
    <t>0062519-
35.2017.811.0001</t>
  </si>
  <si>
    <t>24/11/2017 
 15:50</t>
  </si>
  <si>
    <t>Possivel 
porque 
segundo o 
autor nao 
foi 
autorizado 
debito via 
internet.</t>
  </si>
  <si>
    <t>Possível 
porque a 
sentença 
condenou em 
R$ 8.000,00 
a título de 
danos 
morais.</t>
  </si>
  <si>
    <t>Santina Sinigaglia 
Deloss</t>
  </si>
  <si>
    <t>1000553-
19.2017.8.11.0045</t>
  </si>
  <si>
    <t>Açao de cobrança de 
seguro.</t>
  </si>
  <si>
    <t>Remota por 
estar no 
inicio da 
demanda..</t>
  </si>
  <si>
    <t>Edson de Oliveira</t>
  </si>
  <si>
    <t>0116-002.000-1</t>
  </si>
  <si>
    <t>Procon de Lucas do Rio 
Verde - MT-Lucas do Rio 
Verde - MT</t>
  </si>
  <si>
    <t>Multa admini
strativa. 
Será 
distribuída 
ação 
anulatória.</t>
  </si>
  <si>
    <t>ANDRESSON MARTINS 
ARAUJO</t>
  </si>
  <si>
    <t>1000425-
96.2017.8.11.0045</t>
  </si>
  <si>
    <t>Indenizaçao por 
danos morais.</t>
  </si>
  <si>
    <t>Remota 
porque o rel
acionamento 
do autor é 
com a 
Unimed.</t>
  </si>
  <si>
    <t>João Paulo de 
Campos Bueno</t>
  </si>
  <si>
    <t>0051912-
60.2017.8.11.0001</t>
  </si>
  <si>
    <t>Remota 
porque a 
principio a 
conta foi 
aberta regul
armente.</t>
  </si>
  <si>
    <t>Sentença 
julgando 
improcedente 
os pedidos 
iniciais em 
relação à 
Cooperativa. 
Aguardando 
trânsito 
para 
alteração do 
risco.</t>
  </si>
  <si>
    <t>FRANCIELI 
CAPPELLARI</t>
  </si>
  <si>
    <t>209-
60.2017.811.0108</t>
  </si>
  <si>
    <t>Declaratória - 
prorrogação de 
divida.</t>
  </si>
  <si>
    <t>Recurso de 
agravo, sem 
pedido inden
izatório.</t>
  </si>
  <si>
    <t>8014073-
86.2013.8.11.0005</t>
  </si>
  <si>
    <t>Renan Zagonel de 
Lima</t>
  </si>
  <si>
    <t>1000087-
82.2016.8.11.0005</t>
  </si>
  <si>
    <t>Indenização - 
negativação 
indevida.</t>
  </si>
  <si>
    <t>Maria Aparecida 
Mendes Rodrigues</t>
  </si>
  <si>
    <t>10000409-
68.2017.811.0005</t>
  </si>
  <si>
    <t>Remota 
porque o 
debito 
inscrito 
refere- se 
ao saldo 
devedor da 
conta 
corrente.</t>
  </si>
  <si>
    <t>Olinda Warmeling 
Herdt</t>
  </si>
  <si>
    <t>0061451-
70.2017.8.16.0014</t>
  </si>
  <si>
    <t>Encargos 
contratuais. 
Ilegalidade. Juros 
remuneratórios. 
Acima da taxa-
média.</t>
  </si>
  <si>
    <t>24/11/2017 
 10:20</t>
  </si>
  <si>
    <t>Possível 
revisão de 
contratos.</t>
  </si>
  <si>
    <t>Sirlei de Moraes 
Noibal</t>
  </si>
  <si>
    <t>8010175-
73.2016.811.0033</t>
  </si>
  <si>
    <t>Reinaldo Ferreira 
de Souza</t>
  </si>
  <si>
    <t>1000443.43.2017.8.1
1.0005</t>
  </si>
  <si>
    <t>Possível 
porque a 
sentença de 
primeiro 
grau 
declarou 
inexistente 
o debito e 
condenou em 
R$9370,00 
por danos 
morais</t>
  </si>
  <si>
    <t>Nelson Sartori do 
Prado</t>
  </si>
  <si>
    <t>1006329-
32.2017.8.11.0002</t>
  </si>
  <si>
    <t>03ª Vara Cível-Várzea 
Grande - MT</t>
  </si>
  <si>
    <t>Garantia. Alienação 
Fiduciária;</t>
  </si>
  <si>
    <t>Maria Eulina Pinto 
de Matos</t>
  </si>
  <si>
    <t>0010002-
54.2017.811.0033</t>
  </si>
  <si>
    <t>Remota 
porque a 
baixa do 
gravame 
dependia do 
registro do 
contrato por 
parte da 
autora.</t>
  </si>
  <si>
    <t>Alessandro dos 
Santos Goes</t>
  </si>
  <si>
    <t>8010234-
20.2017.8.11.0100</t>
  </si>
  <si>
    <t>Juizado Especial-
Brasnorte - MT</t>
  </si>
  <si>
    <t>Consignaçao em 
pagamento c c dano 
moral.</t>
  </si>
  <si>
    <t>Possível 
porque houve 
recusa da 
cooperativa 
em receber o 
aval sem 
receber as 
demais 
prestações.</t>
  </si>
  <si>
    <t>Publicada 
sentença 
parcialmente 
procedente 
onde 
condenou a 
Cooperativa 
ao pagamento 
de 
indenização 
por danos 
morais no 
importe de 
R$9.370,00 e 
repetição de 
indébito no 
importe de 
R$1.000,00.</t>
  </si>
  <si>
    <t>Leocadio Rodrigues 
de Araujo</t>
  </si>
  <si>
    <t>1001121-
58.2017.8.11.0005</t>
  </si>
  <si>
    <t>13/12/2017 
 17:00</t>
  </si>
  <si>
    <t>0083448-
26.2016.811.0001</t>
  </si>
  <si>
    <t>Quinto Juizado Especial 
Cível-Cuiabá - MT</t>
  </si>
  <si>
    <t>13/11/2017 
 10:40</t>
  </si>
  <si>
    <t>Remota 
porque alem 
de outras 
inscriçoes 
os debitos 
com a 
cooperativa 
foram 
regulares.</t>
  </si>
  <si>
    <t>Lucas Garbeloti 
Soares de Souza</t>
  </si>
  <si>
    <t>0010048-
46.2016.811.0108</t>
  </si>
  <si>
    <t>Remota 
porque a 
devoluçao do 
cheque é 
constatada 
pelo 
extrato.</t>
  </si>
  <si>
    <t>José Raimundo da 
Silva Filho</t>
  </si>
  <si>
    <t>0700256-
57.2017.8.02.0006</t>
  </si>
  <si>
    <t>Vara Única-Cacimbinhas -
 AL</t>
  </si>
  <si>
    <t>Laucídio Gomes da 
Silva</t>
  </si>
  <si>
    <t>0027326-
56.2017.811.0001</t>
  </si>
  <si>
    <t>22/11/2017 
 09:00</t>
  </si>
  <si>
    <t>Wayne Kézia Rangel 
Xavier</t>
  </si>
  <si>
    <t>8010358-
31.2016.811.0005</t>
  </si>
  <si>
    <t>Débito da conta 
salário.</t>
  </si>
  <si>
    <t>Julgada 
improcedente 
ação. 
Aguardando 
trânsito em 
julgado para 
atualização 
do provision
amento.</t>
  </si>
  <si>
    <t>KAUAN BARROS DE 
SOUZA</t>
  </si>
  <si>
    <t>1000299-
69.2017.811.0005</t>
  </si>
  <si>
    <t>Possivel 
porque o 
autor possui 
carta 
comprovando 
ser vencedor 
de concurso 
e nao foi 
creditado 
valor.</t>
  </si>
  <si>
    <t>Maria Matilde Dias</t>
  </si>
  <si>
    <t>1000863-
48.2017.8.11.0005</t>
  </si>
  <si>
    <t>Remota 
porque a 
inscriçao 
refere- se a 
saldo 
devedor em 
conta 
corrente,e a 
quitaçao 
seria com a 
conta 
capital apos 
deferimento 
do conselho 
de administr
açao.</t>
  </si>
  <si>
    <t>FABIELI PADILHA DA 
SILVA BRUNNER</t>
  </si>
  <si>
    <t>1001028-
95.2017.811.0005</t>
  </si>
  <si>
    <t>01/11/2017 
 09:00</t>
  </si>
  <si>
    <t>Remota 
porque a 
negativaçao 
pelo cheque 
devolvido ja 
foi sanada..</t>
  </si>
  <si>
    <t>Nilton Cesar 
Silvestre</t>
  </si>
  <si>
    <t>1001120-
73.2017.8.11.0005</t>
  </si>
  <si>
    <t>Remota 
porque a 
açao está em 
seu inicio e 
as 
contratações 
de conta 
corrente 
foram 
regulares.</t>
  </si>
  <si>
    <t>Patricia Landrin de 
Souza</t>
  </si>
  <si>
    <t>0037873-
58.2017.811.0001</t>
  </si>
  <si>
    <t>Remota 
porque 
segundo a 
cooperativa 
nao houve 
cobrança 
indevida.</t>
  </si>
  <si>
    <t>Elifas de Freitas 
Azevedo</t>
  </si>
  <si>
    <t>0074460-
79.2017.811.0001</t>
  </si>
  <si>
    <t>23/11/2017 
 10:20</t>
  </si>
  <si>
    <t>Ismar dos Santos</t>
  </si>
  <si>
    <t>1001909-
49.2017.8.11.0045</t>
  </si>
  <si>
    <t>Dano moral por 
espera na fila.</t>
  </si>
  <si>
    <t>Remota 
porque a lei 
da fila nao 
atribui dano 
moral aos 
que aguardam 
mais que o 
tempo 
regular.</t>
  </si>
  <si>
    <t>Rosa Ramos de 
Almeida</t>
  </si>
  <si>
    <t>1001995-
20.2017.8.11.0045</t>
  </si>
  <si>
    <t>Remota 
porque o 
saque 
reclamado 
foi feito 
com uso de 
cartao e 
senha.</t>
  </si>
  <si>
    <t>Cláudio B. Araujo &amp; 
Cia Ltda</t>
  </si>
  <si>
    <t>844.54.2017.811.003
9</t>
  </si>
  <si>
    <t>Vara Única-São José dos 
Quatro Marcos -MT</t>
  </si>
  <si>
    <t>Possivel 
porque as 
sustações de 
protesto tem 
sido 
procedentes.</t>
  </si>
  <si>
    <t>Chaiane Patricia 
Buzin Matzke</t>
  </si>
  <si>
    <t>1003407-
98.2017.8.11.0040</t>
  </si>
  <si>
    <t>1ª Vara Cível-Sorriso - 
MT</t>
  </si>
  <si>
    <t>Cancelamento de 
protesto.</t>
  </si>
  <si>
    <t>Possível 
porque ja 
foi deferida 
a liminar 
sustando os 
protestos.</t>
  </si>
  <si>
    <t>Ademir Luis Siega</t>
  </si>
  <si>
    <t>1009358-
51.2017.8.11.0015</t>
  </si>
  <si>
    <t>08/03/2018 
 15:00</t>
  </si>
  <si>
    <t>Remota 
porque esta 
no inicio da 
demanda.</t>
  </si>
  <si>
    <t>Eloir Muczinski</t>
  </si>
  <si>
    <t>1009141-
53.2017.8.11.0000</t>
  </si>
  <si>
    <t>02ª Câmara Cível-Cuiabá 
- MT</t>
  </si>
  <si>
    <t>Recurso contra 
indeferimento de 
gratuidade de 
Justiça.</t>
  </si>
  <si>
    <t>JENIFER MACARI 
PAULETTI</t>
  </si>
  <si>
    <t>336-
67.2017.811.0085</t>
  </si>
  <si>
    <t>Vara Única-Terra Nova 
do Norte - MT</t>
  </si>
  <si>
    <t>Remota 
porque os 
valores 
reclamado ja 
foram 
devolvidos 
para a conta 
corrente.</t>
  </si>
  <si>
    <t>1000665-
82.2016.8.11.0025</t>
  </si>
  <si>
    <t>Ação civil pública. 
Tempo de espera. 
Adequações das 
agências bancárias 
para atendimento 
aos consumidores.</t>
  </si>
  <si>
    <t>Possível 
condenação 
em obrigação 
de fazer e 
danos morais 
coletivos.</t>
  </si>
  <si>
    <t>VANDERLEI GUADAGNIN</t>
  </si>
  <si>
    <t>984 -
02.2017.811.0100</t>
  </si>
  <si>
    <t>Remota 
porque a 
cooeprativa 
defende o 
contratado.</t>
  </si>
  <si>
    <t>Fábio Ferreira da 
Silva</t>
  </si>
  <si>
    <t>0063111-
79.2017.811.0001</t>
  </si>
  <si>
    <t>Cobrança Indevida. 
Falha operacional 
interna;</t>
  </si>
  <si>
    <t>28/11/2017 
 08:40</t>
  </si>
  <si>
    <t>possível</t>
  </si>
  <si>
    <t>8010253-
10.2016.811.0052</t>
  </si>
  <si>
    <t>Bloqueio de cartão -
 indenizatória.</t>
  </si>
  <si>
    <t>Robson de Oliveira 
Gorris</t>
  </si>
  <si>
    <t>1000909-
74.2017.8.11.0025</t>
  </si>
  <si>
    <t>Remota 
porque as 
contrataçoes 
foram 
regulares.</t>
  </si>
  <si>
    <t>Jaciel Sinfronio da 
Silva</t>
  </si>
  <si>
    <t>1000908-
89.2017.8.11.0025</t>
  </si>
  <si>
    <t>Remota 
porque a 
contrataçao 
foi efetuada 
mediante uso 
de cartao e 
senha.</t>
  </si>
  <si>
    <t>Recurso da 
Cooperativa 
improvido. 
Mantida 
condenação à 
título de 
danos morais 
em 
R$4.000,00.</t>
  </si>
  <si>
    <t>Elison Moraes da 
Silva</t>
  </si>
  <si>
    <t>0010222-
97.2017.811.0018</t>
  </si>
  <si>
    <t>Remota 
porque o 
cheque é 
ordem de 
pagamento a 
vista.</t>
  </si>
  <si>
    <t>Terezinha Barreto 
Serafim</t>
  </si>
  <si>
    <t>1000116-
59.2017.8.11.0018</t>
  </si>
  <si>
    <t>Ação de Indenização 
por Danos Morais e 
Materiais.</t>
  </si>
  <si>
    <t>14/11/2017 
 08:20</t>
  </si>
  <si>
    <t>Remota 
porque o 
deposito nao 
foi efetuado 
pela autora.</t>
  </si>
  <si>
    <t>0010023-
26.2017.811.0099</t>
  </si>
  <si>
    <t>Remota 
porque o 
autor 
suportou os 
debitos da 
Claro TV, 
somente 
reclamando 
apos 
encerrar a 
conta.</t>
  </si>
  <si>
    <t>Lindomar Silverio 
da Silva</t>
  </si>
  <si>
    <t>0056147-
70.2017.811.0001</t>
  </si>
  <si>
    <t>5º Juizado Especial 
Cível-Cuiabá - MT</t>
  </si>
  <si>
    <t>Remota 
porque o 
autor possui 
diversas 
inscirçoes n
egativadoras
.</t>
  </si>
  <si>
    <t>Deolindo Augusto de 
Campos Junior</t>
  </si>
  <si>
    <t>410-
06.2017.811.0091</t>
  </si>
  <si>
    <t>Vara Única-Nova Monte 
Verde - MT</t>
  </si>
  <si>
    <t>Possível 
porque os 
cheques 
foram 
furtados da 
transportado
ra.</t>
  </si>
  <si>
    <t>Daniel de Oliveira</t>
  </si>
  <si>
    <t>486-
64.2016.811.0091</t>
  </si>
  <si>
    <t>Açao Cautelar.</t>
  </si>
  <si>
    <t>Remota 
porque para 
baixa do CCF 
deve haver a 
comprovaçao 
da 
liquidaçao 
do cheque e 
pagamento 
das tarifas.</t>
  </si>
  <si>
    <t>Sentença imp
rocedente, 
aguardando 
trânsito em 
julgado para 
atualização 
do provision
amento.</t>
  </si>
  <si>
    <t>Renan Silva Alves</t>
  </si>
  <si>
    <t>471-
55.2017.8.11.0093</t>
  </si>
  <si>
    <t>Vara Única-Feliz Natal -
 MT</t>
  </si>
  <si>
    <t>Bloqueio de 
motocicleta 
indevido.</t>
  </si>
  <si>
    <t>Samara Guedes 
Araújo</t>
  </si>
  <si>
    <t>8010279-
27.2016.8.11.0078</t>
  </si>
  <si>
    <t>Juizado Especial-
Sapezal - MT</t>
  </si>
  <si>
    <t>Remota 
porque alem 
do cheque 
devolvido 
constante da 
reclamaçao 
da autora, 
existem 
outras 
ocorrencias 
no CCF.</t>
  </si>
  <si>
    <t>Walmir Barreto</t>
  </si>
  <si>
    <t>1443-
22.2017.811.0094</t>
  </si>
  <si>
    <t>Vara Única-Tabaporã - 
MT</t>
  </si>
  <si>
    <t>Correia e Locatelli 
Ltda - EPP</t>
  </si>
  <si>
    <t>7003860-
97.2016.8.22.0014</t>
  </si>
  <si>
    <t>Sentença 
proferida 
julgando 
improcedente 
os pedidos 
do autor. 
Aguardando 
trânsito em 
julgado para 
alteração do 
risco.</t>
  </si>
  <si>
    <t>Kennia Teles de 
Oliveira</t>
  </si>
  <si>
    <t>7010364-
22.2016.8.22.0014</t>
  </si>
  <si>
    <t>2ª Vara Cível-Vilhena - 
RO</t>
  </si>
  <si>
    <t>MOISES FARIAS DA 
ROCHA</t>
  </si>
  <si>
    <t>7007383-
83.2017.8.22.0014</t>
  </si>
  <si>
    <t>A.M.C DE SOUZA &amp; 
CIA LTDA ME</t>
  </si>
  <si>
    <t>7008021-
19.2017.8.22.0014</t>
  </si>
  <si>
    <t>Exibição de 
Documentos. 
Solicitação 
administrativa 
efetuada;</t>
  </si>
  <si>
    <t>Possível 
condenação 
em exibir 
documentos.</t>
  </si>
  <si>
    <t>Cerealista Estrela 
Dalva</t>
  </si>
  <si>
    <t>4440-
42.2012.8.16.0052</t>
  </si>
  <si>
    <t>“Revisional 
cumulada com 
restituição de 
indébito e 
devolução em dobro 
dos valores pagos 
em excesso e pedido 
de liminar e tutela 
antecipada para 
abstenção e/ou 
exclusão do nome do 
autor e seu 
avalista junto ao 
SPC/Serasa”</t>
  </si>
  <si>
    <t>O risco é 
possível, a 
probabilidad
e de perda é 
possível, e 
o valor 
estimado de 
perda é R$ 
2.000,00 em 
razão da 
posição juri
sprudencial.</t>
  </si>
  <si>
    <t>7000705-
58.2017.8.22.0012</t>
  </si>
  <si>
    <t>Negativação sem 
aviso prévio - 
indenizatório.</t>
  </si>
  <si>
    <t>Segttel Sistema de 
Segurança</t>
  </si>
  <si>
    <t>Carta Precatória</t>
  </si>
  <si>
    <t>0005480-
27.2015.8.22.0007</t>
  </si>
  <si>
    <t>Vara Cível-Cacoal - RO</t>
  </si>
  <si>
    <t>Negativação 
indevida. Conta 
corrente. Danos 
Morais.</t>
  </si>
  <si>
    <t>Alexandre 
Sarvacinski 
Rampanelli</t>
  </si>
  <si>
    <t>7008338-
51.2016.8.22.0014</t>
  </si>
  <si>
    <t>Emissão de cheque - 
indenizatória.</t>
  </si>
  <si>
    <t>ERIDA MARIA 
MEDEIROS FIGUEIREDO</t>
  </si>
  <si>
    <t>1001101-
07.2017.8.11.0025</t>
  </si>
  <si>
    <t>23/11/2017 
 13:30</t>
  </si>
  <si>
    <t>Remota 
porque os 
valores 
foram 
sacados 
mediante uso 
de cartao e 
senha.</t>
  </si>
  <si>
    <t>Boa Vista 
Administradora do 
SCPC</t>
  </si>
  <si>
    <t>0010103-
71.2015.811.0030</t>
  </si>
  <si>
    <t>Juizado Especial-
Cláudia - MT</t>
  </si>
  <si>
    <t>Baixa da 
restrição.</t>
  </si>
  <si>
    <t>Ézio Barbosa de 
Lima</t>
  </si>
  <si>
    <t>0000379-
35.2013.8.12.0014</t>
  </si>
  <si>
    <t>01ª Vara Judicial-
Maracaju - MS</t>
  </si>
  <si>
    <t>Cédula de Crédito 
94/0206
Responsável ACVS: 
RC</t>
  </si>
  <si>
    <t>Pedido de 
cumprimento 
de Sentença.</t>
  </si>
  <si>
    <t>0800810-
65.2015.8.12.0014</t>
  </si>
  <si>
    <t>Probabilidad
e de perda 
pelo Danos 
Morais.</t>
  </si>
  <si>
    <t>Keilla Sabrina 
Batistelli 
Stefanello</t>
  </si>
  <si>
    <t>0800564-
05.2017.8.12.0045</t>
  </si>
  <si>
    <t>Indenizatória - 
negativação 
indevida.</t>
  </si>
  <si>
    <t>Sentença imp
rocedente. 
Aguardando 
trânsito em 
julgado para 
atualização 
do provision
amento.</t>
  </si>
  <si>
    <t>RAFAEL GONCALVES DE 
SOUZA</t>
  </si>
  <si>
    <t>0800652-
43.2017.8.12.0045</t>
  </si>
  <si>
    <t>Ação para anular 
efeitos do acordo 
da execução.</t>
  </si>
  <si>
    <t>Anulatória 
de acordo.</t>
  </si>
  <si>
    <t>0801733-
27.2017.8.12.0045</t>
  </si>
  <si>
    <t>o Exibição de 
Documentos. 
Solicitação 
administrativa 
efetuada;</t>
  </si>
  <si>
    <t>Possível 
condenação 
em desconsti
tuição de 
débito.</t>
  </si>
  <si>
    <t>Afranio Gusmão 
Jacques</t>
  </si>
  <si>
    <t>0800001-
62.2017.8.12.0028</t>
  </si>
  <si>
    <t>1ª Vara Cível-Bonito - 
MS</t>
  </si>
  <si>
    <t>consórcio e 
empréstimo - 
indenizatória.</t>
  </si>
  <si>
    <t>Sentença 
parcial de 
mérito 
acolheu a 
preliminar 
de ilegitimi
dade passiva 
e extinguiu 
o processo 
sem 
resolução do 
mérito em 
relação à 
Cooperativa. 
Aguardando 
decurso de 
prazo para 
alteração do 
risco.</t>
  </si>
  <si>
    <t>Adão Gamarra Aleixo</t>
  </si>
  <si>
    <t>0812908-
87.2016.8.12.0001</t>
  </si>
  <si>
    <t>Desconto integral 
do salário - 
indenizatória.</t>
  </si>
  <si>
    <t>Ares Yamamoto 
Muller</t>
  </si>
  <si>
    <t>0002506-
07.2017.8.12.0110</t>
  </si>
  <si>
    <t>7ª Vara do Juizado 
Especial Cível-Campo 
Grande - MS</t>
  </si>
  <si>
    <t>Devolução em dobro -
 cobrança indevida.</t>
  </si>
  <si>
    <t>Sentença que 
julgou 
improcedente 
os pedidos 
iniciais do 
autor. 
Aguardando 
trânsito em 
julgado para 
alteração do 
risco.</t>
  </si>
  <si>
    <t>Anderson Aranda 
Serra</t>
  </si>
  <si>
    <t>50.001.001.17-
0028043</t>
  </si>
  <si>
    <t>PROCON-Campo Grande - 
MS</t>
  </si>
  <si>
    <t>Cartão de Crédito/
Débito. Dívida 
inexistente.</t>
  </si>
  <si>
    <t>Possível pro
nunciamento 
adverso na 
esfera admin
istrativa em 
virtude de 
cobrança 
indevida.</t>
  </si>
  <si>
    <t>Valdinei Pereira 
Avelino</t>
  </si>
  <si>
    <t>0826531-
29.2013.8.12.0001</t>
  </si>
  <si>
    <t>Ação de prestação 
de contas.
No caso, o 
requerente alega 
que efetuou o 
financiamento de um 
veículo, onde 
contratou seguro 
MAPFRE por 
intermédio da 
Cooperativa 
(pagamento em 08/10/
2012). Contudo, 
alega que não lhe 
fora entregue a 
apólice de seguro e 
que, por ocasião de 
um sinistro, teve 
que efetuar o 
pagamento dos 
custos de 
transporte do bem. 
Segue dizendo que, 
posteriormente, foi 
informado que o 
veículo não era 
segurado.
Alega ainda que foi 
ressarcido dos 
custos cerca de 90 
dias após o 
acidente e apenas 
30 dias após o 
sinistro teve 
direito ao carro 
reserva sendo que 
efetuou a 
transferência do 
veículo para a 
seguradora pelo 
valor de R$ 
20.643,00 e fora 
depositado em sua 
conta o valor de R$ 
18.164,40 (em 
18.04.2013).
Por fim, alega que 
possui duas contas 
junto à Cooperativa 
(uma pessoa física 
e outra jurídica) e 
foi instigado a 
unificar as dívidas 
em uma das contas, 
o que totalizou um 
débito de R$ 
57.600,00, sendo 
que não foram 
computados os 
valores do 
financiamento e da 
máquina de débito/
credito da 
Redecard, o que 
representa um 
adicional de R$ 
120.000,00 ao valor 
devido.</t>
  </si>
  <si>
    <t>Trata-se de 
ação de 
Prestação de 
Contas.</t>
  </si>
  <si>
    <t>Valéria Inácia 
Pereira</t>
  </si>
  <si>
    <t>0827310-
76.2016.8.12.0001</t>
  </si>
  <si>
    <t>Plano de saúde - 
indenizatória.</t>
  </si>
  <si>
    <t>Em trânsito - Já 
remetido ao arquivo</t>
  </si>
  <si>
    <t>Inacyr Gonçalves 
Ribeiro</t>
  </si>
  <si>
    <t>0804453-
63.2017.8.12.0110</t>
  </si>
  <si>
    <t>11ª Vara do Juizado 
Especial Central-Campo 
Grande - MS</t>
  </si>
  <si>
    <t>Possível 
condenação 
em danos 
morais e 
materiais.</t>
  </si>
  <si>
    <t>Flavia Americo dos 
Reis</t>
  </si>
  <si>
    <t>50.001.001.17-
0025384</t>
  </si>
  <si>
    <t>Sentença 
julgou o 
processo imp
rocedente.</t>
  </si>
  <si>
    <t>CIV02. Mandado de 
Citação (juntada)</t>
  </si>
  <si>
    <t>IDEIAS TM ARTES 
GRAFICAS E 
PRODUCOES LTDA ME</t>
  </si>
  <si>
    <t>0802294-
60.2016.8.12.0021</t>
  </si>
  <si>
    <t>SAMUEL UCHOA DE 
OLIVEIRA</t>
  </si>
  <si>
    <t>0803049-
96.2016.8.12.0114</t>
  </si>
  <si>
    <t>Francisco José 
Avelino Junior</t>
  </si>
  <si>
    <t>0800718-
10.2017.8.12.0114</t>
  </si>
  <si>
    <t>Indenizatória - 
cobrança indevida.</t>
  </si>
  <si>
    <t>0801433-
40.2017.8.12.0021</t>
  </si>
  <si>
    <t>Marcelo Maicon da 
Silva</t>
  </si>
  <si>
    <t>0800791-
79.2017.8.12.0114</t>
  </si>
  <si>
    <t>Maria Madalena Dias 
de Oliveira</t>
  </si>
  <si>
    <t>0802193-
86.2017.8.12.0021</t>
  </si>
  <si>
    <t>Benefício 
previdenciário - 
desconto em folha - 
empréstimo.</t>
  </si>
  <si>
    <t>Possível 
indenização 
por danos 
morais e 
restituição 
indébito.</t>
  </si>
  <si>
    <t>Gilberto Nogueira</t>
  </si>
  <si>
    <t>Tutela antecipada para suspensão de leilão extrajudicial</t>
  </si>
  <si>
    <t>0007019-
19.2016.8.12.0800</t>
  </si>
  <si>
    <t>8ª Vara Cível-Campo 
Grande - MS</t>
  </si>
  <si>
    <t>Leilão indevido - 
declaratória.</t>
  </si>
  <si>
    <t>Patricia Gimenez 
Ferreira</t>
  </si>
  <si>
    <t>0812409-
69.2017.8.12.0001</t>
  </si>
  <si>
    <t>Declaração de 
inexistência do 
débito.</t>
  </si>
  <si>
    <t>CG SOLURB 
AMBIENTAIS SPE LTDA</t>
  </si>
  <si>
    <t>0832940-
79.2017.8.12.0001</t>
  </si>
  <si>
    <t>13/12/2017 
 16:40</t>
  </si>
  <si>
    <t>Possível 
condenação 
em danos 
materiais.</t>
  </si>
  <si>
    <t>HERLEY ARAÚJO DE 
ALBUQUERQUE</t>
  </si>
  <si>
    <t>0814865-
53.2017.8.12.0110</t>
  </si>
  <si>
    <t>2º Juizado Especial 
Cível-Campo Grande - MS</t>
  </si>
  <si>
    <t>24/11/2017 
 13:30</t>
  </si>
  <si>
    <t>Superintendente 
para Orientação e 
Defesa do 
Consumidor/PROCON/
MS</t>
  </si>
  <si>
    <t>0114-028.6446</t>
  </si>
  <si>
    <t>Multa.</t>
  </si>
  <si>
    <t>Multa por ir
regularidade
s na UA.</t>
  </si>
  <si>
    <t>Dimaq Campotrat 
Comercial LTDA</t>
  </si>
  <si>
    <t>0813437-
72.2017.8.12.0001</t>
  </si>
  <si>
    <t>12ª Vara Cível-Campo 
Grande - MS</t>
  </si>
  <si>
    <t>0803781-
88.2017.8.12.0002</t>
  </si>
  <si>
    <t>08ª Vara Cível-Dourados 
- MS</t>
  </si>
  <si>
    <t>Widal e 
Marchioretto Ltda</t>
  </si>
  <si>
    <t>0816889-
90.2017.8.12.0001</t>
  </si>
  <si>
    <t>Mariano 
Distribuidora de 
Lubrificantes LTDA</t>
  </si>
  <si>
    <t>0817407-
80.2017.8.12.0001</t>
  </si>
  <si>
    <t>Recurso de 
apelação 
parcialmente 
provido 
reduzindo a 
condenação à 
título de 
danos morais 
no importe 
de 
R$8.000,00</t>
  </si>
  <si>
    <t>Paulo Cesar de 
Arruda</t>
  </si>
  <si>
    <t>0804530-
87.2017.8.12.0008</t>
  </si>
  <si>
    <t>02ª Vara Cível-Corumbá -
 MS</t>
  </si>
  <si>
    <t>Cartão de crédito - 
desconto em 
duplicidade - 
devolução de 
Cheque.</t>
  </si>
  <si>
    <t>Waleska da Silva 
Surubi</t>
  </si>
  <si>
    <t>0804970-
83.2017.8.12.0008</t>
  </si>
  <si>
    <t>Mauricio Santana de 
Campos</t>
  </si>
  <si>
    <t>0805875-
88.2017.8.12.0008</t>
  </si>
  <si>
    <t>Paulo Raimundo</t>
  </si>
  <si>
    <t>0800030-
09.2017.8.12.0030</t>
  </si>
  <si>
    <t>Juizado Especial 
Adjunto-Brasilândia - 
MS</t>
  </si>
  <si>
    <t>Liberação de 
crédito do cartão - 
indenizatória.</t>
  </si>
  <si>
    <t>Tulio Cesar da 
Costa Silva</t>
  </si>
  <si>
    <t>9066518.11.2017.813
.0024</t>
  </si>
  <si>
    <t>06ª Unidade 
Jurisdicional Cível-
Belo Horizonte - MG</t>
  </si>
  <si>
    <t>CIV12. Audiência Una 
(realizada)</t>
  </si>
  <si>
    <t>Glauco Ramos da 
Silva</t>
  </si>
  <si>
    <t>0021940-
96.2016.827.2729</t>
  </si>
  <si>
    <t>Empréstimo - 
negativação 
indevida.</t>
  </si>
  <si>
    <t>Condenação 
em danos 
morais e 
materiais.</t>
  </si>
  <si>
    <t>Mario Manoel de 
Oliveira ME</t>
  </si>
  <si>
    <t>0004697-
36.2016.827.2731</t>
  </si>
  <si>
    <t>Saldo remanescente -
 Adimplemento de 
empréstimo.</t>
  </si>
  <si>
    <t>Saldo remane
scente.</t>
  </si>
  <si>
    <t>ANTONIO FERREIRA DE 
ALMEIDA NETO</t>
  </si>
  <si>
    <t>0001082-
95.2017.827.2733</t>
  </si>
  <si>
    <t>Protesto indevido - 
Danos morais.</t>
  </si>
  <si>
    <t>Ermina Ferreira dos 
Santos</t>
  </si>
  <si>
    <t>0002162.82.2017.827
.2737</t>
  </si>
  <si>
    <t>1ª Vara Cível-Porto 
Nacional - TO</t>
  </si>
  <si>
    <t>Erminia Ferreira 
dos Santos</t>
  </si>
  <si>
    <t>0002160-
15.2017.827.2737</t>
  </si>
  <si>
    <t>2ª Vara Cível-Porto 
Nacional - TO</t>
  </si>
  <si>
    <t>Edneia Perboni 
Martins</t>
  </si>
  <si>
    <t>0801173-
72.2017.8.12.0114</t>
  </si>
  <si>
    <t>0800652-
65.2015.8.12.0028</t>
  </si>
  <si>
    <t>Cheque. Devolução.</t>
  </si>
  <si>
    <t>Indenização 
por danos 
morais 
devido a 
devolução de 
cheque 
supostamente 
indevida.</t>
  </si>
  <si>
    <t>Walfrido Barros 
Comércio de Carnes 
Ltda</t>
  </si>
  <si>
    <t>0004815-
67.2017.403.6000</t>
  </si>
  <si>
    <t>2ª Vara Federal de 
Campo Grande-Campo 
Grande - MS</t>
  </si>
  <si>
    <t>Protesto - 
duplicata - endosso 
mandato.</t>
  </si>
  <si>
    <t>Sentença 
julgou 
improcedente 
os pedidos 
iniciais do 
autor. 
Aguardando 
decurso de 
prazo para 
alteração do 
risco.</t>
  </si>
  <si>
    <t>Neusa de Oliveira 
Helpis</t>
  </si>
  <si>
    <t>0802663-
50.2017.8.12.0011</t>
  </si>
  <si>
    <t>Juízado Especial 
Adjunto Cível-Coxim - 
MS</t>
  </si>
  <si>
    <t>21/11/2017 
 13:40</t>
  </si>
  <si>
    <t>Possível 
repetição do 
indébito e 
reparação de 
danos 
morais.</t>
  </si>
  <si>
    <t>Luciano Rodrigues 
Ferreira</t>
  </si>
  <si>
    <t>1002987-
10.2017.8.11.0003</t>
  </si>
  <si>
    <t>Erro leitura do 
cartão - 
indenizatória.</t>
  </si>
  <si>
    <t>CSFA Industria e 
Comercio de Rações 
Animal Ltda</t>
  </si>
  <si>
    <t>0800001-
08.2017.8.12.0046</t>
  </si>
  <si>
    <t>O acórdão 
manteve 
parcialmente 
a sentença 
condenando 
apenas à 
retificação 
de cláusula 
contratual.</t>
  </si>
  <si>
    <t>José Mariano de 
Aguiar</t>
  </si>
  <si>
    <t>0801633-
56.2017.8.12.0018</t>
  </si>
  <si>
    <t>Empréstimo não 
realizado pela 
parte autora - 
indenização.</t>
  </si>
  <si>
    <t>José Itamar 
Coutinho</t>
  </si>
  <si>
    <t>0801476-
78.2016.8.12.0031</t>
  </si>
  <si>
    <t>01ª Vara Judicial-
Caarapó - MS</t>
  </si>
  <si>
    <t>Alienação 
fiduciária - 
indenizatória.</t>
  </si>
  <si>
    <t>REGINA BARBOSA DE 
OLIVEIRA</t>
  </si>
  <si>
    <t>CIP 001.901-7/0117</t>
  </si>
  <si>
    <t>PROCON-Andradina - SP</t>
  </si>
  <si>
    <t>Cartão de Crédito/
Débito. Cota 
capital.</t>
  </si>
  <si>
    <t>Possível 
parcelamento 
do débito.</t>
  </si>
  <si>
    <t>Eva de Lourdes 
Figueiredo</t>
  </si>
  <si>
    <t>0800410-
50.2017.8.12.0024</t>
  </si>
  <si>
    <t>01ª Vara Judicial-
Aparecida do Taboado - 
MS</t>
  </si>
  <si>
    <t>27/11/2017 
 13:20</t>
  </si>
  <si>
    <t>0800409-
65.2017.8.12.0024</t>
  </si>
  <si>
    <t>0801354-
70.2017.8.12.0018</t>
  </si>
  <si>
    <t>LUDIMAR ANTONIO DE 
AGOSTINHO</t>
  </si>
  <si>
    <t>0800871-
22.2017.8.12.0024</t>
  </si>
  <si>
    <t>02ª Vara Judicial-
Aparecida do Taboado - 
MS</t>
  </si>
  <si>
    <t>Fábio Luiz 
Rodrigues Magalhães</t>
  </si>
  <si>
    <t>0801126-
77.2017.8.12.0024</t>
  </si>
  <si>
    <t>Juizado Especial 
Adjunto-Aparecida do 
Taboado - MS</t>
  </si>
  <si>
    <t>Pedido de 
indenização 
por supostos 
danos morais 
e repetição 
em dobro de 
desconto que 
 o Autor 
reputa 
indevido.</t>
  </si>
  <si>
    <t>Waldir de Lima 
Farias</t>
  </si>
  <si>
    <t>0815736-
72.2016.8.15.0001</t>
  </si>
  <si>
    <t>9ª Vara Cível-Campina 
Grande - PB</t>
  </si>
  <si>
    <t>Negativação 
indevida - possível 
fraude.</t>
  </si>
  <si>
    <t>Estela Maria 
Sparremberger</t>
  </si>
  <si>
    <t>70052755972</t>
  </si>
  <si>
    <t>01ª Câmara Especial 
Cível-Taquara - RS</t>
  </si>
  <si>
    <t>Não há como prever.</t>
  </si>
  <si>
    <t>Valor 
atribuído a 
causa.</t>
  </si>
  <si>
    <t>Valdir Benedetto</t>
  </si>
  <si>
    <t>070/1.03.0011853-3</t>
  </si>
  <si>
    <t>Aguarda julgamento.</t>
  </si>
  <si>
    <t>Palmimaster 
Industria de 
Palmilhas LTDA</t>
  </si>
  <si>
    <t>070/1.09.0003875-1</t>
  </si>
  <si>
    <t>julgamento de 
improcedncia da 
ação</t>
  </si>
  <si>
    <t>Aguarda audiência 
preliminar</t>
  </si>
  <si>
    <t>valor 
atribuido à 
causa pelo 
autor</t>
  </si>
  <si>
    <t>Jose Mauro de 
Moraes</t>
  </si>
  <si>
    <t>739-
44.2011.811.0021</t>
  </si>
  <si>
    <t>2ª Vara Cível-Água Boa -
 MT</t>
  </si>
  <si>
    <t>Duplicatas</t>
  </si>
  <si>
    <t>Processo 
sentenciado, 
com 
condenação 
solidária. 
Aguardar 
intimação 
para 
pagamento.</t>
  </si>
  <si>
    <t>Egon Seiboth</t>
  </si>
  <si>
    <t>4037-
44.2011.811.0021</t>
  </si>
  <si>
    <t>Locação de imovel 
comercial</t>
  </si>
  <si>
    <t>Condenação 
provável, 
pelo menos 
no valor 
referente a 
rescisão 
antecipada 
do contrato 
de locação, 
conforme 
previsão 
legal.</t>
  </si>
  <si>
    <t>Elpidilundes 
Carvalho da Costa</t>
  </si>
  <si>
    <t>579-
65.2010.811.0017</t>
  </si>
  <si>
    <t>Ação de Indenização 
por Danos Morais e 
Materiais, devido a 
devolução do cheque 
nº 000148, no valor 
de R$ 2.200,00 
(dois mil e 
duzentos reais)</t>
  </si>
  <si>
    <t>Condenação 
provável vez 
que o juiz 
deve 
entender que 
a Sicredi 
teve respons
abilidade 
sobre o 
evento 
danoso</t>
  </si>
  <si>
    <t>ARIOVALDO JOSE 
RIBEIRO FRANCO</t>
  </si>
  <si>
    <t>Ação de suscitação de dúvida inversa</t>
  </si>
  <si>
    <t>2040-
50.2016.811.0021</t>
  </si>
  <si>
    <t>1ª Vara Cível-Água Boa -
 MT</t>
  </si>
  <si>
    <t>Bloqueio das 
matrículas 39.148 
do Cartório de 
Registro de Imóveis 
de Barra do Garças/
MT, e consequente 
bloqueio da 
matrícula 7.352 do 
Cartório de 
Registro de Imóveis 
de Água Boa/MT.</t>
  </si>
  <si>
    <t>Claudemiro Romildo 
Capobianco</t>
  </si>
  <si>
    <t>697-
85.2012.811.0012</t>
  </si>
  <si>
    <t>2ª Vara Cível-Nova 
Xavantina - MT</t>
  </si>
  <si>
    <t>Ação de Nulidade 
Contratual C/C 
Restituição de 
Valores e 
Indenização Por 
Danos Morais com 
Pedido de Liminar 
"Inaudita Altera 
Pars"</t>
  </si>
  <si>
    <t>Condenação 
possível, 
pois 
apresentamos 
os contratos 
firmados 
pelo autor, 
os quais ele 
alega não 
terem sido 
assinados 
por ele, o 
que 
dependerá de 
perícia.</t>
  </si>
  <si>
    <t>Eurico Torres de 
Melo</t>
  </si>
  <si>
    <t>1304-
59.2007.811.0017</t>
  </si>
  <si>
    <t>Juizado Especial-São 
Félix do Araguaia - MT</t>
  </si>
  <si>
    <t>Reclamação de 
Cobrança c/c 
Indenização</t>
  </si>
  <si>
    <t>Alegamos ile
gitimidade 
da Sicredi 
mas acabamos 
condenados 
ao pagamento 
de correção 
monetária e 
juros sobre 
o valor da 
condenação 
imposta aos 
demais réus.</t>
  </si>
  <si>
    <t>Rodrigo Vedovato Bernardi</t>
  </si>
  <si>
    <t>0011002-24.2017.5.15.0035</t>
  </si>
  <si>
    <t>Pedidos Trabalhistas diversos</t>
  </si>
  <si>
    <t>21. Audiência de Conciliação/Instrução/Julgamento - UNA</t>
  </si>
  <si>
    <t>Processo analisado, aguardando a produção das provas para ponderar a perspectiva de perda</t>
  </si>
  <si>
    <t>Angélica Alves Stalen</t>
  </si>
  <si>
    <t>0001651-81.2017.5.09.0653</t>
  </si>
  <si>
    <t>Foro Trabalhista de Arapongas - PR / Vara do Trabalho</t>
  </si>
  <si>
    <t>Bhianca de Castro Ribeiro</t>
  </si>
  <si>
    <t>0001650-96.2017.5.09.0653</t>
  </si>
  <si>
    <t>Maria Cladeci da Silva</t>
  </si>
  <si>
    <t>0021114-30.2017.5.04.0303</t>
  </si>
  <si>
    <t>Pedidos Trabalhistas diversos, conforme cadastro de pedidos no sistema.</t>
  </si>
  <si>
    <t>Aguarda cálculo acadrolli</t>
  </si>
  <si>
    <t>Cooperativa de Credito, Poupança e Investimento Integração - Sicredi Integração PR/SC</t>
  </si>
  <si>
    <t>Giseli Pires da Fonseca</t>
  </si>
  <si>
    <t>0001405-69.2017.5.12.0017</t>
  </si>
  <si>
    <t>Natalia Henn Botencourt</t>
  </si>
  <si>
    <t>0021001-73.2017.5.04.0304</t>
  </si>
  <si>
    <t>Foro Trabalhista de Novo Hamburgo - RS / 04ª Vara do Trabalho</t>
  </si>
  <si>
    <t>0021010-88.2017.5.04.0351</t>
  </si>
  <si>
    <t>Roberta Leite de Novaes</t>
  </si>
  <si>
    <t>0024920-13.2017.5.24.0046</t>
  </si>
  <si>
    <t>Lucas Calisto Horn</t>
  </si>
  <si>
    <t>0001634-45.2017.5.09.0071</t>
  </si>
  <si>
    <t>Foro Trabalhista de Cascavel - PR / 01ª Vara do Trabalho</t>
  </si>
  <si>
    <t>Cooperativa de Crédito, Poupança e Investimento de Campo Grande e Região - Sicredi Campo Grande MS</t>
  </si>
  <si>
    <t>0024772-28.2017.5.24.0005</t>
  </si>
  <si>
    <t>O reclamante pleiteia art. 224 da CLT, jornada de trabalho, horas extras, utilização de veículo próprio para trabalho, dano moral metas abusivas de trabalho/desprezo à doença laboral.</t>
  </si>
  <si>
    <t>Tendo em vista a fase inicial em que se encontra o processo, resta prejudicada a analise de perspectivas sobre o caso.</t>
  </si>
  <si>
    <t>GILSON ANDERSON DE CARLI</t>
  </si>
  <si>
    <t>0012263-04.2017.5.18.0241</t>
  </si>
  <si>
    <t>Foro Trabalhista de Valparaíso de Goiás - GO / Vara do Trabalho</t>
  </si>
  <si>
    <t>O reclamante pleiteia horas extras abusivas, intervalo intrajornada, equiparação bancária, dano moral - jornada abusiva, salário complessivo - nulidade, danos morais em decorrência da exigência de restituição das verbas alimentares, adicional de transferência, uso de veículo próprio, dano moral - metas, multa do art. 467 da CLT.</t>
  </si>
  <si>
    <t>Tendo em vista a fase inicial do processo, resta prejudicada a analise de risco do presente caso.</t>
  </si>
  <si>
    <t>Luiza Drevniak Bedoya</t>
  </si>
  <si>
    <t>0001146-87.2017.5.09.0654</t>
  </si>
  <si>
    <t>Foro Trabalhista de Campo Largo - PR / Posto de Atendimento da Justiça do Trabalho</t>
  </si>
  <si>
    <t>Aguardando cálculos Acadrolli.</t>
  </si>
  <si>
    <t>Sandra Nakai</t>
  </si>
  <si>
    <t>0011395-31.2017.5.15.0137</t>
  </si>
  <si>
    <t>Foro Trabalhista de Piracicaba - SP / 3ª Vara do Trabalho</t>
  </si>
  <si>
    <t>Instituto Nacional do Seguro Social - INSS</t>
  </si>
  <si>
    <t>Administrativo Trabalhista</t>
  </si>
  <si>
    <t>Instituto Nacional do Seguro Social - INSS / Administrativo</t>
  </si>
  <si>
    <t>Oficio nº 254/2017 - INSS_x000D_
Cobrança administrativa de Pagamento indevido de benefício após o óbito._x000D_
Processo adm nº 36800000024201313</t>
  </si>
  <si>
    <t>Protocolado Recurso</t>
  </si>
  <si>
    <t>Ante a ausência de provas da regularidade do pagamento, as chances de manutenção da multa são prováveis.</t>
  </si>
  <si>
    <t>Cintia Silveira Fernandes</t>
  </si>
  <si>
    <t>0001118-89.2017.5.09.0567</t>
  </si>
  <si>
    <t>EMPREGADO DE EMPRESA TERCEIRA.NÃO HÁ RISCO DE PERDA</t>
  </si>
  <si>
    <t>Maria Ines Zago de Lima</t>
  </si>
  <si>
    <t>0020765-38.2017.5.04.0461</t>
  </si>
  <si>
    <t>Carla Valeria de Souza Nunes</t>
  </si>
  <si>
    <t>1001687-79.2017.5.02.0434</t>
  </si>
  <si>
    <t>Foro Trabalhista de Santo André - SP / 04ª Vara do Trabalho</t>
  </si>
  <si>
    <t>Vanessa Ginjo dos Santos Oliveira</t>
  </si>
  <si>
    <t>0020612-05.2017.5.04.0752</t>
  </si>
  <si>
    <t>Kemily Karolini de Santa</t>
  </si>
  <si>
    <t>0000827-87.2017.5.09.0018</t>
  </si>
  <si>
    <t>Não há perspectiva de perda. empregado terceiro</t>
  </si>
  <si>
    <t>Eliane Aparecida Goncalves de Figueiredo</t>
  </si>
  <si>
    <t>0025291-97.2017.5.24.0006</t>
  </si>
  <si>
    <t>Foro Trabalhista de Campo Grande - MS / Sala de audiências do Centro Judiciário de Métodos Consensuais de Solução de Disputas/CEJUSC-JT</t>
  </si>
  <si>
    <t>A reclamante pleiteia o reconhecimento da condição de bancária, aplicação da súmula 55  do TST, jornada de trabalho art. 224 da CLT, equiparação salarial, vendas de seguro - ausência de habilitação específica - plus salarial, horas extras, intervalo intrajornada, horas à disposição ou sobreaviso, intervalo do art. 384 da CLT, pagamento e integração da ajuda alimentação e ajuda cesta alimentação, adicional de risco/desvio de função, dano moral/transporte de valores, dano extrapatrimonial/ranking/exposição vexatória.</t>
  </si>
  <si>
    <t>Marcio Jose Ramos</t>
  </si>
  <si>
    <t>0011101-02.2017.5.15.0097</t>
  </si>
  <si>
    <t>Crislaine Rodrigues</t>
  </si>
  <si>
    <t>0000871-67.2017.5.23.0002</t>
  </si>
  <si>
    <t>O reclamante pleiteia equiparação salarial, horas extras, intervalo intrajornada, utilização de veículo próprio, dano moral.</t>
  </si>
  <si>
    <t>José Roberto Dias</t>
  </si>
  <si>
    <t>0001677-31.2017.5.09.0669</t>
  </si>
  <si>
    <t>Perda remota devido a fase processual e decisões semelhantes do TRT</t>
  </si>
  <si>
    <t>0000868-03.2017.5.23.0006</t>
  </si>
  <si>
    <t>O reclamante pleiteia horas extras, intervalo intrajornada, equiparação salarial, utilização de veículo próprio, dano moral por atraso salarial, doença ocupacional, doença do trabalho equiparada a acidente de trabalho - dano moral em razão da doença, pensão mensal vitalícia, fornecimento de plano de saúde, danos morais - imputação de fraudes, nulidade da rescisão contratual.</t>
  </si>
  <si>
    <t>0011647-68.2017.5.18.0131</t>
  </si>
  <si>
    <t>O reclamante pleiteia danos morais, assédio moral - terror psicológico, Acidente de Trabalho Por Equiparação, danos materiais - cursos obrigatórios, danos materiais - gastos médicos.</t>
  </si>
  <si>
    <t>Angela Rodrigues de Matos</t>
  </si>
  <si>
    <t>0001631-47.2017.5.23.0121</t>
  </si>
  <si>
    <t>A reclamante pleiteia diferenças salariais, auxilio alimentação, horas extras, danos morais, danos materiais - ressarcimento das despesas médicas.</t>
  </si>
  <si>
    <t>Lucieli de Aguiar Teixeira</t>
  </si>
  <si>
    <t>0021482-24.2017.5.04.0211</t>
  </si>
  <si>
    <t>Fernanda Aparecida Laurindo Piza</t>
  </si>
  <si>
    <t>1001209-96.2017.5.02.0361</t>
  </si>
  <si>
    <t>Foro Trabalhista de Mauá - SP / 1ª Vara do Trabalho</t>
  </si>
  <si>
    <t>Maria Aparecida de Souza Bora</t>
  </si>
  <si>
    <t>0001092-10.2017.5.09.0594</t>
  </si>
  <si>
    <t>Cooperativa de Crédito, Poupança e Investimento Alto Jacuí RS</t>
  </si>
  <si>
    <t>Marco Antonio Lamb Farion</t>
  </si>
  <si>
    <t>0020950-67.2017.5.04.0561</t>
  </si>
  <si>
    <t>Paula Marques da Rocha</t>
  </si>
  <si>
    <t>0000556-78.2017.5.23.0086</t>
  </si>
  <si>
    <t>Foro Trabalhista de Água Boa - MT / Vara do Trabalho</t>
  </si>
  <si>
    <t>A reclamante pleiteia reconhecimento da condição de bancária/financiária, diferenças salariais, participação nos lucros e resultados, anuênios, décima terceira cesta alimentação, ajuda alimentação, ajuda cesta alimentação, auxílio refeição, horas extras, intervalo intrajornada, intervalo que antecede a jornada extraordinária, verba de adicional de risco, dano moral pelo risco de vida, danos morais decorrente do assédio moral, FGTS + multa 40%.</t>
  </si>
  <si>
    <t>Tendo em vista os depoimentos prestados, há chances consideráveis de que haja condenação em transporte de valores.</t>
  </si>
  <si>
    <t>Onésio José Soares Junior</t>
  </si>
  <si>
    <t>0025250-36.2017.5.24.0005</t>
  </si>
  <si>
    <t>Aplicação da teoria da solidariedade ativa do grupo econômico no enquadramento sindical e consequente aplicação de jornada de trabalho de bancário, reconhecimento da condição de bancário, aplicação da súmula 55 do TST, jornada de trabalho art. 224 da CLT, equiparação salarial, vendas de seguros - ausência de habilitação específica - plus salarial, horas extras, intervalo intrajornada, horas à disposição ou sobreaviso, pagamento e integração da ajuda alimentação e ajuda cesta alimentação, adicional de risco/desvio de função, dano moral/risco no transporte de valores, dano extrapatrimonial/ranking/exposição vexatória, assédio moral/supressão ao funcionário, quilômetros rodados/pagamento/integração, venda obrigatória de férias.</t>
  </si>
  <si>
    <t>Fernando da Silva Costa</t>
  </si>
  <si>
    <t>0020759-77.2017.5.04.0381</t>
  </si>
  <si>
    <t>O processo tem como objeto o vínculo empregatício com o Banco, a condição de bancário, diferenças salariais, auxílio refeição, FGTS, acúmulo de função, horas in itinere, intervalo intrajornada, horas de sobreaviso, danos morais, entre outros.</t>
  </si>
  <si>
    <t>Laudimar Pereira de Souza</t>
  </si>
  <si>
    <t>0010489-67.2017.5.15.0096</t>
  </si>
  <si>
    <t>Sem perspectiva de perda. empregado terceirizado</t>
  </si>
  <si>
    <t>Andreia Gomes dos Santos Silva</t>
  </si>
  <si>
    <t>0001941-33.2017.5.09.0092</t>
  </si>
  <si>
    <t>sem perspectiva de perda. Fase de conhecimento</t>
  </si>
  <si>
    <t>Carla Milena da Silveira Corso</t>
  </si>
  <si>
    <t>0020684-89.2017.5.04.0461</t>
  </si>
  <si>
    <t>O processo tem como objeto as horas extras, intervalo intrajornada, intervalo feminino, diferenças salariais, gratificação semestral, PLR, férias, danos morais, assédio moral, entre outros.</t>
  </si>
  <si>
    <t>Rafael Pires Massari</t>
  </si>
  <si>
    <t>0011511-18.2017.5.15.0014</t>
  </si>
  <si>
    <t>Sem perspectiva de perda. Fase de conhecimento</t>
  </si>
  <si>
    <t>Rosangela Cardoso Eberhardt</t>
  </si>
  <si>
    <t>0021368-85.2017.5.04.0211</t>
  </si>
  <si>
    <t>Lorena de Moura Procópio</t>
  </si>
  <si>
    <t>0001256-41.2017.5.09.0669</t>
  </si>
  <si>
    <t>IOLANDA VALERIA COTA DE ARAUJO</t>
  </si>
  <si>
    <t>0011444-63.2017.5.18.0016</t>
  </si>
  <si>
    <t>Foro Trabalhista de Goiânia - GO / 16ª Vara do Trabalho</t>
  </si>
  <si>
    <t>A reclamante pleiteia o reconhecimento da condição de bancaria, adicional por tempo de serviço, auxílio refeição, auxilio cesta alimentação, auxílio creche, PLR, diferença salarial piso normativo, reajustes salariais, horas extras, intervalo intrajornada, intervalo que antecede a jornada extraordinária, dano moral, KM rodados.</t>
  </si>
  <si>
    <t>Josenildo Marques da Silva</t>
  </si>
  <si>
    <t>1001251-54.2017.5.02.0262</t>
  </si>
  <si>
    <t>Foro Trabalhista de Diadema - SP / 02ª Vara do Trabalho</t>
  </si>
  <si>
    <t>Sindicato dos Vigilantes</t>
  </si>
  <si>
    <t>0020766-31.2017.5.04.0523</t>
  </si>
  <si>
    <t>O processo tem como objeto o pagamento de diferenças salariais, reflexos em férias + 1/3, dano moral coletivo, entre outros.</t>
  </si>
  <si>
    <t>44</t>
  </si>
  <si>
    <t>Ana Cecilia dos Santos Winck</t>
  </si>
  <si>
    <t>0020411-08.2017.5.04.0301</t>
  </si>
  <si>
    <t>O processo tem como objeto horas extras, dano existencial, verbas rescisórias, FGTS, diferenças salariais, acúmulo de função. assédio moral, auxílio refeição, equiparação salarial, entre outros.</t>
  </si>
  <si>
    <t>Andreia Paula Candido</t>
  </si>
  <si>
    <t>0000285-29.2017.5.14.0051</t>
  </si>
  <si>
    <t>Colorado do Oeste - RO / Vara do Trabalho</t>
  </si>
  <si>
    <t>A reclamante pleiteia equiparação salarial, férias vencidas, acúmulo de função, estorno indevido da participação nos resultados, assédio moral - existência danos morais, liquidação do dano moral.</t>
  </si>
  <si>
    <t>Cintia de Souza Tirapelli</t>
  </si>
  <si>
    <t>0024577-69.2017.5.24.0061</t>
  </si>
  <si>
    <t>Foro Trabalhista de Paranaíba - MS / Vara do Trabalho</t>
  </si>
  <si>
    <t>A reclamante pleiteia diferenças salariais, horas extras, intervalo intrajornada, assédio sexual - dano moral.</t>
  </si>
  <si>
    <t>Elisangela Cerqueira Pinto</t>
  </si>
  <si>
    <t>0011250-02.2017.5.15.0128</t>
  </si>
  <si>
    <t>Foro Trabalhista de Limeira - SP / 2ª Vara do Trabalho</t>
  </si>
  <si>
    <t>Gleydson Pinto Machado</t>
  </si>
  <si>
    <t>0025028-71.2017.5.24.0004</t>
  </si>
  <si>
    <t>Reclamante dispensado sem justa, requer horas extras, intervalos suprimidos, dias de pico, sobreaviso ou à disposição, condição de bancário.</t>
  </si>
  <si>
    <t>EDUARDO DA SILVA SANTANA</t>
  </si>
  <si>
    <t>0021724-78.2017.5.04.0341</t>
  </si>
  <si>
    <t>O processo tem como objeto a reintegração, admissão ao emprego, plano de saúde, horas extras, intervalo intrajornada, devolução de valores/descontos indevidos, equiparação salarial, salário substituição, férias, indenização por uso de veículo particular, entre outros.</t>
  </si>
  <si>
    <t>Cooperativa de Crédito, Poupança e Investimento da Zona Sul - Sicredi Zona Sul RS</t>
  </si>
  <si>
    <t>Rosangela Pedrotti Picanço</t>
  </si>
  <si>
    <t>0020655-52.2017.5.04.0101</t>
  </si>
  <si>
    <t>O processo tem como objeto o vínculo empregatício com o banco, a condição de bancária, diferenças salariais, gratificação semestral, auxílio refeição, 13ª cesta alimentação, horas extras, dano moral, entre outros.</t>
  </si>
  <si>
    <t>Joselia Lopes Moreno</t>
  </si>
  <si>
    <t>0000864-57.2017.5.23.0008</t>
  </si>
  <si>
    <t>Foro Trabalhista de Cuiabá - MT / 08ª Vara do Trabalho</t>
  </si>
  <si>
    <t>A reclamante pleiteia equiparação salarial, adicional por uso do carro, dano moral - transporte de valores, dano extrapatrimonial/assédio moral/discriminação, participação nos lucros e resultados.</t>
  </si>
  <si>
    <t>Ana Luiza Pacheco Figueiredo</t>
  </si>
  <si>
    <t>0020789-56.2017.5.04.0141</t>
  </si>
  <si>
    <t>Foro Trabalhista de Camaquã - RS / Vara do Trabalho</t>
  </si>
  <si>
    <t>O processo tem como objeto horas extras, intervalo intrajornada, intervalo feminino, diferenças salariais, equiparação salarial, gratificação semestral, férias, dano moral, entre outros.</t>
  </si>
  <si>
    <t>Alveri de Lara Lima</t>
  </si>
  <si>
    <t>0000860-44.2017.5.09.0126</t>
  </si>
  <si>
    <t>Ana Paula Garrido de Oliveira</t>
  </si>
  <si>
    <t>0025033-02.2017.5.24.0002</t>
  </si>
  <si>
    <t>O reclamante pleiteia o reconhecimento da condição de bancário, aplicação da súmula 55 do TST, art. 224 da CLT, acúmulo de função ou substituição, equiparação salarial, vendas de seguros - ausência de habilitação específica - plus salarial, horas extras, intervalo intrajornada, intervalo do art. 384 da CLT, horas à disposição ou sobreaviso, ajuda alimentação e ajuda cesta alimentação, adicional de risco/desvio de função, dano moral/risco no transporte de valores, dano extrapatrimonial/ranking/exposição vexatória, encargos previdenciários e fiscais.</t>
  </si>
  <si>
    <t>Kassielle Cristina Gomes</t>
  </si>
  <si>
    <t>0020756-84.2017.5.04.0523</t>
  </si>
  <si>
    <t>O processo tem como objeto horas extras,  adicional noturno, intervalo intrajornada, intervalo interjornada, diferenças salariais,adicional quebra de caixa, salário substituição, férias, dano moral, pagamento de km rodado, entre outros.</t>
  </si>
  <si>
    <t>Fabiane Konkel</t>
  </si>
  <si>
    <t>0000985-64.2017.5.12.0017</t>
  </si>
  <si>
    <t>Chaiana Mara Dendena</t>
  </si>
  <si>
    <t>0020536-89.2017.5.04.0522</t>
  </si>
  <si>
    <t>O processo tem como objeto o reconhecimento de vínculo de emprego durante o período de estágio, horas extras, intervalos não gozados, adicional noturno, intervalo interjornada, férias, diferenças salariais, adicional de quebra de caixa, entre outros.</t>
  </si>
  <si>
    <t>Gilvan Conci</t>
  </si>
  <si>
    <t>0020771-59.2017.5.04.0521</t>
  </si>
  <si>
    <t>O processo tem como objeto horas extras, pagamento de intervalos não gozados, adicional noturno, intervalo interjornada, diferenças salariais, adicional de quebra de caixa, pagamento de km rodado, equiparação salarial, dano moral, entre outros.</t>
  </si>
  <si>
    <t>Maria da Luz Vieira</t>
  </si>
  <si>
    <t>0013019-75.2016.5.15.0097</t>
  </si>
  <si>
    <t>Amanda Ferreira da Silva</t>
  </si>
  <si>
    <t>0000990-53.2017.5.23.0026</t>
  </si>
  <si>
    <t>Foro Trabalhista de Barra do Garças - MT / Vara do Trabalho</t>
  </si>
  <si>
    <t>A reclamante pleiteia horas extras, intervalo intrajornada, tempo à disposição do empregador - cursos e viagens, transporte de valores - dano moral.</t>
  </si>
  <si>
    <t>Douglas Alessandro Prado</t>
  </si>
  <si>
    <t>0001174-14.2017.5.09.0021</t>
  </si>
  <si>
    <t>Alan Milanez Gonçalves</t>
  </si>
  <si>
    <t>0000837-95.2017.5.12.0003</t>
  </si>
  <si>
    <t>Foro Trabalhista de Criciúma - SC / 01ª Vara do Trabalho</t>
  </si>
  <si>
    <t>O processo tem como objeto p vínculo empregatício com o banco, a condição de bancário ou sucessivamente a condição de financiário, diferenças salariais, adicional por tempo de servço, auxílio refeição, PLR, horas extras, equiparação salarial, dano moral, dentre outros.</t>
  </si>
  <si>
    <t>Jessica Cristina Santana Stolphi</t>
  </si>
  <si>
    <t>0011247-74.2017.5.15.0022</t>
  </si>
  <si>
    <t>Probabilidade de perda remota considerando decisões semelhantes da mesma VT. Ainda nao teve audiência.</t>
  </si>
  <si>
    <t>Bruna Furlanetto</t>
  </si>
  <si>
    <t>0000464-93.2017.5.12.0058</t>
  </si>
  <si>
    <t>O processo tem como objeto o vínculo empregatício, a condição de bancária, PLR, auxílio refeição, horas extras, intervalo intrajornada, dano moral, entre outros.</t>
  </si>
  <si>
    <t>O processo aguarda a audiência de instrução. De todo modo, hoje ainda há entendimento pacificado no C.TST no sentido de ser devido o intervalo do artigo 384 da CLT, objeto da presente ação. Ainda, com frequência, é feita prova de que os cursos, treinamentos e reuniões ocorrem sem o registro da jornada no cartão ponto, motivo pelo qual é provável a condenação nesse sentido. Ao mesmo tempo, os cartões ponto acostados apresentam grande variações nas marcações e existe grandes chances de valida-los como meio de prova. Contudo, existe o risco de pagamento integral do intervalo intrajornada, na forma do atual entendimento do C.TST. A defesa sobre o pedido de condição de bancário está amparada pela OJ 379 DO C.TST.</t>
  </si>
  <si>
    <t>Leandro Stumpf Linck</t>
  </si>
  <si>
    <t>0020930-78.2017.5.04.0334</t>
  </si>
  <si>
    <t>O processo tem como objeto horas extras, adicional noturno, intervalo interjornada, dano moral, diferenças salariais, férias, equiparação salarial, entre outros.</t>
  </si>
  <si>
    <t>Karine Custodio</t>
  </si>
  <si>
    <t>0020935-86.2017.5.04.0662</t>
  </si>
  <si>
    <t>O processo tem como objeto o vínculo empregatício com o banco, a condição de bancária, diferenças salariais, horas extras, intervalo intrajornada, férias, gratificação semestral, PLR, danos morais, entre outros.</t>
  </si>
  <si>
    <t>Glaucia Fatima Fae</t>
  </si>
  <si>
    <t>0021115-06.2017.5.04.0403</t>
  </si>
  <si>
    <t>O processo tem como objeto o vínculo empregatício com o banco, a condição de bancária, diferenças salariais, gratificação semestral, PLR, auxílio refeição, férias, horas extras, intervalo intrajornada, danos morais, entre outros.</t>
  </si>
  <si>
    <t>Felipe Cardoso</t>
  </si>
  <si>
    <t>0021195-61.2017.5.04.0211</t>
  </si>
  <si>
    <t>O processo tem como objeto a condição de bancário, equiparação salarial, diferenças salariais, gratificação semestral, FGTS, férias, intervalo intrajornada, horas extras, pagamento de km rodados, despesas vestimentais, devolução de valores descontados indevidamente, entre outros.</t>
  </si>
  <si>
    <t>Elisangela Ferrarini Roman</t>
  </si>
  <si>
    <t>0001212-46.2017.5.09.0661</t>
  </si>
  <si>
    <t>Ramon Gomes</t>
  </si>
  <si>
    <t>0020715-52.2017.5.04.0383</t>
  </si>
  <si>
    <t>O processo aguarda a audiência de instrução. De todo modo, com frequência, é feita prova de que os cursos, treinamentos e reuniões ocorrem sem o registro da jornada no cartão ponto, motivo pelo qual é provável a condenação nesse sentido. Ao mesmo tempo, os cartões ponto acostados apresentam grande variações nas marcações e existe grandes chances de valida-los como meio de prova. Contudo, existe o risco de pagamento integral do intervalo intrajornada, na forma do atual entendimento do C.TST. Ainda, é provável a condenação a título de diferenças salariais, eis que a função do Assistente de Negócios e Gerente de Negócios são muito semelhantes.</t>
  </si>
  <si>
    <t>0020412-90.2017.5.04.0301</t>
  </si>
  <si>
    <t>O processo tem como objeto a indenização por doença ocupacional, danos morais, danos materiais, pensão vitalícia, despesas médicas, entre outros.</t>
  </si>
  <si>
    <t>Neli Paula Gonçalves</t>
  </si>
  <si>
    <t>0024573-25.2017.5.24.0031</t>
  </si>
  <si>
    <t>A reclamante pleiteia doença ocupacional, direito à reintegração, estabilidade acidentária, danos morais, manutenção do plano de saúde, limbo jurídico, dano moral - limbo jurídico, ler/dort - responsabilidade do banco, danos morais sofridos pela ler/dort, pensão vitalícia - danos emergentes.</t>
  </si>
  <si>
    <t>0024578-47.2017.5.24.0031</t>
  </si>
  <si>
    <t>O reclamante pleiteia horas extras (fraude nas anotações de ponto), diferenças salariais decorrentes da equiparação, desvio funcional, transporte de valores em veículo particular - risco excessivo - danos morais, tempo à disposição do empregador, realização de curso online - hora extra, férias.</t>
  </si>
  <si>
    <t>Vanessa Carlos Braz</t>
  </si>
  <si>
    <t>0001587-11.2017.5.09.0091</t>
  </si>
  <si>
    <t>Josiane Alves de Araujo</t>
  </si>
  <si>
    <t>0000864-35.2017.5.09.0303</t>
  </si>
  <si>
    <t>Valdinei Flavio Ribeiro</t>
  </si>
  <si>
    <t>0010622-98.2017.5.15.0035</t>
  </si>
  <si>
    <t>Sem perspectiva de perda considerando o conjunto probatório realizado em audiência de instrução</t>
  </si>
  <si>
    <t>Sandro de Freitas Pedroso</t>
  </si>
  <si>
    <t>0024346-05.2017.5.24.0041</t>
  </si>
  <si>
    <t>O reclamante pleiteia horas extras, dano moral, quebra de sigilo bancário.</t>
  </si>
  <si>
    <t>Tendo em vista a fase inicial do processo e a documentação comprobatória apresentada, as chances de condenação são remotas.</t>
  </si>
  <si>
    <t>Maria Rosemeire Pinheiro Mendes</t>
  </si>
  <si>
    <t>0001568-02.2017.5.09.0092</t>
  </si>
  <si>
    <t>Adelson Jose D’ Andrea</t>
  </si>
  <si>
    <t>0011613-76.2017.5.15.0099</t>
  </si>
  <si>
    <t>Foro Trabalhista de Americana - SP / 02ª Vara do Trabalho</t>
  </si>
  <si>
    <t>Rudi Molon</t>
  </si>
  <si>
    <t>0021088-29.2017.5.04.0401</t>
  </si>
  <si>
    <t>O processo tem como objeto horas extras, diferenças salariais, despesas com veículo particular, ressarcimento por telefone particular, diferenças de substituição em férias e maternidade, vale transporte.</t>
  </si>
  <si>
    <t>Maryane Francisco da Silva</t>
  </si>
  <si>
    <t>0000442-35.2017.5.23.0056</t>
  </si>
  <si>
    <t>O reclamante pleiteia  horas extras, intervalo intrajornada, equiparação salarial, danos materiais por lucros cessantes, adicional por substituição de função, acúmulo temporário de funções, dano moral - transporte de valores, assédio moral que resultou em doença ocupacional,</t>
  </si>
  <si>
    <t>Heloisa Ines Panigas</t>
  </si>
  <si>
    <t>0021051-90.2017.5.04.0404</t>
  </si>
  <si>
    <t>O processo tem como objeto o vínculo empregatício, a condição de bancária, diferenças salariais, gratificação semestral, PLR, auxílio cesta alimentação, horas extras, entre outros.</t>
  </si>
  <si>
    <t>Morgana Maria Zanchet</t>
  </si>
  <si>
    <t>0021078-79.2017.5.04.0402</t>
  </si>
  <si>
    <t>O processo tem como objeto a condição de bancário, sucessivamente de financiária, horas extras, diferenças salariais, despesas com telefone celular, dobra de férias, entre outros.</t>
  </si>
  <si>
    <t>Mara Tatiana Kiekow</t>
  </si>
  <si>
    <t>0021012-02.2017.5.04.0402</t>
  </si>
  <si>
    <t>O processo tem como objeto a condição de bancária, sucessivamente a condição de financiária, horas extras, entre outros.</t>
  </si>
  <si>
    <t>Everton Borba Piovesan</t>
  </si>
  <si>
    <t>0000703-48.2017.5.09.0069</t>
  </si>
  <si>
    <t>Foro Trabalhista de Cascavel - PR / 02ª Vara do Trabalho</t>
  </si>
  <si>
    <t>Cooperativa de Crédito de Livre Admissão de Associados do Noroeste de Mato Grosso e Acre - Sicredi Noroeste MT e Acre</t>
  </si>
  <si>
    <t>Erlane Gomes de Morais</t>
  </si>
  <si>
    <t>0000288-91.2017.5.23.0096</t>
  </si>
  <si>
    <t>Foro Trabalhista de Pontes e Lacerda - MT / Vara do Trabalho</t>
  </si>
  <si>
    <t>O reclamante pleiteia gratificações e auxílios previstos  nos acordos coletivos, gratificação de função do art. 62 da CLT, devolução do valor da quebra de caixa cobrado indevidamente, dano moral, multa do art. 467.</t>
  </si>
  <si>
    <t>Sentença julgou totalmente improcedente o referido processo. Todavia, tendo em vista o entendimento da jurisprudência acerca da devolução de descontos referentes a erro de caixa, há chances possíveis de reforma da sentença, acerca do pedido de devolução de desconto indevido.</t>
  </si>
  <si>
    <t>Andrea Fernanda Tanure</t>
  </si>
  <si>
    <t>0020462-19.2017.5.04.0301</t>
  </si>
  <si>
    <t>O processo tem como objeto a condição de bancária,sucessivamente a condição de financiária,  diferenças salariais, gratificação semestral, auxílio refeição, horas extras, FGTS, diferenças de substituição, entre outros.</t>
  </si>
  <si>
    <t>Anair Pagotto Vivan</t>
  </si>
  <si>
    <t>0020661-28.2017.5.04.0661</t>
  </si>
  <si>
    <t>O processo tem como objeto adicional de insalubridade, verbas rescisórias, multas do art. 477 e 467 CLT, FGTS, danos morais e honorários advocatícios.</t>
  </si>
  <si>
    <t>Ricardo Jose Cebulla</t>
  </si>
  <si>
    <t>0000633-22.2017.5.09.0654</t>
  </si>
  <si>
    <t>Reclamatória trabalhista</t>
  </si>
  <si>
    <t>Valeria Emilia Peloi</t>
  </si>
  <si>
    <t>0000934-09.2017.5.09.0091</t>
  </si>
  <si>
    <t>Auto de Infração decorrente de suposto exercício irregular de função</t>
  </si>
  <si>
    <t>Juciane Neubert dos Reis</t>
  </si>
  <si>
    <t>0021002-46.2017.5.04.0211</t>
  </si>
  <si>
    <t>O processo tem como objeto o vínculo empregatício com o banco, a condição de bancária, sucessivamente de financiária, diferenças salariais, equiparação salarial, horas extras, intervalo intrajornada, danos morais, entre outros.</t>
  </si>
  <si>
    <t>Cibelle Souza Ribeiro</t>
  </si>
  <si>
    <t>0000604-95.2017.5.09.0322</t>
  </si>
  <si>
    <t>Foro Trabalhista de Paranaguá - PR / 02ª Vara do Trabalho</t>
  </si>
  <si>
    <t>Cassiana Nunes de Souza Silva</t>
  </si>
  <si>
    <t>0010843-23.2017.5.15.0022</t>
  </si>
  <si>
    <t>Sem perspectiva  de perda.</t>
  </si>
  <si>
    <t>Probabilidade de perda remota, considerando decisões semelhantes na mesma VT.</t>
  </si>
  <si>
    <t>Sabrine Michele Bohn</t>
  </si>
  <si>
    <t>0020647-04.2017.5.04.0351</t>
  </si>
  <si>
    <t>O processo tem como objeto as horas extras, diferenças salariais, danos morais, quebra de caixa, gratificação semestral, PPR, entre outros.</t>
  </si>
  <si>
    <t>Vanessa Dobicz Januario</t>
  </si>
  <si>
    <t>0000892-36.2017.5.09.0195</t>
  </si>
  <si>
    <t>Rosicler Pan</t>
  </si>
  <si>
    <t>0020562-90.2017.5.04.0521</t>
  </si>
  <si>
    <t>O Processo tem como objeto o vínculo empregatício, enquadramento como bancária, dano moral, auxílio doença, programa de reabilitação profissional, gratificações semestrais, horas extras, adicional risco de vida, assédio moral e entre outros.</t>
  </si>
  <si>
    <t>0020528-18.2017.5.04.0521</t>
  </si>
  <si>
    <t>O processo aguarda a audiência de instrução. o pedido de reconhecimento de acidente do trabalho e o pagamento de indenizações deve ser julgado improcedente, de acordo com o laudo pericial já apresentado. Com frequência é feita prova de que os cursos, treinamentos e reuniões ocorrem sem o registro da jornada no cartão ponto, motivo pelo qual é provável a condenação nesse sentido. Ao mesmo tempo, os cartões ponto acostados apresentam grande variações nas marcações e existe grandes chances de valida-los como meio de prova. Contudo, existe o risco de pagamento integral do intervalo intrajornada, na forma do atual entendimento do C.TST. Caso haja prova nesse sentido, é provável a condenação a titulo de dano moral por transporte de valores, tenod em vista o atual entendimento do Tribunal Superior. A defesa sobre o pedido de condição de bancário está amparada pela OJ 379 DO C.TST.</t>
  </si>
  <si>
    <t>Danuza Grassi Rosa</t>
  </si>
  <si>
    <t>0021555-10.2017.5.04.0271</t>
  </si>
  <si>
    <t>o processo tem como objeto o vínculo empregatício, a condição de bancária, sucessivamente de financiária, PPR, auxílio cesta alimentação, horas extras, acúmulo de função, salário substituição,  quilômetros rodados, encargos previdenciários e fiscais e entre outros.</t>
  </si>
  <si>
    <t>O processo aguarda a audiência de instrução. De todo modo, com frequência é feita prova de que os cursos, treinamentos e reuniões ocorrem sem o registro da jornada no cartão ponto, motivo pelo qual é provável a condenação nesse sentido. Ao mesmo tempo, os cartões ponto acostados apresentam grande variações nas marcações e existe grandes chances de valida-los como meio de prova. Contudo, existe o risco de pagamento integral do intervalo intrajornada e do artigo 384 da CLT, na forma do atual entendimento do C.TST. A defesa sobre o pedido de condição de bancário está amparada pela OJ 379 DO C.TST.</t>
  </si>
  <si>
    <t>Jair Carniel Perego</t>
  </si>
  <si>
    <t>0020560-98.2017.5.04.0302</t>
  </si>
  <si>
    <t>O processo tem como objeto as horas extras, adicional noturno, FGTS, repousos semanais, dano existencial, pagamento do aviso, férias, danos morais, vale alimentação e entre outros.</t>
  </si>
  <si>
    <t>Gabriela Doval Betti</t>
  </si>
  <si>
    <t>0010753-76.2017.5.15.0034</t>
  </si>
  <si>
    <t>Foro Trabalhista de São João da Boa Vista - SP / Vara do Trabalho</t>
  </si>
  <si>
    <t>Azor Inácio da Rosa Junior</t>
  </si>
  <si>
    <t>0000345-39.2017.5.09.0019</t>
  </si>
  <si>
    <t>Sem perspectiva de perda. Empregado terceiro solvente</t>
  </si>
  <si>
    <t>0002975-35.2017.4.01.4300</t>
  </si>
  <si>
    <t>JFTO - Justiça Federal do Estado do Tocantins / Seção Judiciária do Estado do TO / 3 Vara - Juizado Especial Federal Cível</t>
  </si>
  <si>
    <t>Ação de Indenização por Danos Morais.</t>
  </si>
  <si>
    <t>Cassiana Bertolini Machado</t>
  </si>
  <si>
    <t>0020559-25.2017.5.04.0008</t>
  </si>
  <si>
    <t>A reclamante pleiteia reconhecimento da condição de bancária, intervalo intrajornada, intervalo art. 384 da CLT, domingos em dobro, adicional noturno e hora reduzida noturna, nulidade do Regime Compensatório, salário substituição, diferenças de programa de participação nos resultados, diferenças salariais - não observância do piso da categoria, reajustes normativos, não observância de cláusulas normativas, exercício da função de tesoureira antes da formal promoção, diferenças de auxilio universidade, dano moral, diferenças de FGTS.</t>
  </si>
  <si>
    <t>Josenaldo Teixeira da Silva</t>
  </si>
  <si>
    <t>1000636-61.2017.5.02.0263</t>
  </si>
  <si>
    <t>Foro Trabalhista de Diadema - SP / 03ª Vara do Trabalho</t>
  </si>
  <si>
    <t>0020930-59.2017.5.04.0211</t>
  </si>
  <si>
    <t>Foro Trabalhista de Capão da Canoa - RS / Posto da Justiça do Trabalho de Capão da Canoa</t>
  </si>
  <si>
    <t>O processo tem como objeto o enquadramento na categoria dos financiários, multa do art 467 e 477 da CLT, diferenças FGTS e indenização compensatória. Processo distribuído por dependência nº 0021700-86.2016.5.04.0211.</t>
  </si>
  <si>
    <t>O processo ainda aguarda a audiência de instrução. De todo modo, como a presente ação trata exclusivamente sobre a condição de financiário, a defesa está amparada pela OJ 379 DO C.TST.</t>
  </si>
  <si>
    <t>Jeferson Rech</t>
  </si>
  <si>
    <t>0000718-27.2017.5.09.0195</t>
  </si>
  <si>
    <t>Jhony Prando</t>
  </si>
  <si>
    <t>0020392-74.2017.5.04.0471</t>
  </si>
  <si>
    <t>O processo tem como objeto o vínculo empregatício, a condição de bancário, décima terceira cesta alimentação, reajustes salariais, gratificação semestral, horas extras, intervalo intrajornada, adicional noturno, acúmulo de função, adicional de risco, dano moral, entre outros.</t>
  </si>
  <si>
    <t>Hayssa Alves Feitosa</t>
  </si>
  <si>
    <t>0011025-86.2017.5.18.0131</t>
  </si>
  <si>
    <t>A reclamante pleiteia o reconhecimento da condição de bancária, desconstituição da qualidade de cooperativado e reconhecimento da condição de financiário, PLR, anuênios, décimas terceiras cestas alimentação, ajuda alimentação, ajuda cesta alimentação, auxílio refeição, horas extras, intervalo intrajornada, intervalo que antecede a jornada extraordinária, danos morais/assédio moral, FGTS + 40%.</t>
  </si>
  <si>
    <t>A reclamante pleiteia reconhecimento da condição de bancária, diferenças salarias entre os valores recebidos e o salário normativo dos bancários, férias - fracionamento por imposição, dano moral - transporte de valores, adicional de periculosidade, horas extras e reflexos, acúmulo de função - plus salarial, assédio moral/metas abusivas/depressão/tendinite/dano moral, quebra de caixa/desconto abusivo, multa do art. 467 e 477 da CLT.</t>
  </si>
  <si>
    <t>Condenação da Cooperativa apenas em horas extras. Baixas probabilidades de reversão, em razão do conjunto probatório testemunhal.</t>
  </si>
  <si>
    <t>O reclamante pleiteia reconhecimento da condição de bancária ou financiária, diferenças das verbas salariais, PLR, anuênios, décimas terceiras cestas alimentação, ajuda alimentação, ajuda cesta alimentação, auxílio refeição, horas extras, intervalo intrajornada, intervalo que antecede a jornada extraordinária, adicional de risco, dano moral pelo risco de vida, aviso prévio, encargos previdenciários e fiscais, FGTS + 40%.</t>
  </si>
  <si>
    <t>Tendo em vista o conjunto probatório, as chances de reversão da sentença são baixas. Todavia, há probabilidade de reduzir o quantum indenizatório, em sede de recurso ordinário.</t>
  </si>
  <si>
    <t>A reclamante pleiteia o reconhecimento da condição de bancária, diferenças salariais, salário compatível com a atividade de bancário ou financiário, PLR, anuênios, décima terceira cesta alimentação, pagamento das diferenças/integração das verbas denominadas ajuda alimentação e ajuda cesta alimentação, diferenças/integração auxílio refeição, horas extras, intervalo intrajornada, intervalo que antecede a jornada extraordinária, danos morais/assédio moral, aviso prévio, encargos previdenciários e fiscais, FGTS + 40%.</t>
  </si>
  <si>
    <t>Lais Rodrigues Mantovani</t>
  </si>
  <si>
    <t>0010810-33.2017.5.15.0022</t>
  </si>
  <si>
    <t>probabilidade de perda provável considerando sentença</t>
  </si>
  <si>
    <t>Anderson Pinheiro Bueno</t>
  </si>
  <si>
    <t>0010709-45.2017.5.15.0038</t>
  </si>
  <si>
    <t>José Roberto Dias Vasconcelos</t>
  </si>
  <si>
    <t>0000537-49.2017.5.12.0031</t>
  </si>
  <si>
    <t>Foro Trabalhista de São José - SC / 01ª Vara do Trabalho</t>
  </si>
  <si>
    <t>Sueli Keiko Komorita Marino</t>
  </si>
  <si>
    <t>0010870-40.2017.5.15.0140</t>
  </si>
  <si>
    <t>Marli Borges Nunes Pesente</t>
  </si>
  <si>
    <t>0024375-75.2017.5.24.0002</t>
  </si>
  <si>
    <t>A reclamante pleiteia reconhecimento da condição de bancária, aplicação da súmula 55 do TST, art. 224 da CLT, horas extras, intervalo intrajornada, intervalo do art. 384 da CLT, horas à disposição ou sobreaviso, ajuda alimentação e ajuda cesta alimentação, encargos previdenciários e fiscais.</t>
  </si>
  <si>
    <t>Danielle Nunes Martins do Prado</t>
  </si>
  <si>
    <t>0000361-93.2017.5.09.0018</t>
  </si>
  <si>
    <t>Sem perspectiva de perda</t>
  </si>
  <si>
    <t>Vinicius Fernando Matos</t>
  </si>
  <si>
    <t>0000530-29.2017.5.23.0006</t>
  </si>
  <si>
    <t>Descaracterização do contrato de estágio p/ reconhecimento do vínculo empregatício, férias, 13º salário, FGTS, aviso prévio, intervalo intrajornada, diferenças salariais, previdência privada, adicional tempo de serviço, adicional uso do carro, seguro desemprego, equiparação salarial, horas extras, venda obrigatória das férias, dano moral por transporte de valores, dano extrapatrimonial pelo assédio moral.</t>
  </si>
  <si>
    <t>Aline Both</t>
  </si>
  <si>
    <t>0020376-52.2017.5.04.0332</t>
  </si>
  <si>
    <t>Foro Trabalhista de São Leopoldo - RS / 02ª Vara do Trabalho</t>
  </si>
  <si>
    <t>O processo tem como objeto reconhecimento como bancária, salário substituição, horas extras e reflexos, diferenças salariais, gratificação semestral, dano moral, entre outros.</t>
  </si>
  <si>
    <t>O processo aguarda a audiência de instrução. De todo modo, é provável a nulidade da alteração contratual sobre a carga horária da reclamante e o pagamento de horas extras além da 6ª diária, principalmente pela ausência do aditivo contratual nesse sentido. Ainda, com frequência é produzida prova de que os cursos, treinamentos e reuniões ocorrem sem o registro da jornada no cartão ponto, motivo pelo qual é provável a condenação nesse sentido. Ao mesmo tempo, os cartões ponto acostados apresentam grande variações nas marcações e existe grandes chances de valida-los como meio de prova. Contudo, existe o risco de pagamento integral do intervalo intrajornada e o pagamento do artigo 384 da CLT, na forma do atual entendimento do C.TST.  A defesa sobre o pedido de condição de bancário está amparada pela OJ 379 DO C.TST.</t>
  </si>
  <si>
    <t>Francimar de Oliveira Pego</t>
  </si>
  <si>
    <t>0000352-15.2017.5.14.0141</t>
  </si>
  <si>
    <t>Foro Trabalhista de Vilhena - RO / Vara do Trabalho</t>
  </si>
  <si>
    <t>O reclamante pleiteia diferença salarial, saldo de salário, aviso prévio, 13º salário, férias + 1/3, FGTS + 40%, INSS, multa do art. 477 CLT, adicional de periculosidade - transporte de numerário, assédio/dano moral.</t>
  </si>
  <si>
    <t>O processo tem como objeto as verbas rescisórias, indenização por danos morais e honorários assistenciais.</t>
  </si>
  <si>
    <t>0010723-14.2017.5.15.0140</t>
  </si>
  <si>
    <t>o processo tem como objeto horas extras, dano moral, FGTS, honorários assistenciais e intervalo para repouso e alimentação não concedidos.</t>
  </si>
  <si>
    <t>0000438-10.2017.5.09.0663</t>
  </si>
  <si>
    <t>O processo tem como objeto indenização por danos materiais, dano moral, ressarcimento por tratamento médico, despesas futuras destinada a tratamento médico, entre outros.</t>
  </si>
  <si>
    <t>O processo ainda aguarda o encerramento da instrução. A demanda envolve exclusivamente o pedido de reconhecimento de acidente do trabalho e o pagamento de indenizações. Contudo, o pedido deve ser julgado improcedente, de acordo com o laudo pericial já apresentado nos autos.</t>
  </si>
  <si>
    <t>o processo tem como objeto horas extras, intervalo intrajornada, gratificação semestral, PLR, dano moral, férias, indenização por uso de veículo particular, entre outros.</t>
  </si>
  <si>
    <t>O processo aguarda julgamento dos recursos apresentados. Como a reclamante foi enquadrada no artigo 62, II da CLT pela prova produzida, existe poucas chances de reforma nesse sentido e o pagamento de horas extras deve ser julgado improcedente pelo Tribunal.</t>
  </si>
  <si>
    <t>O processo tem como objeto o vínculo empregatício, a condição de bancário, horas extras, diferenças salariais, adicional noturno, intervalo intrajornada, sucessivamente a condição de financiário, danos morais, entre outros.</t>
  </si>
  <si>
    <t>Fiscalização</t>
  </si>
  <si>
    <t>Contigencia administrativa. Sem perspectiva de perda financeira</t>
  </si>
  <si>
    <t>O processo tem como objeto as horas extras, intervalo intrajornada,intervalo interjornada, adicional noturno, diferenças salariais, quebra de caixa, férias com 1/3, salário substituição, entre outros.</t>
  </si>
  <si>
    <t>DIFÍCIL REFORMA TENDO EM VISTA A PROVA PRODUZIDA</t>
  </si>
  <si>
    <t>O processo tem como objeto horas extras, intervalo intrajornada, férias em dobro com 1/3, acúmulo de funções, danos morais, assédio moral, gratificação semestral, PLR, entre outros.</t>
  </si>
  <si>
    <t>O processo ainda aguarda a audiência de instrução. Todavia, com frequência é produzida prova de que os cursos, treinamentos e reuniões ocorrem sem o registro da jornada no cartão ponto, motivo pelo qual é provável a condenação nesse sentido. Ao mesmo tempo, os cartões ponto acostados apresentam grande variações nas marcações e existe grandes chances de valida-los como meio de prova. Contudo, existe o risco de pagamento integral do intervalo intrajornada, na forma do atual entendimento do C.TST. Caso haja prova nesse sentido, é provável a condenação a titulo de dano moral por transporte de valores, tendo em vista o atual entendimento do Tribunal Superior. É provável a condenação a titulo de honorários advocatícios, por conta da credencial sindical juntada pela reclamante.</t>
  </si>
  <si>
    <t>O processo tem como objeto o vínculo empregatício com o banco,condição de bancária,  horas extras, diferença de férias, gratificações natalinas, adicional de transferência, diferenças salariais, comissões, adicional noturno, gratificação semestral, PLR, auxílio alimentação, auxílio cesta alimentação, entre outros.</t>
  </si>
  <si>
    <t>O processo ainda aguarda a audiência de instrução. Os cartões ponto acostados apresentam grande variações nas marcações e existe grandes chances de valida-los como meio de prova. Contudo, existe o risco de pagamento integral do intervalo intrajornada, na forma do atual entendimento do C.TST. Além disso, com frequência é produzida prova de que os cursos, treinamentos e reuniões ocorrem sem o registro da jornada no cartão ponto, motivo pelo qual é provável a condenação nesse sentido. Caso haja prova nesse sentido, é provável a condenação a titulo de dano moral por transporte de valores, tendo em vista o atual entendimento do Tribunal Superior. é provável a nulidade do período de estágio e o reconhecimento do vínculo de emprego no período de estágio. A defesa sobre o pedido de condição de bancário está amparada pela OJ 379 DO C.TST.</t>
  </si>
  <si>
    <t>O processo tem como objeto o vínculo empregatício com o banco, condição de bancária sucessivamente a condição de financiária, diferenças salariais, acúmulo de função,13ª cesta alimentação, PLR, horas extras, intervalo 384 da clt, intervalo intrajornada, jornada de sobreaviso, indenização por uso de veículo particular, férias, verbas rescisórias, dano moral, contribuições previdenciárias, entre outros.</t>
  </si>
  <si>
    <t>De acordo com o depoimento pessoal da reclamante, é bem provável que seja indeferido o pagamento de horas extras, exceto com relação aos cursos e treinamento. Ainda, é provável a condenação a título de intervalo intrajornada, principalmente porque como os cartões ponto acostados não apresentam grande variações nas marcações. A defesa sobre o pedido de condição de bancário está amparada pela OJ 379 DO C.TST.  É provável a condenação ao intervalo previsto no artigo 384 da CLT.</t>
  </si>
  <si>
    <t>O reclamante pleiteia horas extras, art. 224 da CLT, intervalo intrajornada, indenização pelo KM rodado, transporte de valores em veículo particular, indenização proveniente do risco, equiparação salarial.</t>
  </si>
  <si>
    <t>Chance provável de condenação em transporte de valores, horas extras e equiparação salarial, em razão do conjunto probatório produzido.</t>
  </si>
  <si>
    <t>O reclamante pleiteia reconhecimento da condição de bancário, confição de financiário, inadimplemento das diferenças das verbas salariais e integração ao salário, gratificação semestral, PLR, auxílio refeição e auxílio cesta alimentação, décima terceira cesta alimentação, anuênios, horas extras, intervalo intrajornada, acúmulo de função, encargos previdenciários e fiscais.</t>
  </si>
  <si>
    <t>Chance de condenação provável em horas extras, em razão do conjunto probatório apresentado.</t>
  </si>
  <si>
    <t>Valor conforme acordo.</t>
  </si>
  <si>
    <t>0020209-36.2017.5.04.0752</t>
  </si>
  <si>
    <t>O processo tem como objeto as diferenças salariais, PLR, auxílio refeição, horas extraordinárias, reflexos das horas extras, horas de sobreaviso, dobro de férias, ressarcimento de valores pagos a título de telefone celular, honorários advocatícios e entre outros.</t>
  </si>
  <si>
    <t>O processo ainda aguarda a audiência de instrução. Os cartões ponto acostados apresentam grande variações nas marcações e existe grandes chances de valida-los como meio de prova. Contudo, existe o risco de pagamento integral do intervalo intrajornada, na forma do atual entendimento do C.TST e o pagamento de horas extras pelos cursos, treinamentos e reuniões, eis que frequentemente é feita prova que esses eventos ocorrem sem o registro da jornada no cartão ponto. Caso haja prova nesse sentido, é provável a condenação a titulo de dano moral por transporte de valores, tendo em vista o atual entendimento do Tribunal Superior. A defesa sobre o pedido de condição de bancário está amparada pela OJ 379 DO C.TST.</t>
  </si>
  <si>
    <t>0020469-93.2017.5.04.0403</t>
  </si>
  <si>
    <t>O processo tem como objeto o vínculo empregatício, a condição de bancária, diferenças salariais,gratificação semestral, PLR, auxílio refeição, auxílio cesta alimentação, férias, horas extras, verbas rescisórias, intervalo intrajornada, danos morais e entre outros.</t>
  </si>
  <si>
    <t>O processo ainda aguarda a audiência de instrução. No que diz respeito às horas extras, nossa tese é amparada pelo artigo 62, II da CLT. Contudo, considerando os precedentes, existe grande chance de não enquadramento da autora no artigo 62 da CLT e a condenação ao pagamento de horas extras, intervalo intrajornada e artigo 384 da CLT. A defesa sobre o pedido de condição de bancário está amparada pela OJ 379 DO C.TST.</t>
  </si>
  <si>
    <t>O processo tem como objeto o acúmulo de função, férias, dano moral, fgts e entre outros.</t>
  </si>
  <si>
    <t>De acordo com a prova produzi, é provável que não seja revertida a demissão por justa causa. Da mesma forma, é provável que seja improcedente o pedido de pagamento de intervalo intrajornada e acúmulo de função.</t>
  </si>
  <si>
    <t>O reclamante pleiteia enquadramento na categoria de bancário/equiparação, auxilio refeição, auxílio cesta alimentação, auxílio a 13ª cesta alimentação, horas extras, intervalo intrajornada, danos morais, adicional de periculosidade, multa art. 467 e 477 da CLT.</t>
  </si>
  <si>
    <t>O reclamante pleiteia desvio de função, diferenças salariais, horas extras, intervalo art. 384 da CLT, intervalo intrajornada, danos morais.</t>
  </si>
  <si>
    <t>74. Processo em Encerramento - Aguarda Expedição de Alvará</t>
  </si>
  <si>
    <t>O reclamante pleiteia reconhecimento da condição de bancário, aplicação da sumula 55 do TST, jornada de trabalho -  art. 224 da CLT, vendas de seguros - ausência de habilitação específica , plus salarial, horas extras, intervalo intrajornada, intervalo do art. 384 da CLT, horas à disposição/sobreaviso, ajuda alimentação e ajuda cesta alimentação, adicionl de risco/desvio de função, dano moral/transporte de valores, dano extrapatrimonial/ranking/exposição vexatória, encargos previdenciários e fiscais.</t>
  </si>
  <si>
    <t>0020170-19.2017.5.04.0403</t>
  </si>
  <si>
    <t>O processo tem como objeto o reconhecimento do vínculo empregatício com o banco, condição de bancária, indenização pelos danos causados pelo acidente de trabalho, pensão vitalícia, horas extras, equiparação salarial, gratificação semestral, PLR, utilização de veículo particular, dano moral, multa do art 467 CLT, diferenças de FGTS, danos materiais, ressarcimento de despesas médicas futuras, entre outros.</t>
  </si>
  <si>
    <t>O processo ainda aguarda a audiência de instrução. De todo modo, os cartões ponto acostados apresentam grande variações nas marcações e existe grandes chances de valida-los como meio de prova. Contudo, existe o risco de pagamento integral do intervalo intrajornada e artigo 384 da CLT, na forma do atual entendimento do C.TST. Ainda, com frequência é produzida prova de que os cursos, treinamentos e reuniões ocorrem sem o registro da jornada no cartão ponto, motivo pelo qual é provável a condenação nesse sentido. É provável a condenação a título de diferenças salariais por equiparação salarial, eis que a função do Assistente de Negócios e Gerente de Negócios são muito semelhantes. A defesa sobre o pedido de condição de bancário está amparada pela OJ 379 DO C.TST.</t>
  </si>
  <si>
    <t>O processo tem como objeto as horas extras, o intervalo intrajornada, diferenças salariais, acúmulo de função, salário substituição, gratificação semestral, PPR, férias, dano moral, indenização por uso de veículo particular, entre outros.</t>
  </si>
  <si>
    <t>Fase de conhecimento. sem perspectiva de perda</t>
  </si>
  <si>
    <t>0020048-02.2017.5.04.0663</t>
  </si>
  <si>
    <t>O processo tem como objeto o vínculo empregatício com o banco, PLR, 13ª cesta alimentação, reajustes salariais, gratificação semestral,  horas extras, intervalo intrajornada, adicional noturno, km rodados e entre outros.</t>
  </si>
  <si>
    <t>O processo ainda aguarda a audiência de instrução. De todo modo, os cartões ponto acostados apresentam grande variações nas marcações e existe grandes chances de valida-los como meio de prova. Contudo, existe o risco de pagamento integral do intervalo intrajornada e artigo 384 da CLT, na forma do atual entendimento do C.TST. Ainda, com frequência é produzida prova de que os cursos, treinamentos e reuniões ocorrem sem o registro da jornada no cartão ponto, motivo pelo qual é provável a condenação nesse sentido. A defesa sobre o pedido de condição de bancário está amparada pela OJ 379 DO C.TST.</t>
  </si>
  <si>
    <t>0001366-42.2016.5.09.0130</t>
  </si>
  <si>
    <t>Perspectiva de perda provável de acordo com sentença e cálculo Acadrolli. Não recorremos, por isso não existe valor de depósito a ser cadastrado</t>
  </si>
  <si>
    <t>O processo tem como objeto da demanda o intervalo intrajornada, descanso de 15 minutos , verbas de natureza salarial, férias, valores não recebidos, ressarcimento das despesas de veículo, dano material, plano de saúde, entre outros.</t>
  </si>
  <si>
    <t>0001677-46.2016.5.12.0034</t>
  </si>
  <si>
    <t>No ítem 2.2 - Adicional de Transferencia_x000D_
O que ocorreu é que a reclamante foi contratada para trabalhar na UA de Biguacú que não havia o spaço fisico ainda, foi inaugurada em 07/10/2015. Como a Agencia não estava aberta ainda, a mesma recebeu treinamento nas Agencias de São José, Antonio Carlos e Florianópolis (com todas as despesas pagas pela cooperativa) para iniciar seu trablaho em Biguaçu.</t>
  </si>
  <si>
    <t>O processo ainda aguarda a audiência de instrução. De todo modo, os cartões ponto acostados apresentam grande variações nas marcações, e ainda estão assinados pela autora, por conta disso existe grandes chances de valida-los como meio de prova. Contudo, existe o risco de pagamento integral do intervalo intrajornada e artigo 384 da CLT, na forma do atual entendimento do C.TST. Ainda, com frequência é produzida prova de que os cursos, treinamentos e reuniões ocorrem sem o registro da jornada no cartão ponto, motivo pelo qual é provável a condenação nesse sentido. É provável a condenação a título de diferenças salariais por acúmulo de função.</t>
  </si>
  <si>
    <t>Probabilidade de perda provavel considerando sentença</t>
  </si>
  <si>
    <t>0001602-77.2016.5.09.0749</t>
  </si>
  <si>
    <t>Requer-se enquadramento como bancário,</t>
  </si>
  <si>
    <t>O reclamante pleiteia equiparação salarial, acumulo de função, utilização do veículo em horário de trabalho, danos morais/transporte de valores.</t>
  </si>
  <si>
    <t>0022240-43.2016.5.04.0403</t>
  </si>
  <si>
    <t>O processo tem como demanda o vínculo empregatício com o banco, inclusão na categoria de bancária,  gratificação semestral, auxílio refeição, auxílio cesta alimentação, PLR, horas extras, entre outros,</t>
  </si>
  <si>
    <t>Processo em fase de conhecimento sem sentença proferida, aguardando audiência UNA</t>
  </si>
  <si>
    <t>O processo tem como demanda o reconhecimento do vínculo de emprego, condição de bancário ou sucessivamente a condição de financiário, horas extraordinárias, intervalo intrajornada, intervalo interjornada, adicional noturno, uso do veículo particular, danos morais, entre outros.</t>
  </si>
  <si>
    <t>O processo ainda aguarda a audiência de instrução. De todo modo, os cartões ponto acostados apresentam grande variações nas marcações e existe grandes chances de valida-los como meio de prova. Contudo, existe o risco de pagamento integral do intervalo intrajornada e artigo 384 da CLT, na forma do atual entendimento do C.TST. Ainda, com frequência é produzida prova de que os cursos, treinamentos e reuniões ocorrem sem o registro da jornada no cartão ponto, motivo pelo qual é provável a condenação nesse sentido. É possível que a alteração contratual acerca da carga horária do autor seja declarada nula e que a cooperativa seja condenada a pagar horas extras além da 6ª a partir de 12/2012. É possível a condenação a título de diferenças salariais por equiparação salarial, eis que depende de prova testemunhal. É provável a condenação a titulo de dano moral por transporte de valores, tendo em vista o atual entendimento do Tribunal Superior.A defesa sobre o pedido de condição de bancário está amparada pela OJ 379 DO C.TST.</t>
  </si>
  <si>
    <t>Requer o Reclamante, vínculo empregatício com o Banco Sicredi, enquadramento como Bancário, responsabilidade solidária, PLR,  auxilio refeição, cesta alimentação, bem como a integração dessas verbas, ainda, requer horas extras além da 6ª diária, intervalo intra jornada, aplicação do divisor 150, 15 minutos de intervalo que antecede a jornada extraordinária, indenização por dano moral, encargos previdenciário e fiscais, honorários advocatícios, Juros moratórios e FGTS + 40%.</t>
  </si>
  <si>
    <t>Perda provável de acordo com o conteúdo da sentença</t>
  </si>
  <si>
    <t>O reclamante pleiteia equiparação salarial, horas extras, FGTS + 40%, danos morais, deterioração do veículo do autor, auxilio alimentação.</t>
  </si>
  <si>
    <t>0021362-24.2016.5.04.0305</t>
  </si>
  <si>
    <t>0001166-38.2016.5.09.0129</t>
  </si>
  <si>
    <t>A reclamante requer, enquadramento como bancaria, consequentemente reajuste salarial, auxilio refeição, cesta alimentação, decima terceira cesta alimentação, PLR, Aviso prévio proporcional, diferença salarial, equiparação salarial, horas extras além da 6ª diária, intervalo de 15 minutos antes de HE, intervalo intrajornada, intervalo interjornada, dano moral, honorários advocatícios em 30%, correção monetária, honorários assistenciais e justiça gratuita.</t>
  </si>
  <si>
    <t>Perspectiva remota tendo em vista a possibilidade de reversão em RO</t>
  </si>
  <si>
    <t>O processo tem como demanda o reconhecimento do  vínculo empregatício,enquadramento como bancária,danos morais, horas extras, adiciona noturno, periculosidade diferenças salariais, adicional por tempo de serviço, comissão de cargo, ajuda alimentação diferenças de gratificações semestrais, entre outros.</t>
  </si>
  <si>
    <t>0023011-13.2016.5.04.0341</t>
  </si>
  <si>
    <t>O processo tem como demanda a responsabilidade solidária, condição de bancária, horas extras, intervalo intrajornada, acumulo de função, equiparação salarial, entre outros.</t>
  </si>
  <si>
    <t>O processo ainda aguarda a audiência de instrução. De todo modo, é possível a condenação ao pagamento de horas extras, tendo em vista o pouco sucesso nos casos em que alegamos o artigo 62, II aos GAF's, como no presente caso. Como a reclamante não apontou os paradigmas, é remota a possibilidade de pagamento de diferenças salariais por equiparação salarial A defesa sobre o pedido de condição de bancário está amparada pela OJ 379 DO C.TST.</t>
  </si>
  <si>
    <t>.Requer-se: reconhecimento da solidariedade ativa do grupo econômico, enquadramento como bancário, vínculo empregatício com o (primeiro) reclamado, participação nos lucros e resultados, diferenças e integração de auxílio refeição e alimentação, horas extras, intervalo intrajornada, intervalo da mulher (art. 384 CLT),  horas extras em viagens, horas extras de sobreaviso, restituição de valores sobre a depreciação e desgaste de veículo próprio e reparação sobre venda obrigatória de férias.</t>
  </si>
  <si>
    <t>0025161-50.2016.5.24.0101</t>
  </si>
  <si>
    <t>O reclamante pleiteia condição de bancário/reconhecimento de vínculo com a segunda reclamada, horas extras, intervalo intrajornada, intervalo do art. 384 da CLT, despesas/adicional de transferência, redução salarial, acúmulo de função, ressarcimento de gastos com uniforme, ressarcimento de gastos próprios, férias - venda obrigatória, dano moral, assédio moral, art. 467 da CLT.</t>
  </si>
  <si>
    <t>.Requer-se: enquadramento como bancário, jornada de trabalho excedente a 6ª diária, intervalo intrajornada, gratificação por função. Probabilidade de perda remota tendo por base decisões semelhantes da mesma VT.</t>
  </si>
  <si>
    <t>Sentença improcedente.</t>
  </si>
  <si>
    <t>4. Embargos de Terceiro</t>
  </si>
  <si>
    <t>.INEXISTÊNCIA DE BLOQUEIO DE BACEN PELA EMBARGANTE – INSTITUIÇÃO FINANCEIRA DIVERSA – COOPERATIVA DE CRÉDITO DE RIO VERDE E REGIÃO – SICOOB EMPRESARIAL</t>
  </si>
  <si>
    <t>.Requer-se: horas extras excedente a 6ª diária e excedente a 8ª diária, gratificação cargo de confiança e danos morais</t>
  </si>
  <si>
    <t>Fase de conhecimento. Sem perspectiva de perda</t>
  </si>
  <si>
    <t>O processo tem como demanda o reconhecimento da condição de bancária, horas extras, intervalo intrajornada, intervalo do art. 384 da CLT, equiparação salarial e honorários advocatícios.</t>
  </si>
  <si>
    <t>O processo aguarda a audiência de instrução. De todo modo, é possível a nulidade da alteração contratual sobre a carga horária da reclamante e o pagamento de horas extras além da 6ª diária, principalmente pela ausência do aditivo contratual nesse sentido. Ainda, com frequência é produzida prova de que os cursos, treinamentos e reuniões ocorrem sem o registro da jornada no cartão ponto, motivo pelo qual é provável a condenação nesse sentido. Ao mesmo tempo, os cartões ponto acostados apresentam grande variações nas marcações e existe grandes chances de valida-los como meio de prova. Contudo, existe o risco de pagamento integral do intervalo intrajornada e o pagamento do artigo 384 da CLT, na forma do atual entendimento do C.TST.  É provável o pagamento de diferenças salariais por equiparação salarial, tendo em vista a semelhança das funções do assistente e gerente de negócios.</t>
  </si>
  <si>
    <t>0012101-05.2016.5.15.0022</t>
  </si>
  <si>
    <t>Requer-se dano moral, reconhecimento do vínculo empregatício com o primeiro reclamado, enquadramento na categoria dos bancários, enquadramento na categoria dos financiários, responsabilidade solidária, responsabilidade subsidiária, participação nos lucros e resultados, diferença de auxílio refeição, auxílio cesta alimentação, horas extraordinárias com aplicação do divisor 150, intervalo intrajornada, intervalo que antecede a jornada extraordinária, equiparação salarial, adicional pelo acúmulo de funções, encargos previdenciários e fiscais, honorários advocatícios, correção monetária e juros, FGTS + multa 40%, diferenças de férias + 1/3, 13º salário, verbas rescisórias.</t>
  </si>
  <si>
    <t>probabilidade de perda remota, com base em decisões semelhantes expedidas pela mesma VT e pela mesma juíza que julgará o caso.</t>
  </si>
  <si>
    <t>O processo tem como demanda danos morais, indenização, dano material e honorários advocatícios.</t>
  </si>
  <si>
    <t>PROVA DIVIDIDA DIFÍCIL PROGNÓSTICO</t>
  </si>
  <si>
    <t>26. Homologados os cálculos de Liquidação - Reclamada</t>
  </si>
  <si>
    <t>Valor conforme calculos. não houve recurso, e aguardaremos a intimação para pagamento. Sem depósitos.</t>
  </si>
  <si>
    <t>0021699-04.2016.5.04.0211</t>
  </si>
  <si>
    <t>inicial com pedido de condição de bancário ou financiário com grande chance de êxito no tribunal, porém com possibilidade de reforma no TST por conta da OJ 379 do TST. pedido de equiparação salarial com gerente de negócios PF que depende de prova no sentido de que exercia as mesmas atividades, com a mesma perfeição técnica do gerente de negócios; neste aspecto, tudo depende da prova das reais atribuições da autora no dia a dia. Já em relação as horas extras, normalmente a cooperativa é condenada ao pagamento de algum valor que na maioria dos casos representa o valor mais expressivo no processo. no caso em apreço,  em que pese os controles de ponto juntados nos autos, os mesmo possuem pequenas variações nos horários lançados e, dependendo da prova que for feita, tem grande chance de serem invalidados pelo juízo. além do mais, dependendo da prova, poderá haver a condenação ao pagamento de horas extras decorrente dos cursos on line, seminários, treinamentos. intervalo intrajornada inferior a uma hora que depende de prova. sobreaviso, entendo que dificilmente a reclamante consiga comprovar que ficava de plantão em casa, não podendo sair, aguardando chamados. art. 384, se comprovada a realizada habitual de horas extras é bem provável que seja deferido, já que está praticamente consolidado o entendimento de constitucionalidade do referido artigo, ensejando o pagamento de 15 minutos extras por dia. quilômetros rodados, se a autora utilizou veículo próprio para visitas teve ressarcido os valores pela cooperativa, não merecendo prosperar a pretensão da autora. dano moral em relação ao transporte de valores, se comprovado que efetivamente fazia o transporte de valores e ainda que tivesse empresa para fazer o transporte de valores, provavelmente haverá alguma condenação.</t>
  </si>
  <si>
    <t>6. Acórdão Recurso Ordinário - Desprovido</t>
  </si>
  <si>
    <t>Sentença improcedente. Acórdão manteve sentença.</t>
  </si>
  <si>
    <t>0020785-33.2016.5.04.0471</t>
  </si>
  <si>
    <t>O processo tem como demanda o vínculo empregatício com o banco, horas extras, acúmulo de função, PLR, cesta alimentação, auxílio refeição, reajustes salariais, entre outros.</t>
  </si>
  <si>
    <t>Em razão da OJ 379 do TST, o vínculo de emprego com o banco é passivo de reforma em sede recursal.</t>
  </si>
  <si>
    <t>O processo tem como demanda o vínculo empregatício com banco, a condição de bancária ou a condição de financiária, auxílio alimentação, férias, vale transporte, décimo terceiro salário, entre outros.</t>
  </si>
  <si>
    <t>0021844-60.2016.5.04.0211</t>
  </si>
  <si>
    <t>Hora Extra; intervalo 71 384; quebra caixa; descontos indevidos; dano moral; acumulo função; salário substituição; uso veiculo; gratificação semestral; PLR; aquisição produtos; assedio moral; uniforme; ressarcimento valores.</t>
  </si>
  <si>
    <t>O processo tem como demanda horas extras, intervalo, diferenças salariais, salário substituição, gratificação semestral, férias, entre outros.</t>
  </si>
  <si>
    <t>Não há cálculos no acadrolli</t>
  </si>
  <si>
    <t>0021700-86.2016.5.04.0211</t>
  </si>
  <si>
    <t>O processo tem como demanda o vínculo empregatício, condição de bancário, hors extras, equiparação salarial, gratificação semestral, acúmulo de função, férias, entre outros.</t>
  </si>
  <si>
    <t>Não há como estimar perspectivas de êxito/perdas neste momento, eis que o processo está pendente de instrução. de qualquer forma, em linhas gerias, é bem provável o reconhecimento da condição de bancário do autor no tribunal em que pese no TST seja de possível reforma de eventual condição de bancário. possível condenação ao pagamento de horas extras.</t>
  </si>
  <si>
    <t>O reclamante pleiteia desvio de função, assédio moral/dano moral - perseguição para cumprimento de metas, multa art. 477 da CLT.</t>
  </si>
  <si>
    <t>O processo tem como demanda o vínculo empregatício, a condição de bancária ou de financiária, horas extras, intervalo intrajornada, adicional noturno, diferenças salariais, entre outros.</t>
  </si>
  <si>
    <t>0021151-45.2016.5.04.0771</t>
  </si>
  <si>
    <t>O processo tem como demanda o vínculo empregatício com o banco, a condição de bancária, horas extras, intervalo intrajornada, auxílio refeição, salário substituição, férias, entre outros.</t>
  </si>
  <si>
    <t>Não há como estimar perspectivas de perdas/êxitos neste momento, eis que o processo está pendente de instrução. de qualquer forma, em linhas gerais, processo com chances de condenação ao pagamento de horas extras.</t>
  </si>
  <si>
    <t>Reclamatória trabalista</t>
  </si>
  <si>
    <t>Valor conforme cálculos Acadrolli.</t>
  </si>
  <si>
    <t>Requer-se o enquadramento na categoria dos bancários, aplicação da sumula 55 do TST, diferenças salariais, gratificação de função, adicional por tempo de serviço, auxílio refeição, auxílio cesta alimentação, décima terceira cesta alimentação, participação nos lucros e resultados, horas extraordinárias excedentes à 6ª diária, intervalo intrajornada, intervalo que antecede a jornada extraordinária (15 minutos diários), equiparação salarial, indenização por uso de veículo (pagamento de km rodado), adicional de periculosidade (pelo transporte de valores), danos morais pelo desvio de função, indenização por assédio moral, férias + 1/3, assistência judiciária gratuita, honorários advocatícios, juros e correção monetária.</t>
  </si>
  <si>
    <t>322. Aguarda Julgamento do Recurso Ordinário de ambas as partes</t>
  </si>
  <si>
    <t>Probabilidade de perda ainda remota, considerando a possibilidade de exito do RO</t>
  </si>
  <si>
    <t>.Requer-se: reconhecimento da solidariedade ativa do grupo econômico, responsabilidade subsidiária devido a terceirização, horas extras excedente a 8ª diária, intervalo intrajornada, horas de soabreaviso, nulidade do aviso prévio, verbas rescisórias não quitadas e dano moral</t>
  </si>
  <si>
    <t>Processo de terceiro insolvente. Probabilidade de perda provável.</t>
  </si>
  <si>
    <t>O processo tem como demanda o vínculo empregatício com o banco, a condição de bancária, responsabilidade solidária, gratificação semestral, horas extras, intervalo intrajornada, intervalo para amamentação, dano moral, entre outros.</t>
  </si>
  <si>
    <t>O reclamante pleiteia horas extras, danos morais - transporte de valores, adicional de risco, danos materiais - utilização de passe, integração do vale alimentação/refeição, dano moral - quebra de sigilo bancário, desvio/acúmulo de função, metas - exposição individual de ranking e excesso na cobrança, adicional de periculosidade - transporte de valores, salário hora, plus salarial acúmulo de função, art. 384 da CLT, horas à disposição ou sobreaviso, vendas de seguro/ausência de habilitação específica, participação nos lucros e resultados, horas extras/cursos presenciais.</t>
  </si>
  <si>
    <t>O reclamante pleiteia evolução remuneratória, responsabilidade pré-contratual, dano moral, utilização do veículo próprio no labor, horas extras, assédio moral, pressão para cumprimento de metas, dano moral por doença adquirida no labor e equiparação acidente de trabalho, estabilidade de doença adquirida em labor, perícia psicológica, aviso de férias no dia de gozo, vale alimentação/refeição, acerto rescisório, continuidade do benefício do plano de saúde, recebimento das diferenças de INSS descontado e saldo de salário, reembolso da certificação anbima prova CPA 20, FGTS e multa 40%.</t>
  </si>
  <si>
    <t>0021676-56.2016.5.04.0341</t>
  </si>
  <si>
    <t>O processo tem como demanda o vínculo empregatício com a Cooperativa, férias, vale alimentação, gratificação semestral, adicional por tempo de serviço, PLR, multa por descumprimento de normas coletivas, horas extras, condição de bancária, intervalos intrajornada, intervalo do art 384 CLT, salário substituição, adicional risco de vida, plus salarial, licença maternidade, danos morais e materiais, honorários advocatícios e justiça gratuita.</t>
  </si>
  <si>
    <t>parecer um pouco prejudicado em razão de até a presente data não haver instrução no processo. de qualquer forma, em linhas gerais, no que se refere ao ponto, considerando a determinação do juízo para juntada da ata de audiência em que teve inspeção judicial em outro processo, o que comprova os horários de encerramento da unidade de atendimento, creio que devemos ter reconhecido a idoneidade dos controles de ponto juntados pela cooperativa. risco de reconhecimento de vínculo de emprego no contrato de estágio é elevado. risco do reconhecimento da condição de bancário da autora é alto, pelo menos até o segundo grau de jurisdição. demais pedidos entendo de pouca chance de êxito.</t>
  </si>
  <si>
    <t>Requer-se o enquadramento na categoria dos bancários, enquadramento na categoria dos financiários, diferenças salariais, adicional por tempo de serviço, adicional de periculosidade, auxílio refeição, auxílio cesta alimentação, 13 cesta alimentação, participação nos lucros e resultados, horas extraordinárias, intervalo intrajornada, equiparação salarial, férias + 1/3 (pagamento em dobro), indenização por danos morais decorrente do transporte de valores sem a devida qualificação, assédio, intervalo de digitador, assistência judiciária gratuita, honorários advocatícios.</t>
  </si>
  <si>
    <t>Probabilidade de perda remota considerando decisões semelhantes do mesmo tribunal</t>
  </si>
  <si>
    <t>Requer-se responsabilidade solidária, responsabilidade subsidiária, diferenças salarias pelo desvio de função, adicional de risco de vida, adicional de periculosidade, adicional noturno, ticket refeição, projeção do aviso prévio, verbas rescisórias, multa do art. 477, multa por atraso no pagamento das verbas rescisórias, horas extraordinárias, horas de sobreaviso, FGTS, indenização por danos morais, assédio moral, encargos previdenciários e fiscais, juros de mora, honorários advocatícios, pagamento de 15 minutos diários de intervalo.</t>
  </si>
  <si>
    <t>Requer-se enquadramento na categoria dos financiários, horas extraordinárias excedentes à 6ª diária (participação em assembléias, convenções, cursos pela internet), pagamento de 15 minutos de intervalo que antecedem a jornada extraordinária, intervalo intrajornada, salário substituição,indenização por danos morais pelo transporte de numerários sem a devida qualificação, participação nos lucros e resultados, pagamento em dobro de férias trabalhadas, auxílio alimentação, auxílio refeição, assistencia judiciária gratuita, honorários advocatícios, FGTS, juros, correção monetária.</t>
  </si>
  <si>
    <t>Probabilidade remota</t>
  </si>
  <si>
    <t>O processo tem como demanda horas extras, intervalos, horas extras decorrentes  a disposição de eventos e outros, diferenças salariais - equiparação salarial, acúmulo de funções, indenização por uso de carro particular, danos morai, gratificação semestral, PLR, diferenças salariais- redução salarial, devolução de valores/descontos indevidos, assédio moral, dano moral e matrial por viagem, devolução de valores, diferenças salariais e honorários advocatícios.</t>
  </si>
  <si>
    <t>0010996-51.2016.5.15.0035</t>
  </si>
  <si>
    <t>Requer-se pagamento de verbas rescisórias, saldo salarial, aviso prévio indenizado, férias, 13º salário, FGTS+ multa 40%, equiparação salarial, diferenças salariais, gratificação salarial (em razão da função de caixa), intervalo intrajornada, horas extraordinárias excedentes à 6ª diária, multa do art. 477 CLT, pagamento de vale transporte, indenização pelo km rodado e desgaste do veículo, pagamento de dano moral pela dispensa ilegal sem justa causa, assédio moral, assistência judiciária gratuita, juros de mora, correção monetária, honorários advocatícios.</t>
  </si>
  <si>
    <t>Probabilidade de perda remota considerando conteúdo probatório realizado na instrução processual</t>
  </si>
  <si>
    <t>O reclamante pleiteia irredutibilidade de salário, gratificação de função de 40%, horas extras e reflexos, enquadramento na condição de financiária, dano moral pela redução do salário pago pelo exercício da função de Gerente.</t>
  </si>
  <si>
    <t>Valor conforme calculos Acadrolli. somente o autor recorreu, sem depósitos.</t>
  </si>
  <si>
    <t>0021248-76.2016.5.04.0211</t>
  </si>
  <si>
    <t>Cond. banc.; hora extra; gratificação caixa; dano moral; descontos associação; 477; férias; insalubridade; acúmulo.</t>
  </si>
  <si>
    <t>Risco de Condenação: Horas Extras: A condenação depende de prova testemunhal, mas embora o período não prescrito, a reclamante recebeu pagamento de hora extra apenas uma vez._x000D_
Comprovante do pagamento de férias do ultimo período é confuso e pode levar a condenação.</t>
  </si>
  <si>
    <t>Requer-se assistência judiciária gratuita, horas extraordinárias excedentes à 8ª diária com aplicação do divisor 150 e seus reflexos, intervalo intrajornada, pagamento de 15 minutos de intervalo, impugnação dos cartões ponto, equiparação salarial, danos morais pelo transporte de valores e assédio moral, uso de veículo próprio (pagamento de km rodado e ressarcimento pelo desgaste em 15% sobre o valor do veículo), honorários advocatícios, multa do art. 467, multa do art. 477 pagamento das verbas rescisórias, FGTS+ 40%</t>
  </si>
  <si>
    <t>Perda provável de acordo com a sentença e cálculo Acadrolli.</t>
  </si>
  <si>
    <t>O processo tem como objeto, vínculo empregatício com o banco, condição de bancária, responsabilidade subsidiária ou solidária, diferenças salarias, gratificação semestral,PLR, auxílio refeição e cesta alimentação e reflexos, 13º cesta alimentação, férias, 13ª salário, FGTS, unicidade contratual com a segunda reclamada, horário de trabalho e compromisso legal prestacional, intervalo que antecede a jornada extraordinária, quilômetros rodados, salário substituição, venda obrigatória de férias, verba adicional de risco, dano moral por risco de vida e assédio moral, recolhimento dos encargos previdenciários e fiscais e honorários advocatícios.</t>
  </si>
  <si>
    <t>ação com um com valor de risco agregado, levando em consideração, inclusive, o juiz que presidiu a instrução ser mais propenso a beneficiar a reclamante. ação com boas chances de ter o controle de horário invalidado ainda que a jornada a ser arbitrada não deva ser tão exagerada, em consideração ao depoimento da testemunha. vínculo de emprego com o banco sicredi e condição de bancário da autora muito provável também na segunda instancia. em relação ao intervalo intrajornada inferior a uma hora, entendo de difícil procedência. em linhas gerias, entendo que a condenação deva se dar mais em relação ao pagamento de horas extras.</t>
  </si>
  <si>
    <t>0021194-04.2016.5.04.0020</t>
  </si>
  <si>
    <t>O processo tem como objeto,reconhecimento de vínculo com o banco, condição bancária, condição financiária, horas extras, intervalos  interjornada, intervalo do art. 384 CLT, horas extras em cursos, reflexos e integrações das horas extras, equiparação salarial,comissões, multa, gratificação semestral, adicional por tempo de serviço, auxílio refeição, auxílio alimentação, 13º cesta alimentação, ajuda alimentação e cheque negociação sindical, PLR, diferenças salariais,  multa por descumprimento da cc bancários, FGTS, condenação solidária/subsidiária e honorários advocatícios.</t>
  </si>
  <si>
    <t>parecer prejudicado em razão de inexistência de instrução até o momento. de qualquer forma, em linhas gerais, alerto para grande chances para reconhecimento da condição de bancário da autora inclusive no 2º grau que tem se posicionado na maioria de suas turmas pelo reconhecimento da condição de bancário. os controles de ponto juntados possuem poucas variações dos horários, podendo, dependendo das provas, serem considerados inidôneos como meio de prova. boas chances de deferimento de pagamento de 15 minutos extras diários decorrente do intervalo do art. 384 da CLT. equiparação salarial com a modelo Poliana depende de prova, risco dividido.</t>
  </si>
  <si>
    <t>O reclamante pleiteia reconhecimento da condição de bancário, aplicação da multa 55 do TST, jornada de trabalho art. 224 da CLT, venda de seguro, ausência de habilitação específica, plus salarial, diferença salarial em função da equiparação ou desvio de função, horas extraordinárias, intervalo intrajornada, intervalo do art. 384 da CLT, horas à disposição ou sobreaviso, ajuda alimentação e ajuda cesta alimentação, pagamento/integração dos quilômetros rodados, adicional de risco, dano moral/transporte de valores, dano extrapatrimonial/ranking/exposiçãovexatória, encargos previdenciários e fiscais, multas convencionais por instrumento.</t>
  </si>
  <si>
    <t>0020307-89.2015.5.04.0752</t>
  </si>
  <si>
    <t>A demanda tem como objeto a penhora das cotas sociais dos associados da Cooperativa especificados na ação.</t>
  </si>
  <si>
    <t>69. Acórdão Agravo de Petição - Desprovido</t>
  </si>
  <si>
    <t>O reclamante pleiteia diferença salarial, aviso prévio, FGTS, contribuição previdenciária, multas art. 467 e 477 da CLT, e subsidiariedade da Cooperativa.</t>
  </si>
  <si>
    <t>O reclamante pleiteia enquadramento na categoria dos bancários, auxílio refeição, auxílio cesta alimentação, auxílio a 13ª cesta alimentação, participação nos lucros e resultados, horas extras e reflexos, intervalo intrajornada, reconhecimento do vínculo empregatício, danos morais.</t>
  </si>
  <si>
    <t>Requer-se assistência judiciária gratuita, horas extraordinárias, excedentes a 6ª diária, com aplicação do divisor 150, intervalo intrajornada, pagamento de 15 minutos de intervalo referente ao intervalo interjornada, férias acrescidas de 1/3 (pagamento em dobro), FGTS+ 40%, equiparação salarial, indenização por dano moral pelo transporte de numerários, indenização pelo km rodado, honorários advocatícios.</t>
  </si>
  <si>
    <t>Sentença totalmente improcedente. O recurso é do autor. N?ão há depósito para cadastrar</t>
  </si>
  <si>
    <t>O processo tem como objeto, declaração judicial da rescisão do contrato de trabalho, reconhecimento de salário extra folha, verbas rescisórias, indenização seguro desemprego, FGTS, pagamento "por fora", dano moral, responsabilidade subsidiária, retenções fiscais e previdenciárias e honorários advocatícios.</t>
  </si>
  <si>
    <t>O reclamante pleiteia reconhecimento da condição de bancário, aplicação da Súmula 55 do TST - jornada de trabalho art. 224 da CLT, acúmulo de funções, equiparação salarial ou desvio de função, horas extraordinárias, intervalo intrajornada, intervalo do art. 384 da CLT, horas à disposição ou sobreaviso, integração das comissões,  ajuda alimentação e ajuda cesta alimentação, pagamento/integração dos quilometros rodados, adicional de risco, dano moral/risco de transporte de valores, dano extrapatrimonial/ranking/exposição vexatória, atualização de índices de atualização monetária e juros, encargos previdenciários e fiscais, multas convencionais por instrumento.</t>
  </si>
  <si>
    <t>-Condição de Bancário/financiario; Sum. 55; Solidariedade; Hora Extra; Uniforme; Desconto; km; celular; comissões; adicional noturno; risco vida; grade; dano moral; artigo 477; artigo 467.</t>
  </si>
  <si>
    <t>Hora Extra depende de prova testemunhal, exceto Art. 384 (Provável perda)</t>
  </si>
  <si>
    <t>Requer-se o reconhecimento do vínculo empregatício com o primeiro reclamado, enquadramento na categoria dos bancários, enquadramento na categoria dos financiários, responsabilidade solidária, responsabilidade subsidiária, abono único, participação nos lucros e resultados, diferenças de auxílio refeição, diferenças de auxílio cesta alimentação e a integração dessas verbas à remuneração, horas extraordinárias com divisor 150, intervalo intrajornada com aplicação do divisor 150, pagamento de 15 minutos diários antecedentes à jornada extraordinária, equiparação salarial, suplemento salarial por transferência de local de trabalho, encargos previdenciários e fiscais, honorários advocatícios, correção monetária e juros, FGTS, verbas rescisórias, férias acrescidas de 1/3, 13º salário</t>
  </si>
  <si>
    <t>Probabilidade de perda provável considerando sentença no processo</t>
  </si>
  <si>
    <t>0000914-26.2016.5.23.0006</t>
  </si>
  <si>
    <t>O reclamante pleiteia auxílio salário, refeição do período de afastamento, adiantamento do benefício previdenciário e complementação, concessão do auxílio doença ou acidentário pelo INSS.</t>
  </si>
  <si>
    <t>Requer-se reconhecimento do vínculo empregatício com o primeiro reclamado, enquadramento na categoria dos bancários, enquadramento na categoria dos financiários, responsabilidade solidária, responsabilidade subsidiária, abono único, participação nos lucros e resultados, diferenças de auxílio refeição, diferenças de auxílio cesta alimentação, integração à remuneração, horas extraordinárias com divisor 150, intervalo intrajornada com aplicação do divisor 150, intervalo que antecede a jornada extraordinária (15 minutos), diferenças salariais, equiparação salarial, venda obrigatória de férias, adicional pelo acúmulo de funções, km's rodados, indenização por danos morais, encargos previdenciários e fiscais, honorários advocatícios, correção monetária e juros, FGTS+40%, férias acrescidas de 1/3, 13º salários, aviso prévio indenizado.</t>
  </si>
  <si>
    <t>Probabilidade de perda provável considerando sentença dada no processo</t>
  </si>
  <si>
    <t>Proferida sentença improcedente</t>
  </si>
  <si>
    <t>Requer-se o reconhecimento do vínculo empregatício com o primeiro reclamado, enquadramento na categoria dos bancários, enquadramento na categoria dos financiários, responsabilidade solidária, responsabilidade subsidiária, abono único, participação nos lucros e resultados, diferenças de auxílio refeição, diferenças de auxílio cesta alimentação, horas extraordinárias com divisor 150, intervalo intrajornada com aplicação do divisor 150, pagamento de 15 minutos diários de descanso antecedentes á jornada extraordinária, diferenças salariais, equiparação salarial, adicioinal de periculosidade, dano moral pelo risco de vida, indenização por danos morais, recolhimento de encargos previdenciários e fiscais, honorários advocatícios, correção monetária e juros, FGTS+ 40%, férias acrescidas de 1/3, 13º salário, verbas rescisórias.</t>
  </si>
  <si>
    <t>Probabilidade de perda provável cadastrada considerando sentença dado no processo.</t>
  </si>
  <si>
    <t>0021812-69.2016.5.04.0271</t>
  </si>
  <si>
    <t>O processo tem como demanda horas extras, intervalos, horas a disposição de eventos e e outros, acúmulo de funções, indenização por uso de carro particular, danos morais, transporte de valores, férias,  gratificação semestral, PLR, assedio moral, devolução de valores e honorários advocatícios.</t>
  </si>
  <si>
    <t>parecer prejudicado em razão da inexistência de instrução até o momento. de qualquer forma, em linhas gerais, alerto para o risco dividido em relação  ao autor estar enquadrado no art. 62, II, da CLT. Boas chances, se comprovado o transporte de valores, de ensejar o pagamento de alguma indenização. demais pedidos de baixo risco de condenação.</t>
  </si>
  <si>
    <t>Hora Extra; Integrações.</t>
  </si>
  <si>
    <t>Hora extra depende de prova testemunhal. Possível perda no Art. 71.</t>
  </si>
  <si>
    <t>O processo tem como demanda horas extras, intervalo intrajornada, salário substituição, diferenças salariais, férias, gratificação semestral, dentre outros.</t>
  </si>
  <si>
    <t>Aguarda cálculo  acadrolli</t>
  </si>
  <si>
    <t>O processo tem como demanda o vínculo empregatício com o banco, condição de bancária ou sucessivamente de financiária, horas extras, intervalo intrajornada, dentre outros.</t>
  </si>
  <si>
    <t>Requer-se o pagamento das verbas rescisórias, FGTS+40%, multa do art. 477 CLT, adicional de periculosidade, diferenças de horas extraordinárias, férias, 13º salário, aviso prévio indenizado, intervalo intrajornada, intervalo interjornada, adicional de insalubridade, adicional de transferência, diferenças salariais, responsabilidade subsidiária.</t>
  </si>
  <si>
    <t>Requer-se reconhecimento do vínculo empregatício com o primeiro reclamado, enquadramento na categoria dos bancários, responsabilidade solidária, responsabilidade subsidiária, enquadramento na categoria dos financiários, abono único, participação nos lucros e resultados, diferenças de auxílio refeição e auxílio cesta alimentação e integração à remuneração, horas extraordinárias com divisor 150, intervalo intrajornada, intervalo que antecede a jornada extraordinária, diferenças salariais, equiparação salarial, encargos previdenciários e fiscais, honorários advocatícios, correção monetária e juros, FGTS, verbas rescisórias, férias + 1/3, 13º salário</t>
  </si>
  <si>
    <t>Probabilidade provável devido sentença no processo. Não recorremos neste caso. Não há depósito para ser cadastrado</t>
  </si>
  <si>
    <t>0001692016230001/5</t>
  </si>
  <si>
    <t>Fiscalização em Andamento</t>
  </si>
  <si>
    <t>0020712-70.2016.5.04.0662</t>
  </si>
  <si>
    <t>O processo tem como demanda o seguro desemprego, recolhimento FGTS, aplicação dos artigos 477 e 467, danos morais, dentre outros.</t>
  </si>
  <si>
    <t>30. Agravo de Instrumento - Desprovido</t>
  </si>
  <si>
    <t>condenação da sentença, basicamente valores rescisórios incontroversamente devidos, de difícil reversão. processo aguardando decisão de RO interposto pela autora, porém com poucas chances de reforma.</t>
  </si>
  <si>
    <t>O processo tem como demanda horas extras, intervalo, gratificação semestral, PLR, férias, danos morais, honorários advocatícios.</t>
  </si>
  <si>
    <t>O reclamante pleiteia indenização pelas Férias não gozadas e Danos Morais.</t>
  </si>
  <si>
    <t>Requer-se responsabilidade solidária das reclamadas, horas extraordinárias e seus reflexos, horas excedentes à 6ª e à 8ª diária, equiparação salarial, indenização pelo uso de veículo próprio, férias, 13º salário, FGTS + multa 40%, aviso prévio indenizado, intervalo intrajornada, intervalo interjornada, adicional noturno, participação nos lucros e resultados, correção monetária e juros, multa do artigo 477 CLT, honorários advocatícios.</t>
  </si>
  <si>
    <t>Perspectiva remota. Matéria a ser julgada em TRT</t>
  </si>
  <si>
    <t>A reclamante pleiteia a condenação da reclamada em Férias de 1/3, 13° Salário, Aviso Prévio, DSR's, PLR, FGTS, Horas Extras e Danos Morais.</t>
  </si>
  <si>
    <t>O processo tem como demanda o vínculo empregatício, a condição de bancária, acúmulo de função, diferenças salariais, FGTS, dentre outros.</t>
  </si>
  <si>
    <t>Cooperativa de Crédito, Poupança e Investimento Centro Sul - Sicredi Centro Sul PR/SC/RJ</t>
  </si>
  <si>
    <t>Talita Perillo Almeida</t>
  </si>
  <si>
    <t>Sueli Aparecida Ciancalhio Valladares</t>
  </si>
  <si>
    <t>Skarlatt Morilho Franco</t>
  </si>
  <si>
    <t>Requer-se enquadramento na categoria dos bancários, equiparação salarial, horas extraordinárias, intervalo intrajornada, horas extras excedentes à 8ª diária, participaçao nos lucros e resultados, danos morais por assédio moral, encargos fiscais, correção monetária, honorários advocatícios.</t>
  </si>
  <si>
    <t>0011016-21.2016.5.12.0022</t>
  </si>
  <si>
    <t>Requer-se reconhecimento do vínculo empregatício com o primeiro reclamado, enquadramento na categoria dos bancários, responsabilidade solidária, responsabilidade subsidiária, abono único, participação nos lucros e resultados, diferenças de auxílio refeição e auxílio cesta alimentação, integração das verbas ao salário, horas extraordinárias com aplicação do divisor 150, intervalo intrajornada com divisor 150, intervalo que antecede a jornada extraordinária, intervalo para descanso de digitador, adicional pelo acúmulo de funções, venda obrigatória de férias, encargos previdenciários e fiscais, honorários advocatícios, correção monetária e juros, FGTS + multa 40%</t>
  </si>
  <si>
    <t>Probabilidade de perda provável devido acórdão do TRT 15. Recurso somente da autora. Não há depósito para ser cadastrado</t>
  </si>
  <si>
    <t>0011000-30.2016.5.15.0022</t>
  </si>
  <si>
    <t>Requer-se reconhecimento do vínculo empregatício com o primeiro reclamado enquadramento na categoria dos bancários, enquadramento na categoria dos financiários,  responsabilidade solidária e subsidiaria dos reclamados, abono único, participação nos lucros e resultados, diferenças de auxílio refeição e auxílio cesta alimentação, horas extraordinárias com divisor 150, intervalo intrajornada, intervalo que antecede a jornada extraordinária, venda obrigatória de férias, adicional pelo acúmulo de funções, encargos previdenciários e fiscais, honorários advocatícios, correção monetária e juros, FGTS + multa 40%</t>
  </si>
  <si>
    <t>Sentença Totalmente Improcedente, portanto sem recurso, e sem depósito a ser cadastrado.</t>
  </si>
  <si>
    <t>Requer-se o enquadramento na categoria dos bancários, enquadramento na categoria dos financiários, responsabilidade solidária e subsidiária dos reclamados, abono único, participação nos lucros e resultados, diferenças de auxílio refeição e auxílio cesta alimentação, horas extraordinárias com divisor 150, intervalo intrajornada, danos morais, intervalo que antecede a jornada extraordinária, intervalo de descanso de digitador, adicional pelo acúmulo de funções, encargos previdenciários e fiscais, honorários advocatícios, correção monetária e juros, pagamento do FGTS + multa 40%,férias + 1/3, 13º salário.</t>
  </si>
  <si>
    <t>Condenação provável devido a sentença exarada.</t>
  </si>
  <si>
    <t>Contingência conforme sentença</t>
  </si>
  <si>
    <t>Requer-se horas excedentes à 6ª diária, férias + 1/3, 13º, FGTS +40%, diferenças de verbas rescisórias, aviso prévio remunerado, acúmulo de funções, salário substituição, dano moral, multa do art 523 do NCPC, honorários advocatícios, devolução de valores pagos em decorrência da alteração na escala de férias do reclamante.</t>
  </si>
  <si>
    <t>Fase de conhecimento. Aguarda julgamento</t>
  </si>
  <si>
    <t>0020804-61.2016.5.04.0011</t>
  </si>
  <si>
    <t>O processo tem como demanda a condição de bancária, desvio de função, FGTS, gratificação semestral, dentre outros.</t>
  </si>
  <si>
    <t>alteração da carga horária diária de 6h para 8h com considerável risco, ainda que a reclamante tenha recebido aumento salarial proporcional, tendo em vista a maioria das decisões considerarem lesiva a alteração da carga horária. controles de ponto apresentado variações nas marcações e de acordo com a prova produzida terem boas chances de serem validados. reconhecimento da condição de bancário muito provável na origem ou no tribunal, porém com chance de reforma no TST em razão da OJ 379.</t>
  </si>
  <si>
    <t>Sentença improcedente. Sem recurso. Sem depósito a ser cadastrado</t>
  </si>
  <si>
    <t>0020884-07.2016.5.04.0211</t>
  </si>
  <si>
    <t>O processo tem como demanda o vínculo empregatício com o banco junto da condição de bancário, horas extras, diferenças salariais, assédio moral, dentre outros.</t>
  </si>
  <si>
    <t>difícil reforma do reconhecimento da condição de bancário pelo tribunal, porém com chance de reforma no TST. difícil reforma da condenação ao pagamento das horas extras decorrentes das reuniões. ponto validado de difícil reforma pelo reclamante. chance de reforma da condenação ao pagamento de plus salarial pelo acúmulo de função. provável reforma da condenação ao pagamento de honorários advocatícios no tribunal, porém com mais chances de êxito no TST.</t>
  </si>
  <si>
    <t>O reclamante pleiteia desvio de Função, Danos Morais, FGTS + multa, Horas Extras e Décimo Terceiro Salário._x000D_
********************************************************************************************_x000D_
remota</t>
  </si>
  <si>
    <t>Rafael Mingotti</t>
  </si>
  <si>
    <t>Rafael Antonio Pilar</t>
  </si>
  <si>
    <t>Cooperativa de Crédito, Poupança e Investimento Valor Sustentável - Sicredi Valor Sustentável PR/SP</t>
  </si>
  <si>
    <t>Cooperativa de Crédito, Poupança e Investimento Terra dos Pinheiras do Paraná e Noroeste Paulista - Sicredi Planalto das Águas PR/SP</t>
  </si>
  <si>
    <t>Cooperativa Central de Crédito, Poupança e Investimento dos Estados do Paraná, São Paulo e Rio de Janeiro - Central Sicredi PR/SP/RJ</t>
  </si>
  <si>
    <t>A demanda tem como objeto o pagamento de horas extras, salário substituição, dano moral, entre outros.</t>
  </si>
  <si>
    <t>reconhecimento da condição de financiário com poucas chances de reforma no tribunal porém com mais probabilidade de êxito no TST. dificilmente reverteremos decisão de condenação ao pagamento de horas extras decorrente de intervalo intrajornada não usufruído integralmente. condenação ao pagamento de honorários com maior chance de reforma no TST. em que pese a sentença ter reconhecido a condição de financiário do autor, de um modo geral foi boa pra cooperativa, podendo, tendo em vista RO cuidadosamente feito pelo reclamante, implicar em reforma de alguns pedidos no tribunal, são eles: possível reforma da majoração do intervalo intrajornada; possível reforma de salário substituição; possível reforma de alguma indenização por danos morais.</t>
  </si>
  <si>
    <t>Requer-se a projeção do aviso prévio integrando o tempo de serviço, reconhecimento do vínculo empregatício com o primeiro reclamado, enquadramento na categoria dos bancários, enquadramento na categoria dos financiários, responsabilidade solidária, responsabilidade subsidiária dos reclamados, abono único, participação nos lucros e resultados, diferenças de auxílio refeição e auxílio cesta alimentação, horas extraordinárias com divisor 150, intervalo intrajornada, intervalo que antecede a jornada extraordinária, adicional pelo acúmulo de função, gratificação da função de caixa, indenização por danos morais, encargos previdenciários e fiscais, honorários advocatícios, correção monetária e juros, FGTS + 40%</t>
  </si>
  <si>
    <t>Risco de acordo com sentença e calculo. Aguarda julgamento RR</t>
  </si>
  <si>
    <t>Reclamatória trabalhista com os pedidos de horas extras - reflexos, diferenças salariais, reflexos sobre gratificação de função, danos morais e honorários advocatícios.</t>
  </si>
  <si>
    <t>Pleiteia a condenação da reclamada em acumulo de função, adicional de periculosidade, horas extras por realização de cursos e sobreaviso, reconhecimento de salário, diferenças de verbas rescisórias e FGTS e danos morais._x000D_
------------------------------------------------_x000D_
REMOTA</t>
  </si>
  <si>
    <t>A demanda tem como objeto o reconhecimento de vínculo de emprego com o Banco e a condição de bancária e a condenação da reclamada para pagamento de horas extras, uma hora diária de intervalo intrajornada não concedido, quilômetros rodados, diferenças salariais, repouso remunerado, gratificação semestral, assistência judiciária, entre outros.</t>
  </si>
  <si>
    <t>vínculo de emprego com o banco sicredi de difícil reversão no tribunal, porém com mais chance de êxito no TST.  a exceção do vínculo de emprego, decisão de difícil reversão nos demais tópicos pelas reclamada.</t>
  </si>
  <si>
    <t>A demanda tem como objeto o reconhecimento de vínculo de emprego com o Banco e a condição de bancária e a condenação da reclamada para pagamento de horas extras, verbas rescisórias, uma hora diária de intervalo intrajornada não concedido,equiparação salarial, reparação do dano moral e assédio moral, diferenças salariais, repouso remunerado, gratificação semestral, assistência judiciária, entre outros.</t>
  </si>
  <si>
    <t>002</t>
  </si>
  <si>
    <t>0020581-90.2016.5.04.0211</t>
  </si>
  <si>
    <t>A demanda tem como objeto o reconhecimento de vínculo de emprego com o Banco e a condição de bancária e a condenação da reclamada para pagamento de horas extras, verbas rescisórias, uma hora diária de intervalo intrajornada não concedido, reparação do dano moral e assédio moral, diferenças salariais, repouso remunerado, gratificação semestral, assistência judiciária, entre outros.</t>
  </si>
  <si>
    <t>A demanda tem como objeto o pagamento de horas extras, uma hora diária de intervalo intrajornada não concedido, férias em dobro, acúmulo de função, equiparação salarial, reparação do dano moral e assédio moral, gratificação semestral, assistência judiciária, entre outros.</t>
  </si>
  <si>
    <t>condenação da sentença de difícil reversão no tribunal. ponto validado que deve ser mantido no tribunal diante da prova realizada.</t>
  </si>
  <si>
    <t>A demanda tem como objeto o pagamento de horas extras, intervalo intrajornada, intervalo do artigo 384 da CLT, honorários advocatícios, danos morais, entre outros.</t>
  </si>
  <si>
    <t>Requer-se  reconhecimento do vínculo empregatício com o primeiro reclamado, enquadramento na categoria dos bancários, enquadramento na categoria dos financiários, responsabilidade solidária e subsidiária dos reclamados, abono único, participação nos lucros e resultados, diferenças de auxílio refeição e auxílio cesta alimentação, horas extraordinarias com divisor 150, intervalo intrajornada com divisor 150, intervalo que antecede a jornada extraordinária, equiparação salarial, venda obrigatória de férias fazendo jus ao pagamento de 10 dias de férias por ano, em dobro, acrescido de 1/3 constitucional, adicional pelo acúmulo de função, pagamento da verba denominada  programa participação nos resultados, indenização por danos morais, encargos previdenciários e fiscais, honorários advocatícios, correção monetária e juros, pagamento o FGTS + 40% de multa, diferenças de férias, 13º salário.</t>
  </si>
  <si>
    <t>Valores apurados de acordo com a sentença de 1º Grau. Aguardando execução</t>
  </si>
  <si>
    <t>Requer-se reconhecimento do vínculo empregatício com o primeiro reclamado, enquadramento na categoria dos bancários, enquadramento na categoria dos financiários, responsabilidade solidária ou subsidiária dos reclamados, abono único, participação nos lucros e resultados, diferenças de auxílio refeição, auxílio cesta alimentação, horas extraordinárias com divisor 150, intervalo que antecede a jornada extraordinária, diferença salarial em razão da redução do valor base recebido habitualmente, indenização por danos morais, encargos previdenciários e fiscais, honorários advocatícios, juros e correção monetária, pagamento de FGTS + multa 40%, férias acrescidas de 1/3, décimo terceiro.</t>
  </si>
  <si>
    <t>Risco provável de acordo com decisão e calculo Acadrolli</t>
  </si>
  <si>
    <t>A demanda envolve a terceirizada de vigilância ONSEG, e tem como objeto horas extras, férias, natureza salarial do vale alimentação, adicional risco de vida, indenização pela lavagem do uniforme, doença ocupacional, entre outros, e a responsabilidade subsidiária da Cooperativa.</t>
  </si>
  <si>
    <t>Trata-se de empregado da terceira Onseg, que é solvente e a sentença foi improcedente.</t>
  </si>
  <si>
    <t>A demanda tem como objeto o pagamento de verbas rescisórias, adicional de insalubridade, danos morais, multa do artigo 477, salário família e a codenação solidária da cooperativa, tendo em vista que a demanda envolve empresa terceirizada de limpeza.</t>
  </si>
  <si>
    <t>nulidade da despedida; indenização por danos morais; danos materiais; honorários; aplicação do art. 475 J do CPC.</t>
  </si>
  <si>
    <t>0020262-64.2016.5.04.0101</t>
  </si>
  <si>
    <t>A demanda tem como objeto o reconhecimento de vínculo de emprego com o Banco e a condição de bancária e a condenação da reclamada para pagamento de horas extras, verbas rescisórias, uma hora diária de intervalo intrajornada não concedido, estabilidade no emprego, reparação do dano moral e assédio moral, diferenças salariais, repouso remunerado, gratificação semestral, assistência judiciária, entre outros.</t>
  </si>
  <si>
    <t>Reclamatória trabalhista com os pedidos de danos morais, diferenças salariais, horas extras, horas extras  - intervalo intrajornada, enquadramento como bancário, condenação solidária/subsidiária das Rés.</t>
  </si>
  <si>
    <t>-solidariedade; subsidiariedade; baixa CTPS; Rescisórias; insalubridade; Hora Extra; art. 384; DSR; FGTS; art. 467; art. 477; férias; 13º salário; dano moral; art. 466.</t>
  </si>
  <si>
    <t>Provável perda e difícill reversão TRT - INSOLVENTE</t>
  </si>
  <si>
    <t>0010205-76.2015.5.09.0749</t>
  </si>
  <si>
    <t>Requer-se a responsabilidade solidária e subsidiária dos reclamados, aplicação da jornada de trabalho de bancário, reconhecimento de vínculo empregatício com o primeiro reclamado, aplicação da súmula 55 do TST, adicional por tempo de serviço, equiparação salarial, participação nos lucros e resultados, diferenças de auxílio refeição, auxílio cesta alimentação, integração a remuneração, horas extras com percentual do divisor 150, intervalo intrajornada, intervalo que antecede a jornada extraordinária(aplicação do art. 384 CLT), horas extras em viagens para cursos, reuniões e treinamentos, cursos pela internet, adicional pelo acúmulo de função, indenização por desvio de função, kilômetros rodados, indenização por danos morais decorrente de doença do trabalho, indenização por danos materiais (pensão vitalícia), constituição de capital por razão da pensão que pleiteia, antecipação dos efeitos da tutela, indenização por dano moral decorrente de assédio moral, encargos previdenciários e fiscais, juros de mora, correção monetária e juros, honorários advocatícios.</t>
  </si>
  <si>
    <t>Pendente julgamento de RO</t>
  </si>
  <si>
    <t>Requer-se responsabilidade subsidiária, intervalo interjornada, intervalo intrajornada, horas extras e suas diferenças com divisor 150, férias acrescidas de 1/3, 13º salário, aviso prévio indenizado, FTGS + multa 40%, salário substituição, auxílio refeição, adicional de periculosidade, adicional de insalubridade, danos morais, assistência judiciária gratuita</t>
  </si>
  <si>
    <t>Não há contingência eis que se trata de ação de 3º (transnacional). Protocolamos ED</t>
  </si>
  <si>
    <t>-Retifca Ctps; Rescisórias; Artigo 477; Artigo 467; FGTS.</t>
  </si>
  <si>
    <t>Provável -Revelia 1ª reclamada - Subsidiariedade, 13º sal.; férias; FGTS; multa 477; 467 CLT.</t>
  </si>
  <si>
    <t>0010124-45.2016.5.15.0032</t>
  </si>
  <si>
    <t>Requer-se responsabilidade subsidiária, intervalo interjornada, intervalo intrajornada, horas extras e suas diferenças com divisor 150, férias acrescidas de 1/3, 13º salário, aviso prévio indenizado, FTGS + multa 40%, salário substituição, auxílio refeição, adicional de periculosidade, adicional de insalubridade, danos morais, assistência judiciária gratuita.</t>
  </si>
  <si>
    <t>Reclamatória trabalhista com os pedidos de multa do art. 477 da CLT, diferenças salariais, gratificação de função, FGTS, multas convencionais, heras extras - reflexos. PPR.</t>
  </si>
  <si>
    <t>Rodrigo Gladir Dal Bianco</t>
  </si>
  <si>
    <t>0000350-93.2016.5.12.0025</t>
  </si>
  <si>
    <t>Foro Trabalhista de Xanxerê - SC / Vara do Trabalho</t>
  </si>
  <si>
    <t>Requer-se o enquadramento na categoria dos bancários, horas extras, auxílio refeição, auxílio alimentação, gratificação de função e de caixa, 13º salário, FGTS, aplicação da súmula 55 TST, solidariedade passiva do grupo econômico, adicional de transferência, horas extras aos sábados e domingos (festas, em mudança de agência, cursos, reuniões e viagens, cursos online, intervalo para descanso e alimentação, pagamento de uma hora extra por dia (intervalo intrajornada), repouso semanal remunerado, reflexos e integrações de horas extras, integração de comissões, venda obrigatória das férias, participação nos lucros e resultados, indenização com vestuário, despesas com aluguel, indenização de despesas com combustível e depreciação do veículo, adicional pelo risco de vida, danos morais, dano existencial, multa/cláusulas dissídios coletivos, justiça gratuita, honorários advocatícios, juros e correção monetária.</t>
  </si>
  <si>
    <t>Não há contingência eis que representamos apenas a central.</t>
  </si>
  <si>
    <t>O reclamante pleiteia férias proporcionais com adicional de 1/3 do salário, 13° salário, Horas Extras e  FGTS.</t>
  </si>
  <si>
    <t>A demanda envolve a terceirizada de segurança Inviolável e tem como objeto o pagamento de horas extras, indenização pelo uso de uniforme, quilômetros rodados, salário paga por fora, honorários advocatícios e a condenação subsidiária da Cooperativa.</t>
  </si>
  <si>
    <t>Trata-se de processo de terceira solvente em que o Sicredi foi condenado subsidiariamente.</t>
  </si>
  <si>
    <t>Reclamatória trabalhista com os pedidos de diferenças de verbas rescisórias, reconhecimento da condição de bancária, intervalo intrajornada, intervalo do art. 384 da CLT, auxilio refeição e alimentação, PLR e honorários advocatícios.</t>
  </si>
  <si>
    <t>Reclamatória trabalhista com os pedidos de retificação da data de saída da CTPS, enquadramento como bancário, pagamento de comissões. horas extras, intervalo intrajornada, FGTS + multa de 40%, horas extras - sobreaviso, equiparação salarial, ressarcimento combustível, PLR, multas convencionais, assédio moral - danos morais, multa pelo atraso da homologação do TRCT, indenização face os descontos fiscais e honorários.</t>
  </si>
  <si>
    <t>4. Acórdão Recurso Ordinário - Provido</t>
  </si>
  <si>
    <t>0020154-93.2016.5.04.0211</t>
  </si>
  <si>
    <t>-Vínculo; COND. BANC. FINANC; Pedidos decorrentes; Sumula 55; Horas Extras; Artigo 384; Artigo 71; Kilometros Rodados; Férias; Desvio; Dano moral; oficia mpt; Quebra caixa.</t>
  </si>
  <si>
    <t>Requer-se o enquadramento na categoria dos bancários, equiparação salarial, adicional de transferência, horas extras excedentes à sexta diária e, sucessivamente, da 8ª diária, intervalo intrajornada, participação nos lucros e resultados, pagamento em dobro das férias, indenização pelo transporte de valores, indenização pelo uso do veículo próprio em favor do empregador, multa rescisória art 477, encargos previdenciários e fiscais, correção monetária, honorários advocatícios.</t>
  </si>
  <si>
    <t>Requer-se a aplicação da teoria da solidariedade ativa do grupo econômico no enquadramento sindical e aplicação de jornada de trabalho de bancário, reconhecimento do vínculo empregatício com o primeiro reclamado, enquadramento na categoria dos bancários, responsabilidade solidária e subsidiária, aplicação da súmula 55 do TST, adicional por tempo de serviço, equiparação salarial, participação nos lucros e resultados, diferenças de auxílio refeição, auxílio cesta alimentação, pagamento de auxílio refeição e cesta alimentação referente ao período do aviso prévio indenizado, horas extraordinárias com percentual do divisor 150, intervalo intrajornada, horas extras em viagens para cursos, treinamentos e reuniões e cursos pela internet, repouso de digitador, intervalo que antecede a jornada extraordinária, adicional pelo acúmulo de função, adicional de risco pelo transporte de valores, dano moral pelo risco de vida, encargos previdenciários e fiscais, juros de mora, correção monetária e juros, honorários advocatícios.</t>
  </si>
  <si>
    <t>Autos pendente de julgamento de recursos</t>
  </si>
  <si>
    <t>O reclamante pleiteia seguro Desemprego, Aviso Prévio, Horas Extras, Danos Morais, 13° salário, Férias (dobro e com 1/3) e Multa do Art. 477 e 467 da CLT.</t>
  </si>
  <si>
    <t>A demanda tem como objeto o reconhecimento da condição de bancária e a condenação da reclamada para pagamento de horas extras, verbas rescisórias, uma hora diária de intervalo intrajornada não concedido, quilometros rodados, equiparação salarial, reparação do dano moral e assédio moral, diferenças salariais, repouso remunerado, gratificação semestral, assistência judiciária, entre outros.</t>
  </si>
  <si>
    <t>processo com possível reconhecimento da condição de bancário no tribunal porém com mais chance de reforma no TST. processo com considerável chance de ser invalidado os controles de ponto, ensejando condenação ao pagamento de horas extras, inclusive decorrente de intervalo intrajornada. demais pedidos com poucas chances de êxito.</t>
  </si>
  <si>
    <t>0010109-72.2015.5.09.0325</t>
  </si>
  <si>
    <t>Reclamatória trabalhista com os pedidos: diferenças salariais, adicional de risco, horas extras, intervalo intrajornada, adicional noturno, danos morais, multa do art. 477 e 467 da CLT,</t>
  </si>
  <si>
    <t>0021766-48.2015.5.04.0002</t>
  </si>
  <si>
    <t>-vínculo; condição de bancário; hora extra; km; equiparação; cursos; assédio moral; férias; inépcia férias; art. 467.</t>
  </si>
  <si>
    <t>Acordo realizado no montante de R$ 109.250,00.</t>
  </si>
  <si>
    <t>Requer-se enquadramento na categoria dos financiários, verbas salariais, participação nos lucros e resultados, horas extras (divisor 150), intervalo intrajornada, intervalo que antecede a jornada extraordinária, adicional pelo acúmulo de função, gratificação de caixa, recolhimento dos encargos previdenciários e fiscais, honorários advocatícios, pagamento do FGTS + multa de 40% sobre todas as verbas reclamadas, atualização monetária e juros.</t>
  </si>
  <si>
    <t>Sentença Improcedente, sem valores a serem apurados. Sem depósito para ser cadastrado</t>
  </si>
  <si>
    <t>Requer-se  a gratuidade da justiça, o acúmulo de funções, intervalo intrajornada, jornada de trabalho excedente à 6ª (sexta) diária, horas extras, reflexos de horas extras, descanso obrigatório antes do período extraordinário, da ilegalidade do desconto superior a 30%, danos morais por assédio moral, restituição dos valores pagos em fraude aplicada contra o banco que foi descontada de seu salário, salário substituição, aviso prévio proporcional, da exibição de documentos para análise dos pedidos, em especial a jornada excedente à 6ª diária, cartões ponto e holerites, honorários advocatícios (sucumbência), perdas e danos (honorários contratuais), contribuições previdenciárias.</t>
  </si>
  <si>
    <t>Requer-se reconhecimento do início e do termo do contrato de emprego, enquadramento na categoria dos financiários, o inadimplemento das verbas salariais, diferenças da parcela de participação nos lucros e resultados(fixa e variável), horas extraordinárias (divisor 150), intervalo intrajornada, intervalo que antecede a jornada extraordinária, diferenças salariais em razão da equiparação salarial, encargos previdenciários e fiscais, honorários advocatícios, pagamento do FGTS acrescidos de multa de 40% sobre as verbas reclamadas nesta ação, atualização monetária e juros.</t>
  </si>
  <si>
    <t>condição de bancária; unicidade contratual; diferenças salariais; equiparação salarial; nulidade do regime de compensação; horas extras; intervalo intrajornada; intervalo do art. 384 da CLT; férias; gratificação semestral; PLR</t>
  </si>
  <si>
    <t>0021015-50.2015.5.04.0523</t>
  </si>
  <si>
    <t>indenização substitutiva da estabilidade provisória; indenização por danos morais; aplicação do art. 467 da CLT.</t>
  </si>
  <si>
    <t>improcedência de difícil reversão no tribunal.</t>
  </si>
  <si>
    <t>Pleiteia a reclamante a condenação subsidiaria da reclamada, para pagamento de salários em atraso, danos morais, diferenças de FGTS e danos materiais.</t>
  </si>
  <si>
    <t>Pleiteia a reclamante o pagamento de diferenças salariais, horas extras, nulidade da demissão, fornecimento de plano de saúde, pensão vitalícia, danos morais, danos materiais, recebimento de prêmio, FGTS, retificação da CTPS, multa do art. 467 e indenização em perdas e danos.</t>
  </si>
  <si>
    <t>A demanda tem como objeto o reconhecimento de vínculo de emprego com o Banco e a condição de bancária, inclusive no período de estágio, e a condenação da reclamada para pagamento de horas extras, intervalo intrajornada, intervalo do artigo 384 da CLT, equiparação salarial, gratificação semestral, assistência judiciária, entre outros.</t>
  </si>
  <si>
    <t>A sentença foi dada como improcedente, a reclamante recorreu da decisão. Aguardar recurso ordinário da reclamante.</t>
  </si>
  <si>
    <t>Pleiteia a reclamante o ressarcimento de despesas médicas, acumulo de função, danos morais em razão de discriminação e danos morais por transporte de valores.</t>
  </si>
  <si>
    <t>0020817-76.2015.5.04.0211</t>
  </si>
  <si>
    <t>-CONTRATUALIDADE;_x000D_
-NULIDADE DO CONTRATO DE ESTÁGIO – VÍNCULO EMPREGATÍCIO E DIFERENÇAS;_x000D_
-HORAS EXTRAS;_x000D_
-INTERVALO INTRAJORNADA;_x000D_
-HORAS A DISPOSIÇÃO EM EVENTOS, CURSOS, TREINAMENTOS, REUNIÕES,_x000D_
SEMINÁRIOS, PRÉ-ASSEMBLEIAS E ASSEMBLEIAS;_x000D_
-INTERVALO INTERJORNADA;_x000D_
-ADICIONAL NOTURNO E HORA NOTURNA REDUZIDA;_x000D_
-DIFERENÇAS SALARIAIS-EQUIPARAÇÃO SALARIAL;_x000D_
–INDENIZAÇÃO PELO USO DO VEÍCULO PARTICULAR;_x000D_
-GRATIFICAÇÃO SEMESTRAL - INTEGRAÇÃO;_x000D_
-PARTICIPAÇÃO NOS LUCROS E RESULTADOS;_x000D_
-DANOS MORAIS/ASSÉDIO MORAL;_x000D_
-INTERVALO ART. 384 DA CLT;_x000D_
-HONORÁRIOS ADVOCATÍCIOS;</t>
  </si>
  <si>
    <t>8. Ação de Cobrança de Contribuição Sindical</t>
  </si>
  <si>
    <t>Recolhimento Contribuições Sindicais de 2011 à 2015</t>
  </si>
  <si>
    <t>68. Acórdão Agravo de Petição - Provido Parcialmente</t>
  </si>
  <si>
    <t>3. Consignação em Pagamento</t>
  </si>
  <si>
    <t>Consignação em Pagamento da Taxa Associativa.</t>
  </si>
  <si>
    <t>O reclamante pleiteia indenização em danos morais, materiais e multa do art. 477 da CLT.</t>
  </si>
  <si>
    <t>0010191-44.2015.5.09.0668</t>
  </si>
  <si>
    <t>Reclamatória trabalhista envolvendo pedido de enquadramento sindical, responsabilidade solidári, horas extras, intervalo intrajornada, assédio moral.</t>
  </si>
  <si>
    <t>A demanda tem como objeto o reconhecimento de vínculo de emprego com o Banco e a condição de bancária e a condenação da reclamada para pagamento de horas extras,  uma hora diária de intervalo intrajornada não concedido,  reparação do dano moral e assédio moral, diferenças salariais, repouso remunerado, gratificação semestral, assistência judiciária, entre outros.</t>
  </si>
  <si>
    <t>15. Embargos de declaração do RO - Desacolhidos</t>
  </si>
  <si>
    <t>a exceção do reconhecimento da condição de financiário que pode ser reformada no TST, os demais itens da condenação são de difícil reversão.</t>
  </si>
  <si>
    <t>A demanda tem como objeto o deferimento do vínculo com o Banco, com o reconhecimento da condição de bancário e a condenação solidária das reclamadas à pagarem: horas extraordinárias, seis horas diárias, férias com 1/3, PLR, sábado trabalhado sendo repouso, o deferimento das verbas previstas na norma dos bancários, dano moral e assédio moral, e PLR, FGTS, entre outros.</t>
  </si>
  <si>
    <t>Requer-se o enquadramento da categoria dos bancários, não sendo possível, aplicar a súmula 55 do TST, a jornada de trabalho com pagamento de horas extras, horas extras excedentes às seis horas diárias aplicando divisor 150, não sendo possível requer-se o pagamento de todas as horas extras laboradas além da oitava hora diária, violação do intervalo intrajornada aplicando o pagamento de uma hora normal mais adicional de 50% sobre a remuneração da hora normal de trabalho, desvio de função para tesoureiro e caixa, acúmulo de função como "assistente de atendimento", "caixa" e "tesoureiro" e o pagamento das diferenças salariais, correção monetária, assistência judiciária, honorários advocatícios.</t>
  </si>
  <si>
    <t>Pendente julgamento do TRT</t>
  </si>
  <si>
    <t>Antecipação de tutela para que a Caixa Economica Federal proceda o recolhimento das contribuições sindicais em favor do autor do processo e no final do processo que o reclamante seja declarado como legitimo representante dos empregados que trabalham para a reclamada, ficando a reclamada obrigada permanentemente a recolher todas as contribuições sindicais em favor do autor da reclamação trabalhista.</t>
  </si>
  <si>
    <t>-diferenças salariais conforme salário compatível com a atividade de bancário; verba denominada de “Adicional por Tempo de Serviço"; Auxílio Refeição e Auxílio Cesta Alimentação; PLR; gratificação por semestre; horas extras e reflexos; diferenças salariais;.</t>
  </si>
  <si>
    <t>A demanda tem por objeto o deferimento da estabilidade provisória/garantia de emprego em decorrência de acidente de trabalho, depósito do FGTS, acúmulo de função, descontos indevidos, da retificação da carteira de trabalho e previdência social e  indenização por dano moral.</t>
  </si>
  <si>
    <t>Reclamatória Trabalhista alegando que teve redução salarial indevida</t>
  </si>
  <si>
    <t>0020509-40.2015.5.04.0211</t>
  </si>
  <si>
    <t>-Horas extras;_x000D_
-Intervalos não concedidos;_x000D_
-Despesas e gastos com a utilização do veículo;_x000D_
-Integração das premiações pagas “extrafolha”;</t>
  </si>
  <si>
    <t>Provável perda do Art. 384.</t>
  </si>
  <si>
    <t>A demanda tem como objeto o deferimento do vínculo com o Banco, com o reconhecimento da condição de bancário e a condenação solidária das reclamadas à pagarem: horas extraordinárias, seis horas diárias, férias com 1/3, PLR, sábado trabalhado sendo repouso, o deferimento das verbas previstas na norma dos bancários, dano moral e assédio moral, equiparação salarial, PLR, FGTS, entre outros.</t>
  </si>
  <si>
    <t>Pretende a parte autora, segredo de justiça, assistência judiciária gratuita, nulidade do contrato de trabalho com a Cooperativa Sicredi União e Ecolimp Terceirização de serviços, vinculo empregatício, enquadramento como Bancário, reajuste salarial, diferença salarial como Bancário, PLR, aplicação do CCT dos Bancários, equiparação salarial, reconhecimento de vinculo com a 2ª reclamada, responsabilidade solidária, inaplicabilidade do art. 224 da CLT, Horas extras excedentes da 6ª diária, adicional de 50%, divisor 150/180, férias, décimos terceiros, aviso prévio, verbas rescisórias, FGTS, Multa de 40%, intervalo do 384 da CLT, intervalo intrajornada, desvio de função, Indenização por utilização de veiculo, cesta alimentação, auxilio alimentação, integração de auxilio e cesta alimentação, dano moral, multa convencional, honorários advocatícios, juros e correção monetária, descontos previdenciários e fiscais.</t>
  </si>
  <si>
    <t>equiparação salarial; horas extras; intervalo intrajornada; indenização por danos morais; FGTS sobre as parcelas deferidas; honorários.</t>
  </si>
  <si>
    <t>Cobrança de Contribuição Sindical - 2011 à 2015</t>
  </si>
  <si>
    <t>Requer-se unicidade contratual, reintegração ao trabalho, vínculo com a primeira reclamada, enquadramento na categoria dos bancários, adicional por tempo de serviço, salário compatível com a atividade de bancário, participação de lucros e resultados, aplicação dos instrumentos coletivos da categoria bancária, equiparação a bancário (súmula 55 TST), responsabilidade solidária, inaplicabilidade do artigo 224 CLT, horas excedentes à sexta diária, intervalo intrajornada, salário substituição, indenização pela utilização do veículo do reclamante em benefício das reclamadas, pagamento da cesta alimentação, integração do salário alimentação, danos morais(cobrança abusiva de metas, rebaixamento de cargo, decorrente de acidente de trânsito, demora excessiva na homologação do TRCT), verbas rescisórias, F.G.T.S, multa convencional, multa do artigo 477 da CLT, honorários advocatícios, honorários de sucumbência, juros e correção monetária.</t>
  </si>
  <si>
    <t>Pendente decisão TST</t>
  </si>
  <si>
    <t>O processo tem como objeto diferenças salariais; PLR; gratificações; auxílio refeição; acúmulo de função; horas extras; intervalo intrajornada; férias; quilômetros rodados.</t>
  </si>
  <si>
    <t>sentença de improcedência com provável reforma da condição de bancário do trt.</t>
  </si>
  <si>
    <t>07383-2015-018-09-00-0</t>
  </si>
  <si>
    <t>Requer-se responsabilidade solidária, diferença salarial (redução salarial), aviso prévio indenizado, PLR, justiça gratuita, honorários advocatícios, contribuições previdenciárias e fiscais.</t>
  </si>
  <si>
    <t>diferenças salariais pela condição de bancário; condição de bancário; PLR; vínculo de emprego com o banco; férias; horas extras; intervalo intrajornada; intervalo do art. 384 da CLT; quilômetros rodados; salário substituição; indenização por danos morais; honorários.</t>
  </si>
  <si>
    <t>Requer-se vínculo empregatício com o primeiro reclamado durante todo o contrato de trabalho, enquadramento na categoria dos bancários, responsabilidade solidária e/ou subsidiária, enquadramento na categoria dos financiários , abono único, PLR, diferença entre auxílio refeição e cesta alimentação, horas extras referentes á 6ª diária e a 30ª semanal, intervalo intrajornada, intervalo que antecede a jornada extraordinária, diferença de férias acrescidas de 1/3, adicional de risco, dano moral, recolhimento de encargos previdenciários e fiscais, honorários advocatícios, atualização monetária, FGTS+40%</t>
  </si>
  <si>
    <t>Horas Extras e Indenização por Danos Morais por Demissão Injusta e Transporte de Valores.</t>
  </si>
  <si>
    <t>0020978-92.2015.5.04.0403</t>
  </si>
  <si>
    <t>-HE 50% + REFLEXOS;_x000D_
-HE ART 71 + REFLEXOS;_x000D_
-DIFERENÇA SALARIAL - EQUIPARAÇÃO + REFLEXOS.</t>
  </si>
  <si>
    <t>Possível perda das Horas Extras.</t>
  </si>
  <si>
    <t>reconhecimento de vínculo de emprego com o banco; condição de bancário; condição de financiário; horas extras; intervalo intrajornada; férias; quilômetros rodados; indenização por danos morais; honorários; juros.</t>
  </si>
  <si>
    <t>A demanda tem como objeto a condenação da reclamada ao pagamento de horas extras, intervalos intrajornada, adicional noturno, intervalo de 15 minutos diários, devolução dos valores despendidos com associação, salários substituição, acúmulo de funções, diferenças salariais, gratificação semestral, PLR, dobra de férias, aviso prévio, danos morais, dentre outros.</t>
  </si>
  <si>
    <t>vínculo de emprego com o banco e condição de bancário ou financiário; nulidade de alteração da jornada de trabalho; horas extras; adicional noturno; intervalo intrajornada; intervalo do art. 384 da CLT; indenização por danos morais; sobreaviso; honorários.</t>
  </si>
  <si>
    <t>Horas extras, multa convencional, indenização por danos morais, estabilidade provisória, honorários advocatícios e justiça gratuita.</t>
  </si>
  <si>
    <t>Auto Inf. nº 20.702.703-0</t>
  </si>
  <si>
    <t>A demanda tem como objeto o pagamento de horas extras, intervalo intrajornada, intervalo de 15 minutos diários, devolução dos valores com o ingresso no quadro de associados, salário substituição, acúmulo de funções, gratificação semestral, PLR, dobro de férias, danos morais, dentre outros.</t>
  </si>
  <si>
    <t>0002077-37.2015.5.12.0053</t>
  </si>
  <si>
    <t>A demanda tem como objeto o reconhecimento da condição de bancário, com o pagamento das parcelas prevista para a categoria e jornada de seis horas, pagamento de horas extras, intervalo intrajornada,  pagamento do intervalo da mulher previsto no artigo 384 da CLT, indenização por assédio moral, indenização por danos morais e materiais por assédio sexual, pagamento e integração da percela auxílio refeição/alimentação, pagamento de férias em dobro, diferenças salariais por salário substituição, indenização a título de imposto de renda, recolhimento previdenciário e honorários advocatícios,e a responsabilidade solidária/subsidiária do Banco Sicredi.</t>
  </si>
  <si>
    <t>Solid. estabilidade. ler. dano moral. 477. 467. rescisórias. vr. he. fgts.</t>
  </si>
  <si>
    <t>Provável perda devido a insolvência da terceira. Difícil reversão.</t>
  </si>
  <si>
    <t>9. Ação Anulatória de Multa</t>
  </si>
  <si>
    <t>0001086-92.2015.5.09.0005</t>
  </si>
  <si>
    <t>Auto de Infração nº 200339567._x000D_
Valor da Multa: R$ 1.449,12.</t>
  </si>
  <si>
    <t>Ação em que somos Autores. Fomos vitoriosos. Processo será encerrado</t>
  </si>
  <si>
    <t>Reclamatória trabalhista requerendo o enquadramento do reclamante como bancário, adicional de transferência, indenização por danos morais, PLR.</t>
  </si>
  <si>
    <t>Reclamatória trabalhista com pedidos de horas extras, enquadramento na categoria de Bancário, acumulo de funçõs, indenização por danos morais, férias, 13º.</t>
  </si>
  <si>
    <t>A demanda tem como objeto o deferimento da condição de bancária e a condenação solidária das reclamadas à pagarem as verbas previstas na norma dos bancários além das diferenças salariais, vale refeição e auxílio cesta alimentação, gratificação semestral, PLR, PPR, horas extras, intervalo intrajornada, equiparação, salário substituição,  danos morais, dentre outras.</t>
  </si>
  <si>
    <t>processo aguardando instrução, sendo de difícil parecer neste momento.</t>
  </si>
  <si>
    <t>A demanda tem como objeto o deferimento da condição de bancária e a condenação solidária das reclamadas à pagarem as verbas previstas na norma dos bancários além das diferenças salariais, vale refeição e auxílio cesta alimentação, gratificação semestral, PLR, PPR, horas extras, adicional noturno, intervalo intrajornada, pagamento de 15 minutos diários, salário substituição, danos morais, dentre outros.</t>
  </si>
  <si>
    <t>0011017-63.2015.5.15.0002</t>
  </si>
  <si>
    <t>Requer-se enquadramento na categoria dos bancários, pagamento das horas extras excedentes à 6ª hora diária, e à 8ª hora diária, com incidência nos DSR's, férias + 1/3, 13º salário, aviso prévio e FGTS + 40%, pagamento dos 15 minutos de intervalo antes das horas extraordinárias não usufruídos, equiparação salarial entre a Reclamante e Fábio Alex Fernandes, adicional por acúmulo de função incidente sobre a remuneração em 1/3, PLR (2010, 2011, 2012, 2013), pagamento das contribuições previdenciárias pelo Reclamado, assistência judiciária gratuita e pagamento dos honorários advocatícios por parte da Reclamada.</t>
  </si>
  <si>
    <t>-coord adm financ. tesoureiro. he. vínculo BANCO. dano moral transporte valor. 384. férias. sobreaviso. cursos. descontos. adic risco. plr. gs. vr.</t>
  </si>
  <si>
    <t>Provável perda - Difícil reversão</t>
  </si>
  <si>
    <t>- o pagamento dos intervalos não gozados ou gozados a menor, de forma integral, com os adicionais legais ou convencionais;_x000D_
-o pagamento de horas extras decorrentes dos cursos, treinamentos, eventos, reuniões, pré-assembleias e assembleias; _x000D_
-o pagamento das horas de intervalo não usufruídas, de forma Integral;_x000D_
-o pagamento do adicional noturno e da hora noturna reduzida, com reflexos;_x000D_
-o pagamento de 15 minutos diários de intervalos não concedidos (art. 384 da CLT);_x000D_
-indenização por danos morais;_x000D_
-diferenças salariais, decorrentes do exercício do cargo de gerente de negócios;_x000D_
-diferenças da Participação nos Resultados.</t>
  </si>
  <si>
    <t>Perda provável - impossibilidade de reversão TST.</t>
  </si>
  <si>
    <t>Requer-se enquadramento a condição de bancário/financiário para a parte Reclamante, pagamento das horas extras excedentes da 6ª diária (devendon ser utilizado o divisor 150 para o cálculo das horas extras), pagamento referente ao plano de saúde, reflexo do auxílio refeição e alimentação nos DSR's, retenção dos encargos previdenciários e fiscais, atualização monetária referente ao mês da prestação do trabalho, pagamento dos honorários advocatícios.</t>
  </si>
  <si>
    <t>Requer-se que seja reconhecido vínculo desde 06-05-2010 e pagamento de adicional de praça, salário variável, decorrentes, diferenças de auxílio alimentação de 05-2010 a 08-2011, equiparação do Reclamante à categoria de Bancário, pagamento de acréscimos de responsabilidade e serviços, pagamento de 10 dias de férias acrescidos de 1/3 durante toda contratualidade, pagamento de quantia pela depreciação do veículo da Reclamante pela Reclamada, horas extras excedentes da 6ª diária e 30ª semanal e reflexos em DSR sendo utilizado o divisor 150, pagamento do intervalo intrajornada, honorários advocatícios.</t>
  </si>
  <si>
    <t>Requer-se declaração subsidiária da 2ª Reclamada (Banco Cooperativo Sicredi), pagamento de horas extras da 6ª diária e 36ª semanal com adicional de 50% para dias laborados e 100% para dias destinados ao repouso semanal, com repercussão em DSR, férias +1/3, gratificações natalinas, FGTS + 40% e aviso prévio, intervalo de 15 minutos antes da jornada extraordinária, danos morais por carcere privado no local de trabalho, doença adquirida no trabalho decorrente do trauma do carcere privado, realização de perícia médica para reconhecimento do nexo causal, responsabilidade objetiva da Reclamada pelos danos na Reclamante, responsabilidade subjetiva da Reclamada de acordo com o art. 154 da CLT pelo descumprimento das regras de saúde e segurança do trabalhador para com a Reclamante, pagamento de valor não inferior à R$ 30.000,00 pela Reclamada por danos morais (redução da capacidade civil e qualidade de vida) suportados pela Reclamante, indenização por danos materiais consequentes da doença adquirida, pagamento de indenização vitalícia para a autora, readmissão da Reclamante em cargo relativo ao seu estado de saúde, emissão de CAT pela Reclamada, pagamento em dobro da remuneração correspondente ao período de afastamento mais R$ 20.000,00 por danos morais, pagamento das diferenças salariais do piso da categoria, pagamento do aviso prévio correto, pagamento de FGTS, assistência judiciária gratuita, ressarcimento dos honorários advocatícios.</t>
  </si>
  <si>
    <t>Requer-se enquadramento de bancário e direito da categoria, assim compreendidos: horas extras da 6ª diária e 30ª  semanal, com divisor 180, vale refeição e alimentação, aviso prévio, adicional por tempo de serviço, PLR. Sucessivamente, pede por horas extras habituais da 8ª diária e 44ª semanal com divisor 220, intervalo intrajornada e interjornada, férias, equiparação salarial com Valter Bonfim dos Santos, adicional de auxílio transferência, prêmio por resultados alcançados, indenização por danos morais, FGTS e justiça gratuita.</t>
  </si>
  <si>
    <t>Reclamatória Trabalhista envolvendo Diferença slarial, desvio de função, Horas extras, indenização por danos morais, adicional de transferência.</t>
  </si>
  <si>
    <t>Requer-se responsabilidade solidária entre as Rés, vínculo com o Banco Coop. Sicredi, , enquadramento na categoria dos bancários, diferenças salariais do reajuste do piso da categoria, pagamento do auxílio refeição, auxílio cesta alimentação e décima terceira sexta alimentação, auxílio creche/baba, pagamento da ausência remunerada em dobro, aviso prévio, atraso na homologação da rescisão contratual, multas convencionais previstas em cada uma das CCT's vigentes durante o contrato de trabalho, requalificação profissional, PLR, enquadramento na categoria dos financiários e seu direitos recorrentes como diferenças salariais do reajuste da categoria, anuenios, salário substituição, pagamento da diferença das horas extras da 6ª diária, hora extra - intervalo intrajornada, pagamento RSR em dobro, divisor 200, pagamento das férias em dobro, despesas decorrentes do uso de veículo próprio, pagamento das despesas de deslocamento, reflexo e repercussões, diferenças de salário maternidade e seguro desemprego, depósitos fundiários incluindo 11,20 % a título de FGTS, art. 477, § 8º e 467 da CLT, justiça gratuita, honorários advocatícios, juros de mora, contribuições previdenciárias e fiscais</t>
  </si>
  <si>
    <t>Pendente julgamento recursos</t>
  </si>
  <si>
    <t>Requer-se responsabilidade solidária entre as reclamadas, equiparação salarial, enquadramento bancário, diferenças salariais em razão do exercício de cargo de Assessora de Meios de Pagamento, horas extras da 6ª diária e 30ª semanal, com divisor 150, indenização de R$ 90,00 diários pela utilização de veículo próprio e desvalorização do veículo, diferenças salariais em razão da equiparação salarial com Rodrigo Orlando Scalco, indenização por danos morais, multa art. 467 da CLT, justiça gratuita, juros e correção monetária, descontos previdenciários e fiscais, honorários advocatícios.</t>
  </si>
  <si>
    <t>0020138-68.2015.5.04.0731</t>
  </si>
  <si>
    <t>-Nulidade da anotação em CTPS; reconhecido vinculo desde 18/07/1997; Diferença salariais; Integração de parcelas pagas 'PF'; Complementação salarial proporcional a majoração na jornada a partir de 2008; HE e RSR; PPR; Honorários Advocatícios.</t>
  </si>
  <si>
    <t>Provável perda devido a instância de Julgamento. Improvável reversão.</t>
  </si>
  <si>
    <t>O reclamante ajuizou reclamação trabalhista requerendo, em síntese, horas extras, intervalo intrajorndada, Danos morais, indenização pela utilização de veículo próprio, integração do vale alimentação.</t>
  </si>
  <si>
    <t>0002289-38.2014.5.09.0195</t>
  </si>
  <si>
    <t>Requer-se enquadramento como Bancário, horas extraordinária, horas extras excedentes da 6ª diária e trigésima semanal, aplicação do divisor 150, intervalo intrajornada, diferença de horas extras, PLR, diferenças do PLR,férias em dobro, honorários advocatícios, intervalo artigo 384, descaso semanal remunerado, assistência judiciaria gratuita, juros moratórios, recolhimento de encargos fiscais e previdenciários e apuração do IR ocorra conforme o ART 44 da lei 12.350/2010.</t>
  </si>
  <si>
    <t>Requer-se unicidade contratual, enquadramento como bancário, vínculo empregatício com o Banco, responsabilidade solidária de todas as Rés, aplicação súmula 55 do TST, pagamento das verbas salariais decorrente do enquadramento como bancária: adicional por tempo de serviço e PLR, diferenças auxílio refeição e cesta alimentação, integração da cesta alimentação e auxílio refeição; horas extraordinárias compreendidas em horas extras excedente da 6ª, intervalo intrajornada, art. 384 da CLT, reconhecimento de desvio funcional, diferenças salariais decorrente de equiparação salarial eindenização por danos morais, além dos recolhimentos dos encargos previdenciários e fiscais sobre as verbas deferidas, juros, honorários advocatícios e incidência de FGTS..</t>
  </si>
  <si>
    <t>-Reconhecimento da condição de financiário  do obreiro, sendo considerada extraordinária as horas laboradas inclusive a partir da 6ª diária e 30ª semanal e reflexos;_x000D_
-HE além da 6ª diária;_x000D_
-Equiparação salarial;_x000D_
-Ressarcimento das despesas com telefone móvel;_x000D_
-Assédio moral;</t>
  </si>
  <si>
    <t>Provável perda para HE (além da 8ª), FGTS e Férias.</t>
  </si>
  <si>
    <t>Requer que prevaleça a declaração de que a parta autora prestava serviço isonômicos ao de um bancário, pagamento das referidas parcelas durante todo período contratual (Salário de Gerente da Categoria, Ajustes Salariais Anuais, férias e Décimo terceiro salários), Horas Extraordinárias, tendo em vista que trabalhava das 8:00/8:15 até as 19:00 com apenas 30 minutos para refeição, aplicação do artigo 384 ao caso concreto e pagamento das horas extras feitas pelo autor, danos morais de forma que o autor afirma ter sido difamado perante seu meio social por atos impensáveis e irresponsáveis por parte da parte reclamada, danos morais por quilômetro rodado, valor de encargos previdenciários e fiscais ao valor do final da condenação a título de indenização, atualização do débito trabalhista e honorários advocatícios.</t>
  </si>
  <si>
    <t>Requer equiparação a bancário conforme a súmula 55 do TST, reconhecimento de todos os benefício legais e convencionais previsto nos instrumentos normativos dos Bancários, como adicional por tempo de serviço, PLR e auxílio refeição e/ou alimentação, multa convencional por infração cometida e horas extras excedentes da 6ª e 30ª diária, sucessivamente, excedentes da 8ª diária; horas in itinere; horas extras de intervalo intra e interjornada; adicional noturno, ntegração do valor de 13°, FGTS, férias, aviso prévio e afins, tendo em vista que esses valores devem ser alterados tendo em vista as jornadas extraordinárias; indenização pela utilização de veículo em benéfico do empregador em 20% do valor de mercado do veículo; indenização por dano moral por ter sua situação profissional e financeira deteriorada; ressarcimento do valor gasto entre Astorga e Maringá; assistência judiciária gratuita, honorários advocatícios e descontos previdenciários e fiscais.</t>
  </si>
  <si>
    <t>0021015-84.2014.5.04.0523</t>
  </si>
  <si>
    <t>A demanda tem por objeto a condenação subsidiaria das reclamadas ao pagamento de piso salaria, intervalo intrajornada, integração dos valore pagos "por fora", vale-transporte, adicional de risco de vida, adicional de periculosidade, indenização pelo quilometro rodado, danos morais, dentre outros.</t>
  </si>
  <si>
    <t>Requer vínculo empregatício com o Banco Coop. Sicredi, além da nulidade do contrato de estágio para ser enquadrado na categoria de bancário e aplicação da jornada de trabalho de tal, responsabilidade solidária dos reclamados, que seja aplicado o artigo 224 da CLT, inadimplemento de verbas como adicional por tempo de serviço, salário compatível com a atividade de bancário e PLR, diferença das verbas de auxílio refeição e inadimplemento do auxílio cesta alimentação, que a data de desligamento na CTPs da autora seja alterada de 26 de maio de 2014 para 07 de agosto de 2014, horas extraordinárias, tendo em vista que a parte autora tinha que trabalhar sábados, domingos e feriados, participar de feiras, festas e almoços comunitários numa média de 2 horas por mês, intervalo intra jornada sendo que o autor só tinha 40 minutos para almoço, horas extras por cursos feitos na internet, salário substituição, danos materiais por quilômetros rodados, dano moral por metas abusivas, que a retenção dos impostos de renda sobre as verbas aqui deferidas seja calculada aplicando tabela mensal do referido tributo e honorários advocatícios.</t>
  </si>
  <si>
    <t>A demanda tem como objeto o deferimento da condição de financiária e a condenação ao pagamento das diferenças salariais, horas extras, equiparção, dentre outros.</t>
  </si>
  <si>
    <t>.Requer-se horas extras excedentes da 8ª diária e 40ª semanal, aviso prévio, multa rescisória de 40% sobre FGTS, supressão da intrajornada, art. 384 da CLT, divisor 200, férias, férias do período aquisitivo, participação nas sobras, danos morais/transporte de numerário, honorários advocatícios,</t>
  </si>
  <si>
    <t>Reclamatória Trabalhista requerendo Horas extras;Intervalo intrajornada; Indenização danos morais – transp. Numerário; e PLR.</t>
  </si>
  <si>
    <t>0001794-59.2014.5.12.0017</t>
  </si>
  <si>
    <t>Diferenças de verbas rescisórias, PLR 2013/2014, comissões, horas extras excedentes da 6ª diária e 30ª semanal e, sucessivamente, da 8ª diária e 44ª semanal, intervalo intrajornada, horas de sobreaviso, indenização por danos morais e materiais, honorários.</t>
  </si>
  <si>
    <t>A demanda tem como objeto o deferimento da condição de bancária e a condenação solidária das reclamadas à pagarem as verbas previstas na norma dos bancários além das diferenças salariais, auxílio refeição e cesta alimentação, gratificação semestral, PLR, PPR, multa estipulada na convenção coletiva, horas extras, adicional noturno, intervalo intrajornada, danos morais, dentre outros.</t>
  </si>
  <si>
    <t>Reclamatória Trabalhista envolvendo Adicional de transferência; Horas extras; Intervalo intrajornada; Danos morais – transporte numerário</t>
  </si>
  <si>
    <t>Requer diferença salarial, acumulo de funçoes, reflexos, decimo terceiro, ferias, FGTS, Horas extras, horas extras intervalo intrajornada, DSR, férias em dobro, hoars extras extraordinária e honorários advocatícios.</t>
  </si>
  <si>
    <t>A demanda tem como objeto o deferimento da condição de bancária e a condenação solidária das reclamadas à pagarem as verbas previstas na norma dos bancários além das diferenças salariais, adicional por tempo de serviço, PLR, auxílio refeição e cesta alimentação, horas extras, intervalo intrajornada, danos morais e materiais, dentre outros.</t>
  </si>
  <si>
    <t>A demanda tem como objeto a declaração de nulidade do contrato de trabalho com as demais reclamadas e o reconhecimento do vínculo apenas com a cooperativa, bem como a condenação ao pagamento de diferenças salariais, auxílio alimentação, adicional por tempo de serviço, gratificação semestral, PLR, adicional de insalubridade, horas extras, intervalo intrajornada, pagamento de 15 minutos por dia, adicional noturno, danos morais, dentre outros.</t>
  </si>
  <si>
    <t>A demanda tem como objeto o deferimento da condição de bancária e a condenação solidária das reclamadas à pagarem as verbas previstas na norma dos bancários além das diferenças salariais, adicional por tempo de serviço, PLR, auxílio refeição e cesta alimentação, horas extras, intervalo intrajornada, sobreaviso, danos morais, dentre outros.</t>
  </si>
  <si>
    <t>Vínculo empregatício pretérito, Doença ocupacional, Estabilidade, Pensão Vitalícia, Dano Moral, Horas Extras, Intervalo Interjornada, Difereças salariais, Equiparação, Intervalo Intrajornada, Verbas Rescisórias, FGTS + 40%, Recolhimento previdenciário, Multa dos artigos 467 e 477 da CLT, Acúmulo de Função, Intervalo do Art. 384 da CLT.</t>
  </si>
  <si>
    <t>A demanda tem por objeto a reversão do pedido de demissão, adicional de periculosidade, horas extras, intervalo intrajornada, honorários advocatício.</t>
  </si>
  <si>
    <t>A demanda tem por objeto a condenação da reclamada ao pagamento de horas extras e danos morais.</t>
  </si>
  <si>
    <t>Horas Extras, Aviso Prévio, Décimo terceiro, Férias + 1/3, FGTS + 40%, Intervalo Interjornadas, Equiparação Salarial, Participação nos Lucros, Multas dos Arts 467 e 477 da CLT, Indenização por Danos Morais e Materiais.</t>
  </si>
  <si>
    <t>0021107-49.2014.5.04.0010</t>
  </si>
  <si>
    <t>Reflexos de horas extras;_x000D_
Horas de interalo;_x000D_
Alimentação;_x000D_
Domingos e feriados;_x000D_
Indnização dano moral; Verbas rescisórias;_x000D_
JG;_x000D_
Honorarios;_x000D_
467 e 477;_x000D_
FGTS e INSS;"""</t>
  </si>
  <si>
    <t>Requer reconhecimento da formação do grupo econômico, enquadramento como bancário, decretação de nulidade e fraude na rescisão do contrato, multa, horas extras, intervalo intrajornada, horas in itinere, férias, descanso semanal remunerado sobre todas as comissões, acumulo de função, PLR, Dano moral, dano material, Justiça gratuita e honorários advocatícios.</t>
  </si>
  <si>
    <t>Sentença totalmente Improcedente</t>
  </si>
  <si>
    <t>Requer vinculo empregatício, enquadramento como bancário, responsabilidade solidaria, adimplimento das verbas salariais, PLR, Auxilio refeição, cesta, alimentação, horas extraordinárias divisor 150, intervalo intrajornada aplicação do divisor 150, intervalo 384, Adicional pelo acumulo de função, gratificação de caixa,k adicional de risco, dano moral, encargos previdenciários e fiscais, honorários advocatícios, FGTS, multa de 40% e refexos</t>
  </si>
  <si>
    <t>Valores apurados de acordo com a sentença de 1º Grau.</t>
  </si>
  <si>
    <t>Autor postula em face da Cooperativa segunda Reclamatória Trabalhista, questionando quanto ao recebimento das horas extras a partir da 6ª diária e 30 semanais, diferente do que lhe fora concedido em demanda anterior, identificada como de número 0025067-97.2014.5.24.0072, a partir da 8ª hora diária e 44 semanais._x000D_
Nulidade do pedido de demissão/demissão sem justa causa - Diferenças Salariais/Piso normativo da categoria - Diferenças Verbas Rescisórias - Liberação do FGTS - Seguro Desemprego - Integração do Vale Alimentação e reflexos nas demais verbas - Participação nos lucros e resultados - Gratificações bancárias - Horas Extras - Multa CCT - Honorários Advocatícios - multas artigos 457 e 467 da CLT.</t>
  </si>
  <si>
    <t>Horas de intervalo intrajornada;_x000D_
Juros e correção;_x000D_
FGTS;_x000D_
Horas extras além da sexta;</t>
  </si>
  <si>
    <t>Provável perda uso Veículo - Possível reversão das HE.</t>
  </si>
  <si>
    <t>A demanda tem como objeto o deferimento da condição de bancária e a condenação solidária das reclamadas à pagarem as verbas previstas na norma dos bancários além das diferenças salariais, PLR, adicional de tempo de serviço, auxílio refeição e cesta alimentação, horas extras, intervalo intrajornada, sobreaviso, salário substituição, acúmulo de funções, adicional de risco, indenização pelo quilometro rodado, danos morais, dentre outros.</t>
  </si>
  <si>
    <t>Responsabilidasde solidária e subsidiária; Horas extras além da sexta diária; Diferença salarial; 1 hora de intervalo; Pagamento dobro de férias; Juros e correção;_x000D_
Honorários advocatícios; AJG; FGTS.</t>
  </si>
  <si>
    <t>Provável perda - Difícil reversão no TST.</t>
  </si>
  <si>
    <t>responsabilidade solidária ou subsidiária; horas extras; intervalo intrajornada; rescisão indireta; pagamento de verbas rescisórias; adicional de periculosidade; FGTS sobre os pedidos deferidos.</t>
  </si>
  <si>
    <t>Requer diferença salarial, adicional de transferência, jornada de trabalho, horas extras, Indenização dano moral, diferença decimo terceiro,  e FGTS.</t>
  </si>
  <si>
    <t>0020771-15.2014.5.04.0020</t>
  </si>
  <si>
    <t>Reconhecimento de vínculo como terceiriza; Vínculo; Condição de bancário; Retificações na CTPS; Diferenças salariais; Diferenças de férias; Auxílio allimentação e cesta alimentação; Gratificações semestral; PLR; Multa determinada nas convenções coletivas;  Reajuste salariail; Anuênios; Responsabilidade solidária e/ou subssidiária; Horas extras além da sexta; Equiparação salarial.</t>
  </si>
  <si>
    <t>SEM RISCO - A responsabilidade é da Cooperativa</t>
  </si>
  <si>
    <t>Vínculo empregatício com a Coop. União, sucessivamente, reconhecimento da condição de bancária e/ou financiária e os direitos daí advindos; Horas extras excedentes da 6ª diária e 30ª semanal; Intervalo intrajornada; Horas decorrentes do art. 384 CLT; Reconhecimento de estabilidade doença e consequente reintegração e/ou indenização; Indenização por danos morais e materiais pela doença.</t>
  </si>
  <si>
    <t>Autos em fase de conhecimento, pende julgamento. Houveram dois depósitos judiciais em sede de RR. GFIP e GRU</t>
  </si>
  <si>
    <t>Requer responsabilidade solidaria, enquadramento como Bancário, direitos decorrente do enquadramento como Bancário, PLR, enquadramento como Cooperativária, horas extras, intervalo do Art 384 CLT, Retificação na CTPS constando constando a promoção de gerente de negócios de pessoa física, gratificação de caixa, equiparação salarial, salario substituição (julho/2012), comissões, comissões indiretas, atraso na homologação da rescisão do contrato de trabalho, dano moral, desconto indevido no TRCT, justiça gratuita, juros e correção monetária, contribuições previdenciárias e fiscais e honorários advocatícios.</t>
  </si>
  <si>
    <t>responsabilidade solidária ou subsidiária; nulidade despedida por justa causa; diferenças de FGTS; multa do art. 477 e 467 da CLT; indenização adicional; horas extras; adicional noturno; intervalo intrajornada; invalidade do regime compensatório; indenização por danos morais.</t>
  </si>
  <si>
    <t>A demanda tem como objeto o reconhecimento da condição de bancário e a condenação solidária das reclamadas à pagarem as verbas previstas na norma dos bancários além das diferenças salariais, horas extras, intervalo intrajornada, pagamento do km rodado, danos morais, dentre outros.</t>
  </si>
  <si>
    <t>0020792-06.2014.5.04.0403</t>
  </si>
  <si>
    <t>A demanda tem como objeto o deferimento da condição de bancária e a condenação solidária das reclamadas à pagarem as verbas previstas na norma dos bancários além das diferenças salariais, horas extras, intervalo intrajornada, pagamento de 15 minutos diários, PPR, dentre outras.</t>
  </si>
  <si>
    <t>Requer vínculo empregatício com o primeiro reclamado (Banco Cooperativo Sicredi), condição de Bancário, responsabilidade solidária ou alternativamente subsidiária, auxilio refeição, cesta alimentação, diferenças salariais, gratificação de caixa, PLR, Horas extras extraordinárias, intervalo do Art. 384 CLT, intervalo intrajoranada, Acumulo de função, Dano moral, Indenização pelas despesas com a presente demanda e JG.</t>
  </si>
  <si>
    <t>adicional de periculosidade; responsabilidade solidária ou subsidiária das reclamadas; saldo de salário; multa do art. 477 da CLT; verbas rescisórias; liberação do FGTS; indenização por danos morais; nulidade do regime de jornada; horas extras; intervalo intrajornada; adicional de risco de vida; multa prevista na CCT; FGTS sobre as parcelas postuladas; juros e correção; honorários.</t>
  </si>
  <si>
    <t>A demanda tem como objeto o deferimento da condição de bancária e a condenação solidária das reclamadas à pagarem as verbas previstas na norma dos bancários além das diferenças salariais, gratificação semestral, auxílio refeição e cesta alimentação, horas extras, intervalo intrajornada, pagamento de 15 minutos diários, indenização pelo quilometro rodado, dentre outros.</t>
  </si>
  <si>
    <t>0000363-04.2014.5.04.0731</t>
  </si>
  <si>
    <t>A demanda tem por objeto o vínculo com a cooperativa e a condenação solidária das reclamadas ao pagamento de horas extras, intervalo intrajornada, dentre outros.</t>
  </si>
  <si>
    <t>improcedência da ação mantida no TST._x000D_
Não tem cálculo acadrolli</t>
  </si>
  <si>
    <t>A demanda tem por objeto a condenação em horas extras, intervalo, entre outros.</t>
  </si>
  <si>
    <t>A demanda tem por objeto o deferimento da condição de bancário, pagamento de horas extras, interalo, entre outros..</t>
  </si>
  <si>
    <t>Pretende a responsabilidade solidária dos reclamados, reconhecimento da condição como Bancário, aplicação da sumula 55 do TST caso a condição de bancário não seja reconhecida, pagamento das horas de sobre jornada, tais como salário, quebra de caixa, gratificações, comissões, prêmios, adicional tempo serviço, auxílio refeição, cesta alimentação, diferenças salariais decorrentes da condição de bancário, verbas de natureza remuneratória, reflexo nos repousos semanais remunerados, pelo aumento da média remuneratória, deverão repercutir no cálculo dos décimos terceiros salários, das férias acrescidas de um terço e das verbas rescisórias (saldo de salários aviso prévio indenizado, décimo terceiro salário proporcional, férias vencidas e proporcionais acrescidas do terço constitucional), além do FGTS acrescido da multa de 40%, intervalo intrajornada, intervalo para repouso de digitador, intervalo, horas extras decorrente do artigo 384 da CLT, remuneração pelo acúmulo de função e sobrecarga de trabalho, restituição dos valores indevidamente descontados, assistência judiciária, honorários advocatícios, declaração de nulidade da contratação pela (segunda) reclamada, bem como, reconhecer o vínculo empregatício com o (Primeiro) reclamado e por fim participação de Lucros e Resultados no tempo contratado.</t>
  </si>
  <si>
    <t>A demanda tem por objeto o deferimento da condição de bancário, pagamento de horas extras, intervalo, entre outros.</t>
  </si>
  <si>
    <t>Nilton Teixeira Prates</t>
  </si>
  <si>
    <t>0001972-91.2015.5.09.0005</t>
  </si>
  <si>
    <t>Autor alega que após ser demitido teve sua conta corrente vasculhada e invadida. Requer danos morais.</t>
  </si>
  <si>
    <t>A demanda tem por objeto o deferimento da condição de bancário, pagamento de horas extras, intevralo, entre outros..</t>
  </si>
  <si>
    <t>A demanda tem por objeto o deferimento da condição de bancário, pagamento de horas extras, intervalo, entre outros..</t>
  </si>
  <si>
    <t>A demanda tem por objeto o deferimento  pagamento de horas extras pela participação em cursos e reuniões.</t>
  </si>
  <si>
    <t>0000207-71.2014.5.04.0551</t>
  </si>
  <si>
    <t>A demanda tem por objeto o deferimento da condição de bancário, pagamento de horas extras, interalo, entre outros.</t>
  </si>
  <si>
    <t>ação com possibilidade de procedência em relação ao condição de bancário e deferimento de horas extras. aguardando sentença.</t>
  </si>
  <si>
    <t>Multa do Art. 467 da CLT; Rescisão Indireta; Verbas Rescisórias; Isonomia Salaria; Restituição de Despesas; Indenização por Dano Moral; Horas Extras; Reflexos.</t>
  </si>
  <si>
    <t>Horas extras; Responsabilidade solidária; AJG; FGTS; Honorários advocatícios;</t>
  </si>
  <si>
    <t>A demanda tem por objeto o deferimento da condição de bancário, pagamento de horas extras, interalo, entre outro</t>
  </si>
  <si>
    <t>A demanda tem por objeto pagamento de horas extras, intervalos não gozados e a responsabilidade subsidi´ria da Cooperativa pela contratação da prestadora de serviços.</t>
  </si>
  <si>
    <t>Provável perda para gratificação de função, com reflexos em férias com 1/3, 13ºs salários, horas extras pagas durante a contratualidade, aviso prévio e FGTS com 40%, a contar de 1º de agosto de 2010; - parcela cheque rancho / cheque negociação sindical, nos termos em que prevista na norma coletiva, autorizada a compensação de valores eventualmente pagos a esse título; - reflexos da gratificação semestral em 13ºs salários; bem como acrescer à condenação o pagamento de d) horas extras, com adicional de 50%, assim compreendidas aquelas que excederem à 6ª hora diária ou 30ª semanal, com reflexos em 13ºs salários (integrais e proporcional), férias com 1/3 (integrais e proporcional), aviso-prévio e FGTS com 40%; - integralidade das horas de intervalo interjornada, com acréscimo de 50%, e reflexos em 13º salário (integrais e proporcional), férias com 1/3 (integrais e proporcional), aviso-prévio e FGTS com 40%, nas situações em que o período concedido for inferior a 50 minutos.</t>
  </si>
  <si>
    <t>Adicional de Penosidade  _x000D_
Adicional de Risco  _x000D_
Ajuda / Tíquete Alimentação  _x000D_
Anotação / Baixa / Retificação  _x000D_
Anulação / Nulidade de Ato ou Negócio Jurídico  _x000D_
Assédio Moral  _x000D_
Bancários  _x000D_
Correção Monetária  _x000D_
Décimo Terceiro Salário  _x000D_
Férias  _x000D_
FGTS  _x000D_
Gratificação por Tempo de Serviço  _x000D_
Honorários Advocatícios  _x000D_
Horas Extras  _x000D_
Indenização / Dobra / Terço Constitucional  _x000D_
Indenização por Dano Moral  _x000D_
Intervalo Intrajornada  _x000D_
Isonomia/Diferença Salarial  _x000D_
Participação nos Lucros ou Resultados - PLR  _x000D_
Reconhecimento de Relação de Emprego  _x000D_
Reflexos  _x000D_
Repouso Semanal Remunerado e Feriado  _x000D_
Responsabilidade Solidária / Subsidiária  _x000D_
Unicidade Contratual  _x000D_
Verbas Rescisórias</t>
  </si>
  <si>
    <t>Assédio Moral, Assistência Judiciária Gratuita, Honorários Advocatícios, Horas Extras, Indenização por Dano Material, Intervalo Intrajornada, Multa Prevista em Norma Coletiva, Repouso Semanal Remunerado e Feriado, Salário / Diferença Salarial, Salário por Equiparação / Isonomia.</t>
  </si>
  <si>
    <t>Horas Extras, Intervalo Intrajornada, Reconhecimento de Relação de Emprego, Responsabilidade Solidária / Subsidiária, Salário por Equiparação / Isonomia</t>
  </si>
  <si>
    <t>Adicional de Periculosidade, Assistência Judiciária Gratuita, Aviso Prévio, Décimo Terceiro Salário, Férias, FGTS, Honorários Advocatícios, Indenização por Dano Moral, Reflexos, Repouso Semanal Remunerado e Feriado.</t>
  </si>
  <si>
    <t>Assédio Moral, Horas Extras, Indenização por Dano Material, Indenização por Dano Moral, Multa Prevista em Norma Coletiva, Participação nos Lucros ou Resultados - PLR, Salário / Diferença Salarial, Verbas Rescisórias.</t>
  </si>
  <si>
    <t>Adicional de Periculosidade, Adicional de Transferência, FGTS, Horas Extras, Indenização por Dano Moral, Intervalo Intrajornada, Multa Prevista em Norma Coletiva.</t>
  </si>
  <si>
    <t>00703-2012-567-09-00-0</t>
  </si>
  <si>
    <t>Adicional de Transferência, Horas Extras, Indenização por Dano Moral, Pré-contratação.</t>
  </si>
  <si>
    <t>Valores apurados de acordo com as verbas deferidas._x000D_
(valor antes da reforma do acórdão 234.403,69)</t>
  </si>
  <si>
    <t>Horas extras; Responsabilidade solidária; AJG; FGTS; Honorários advocatícios.</t>
  </si>
  <si>
    <t>Provável perda para HE.</t>
  </si>
  <si>
    <t>Responsabilidade solidária;_x000D_
AJG;_x000D_
Honorários;_x000D_
HOras extras;_x000D_
FGTS;</t>
  </si>
  <si>
    <t>Provável perda - sem reforma no TST.</t>
  </si>
  <si>
    <t>AJG; Horas extras; Dif. de comissões; PLR; Adicional de risco; Gratificação semestral.</t>
  </si>
  <si>
    <t>Provável perda - Juízo já garantido</t>
  </si>
  <si>
    <t>Reconhecimento da condição de bancário, diferenças salariais, horas extras.</t>
  </si>
  <si>
    <t>0000645-84.2013.5.04.0211</t>
  </si>
  <si>
    <t>0010890-57.2013.5.04.0211</t>
  </si>
  <si>
    <t>Nulidade do contrato; Condição de bancário; Dif. salariais; Auxilio cesta alimentação e aux alimentação; Horas extras além da sexta; 1 hora extra intervalo; Equiparação; Indenização dano moral; Despesas com gasolina;</t>
  </si>
  <si>
    <t>Provável perda - Improvável reforma no TRT</t>
  </si>
  <si>
    <t>0001675-55.2013.5.04.0341</t>
  </si>
  <si>
    <t>Declarar a nulidade da contratação pela Sicredi Oeste e reconhecer o vínculo diretamente com o Bansicredi - sucessivamente, declarar a condição de bancário, com condenação em diferenças salariais, adicional por tempo de serviço, PLR, auxilio refeição, cesta alimentação, Horas Extras além da 6a. e reflexos - a responsabilizção solidária ou subsidiária entre a Cooperativa de Crédito de Livre Admissão Oeste e o Banco Cooperativo Sicredi, pelas verbas pleiteadas - Ainda, requer a condenação no Intervalo intrajornada, diferenças salariais decorrentes do salário substituição - horas extras decorrentes de reuniões e cursos - indenização pela utilização de veículo particular - adicional de risco decorrentes de transporte de valores, indenização por dano moral pelo risco de vida e honorários.</t>
  </si>
  <si>
    <t>020839-14.2013.5.04.0403</t>
  </si>
  <si>
    <t>A demanda tem como objeto o deferimento do vínculo com o banco com o reconhecimento da condição de bancário e a condenação solidária das reclamadas à pagarem as verbas previstas na norma dos bancários além de horas extras, diferenças de salário fixo e variável, intervalo intrajornada, diferenças salariais pelo desvio de função, salário variável, entre outros.</t>
  </si>
  <si>
    <t>07665-2013-663-09-00-0</t>
  </si>
  <si>
    <t>Adicional Noturno_x000D_
Ajuda Quilometragem_x000D_
Diferenças por Desvio de Função_x000D_
Férias_x000D_
Honorários Advocatícios_x000D_
Horas Extras_x000D_
Indenização por Dano Moral_x000D_
Integração em Verbas Rescisórias_x000D_
Intervalo Intrajornada_x000D_
Intervalo 15 Minutos Mulher_x000D_
Multa Convencional_x000D_
Participação nos Lucros ou Resultados - PLR_x000D_
Salário / Diferença Salarial_x000D_
Salário por Equiparação / Isonomia_x000D_
Trabalho aos Domingos</t>
  </si>
  <si>
    <t>A decisão de segundo grau enquadra a reclamante na condição de bancária e lhe defere o pagamento das verbas previstas nas normas coletivas desta categoria. O nosso Recurso de Revista está pendente de julgamento no TST e possui grandes chances de êxito por conta do teor da OJ 379 do TST. aguardando decisão no TST.</t>
  </si>
  <si>
    <t>0000359-09.2013.5.04.0211</t>
  </si>
  <si>
    <t>Reitegração;_x000D_
Horas extras além da sexta diária;_x000D_
Devolução dos valores gastos com cursos;_x000D_
Pagamento plus;_x000D_
Dano moral;_x000D_
Multa 467 e 477;</t>
  </si>
  <si>
    <t>Provável perda - Juízo já garantido.</t>
  </si>
  <si>
    <t>0010195-55.2013.5.12.0058</t>
  </si>
  <si>
    <t>ATS; Diferenças salariais; Horas extras além da sexta; PLR; Auxilio e cesta refeição; Uma hora extra intervalo; 15 minutos de intervalo; Adicional risco de vida 15%; Dano moral risco de vida; Assédio moral; Juros e correção; IR e INSS; Honorários advocatícios.</t>
  </si>
  <si>
    <t>Provável perda de Dano Moral</t>
  </si>
  <si>
    <t>- Declarar a responsabilidade solidária ou no mínimo subsidiária; - declarar a condição de bancário; - declarar nulidade do regime compensatório; - pagamento do salário base da categoria dos bancários; - horas extras além da sexta; - reflexos das horas extras sobre: Férias com 1/3; 13º salários; Gratificações semestrais; Aviso prévio além do FGTS + 40%; - das diferenças em face da correta integração das horas extras pagas em repousos semanais remunerados; - pagamento da gratificação semestral; - pagamento das diferenças existentes em razão dos reajustes da categoria; - pagamento dos valores referente à equiparação salarial; - pagamento da indenização pelo dano moral; - pagamento do PLR; - pagamento das diferenças de auxílio alimentação; - devolução dos descontos indevidos; - aplicação do artigo 477 e 467 da CLT; - condenação do reclamado ao pagamento das parcelas reclamadas com juros e correção monetária e verba honorária na ordem de 20% sobre o valor final da condenação;</t>
  </si>
  <si>
    <t>Provável perda - Improvável reforma no TST</t>
  </si>
  <si>
    <t>.- Declarar a responsabilidade solidária ou no mínimo subsidiária; - declarar a condição de bancário; - declarar nulidade do regime compensatório; - pagamento do salário base da categoria dos bancários; - horas extras além da sexta; - reflexos das horas extras sobre: Férias com 1/3; 13º salários; Gratificações semestrais; Aviso prévio além do FGTS + 40%; - das diferenças em face da correta integração das horas extras pagas em repousos semanais remunerados; - pagamento da gratificação semestral; - pagamento das diferenças existentes em razão dos reajustes da categoria; - pagamento dos valores referente à equiparação salarial; - pagamento da indenização pelo dano moral; - pagamento do PLR; - pagamento das diferenças de auxílio alimentação; - devolução dos descontos indevidos; - aplicação do artigo 477 e 467 da CLT; - condenação do reclamado ao pagamento das parcelas reclamadas com juros e correção monetária e verba honorária na ordem de 20% sobre o valor final da condenação;</t>
  </si>
  <si>
    <t>Cumprimento das CCTs dos Financiários.</t>
  </si>
  <si>
    <t>Pretende a condenação da Cooperativa ao pagamento de diferenças salariais decorrentes de equiparação salarial, horas extras, intervalos, ressarcimento a título de uniforme, tranporte de valores e indenização pela utilização de veículo próprio.</t>
  </si>
  <si>
    <t>Pagamento das verbas salariais na primeira audiência; Responsabilidade solidária e ou/ subsidiária; Verbas rescisórias; FGTS e multa de 40%; Seguro desemprego; Horas extras; Do dano e assedio moral; Adicional insalubridade; Correção monetária; Verbas prevideniciárias; AJG; Honorários advocatícios;</t>
  </si>
  <si>
    <t>Reitegração; Horas extras além da sexta diária; Devolução dos valores gastos com cursos; Pagamento plus; Dano moral; Multa 467 e 477.</t>
  </si>
  <si>
    <t>-declarar a responsabilidade solidária ou no mínimo subsidiária; - declarar a condição de bancário; - declarar nulidade do regime compensatório; - pagamento do salário base da categoria dos bancários; - horas extras além da sexta; - aviso prévio além do FGTS + 40%; - abono de férias; - AJG e honorários;</t>
  </si>
  <si>
    <t>Provável perda HE e Equiparação - Aguard julgamento TRT</t>
  </si>
  <si>
    <t>Condição de bancária;_x000D_
Diferenças salariais;_x000D_
Gratificação semestral;_x000D_
Aux cesta e aux. alimentação;_x000D_
Contribuição previdenciária;_x000D_
Horas extras além da sexta diária;</t>
  </si>
  <si>
    <t>Provável perda no Art. 384 e HE - Aguarda julgamento TRT</t>
  </si>
  <si>
    <t>A demanda tem como objeto o deferimento do contrato de trabalho com a reclamada com a devida anotação na CTPS e a condenação à pagar horas extras, diferenças salariais, indenização por dano moral, entre outros.</t>
  </si>
  <si>
    <t>- declarar a responsabilidade solidária ou no mínimo subsidiária; - declarar a condição de bancário; - declarar nulidade do regime compensatório; - pagamento do salário base da categoria dos bancários; - horas extras além da sexta; - aviso prévio além do FGTS + 40%; - abono de férias; - AJG e honorários;</t>
  </si>
  <si>
    <t>0000398-45.2013.5.04.0101</t>
  </si>
  <si>
    <t>Nulidade do contrato; Condição de bancário; Dif. salariais; Auxilio cesta alimentação e auxilio alimentação; Horas extras além da sexta; 1 hora extra intervalo; Equiparação;_x000D_
Indenização dano moral; Despesas com gasolina.</t>
  </si>
  <si>
    <t>Provável perda - Improvável reversão</t>
  </si>
  <si>
    <t>Nul. contrato; condição bancário; vinculo;responsabilidade; diferença salarial;Plr; auxilio cesta e alimentação; diferença ferias; hora extra (6ª); gratificação semestral; fgts; honorarios.</t>
  </si>
  <si>
    <t>Provável perda, vide que envolve Art; 384 e HE.</t>
  </si>
  <si>
    <t>Responsabilidade solidaria; Nulidade; Condição e financiario; Diferenças salariais; PLR; Abono único; Auxílio refeição e auxílio cesta; Horas extras além da sexta; Uma hora extra intervalo; AJG.</t>
  </si>
  <si>
    <t>Perda Provável - Juízo garantido</t>
  </si>
  <si>
    <t>Ação trabalhista pleiteando o pagamento de horas extras, intervalo intrajornada, adicional de praça, remuneração variável, assim como valores relativos a assistência odontológica e previdência privada.</t>
  </si>
  <si>
    <t>0000113-13.2013.5.04.0211</t>
  </si>
  <si>
    <t>A demanda tem como objeto a condenação da reclamada à pagar horas extras, intervalo intrajornada, diferenças salariais, indenização por dano moral, devolução dos R$ 5.000,00 pagos à reclamada, aviso prévio, férias, adicional noturno, entre outros.</t>
  </si>
  <si>
    <t>A demanda tem como objeto o deferimento do vínculo com o banco com o reconhecimento da condição de bancário e a condenação solidária das reclamadas à pagarem as verbas previstas na norma dos bancários além de horas extras, diferenças salariais, intervalo intrajornada, danos morais, entre outros.</t>
  </si>
  <si>
    <t>A demanda tem como objeto a condenação da reclamada à pagar as diferenças salariais, diferenças das verbas rescisórias, horas extras, adicional de risco de vida, indenização por danos materiais e morais, entre outros.</t>
  </si>
  <si>
    <t>AJG; Existência do grupo econômico; Nulidade contrato; Condiçao de bancário; Registro correto na CTPS; Diferenças salariais; Horas extras além da sexta; Reflexos das horas extras; Pagamento de uma hora de intervalo diária; auxílio cesta alimentação e auxílio alimentação; Diferenças de férias; Multa por descumprimento; adicional de risco 15%;_x000D_
Indenização pro dano moral; PLR; recolhimentos IR/INSS; FGTS; honorários assistenciais; juros e correção.</t>
  </si>
  <si>
    <t>Provável perda HE - Aguarda julgamento TRT</t>
  </si>
  <si>
    <t>A demanda tem como objeto o deferimento do vínculo no período de estágio com o banco com o reconhecimento da condição de bancário e a condenação solidária das reclamadas à pagar as verbas previstas na norma dos bancários além das diferenças salariais, diferenças das parcelas variáveis, horas extras, auxílio refeição, comissões pelas vendas, intervalo intrajornada, adicional noturno, indenização pelo desvio de função, PLR, risco de vida, diferenças de indenizão pelo uso de veículo próprio, indenização pela aquisição de vestimenta especial, danos morais, entre outros.</t>
  </si>
  <si>
    <t>A demanda tem como objeto o deferimento do vínculo com as reclamadas com o reconhecimento da condição de bancário e a condenação solidária das reclamadas à pagarem as verbas previstas na norma dos bancários além de horas extras, comissão pelas vendas efetuadas, intervalo intrajornada, adicional de transferência, PLR, indenização pelo risco de vida, aluguél e uso de veículo próprio, danos morais, entre outros.</t>
  </si>
  <si>
    <t>A demanda tem como objeto o reconhecimento da condição de bancário e a condenação solidária das reclamadas à pagarem as verbas previstas na norma dos bancários além das diferenças salariais, horas extras, adicional noturno, intervalo intrajornada, pagamento das diferenças de desvio ou acúmulo de função, PLR, descontos indevidos, indenização pela aquisição de vestimenta especial, danos morais, entre outros.</t>
  </si>
  <si>
    <t>Reconhecimento da condição de bancária e recebimento de verbas e diferenças salariais atinentes à esta condição.</t>
  </si>
  <si>
    <t>A demanda tem como pedidos o pagamento de horas extras, intervalos, honorários advocatícios, dentre outros pedidos.</t>
  </si>
  <si>
    <t>Reconhecimento de condição de bancário, diferenças salariais, horas extras.</t>
  </si>
  <si>
    <t>AJG;_x000D_
declarada existência do grupo;_x000D_
nulidade do contrato;_x000D_
condição de bancário;_x000D_
registro correto na CTPS;_x000D_
diferenças salariais;_x000D_
horas extras além da sexta;_x000D_
reflexo das horas extras;_x000D_
1 hora intervalo;_x000D_
15 minutos intervalo;_x000D_
pagamento auxilio e cesta alimentação;_x000D_
diferenças de férias acrescidas de um terço;_x000D_
multa pelo não cumprimento de normas dissidiais;_x000D_
adicional de risco 15%;_x000D_
indenização por dano moral;_x000D_
PLR;_x000D_
IR e INSS;_x000D_
FGTS;_x000D_
honorários assistenciais;</t>
  </si>
  <si>
    <t>55. Aguarda Julgamento do Recurso Extraordinário da Reclamada</t>
  </si>
  <si>
    <t>Perda provável - Juízo Garantido</t>
  </si>
  <si>
    <t>Aguardando julgamento de Recurso de Revista._x000D_
_x000D_
Migrado para o sistêmico em: 11/2015._x000D_
Honorários pagos pelo modelo antigo: R$ 3.200,00._x000D_
Pagos pelo sistêmico: R$ 600,00.</t>
  </si>
  <si>
    <t>A demanda tem como objeto o deferimento do vínculo com o banco com o reconhecimento da condição de bancário e a condenação solidária das reclamadas à pagarem as verbas previstas na norma dos bancários além de horas extraordinárias, férias em dobro, intervalo intrajornada, diferenças salariais pela equiparação, quilômetros rodados, danos morais, entre outros.</t>
  </si>
  <si>
    <t>0010855-34.2012.5.04.0211</t>
  </si>
  <si>
    <t>Nulidade; Responsabilidade Solidaria; Horas extras; Diferenças salariais; Equiparação; FGTS; Honorários; Juros e correção.</t>
  </si>
  <si>
    <t>63. Aguarda Julgamento dos Embargos da Execução - Ambas as Partes</t>
  </si>
  <si>
    <t>Provável perda - Juízo Garantido</t>
  </si>
  <si>
    <t>A demanda tem como objeto o deferimento do vínculo com o banco no período de estágio com o reconhecimento da condição de bancário e a condenação solidária das reclamadas à pagarem as verbas previstas na norma dos bancários além das diferenças salariais, horas extras, comissões, adicional noturno, indenização pelo risco de vida, uso de veículo e celular próprio, aquisição de vestimenta especial, danos morais, entre outros.</t>
  </si>
  <si>
    <t>Responsabilidade solidaria e subsidiaria;_x000D_
Vínculo com a 1ª rda e condição de bancário;_x000D_
Diferenças salariais;_x000D_
Adicional por tempo de serviço;_x000D_
Gratificação semestral;_x000D_
Abono único;_x000D_
PLR;_x000D_
Horas extras além da sexta com reflexos;_x000D_
Intervalo de 15 minutos;_x000D_
Auxílio cesta e refeição;_x000D_
Adicinal 1/3;_x000D_
Férias;_x000D_
PLR;_x000D_
Adicional praça;_x000D_
Assédio mora;_x000D_
Recolhimentos previdenciários e fiscais;_x000D_
Devolução dos frutos financeiros;_x000D_
Honorários advocatícios;_x000D_
FGTS;_x000D_
Juros e correção;</t>
  </si>
  <si>
    <t>Condenação paga - Aguarda arquivamento para encerrar</t>
  </si>
  <si>
    <t>0001400-51.2012.5.04.0403</t>
  </si>
  <si>
    <t>Horas extras em viagens e deslocamentos; Reflexos das horas extras;</t>
  </si>
  <si>
    <t>Provável perda - Improvável reforma no TST.</t>
  </si>
  <si>
    <t>A demanda tem como objeto o reconhecimento da despedida indireta e a condenação solidária das reclamadas à pagarem as verbas previstas na norma dos bancários além das diferenças das parcelas variáveis, diferenças de horas extras, pagamento das comissões, intervalo nitrajornada, adicional noturno, indenização pelo desvio de função, risco de vida, uso de veículo próprio e celular, indenização pelo aquisição de vestimenta especial, danos morais, entre outros.</t>
  </si>
  <si>
    <t>A demanda tem como objeto o deferimento da condição de bancária e a condenação solidária das reclamadas à pagarem as verbas previstas na norma dos bancários além das diferneças salariais, pagamento das comissões, horas extras, adicional noturno, indenização pelo desvio de função ou acúmulo de funções, pagamento de pensão vitalícia pela depreciação ou inabilitação para o trabalho, pagamento pelos danos emergentes, indenização pelo uso de veículo e celular próprio, risco de vida, indenização pela aquisição de vestimenta especial, danos morais, entre outros.</t>
  </si>
  <si>
    <t>A demanda tem como objeto o reconhecimento da condicão de bancário, deferimento de horas extras, intervalos não concedidos, entre outros.</t>
  </si>
  <si>
    <t>0020006-50.2012.5.04.0752</t>
  </si>
  <si>
    <t>A demanda tem como objeto o reconhecimento da condição de bancário condenando a reclamada à pagar as diferenças salariais pela equiparação, horas extras, intervalo intrajornada, adicional noturno, sobreaviso, gratificações semestrais, adicional de risco de vida, indenização pelo uso de veículo próprio, auxílio refeição, aviso prévio proporcional, ressarcimento dos uniformes, perdas e danos, juros, correção monetária, entre outros.</t>
  </si>
  <si>
    <t>0001090-78.2012.5.04.0101</t>
  </si>
  <si>
    <t>Nulidade do contrato;_x000D_
Diferenças salariais;_x000D_
Dif. de gratificações semestrais;_x000D_
Condição de bancários;_x000D_
Auxilio refgeição e auxilio cesta;_x000D_
Horas extras além da sexta;_x000D_
Horas extras trabalhadas em sábados;_x000D_
15 min diários;_x000D_
Equiparação;_x000D_
Ressarcimento das despesas com combustível;_x000D_
Desgaste veículo;_x000D_
Condição finánaciario;_x000D_
FGTS;_x000D_
Juros e correção;</t>
  </si>
  <si>
    <t>Provável perda - Juízo garantido</t>
  </si>
  <si>
    <t>A demanda tem como objeto a condenação da Cooperativa à pagar equiparação salarial, dano moral, diferenças salariais, horas extras, participação nos lucros, quebra de caixa, indenização pela utilização de veículo particular, indenização por insalubridade e periculosidade, FGTS, multa do art. 477 e 467, reflexo dos pedidos em férias, décimo terceiro, parcelas rescisórias, juros, correção monetária, entre outros.</t>
  </si>
  <si>
    <t>0001011-02.2012.5.04.0101</t>
  </si>
  <si>
    <t>H.e além da sexta;pagto dos intervalos e de digitadora;dif. salariais por quiparação;dif. De 13º;despesas com combustível e depreciação do veículo;10 dias de férias;dif. De comissões com reflexos;FGTS;condenação solidária;467 da CLT e honorários advocatícios;</t>
  </si>
  <si>
    <t>Recurso apresentado s/ guia (fora aproveitada o da cooperativa de Bagé) S. 128 TSR_x000D_
Provável perda - Juízo garantido._x000D_
O Valor provisionado pela Zona Sul normalmente no Pedidos._x000D_
Valor provisionado para Sicredi Fronteira segue abaixo:_x000D_
HORAS EXTRAS - EVENTOS:                                  R$    523,85 (Provável)_x000D_
VERBAS RESCISÓRIAS / SEGURO DESEMPREGO:  R$ 2.013,10 (Provável)_x000D_
DIFERENÇAS FGTS:                                               R$   120,38 (Provável)_x000D_
DANO MORAL:                                                       R$ 5.121,67 (Provável)_x000D_
TOTAL DEVIDO AO INSS "EMPREGADOR":            R$   178,07 (Provável)_x000D_
HONORÁRIOS ADVOCATÍCIOS:                            R$ 1.159,51 (Provável)</t>
  </si>
  <si>
    <t>A demanda tem como objeto o deferimento do vínculo com o banco com o reconhecimento da condição de bancário com a devida anotação na CTPS e a condenação solidária das reclamadas à pagarem todas as verbas previstas na norma dos bancários, diferenças salariais, gratificações semestrais, participação nos lucros, abono único, auxílio refeição, diferenças nas férias com 1/3, horas extras, intervalo intrajornada, intervalo interjornada, quilômetros rodados, parcela adicional de trasferência, indenização por danos morais pelo risco de vida, assédio moral, FGTS, juros, correção monetária, entre outros.</t>
  </si>
  <si>
    <t>A demanda tem como objeto o deferimento de vínculo com o Banco com o reconhecimento da condição de bancário, inclusive no período de estágio, com os direitos inerentes da categoria de Bancários, como também, solidariamente o pagamento de diferenças salariais, adicional de praça e tempo de serviço, integração de alimentação, auxílio refeição e cesta alimentação, pagamento pela integração das horas extras, comissões pelas vendas efetuadas, horas extras em virtude de viagens, reuniões, treinamentos, cursos em sábados domingos e feriados, pagamento do intervalo intrajornada, adicional noturno, pagamento em dobro dos sábados domingos e feriados trabalhados, indenização pelo desvio de função ou acumulo, salário substituição nas férias, participação nos lucros, indenização pelo risco de vida, multa normativa, incidência de juros e correção monetária, entre outros.</t>
  </si>
  <si>
    <t>A demanda tem como objeto a declaração judicial de nulidade do contrato de estágio com o reconhecimento do vínculo com a Cooperativa com anotação na CTPS, condição de financiário inclusive no período de estágio, condenando a reclamada ao pagamento de horas extraordinárias, intervalos não gozados, 6ª hora diária, diferenças salariais decorrentes do piso, diferenças de férias com 1/3, décimo terceiro, ajuda alimentação, FGTS, indenização por assédio e dano moral, juros correção monetária, entre outros.</t>
  </si>
  <si>
    <t>Responsabilidade solidária e/ou subsdidiária;_x000D_
Reconhecimento de vínculo com 1º rdo;_x000D_
Reconhecimento da condição de bancário;_x000D_
Reconhecimento das instituições como bancária e financiária;_x000D_
Diferenças salariais oriundas do rte nunca ter recebido salário referente a categoria dos bancários;_x000D_
Adicional por tempo de serviço;_x000D_
Gratificação semestral;_x000D_
Abono único;_x000D_
PLR;_x000D_
Horas exras além da sexta diária;_x000D_
Reflexo das horas extras com integrações;_x000D_
Uma hora extra de intervalo intrajornada;_x000D_
Auxílio cesta alimentação e refeição;_x000D_
Diferenças de férias acrescidas de um terço;_x000D_
Pagamento de forma dobrado do período de férias;_x000D_
Quilômetros rodados;_x000D_
Diferenças referente a redução salarial em 03/2006;_x000D_
Pagamento das diferenças referente ao critério adotado "adicional de praça";_x000D_
Devolução dos frutos financeiros;_x000D_
Juros e correção monetária;_x000D_
Honorários advocatícios;_x000D_
Juros e atualização monetária;_x000D_
FGTS;</t>
  </si>
  <si>
    <t>Patrocinamos o Banco e a Cooperativa._x000D_
Risco cfe sentneça - cálculo cfe Acórdão solicitado em 14.11.2014_x000D_
Houve decisão superveniente, em que pese parcialmente favorável, a probabilidade do risco passou de possível para provável em alguns itens e ocorreu atualização dos valores. Matéria fática de improvável reversão no TST. Tem Recurso de Revista</t>
  </si>
  <si>
    <t>A demanda tem como objeto o deferimento do vínculo com o Banco, com o reconhecimento da condição de bancário e a condenação solidária das reclamadas à pagarem: horas extraordinárias, seis horas diárias, férias com 1/3, PLR, sábado trabalhado sendo repouso, o deferimento das verbas previstas na norma dos bancários, dano moral e assédio moral, equiparação salarial, uso de telefone móvel particular, PLR, FGTS, entre outros. A sucessividade em reconhecer vínculo financiário.</t>
  </si>
  <si>
    <t>Reconhecimento de condição de bancário, reflexos salariais atinentes à condição de bancário, horas extras e equiparação salarial.</t>
  </si>
  <si>
    <t>A demanda tem como objeto o deferimento de vínculo com o Banco com o reconhecimento da condição de bancário e demais direitos decorrentes, além da condenação solidária das reclamadas à pagarem: diferença salarial, pagamento do PLR, auxílio cesta alimentação, diferenças de férias acrescidas de 1/3, horas extraordinárias apartir da sexta hora diária, reflexo das horas extras pela sua habitualildade, pagamento de uma hora diária de intervalo intrajornada não concedida, quilômetros rodados, verba e reflexos de comissões de agenciamento, adicional de risco, indenização pelo dano moral, gratificações semestrais, devolução de frutos financeiros, honorários advocatícios, FGTS, entre outros.</t>
  </si>
  <si>
    <t>849-07.2012.5.04.0101</t>
  </si>
  <si>
    <t>A demanda tem como objeto o deferimento de vínculo com o Banco com o reconhecimento da condição de bancário e aplicação de jornada de seis horas e demais direitos decorrentes, além da da condenação das reclamadas à pagarem: horas extraordinárias, reflexo das horas extras nos repousos semanais remunerados, uma hora diária de intervalo intrajornada não concedido, diferenças salariais, verba PLR, abono único, anuênios e gratificação semestral, auxílio refeição, auxílio cesta alimentação, quilômetros rodados, assistência judiciária, entre outros.</t>
  </si>
  <si>
    <t>A demanda tem como objeto o deferimento de vínculo com o Banco com o reconhecimento da condição de bancário durante todo o período contratual e condenar as reclamadas a pagarem horas extraordinárias, reflexo de horas extras pela sua habitualidade, uma hora diária de intervalo intrajornada não concedido, pagamento de quize minutos diários de intervalo que antecede a jornada suplementar, diferenças salariais, indenização por assédio moral, ressarcimento de férias, FGTS, honorários advocaticios, entre outros.</t>
  </si>
  <si>
    <t>O processo tem, ainda 25.608,00 no possível com grande chance de reversão em face de ser consequencia da condição de bancário deferida.</t>
  </si>
  <si>
    <t>0000652-05.2012.5.04.0731</t>
  </si>
  <si>
    <t>Vínculo empregatício com 1ª rda;_x000D_
Declarada a condição de bancário;_x000D_
Reconhecimento das reclamdas como instituições financeiras e bancárias;_x000D_
Diferenças salariais pelo fato da rte nunca ter recebido salário de bancária, verba denominada auxílio cesta alimentação, abono único,além de limitar o contrato como seis horas;_x000D_
Adicional por tempo de serviço;_x000D_
Gratificação semestral;_x000D_
Abono único durante todo pacto laboral;_x000D_
PLR;_x000D_
Horas extras além da sexta diária;_x000D_
Uma hora extra diária;_x000D_
15 minutos diários pelo não concedimento ao intervalo intrajornada;_x000D_
Pagamento integral do auxílio cesta alimentação;_x000D_
Diferenças de férias acrescidas de um terço;_x000D_
Quilômetros rodados;_x000D_
Pagamento, de forma drobrada,dos dias de férias trabalhadas;_x000D_
Ressarcimentos dos valores despendidos com vestimentas obrigatórias para prestação de serviços;_x000D_
Pagamento das diferenças salariais oriundas da discriminação ocorrida em face do critério irracional adotado, para pagamento da parcela denominado "adicionaol de praça"._x000D_
Indenização equivalente a 100 x o valor do salário referente a assédio moral;_x000D_
Recolhimentos fiscais e previdenciários;_x000D_
Honorários advocatícios de 20%;_x000D_
Juros e atualização monetária;_x000D_
FGTS com 40%;</t>
  </si>
  <si>
    <t>Patrocinamos o Banco e a Cooperativa.</t>
  </si>
  <si>
    <t>A demanda tem como objeto reconhecimento da condição de bancário e condenar a reclamada a pagar diferenças salariais, horas extraordinárias contadas a partir da 6ªdiária, pagamento de uma hora diária de intervalo intrajornada não concedido, gratificação natalina, pagamento de diferenças da PLR, danos morais, honorários de assistência jurídica, entre outros.</t>
  </si>
  <si>
    <t>A demanda tem como objeto o deferimento de vínculo com o Banco com o reconhecimento da condição de bancário e a condenação solidaria das reclamadas horas extraordinárias, reflexo de horas extras nos repousos semanais remunerados, uma hora diária de intervalo intrajornada não concedido, verba de PLR, diferenças salariais, quilômetros rodados, assistência judiciária, entre outros.</t>
  </si>
  <si>
    <t>A demanda tem como objeto o deferimento de vínculo com o Banco com o reconhecimento da condição de bancário e a condenação solidaria das reclamadas à pagarem horas extraordinárias, uma hora diária de intervalo intrajornada não concedido, diferenças salariais, verba de PLR, férias, assistência judiciária, entre outros.</t>
  </si>
  <si>
    <t>A demanda tem como objeto o deferimento de vínculo com o Banco com o reconhecimento da condição de bancário e condenar as reclamadas solidariamente a pagarem horas extraordinárias, uma hora diária de intervalo intrajornada não concedido, diferenças salariais, verba de PLR, abono único, anuênios, gratificações semestrais, férias, quilômetros rodados, assistência judiciária, entre outros.</t>
  </si>
  <si>
    <t>A demanda tem como objeto o deferimento de nulidade de contrato de estágio e reconhecimento de vínculo com o Banco em todo período de trabalho, com o reconhecimento da condição de bancário e aplicação de jornada de seis horas e demais direitos decorrentes, além de indenização por horas extraordinárias, intervalo intrajornada, equiparação salarial, diferenças salariais, entre outros.</t>
  </si>
  <si>
    <t>0001014-13.2012.5.04.0341</t>
  </si>
  <si>
    <t>Pagamento das horas extras não pagas além da sexta diária;_x000D_
Férias em dobro;_x000D_
Multa pelo não pagamento e atraso das verbas rescisórias;_x000D_
Pagamento das verbas rescisórias incontroversas;_x000D_
Pagamento de 20% a título de plus;_x000D_
Ressarcimento das despesas com transporte;_x000D_
Pagamento do vale transporte no perído em que não foi concedido;_x000D_
Pagamento das diferenças salariais;_x000D_
Multa prevista nas convenções coletivas;_x000D_
Devolução dos descontos por falta injustificada;_x000D_
FGTS com 40%;_x000D_
Pagamento de uma hora extra pela não concessão do intervalo;</t>
  </si>
  <si>
    <t>Representamos Banco e Cooperativa._x000D_
Não vamos solicitar cálculo, pois trata-se de reclamante de empresa terceirizada (Luis Paulo Motta Tavares)_x000D_
Insolvente: Valor estimado referente INICIAL - Aguarda contingência.</t>
  </si>
  <si>
    <t>0000704-11.2012.5.04.0663</t>
  </si>
  <si>
    <t>- Nulidade do contrato;_x000D_
- Nulidade do contarto de estágio;_x000D_
-Vínculo empregatício com a segunda reclamada;_x000D_
- Condição de bancária;_x000D_
- Responsabilidade solidária e/ou subsisdiária;_x000D_
- Auxílio alomentação e auxílio cesta alimentação;_x000D_
- Encargo fiscal descontado dos créditos da parte rte;_x000D_
- Diferenças salariais decorrentes da não utilização do piso dacategoria dos bancários;_x000D_
- Pagamento do PLR;_x000D_
- Pagamento da verba auxílio cesta alimentação com juros e correção;_x000D_
- Pagamento da décima terceira cesta alimentação;_x000D_
- Reflexo das verbas denominadas auxílio cesta alimentação;_x000D_
- Diferenças de férias acrescidas de um terço;_x000D_
- Horas extras além da sexta diária;_x000D_
- Reflexos das horas extras;_x000D_
-Pagamento de uma hora extra diária por intervalo não concedido;_x000D_
- Pagamento de 15 minutos para repouso;_x000D_
- Pagamento em dobro dos repousos do intervalo digitador;_x000D_
- Adicional de 1/3;_x000D_
- Pagamento de "comissões de agenciamento" e reflexos;_x000D_
- Gratificações semestrais;_x000D_
- Adicional risco de vida;_x000D_
- Indenização por dano moral pelo risco de vida;_x000D_
- Devolução dos frutos financeiros gerados pela má fé;_x000D_
- Recolhimentos fiscais e previdenciários;_x000D_
- Juros e correção monetária;_x000D_
- Honorários advocatícios de 20%;_x000D_
- Pagamento do FGTS;_x000D_
-</t>
  </si>
  <si>
    <t>Representamos Banco e Cooperativa</t>
  </si>
  <si>
    <t>A demanda tem como objeto o deferimento de condição de bancário, com aplicação de jornada de seis horas e demais direitos decorrentes, além de pagamento de intervalo não usufruído, Férias não gozadas, equiparação salarial, ressarcimento de despesas com combustível, entre outros.</t>
  </si>
  <si>
    <t>A demanda tem como objeto a declaração de vínculo com o Banco com o reconhecimento da condição de bancário, sucessivamente de fincanciário, com aplicação de jornada de seis horas e demais direitos decorrentes, além de pagamento de intervalo não usufruído, Férias não gozadas, equiparação salarial, ressarcimento de despesas com combustível, entre outros.</t>
  </si>
  <si>
    <t>- Horas extras além da sexta diária;_x000D_
- Pagamento de uma hora extra diária;_x000D_
- Pagamento de um adicional sobre salarial no percentual não inferior a 305;_x000D_
- Pagamento da indenização por dano moral;_x000D_
- Devolução do valor indevidamente ressarcido pela autora;_x000D_
- Auxílio alimentação;</t>
  </si>
  <si>
    <t>Patrocinamos a Cooperativa</t>
  </si>
  <si>
    <t>Requer a autora a declaração de unicidade contratual entre as Cooperativas, pagamento de diferenças de anuênios, integração dos quilômetros rodados no salário, horas extras excedentes da carga diária e semanal, intervalos suprimidos, adicional de transferência, indenização por utilização de veículo particular, equiparação salarial, diferenças salariais, assédio moral decorrente de discriminação, assédio moral decorrente da exigência de metas e honorários advocatícios.</t>
  </si>
  <si>
    <t>A demanda tem como objeto o deferimento de vínculo com o Banco com o reconhecimento da condição de bancário e aplicação de jornada de seis horas e demais direitos decorrentes, além de pagamento de intervalo não usufruído, Férias não gozadas, ressarcimento de despesas com combustível, entre outros.</t>
  </si>
  <si>
    <t>-O disposto no art. 457 da CLT;_x000D_
- determinar ainda a soma ao salário das diferenças salariais pela condição de bancária ou financiaria;_x000D_
- reflexos e integrações;_x000D_
- horas extras;_x000D_
- remuneração nas férias;_x000D_
RSR;_x000D_
- 13º salário;_x000D_
- gratificação semestral;_x000D_
- aviso prévio;_x000D_
- FGTS_x000D_
- Anuênios;_x000D_
- Comissões e prêmios de Seguros;_x000D_
- dos intervalos para descanso e alimentação;</t>
  </si>
  <si>
    <t>- Responsabilidade Solidária/Subsdiária_x000D_
- Recisão indireta_x000D_
- Verbas rescisórias_x000D_
- Reflexos Função gratificada_x000D_
- Adicional de Insalubridade_x000D_
- Indenização por dano material com tratamento de saúde_x000D_
- Indenização por dano moral</t>
  </si>
  <si>
    <t>Ação oriunda de empresa terceirizada, razão pela qual não há contingência. Não houve depósito judicial pelo 3º Reclamado.</t>
  </si>
  <si>
    <t>A demanda tem como objeto a condenação da reclamada para pagamento de diferenças salariais, verbas rescisórias, horas extras, adicional noturno, adicional de risco de vida, danos morais, cálculo de imposto de renda, honorários de assistência judiciária, entre outros.</t>
  </si>
  <si>
    <t>A demanda tem como objeto o deferimento de vínculo com o Banco, o reconhecimento da condição de bancária e a condenação solidária da reclamada para pagamento de horas extras, diferença salarial, pagamento do PLR, diferenças de férias, horas extraordinárias, horas extras, hora diária de intervalo intrajornada não concedido, gratificações semestrais, indenização por dano moral pelo risco de vida, honorários advocatícios, entre outros.</t>
  </si>
  <si>
    <t>0000597-80.2011.5.24.0101</t>
  </si>
  <si>
    <t>A reclamante pleiteia adicional de função, quebra de caixa, horas extras e indenização por danos morais._x000D_
_x000D_
Migrou para o sistêmico em: 11/2015._x000D_
Honorários pagos pelo modelo antigo: R$ 3.200,00._x000D_
Pagos pelo sistêmico: R$ 600,00.</t>
  </si>
  <si>
    <t>67. Acórdão Agravo de Petição - Provido</t>
  </si>
  <si>
    <t>0000157.06.2011.5.04.0016</t>
  </si>
  <si>
    <t>A demanda tem como objeto o deferimento do vínculo com o banco com o reconhecimento da condição de bancário e a condenação solidária das reclamadas à pagarem as verbas previstas na categoria dos bancários, além de diferenças salariais, horas extraordinárias, intervalo intrajornada, adicional de penosidade, entre outros.</t>
  </si>
  <si>
    <t>0001572-26.2011.5.04.0662</t>
  </si>
  <si>
    <t>A demanda tem como objeto o deferimento de vínculo com o Banco e condenar a reclamada a pagar valores correspondentes a FGTS, diferença de salários, horas extras, intervalo intrajornada, aviso prédio, fornecimento de guias do seguro desemprego, assistência jurídica gratuíta, entre outros.</t>
  </si>
  <si>
    <t>- Enquadramento como bancária_x000D_
- Diferenças Salariais_x000D_
- Horas Extras além da 6a. e reflexos_x000D_
- Transporte de valores_x000D_
- Desvio de função_x000D_
- Substituição_x000D_
- Indenização de combustível_x000D_
- Dano Moral</t>
  </si>
  <si>
    <t>A demanda tem como objeto o reconhecimento da condição de bancária e a condenação da reclamada para pagamento de horas extras, verbas rescisórias, uma hora diária de intervalo intrajornada não concedido, despesas com veículo particular, adicional de transferência, indenização pelo risco de vida, reparação do dano moral e assédio moral, diferenças salariais, repouso remunerado, gratificação semestral, assistência judiciária, entre outros.</t>
  </si>
  <si>
    <t>O objeto de demanda tem como objetivo o reconhecimento à condição de bancário e condenar a reclamada a pagar horas extras, devolução de valores descontados, diferenças de 13ªsalários, pagamento de PLR, desvio/acúmulo de função, diferenças de remuneração, adicional de transferência, danos morais, danos materiais, entre outros.</t>
  </si>
  <si>
    <t>0001131-46.2011.5.04.0403</t>
  </si>
  <si>
    <t>Ser condenada apenas no pagamento de possíveis horas extras que venham a ser reconhecidas.</t>
  </si>
  <si>
    <t>0001333-57.2010.5.04.0403</t>
  </si>
  <si>
    <t>Condenação em horas extras.</t>
  </si>
  <si>
    <t>Porvável condenação em horas extras.</t>
  </si>
  <si>
    <t>A demanda tem como objeto o deferimento do vínculo com o banco com o reconhecimento da condição de bancário e a condenação solidária das reclamadas à pagarem as verbas previstas na norma dos bancários, além de horas extras, diferenças salariais, intrvalo intrajornada, Férias em dobro, entre outros.</t>
  </si>
  <si>
    <t>Ha grande probabilidade de condenacao ao pagamento de horas extras.</t>
  </si>
  <si>
    <t>0068100-93.2009.5.04.0021</t>
  </si>
  <si>
    <t>O processo tem como pedido o pagamento de horas extras além da 6ª diária pela aplicação da Súmula 55 do C.TST, diferenças de gratificação semestral, PLR, FGTS, honorários advocatícios e outros.</t>
  </si>
  <si>
    <t>01366-2008-025-04-00-6</t>
  </si>
  <si>
    <t>A demanda tem como objeto horas extras, intervalos não usufruídos, equiparação salarial, gratificações semestrais, salário variável,  entre outros.</t>
  </si>
  <si>
    <t>A demanda tem como objeto o deferimento do vínculo com o banco com o reconhecimento da condição de bancário e a condenação solidária das reclamadas à pagarem as verbas referente a norma dos bancários, com anotação devida na CTPS, horas extras, intervalos não usufruídos, entre outros.</t>
  </si>
  <si>
    <t>A demanda tem como objeto o deferimento da condição de bancário, pagamento de horas extras, intervalo, entre outros.</t>
  </si>
  <si>
    <t>Sindicatos dos Empregados em Cooperativas de Crédito do Estado do Rio Grande do Sul - SECOC</t>
  </si>
  <si>
    <t>00827-2009-016-04-00-3</t>
  </si>
  <si>
    <t>Aguarda definição do Juízo, acerca da titularidade de representação dos empregados das cooperativas de crédito filiadas à Central Sul.</t>
  </si>
  <si>
    <t>Não há risco à Central, já que o valor devido está consignado em juízo._x000D_
Não há cálculo acadrolli</t>
  </si>
  <si>
    <t>11070.903060/2017-25</t>
  </si>
  <si>
    <t>DRF - Delegacia da Receita Federal / DRF - Delegacia da Receita Federal - Santo Ângelo/RS</t>
  </si>
  <si>
    <t>IOF</t>
  </si>
  <si>
    <t>Município de Concórdia</t>
  </si>
  <si>
    <t>008/2017</t>
  </si>
  <si>
    <t>Prefeitura Municipal de Concórdia / Secretaria Municipal de Finanças</t>
  </si>
  <si>
    <t>Impostos sobre Serviços de Qualquer Natureza (ISS ou ISSQN).</t>
  </si>
  <si>
    <t>Inicial - Defesa</t>
  </si>
  <si>
    <t>007/2017</t>
  </si>
  <si>
    <t>Prefeitura Municipal de Barra do Garças - MT</t>
  </si>
  <si>
    <t>0012/2017</t>
  </si>
  <si>
    <t>Prefeitura de Barra do Garças//MT</t>
  </si>
  <si>
    <t>Impugnação administrativa</t>
  </si>
  <si>
    <t>URGENTE 14/11 - PASSIVOS CONTIGENTES - 2º SEMESTRE 2017 [COOP]</t>
  </si>
  <si>
    <t>Enviamos os passivos contingentes do 2º semestre de 2017, e peço a gentileza de que:_x000D_
 _x000D_
1 - verifiquem se as unidades de atendimento estão corretas, caso não, respondam informando quais são._x000D_
_x000D_
2 - deem ciência dos valores que serão lançados na contabilidade e nos retornem com o "de acordo". _x000D_
_x000D_
3 - Encaminhem o email dos colegas que também devem receber esse email. _x000D_
_x000D_
4 - caso tudo esteja "ok" para os colegas, peço que retornem igualmente, sinalizando que está tudo de acordo. _x000D_
_x000D_
5- Pedimos aos colaboradores responsáveis pelas analises dos processos, passivos contingentes e interessados, que ainda não possuam acesso ao sistema espaider, que o solicitem através do IDM, conforme CO002209-2016_x000D_
_x000D_
Por fim, pedimos retorno até 14/11/2017. _x000D_
_x000D_
Para dúvidas pontuais:_x000D_
_x000D_
Cível – Matheus Muller Forte matheus_forte@sicredi.com.br Ramal 8859_x000D_
Tributário – Swami Avila Testa swami_testa@sicredi.com.br Ramal 7133_x000D_
Trabalhistas - Mateus Silva Freitas mateus_freitas@sicredi.com.br Ramal 9793_x000D_
_x000D_
Eventuais duvidas, estamos à disposição._x000D_
_x000D_
Muito obrigada!_x000D_
_x000D_
Att</t>
  </si>
  <si>
    <t>matheus_forte@sicredi.com.br;swami_testa@sicredi.com.br;mateus_freitas@sicredi.com.br</t>
  </si>
  <si>
    <t>a</t>
  </si>
  <si>
    <t>Processo aguarda julgamento de agravo de petição onde está sendo discutido o índice de correção monetária. Juízo encontra-se garantido. A reclamante já sacou R$ 157.518,15, restando a diferença em discussão.</t>
  </si>
  <si>
    <t>O processo encontra-se em fase final de execução, não havendo matéria para reforma. Está pendente, ainda, recurso no TST, com poucas chances de reforma. O reclamante já sacou R$ 122.142,83. O Cálculo homologado é de R$ 149.651,75.</t>
  </si>
  <si>
    <t>Possível reversão da condição de Bancária e reflexos</t>
  </si>
  <si>
    <t>Provável reversão da condição de bancário no TRT.</t>
  </si>
  <si>
    <t>Aguardaremos decisão de primeiro grau para verificar possibilidades de reversão.</t>
  </si>
  <si>
    <t>Possível ajustado em decorrência de disponibilização de cálculos</t>
  </si>
  <si>
    <t>Ajuste do Possível em razão da perspectiva, conforme valor dos depósitos</t>
  </si>
  <si>
    <t>Cálculo disponível, falta avaliação</t>
  </si>
  <si>
    <t>Cálculo não localizado</t>
  </si>
  <si>
    <t xml:space="preserve">Tendo em vista a fase inicial do processo, resta prejudicada a analise de risco do presente caso. </t>
  </si>
  <si>
    <t>Cálculo disponível, envolve várias coops, não instruido</t>
  </si>
  <si>
    <t>0006015-11.2015.8.16.0075</t>
  </si>
  <si>
    <t>Condenação paga pela cooperativa.</t>
  </si>
  <si>
    <t>Tendo em vista que a sentença condenou o Banco ao pagamento de R$ 3.000,00 a título de indenização por danos morais, os quais devem ser corrigidos e acrescidos de honorários (houve recurso ainda não julgado), a probabilidade de perda passa a ser provável.</t>
  </si>
  <si>
    <t>Valor de condenação já pago e levantado  (R$ 5.142,14)</t>
  </si>
  <si>
    <t>Valro conforme sentença</t>
  </si>
  <si>
    <t>CIV51. Recurso Inominado (interposto pelo autor)</t>
  </si>
  <si>
    <t>São 40 mese - 10 Conf</t>
  </si>
  <si>
    <t>Obs. Trabalhista</t>
  </si>
  <si>
    <t>Situação para Envio</t>
  </si>
  <si>
    <t>Processo remetido a origem para nova instrução.</t>
  </si>
  <si>
    <t>Processo em fase de conhecimento sem sentença proferida. Valor de Risco considerando o pedido de Dano Moral, dividido entre os dois processos.</t>
  </si>
  <si>
    <t>Processo em fase de conhecimento sem sentença proferida.</t>
  </si>
  <si>
    <t>O processo aguarda a audiência de instrução. De todo modo, o processo envolve a prestadora de serviços PMA PORTARIA E SERVIÇOS DE ALARME, sendo que esta empregadora não vem comparecendo nas audiências e não está atuando nos processos, motivo pelo qual é provável a condenação das demais reclamadas de forma subsidiária ao pagamento das verbas pleiteadas na ação. Valor de Risco conforme a média de pagamento em casos análogos.</t>
  </si>
  <si>
    <t>Não há como estimar perspectivas de êxito/perdas neste momento, eis que o processo está pendente de instrução. Arbitrado o valor do Dano Moral</t>
  </si>
  <si>
    <t>Não há como estimar perspectivas de êxito/perdas neste momento, eis que o processo está pendente de instrução. Arbitrado o valor do Dano Moral.</t>
  </si>
  <si>
    <t>Valor de Risco conforme a média de pagamento em casos análogos em caso de reclamatórias com terceiros.</t>
  </si>
  <si>
    <t>O processo ainda aguarda a audiência de instrução. De todo modo, é possível a condenação ao pagamento de horas extras, tendo em vista o pouco sucesso nos casos em que alegamos o artigo 62, II aos GAF's, como no presente caso. É provável a condenação ao pagamento de danos morais por transporte de valores, principalmente pelo atual entendimento dos tribunais. A defesa sobre o pedido de condição de bancário está amparada pela OJ 379 DO C.TST. Passivo rateado com demais empresas do polo passivo.</t>
  </si>
  <si>
    <t>Cooperativa envio Valor</t>
  </si>
  <si>
    <t>Liberado</t>
  </si>
  <si>
    <t>Em razão do entendimento do Tribunal.</t>
  </si>
  <si>
    <t>Em razão ao período gestacional.</t>
  </si>
  <si>
    <t>Em razão do conjunto probatório, a demanda apresenta possibilidades provável de condenação.</t>
  </si>
  <si>
    <t>Em razão da sentença improcedente publicada.</t>
  </si>
  <si>
    <t>Valores calculados de acordo com casos semelhantes.</t>
  </si>
  <si>
    <t>Valores arbitrados de acordo com processos paradigmas.</t>
  </si>
  <si>
    <t>Valores imputados de acordo com processos semelhantes.</t>
  </si>
  <si>
    <t>Valores calculados de acordo com casos semelhantes</t>
  </si>
  <si>
    <t>Sem perspectiva de perda, empresa terceira.</t>
  </si>
  <si>
    <t>Processo analisado, aguardando a produção das provas para ponderar a perspectiva de perda.</t>
  </si>
  <si>
    <t>Processo analisado, aguardando a produção das provas para ponderar a perspectiva de perda, envolve empresa terceira.</t>
  </si>
  <si>
    <t>Processo analisado, aguardando a produção das provas para ponderar a perspectiva de perda. Processo de terceiro.</t>
  </si>
  <si>
    <t>Processo analisado, aguardando a produção das provas para ponderar a perspectiva de perda. Empregado de Terceiro.</t>
  </si>
  <si>
    <t>Ajuste - 01/12/2017</t>
  </si>
  <si>
    <t>01/01/0001 
 00:00</t>
  </si>
  <si>
    <t>0,00</t>
  </si>
  <si>
    <t>52.566,06</t>
  </si>
  <si>
    <t>736,58</t>
  </si>
  <si>
    <t>12.000,00</t>
  </si>
  <si>
    <t>320,00</t>
  </si>
  <si>
    <t>5.000,00</t>
  </si>
  <si>
    <t>96,00</t>
  </si>
  <si>
    <t>7.000,00</t>
  </si>
  <si>
    <t>192,00</t>
  </si>
  <si>
    <t>3.000,00</t>
  </si>
  <si>
    <t>10.000,00</t>
  </si>
  <si>
    <t>64,00</t>
  </si>
  <si>
    <t>330,70</t>
  </si>
  <si>
    <t>8.000,00</t>
  </si>
  <si>
    <t>160,00</t>
  </si>
  <si>
    <t>15.000,00</t>
  </si>
  <si>
    <t>4.000,00</t>
  </si>
  <si>
    <t>960,00</t>
  </si>
  <si>
    <t>896,00</t>
  </si>
  <si>
    <t>7.699,78</t>
  </si>
  <si>
    <t>547,60</t>
  </si>
  <si>
    <t>11.800,00</t>
  </si>
  <si>
    <t>416,00</t>
  </si>
  <si>
    <t>560,00</t>
  </si>
  <si>
    <t>7.500,00</t>
  </si>
  <si>
    <t>990,60</t>
  </si>
  <si>
    <t>2.500,00</t>
  </si>
  <si>
    <t>220,00</t>
  </si>
  <si>
    <t>1.280,00</t>
  </si>
  <si>
    <t>760,00</t>
  </si>
  <si>
    <t>40,00</t>
  </si>
  <si>
    <t>1.920,00</t>
  </si>
  <si>
    <t>76.000,00</t>
  </si>
  <si>
    <t>800,00</t>
  </si>
  <si>
    <t>Não há perspectiva de perda. empregado Terceiro</t>
  </si>
  <si>
    <t>sem perspectiva e perda</t>
  </si>
  <si>
    <t>Sem perspectiva de perda.</t>
  </si>
  <si>
    <t>Tatiana Mendes Ferreira Rech</t>
  </si>
  <si>
    <t>0000606-27.2012.5.04.0404</t>
  </si>
  <si>
    <t>Foro Trabalhista de Caxias do Sul - RS</t>
  </si>
  <si>
    <t>Processo arquivado, aguardando conciliação contábil</t>
  </si>
  <si>
    <t>Aguardando conciliação contábil do valor dos depósitos.</t>
  </si>
  <si>
    <t>jorge_rosa@sicredi.com.br</t>
  </si>
  <si>
    <t>Assinatura</t>
  </si>
  <si>
    <t>Corpo do e-mail</t>
  </si>
  <si>
    <t>Estagiário</t>
  </si>
  <si>
    <t>Jurídico</t>
  </si>
  <si>
    <t>Sicredi</t>
  </si>
  <si>
    <t>Não tenho.</t>
  </si>
  <si>
    <t>Cópias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</si>
</sst>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4" formatCode="_-&quot;R$&quot;\ * #,##0.00_-;\-&quot;R$&quot;\ * #,##0.00_-;_-&quot;R$&quot;\ * &quot;-&quot;??_-;_-@_-"/>
    <numFmt numFmtId="43" formatCode="_-* #,##0.00_-;\-* #,##0.00_-;_-* &quot;-&quot;??_-;_-@_-"/>
    <numFmt numFmtId="164" formatCode="_(&quot;R$ &quot;* #,##0.00_);_(&quot;R$ &quot;* \(#,##0.00\);_(&quot;R$ &quot;* &quot;-&quot;??_);_(@_)"/>
    <numFmt numFmtId="165" formatCode="_([$€-2]* #,##0.00_);_([$€-2]* \(#,##0.00\);_([$€-2]* &quot;-&quot;??_)"/>
    <numFmt numFmtId="166" formatCode="_(* #,##0.00_);_(* \(#,##0.00\);_(* &quot;-&quot;??_);_(@_)"/>
    <numFmt numFmtId="167" formatCode="_(&quot;R$&quot;* #,##0.00_);_(&quot;R$&quot;* \(#,##0.00\);_(&quot;R$&quot;* &quot;-&quot;??_);_(@_)"/>
    <numFmt numFmtId="168" formatCode="[$-416]d\-mmm;@"/>
    <numFmt numFmtId="169" formatCode="&quot;R$&quot;\ #,##0.00"/>
    <numFmt numFmtId="170" formatCode="00000\-0"/>
    <numFmt numFmtId="171" formatCode="[$-416]General"/>
    <numFmt numFmtId="172" formatCode="##"/>
  </numFmts>
  <fonts count="60" x14ac:knownFonts="1">
    <font>
      <sz val="11"/>
      <color theme="1"/>
      <name val="Calibri"/>
      <family val="2"/>
      <scheme val="minor"/>
    </font>
    <font>
      <sz val="11"/>
      <color theme="1"/>
      <name val="Calibri"/>
      <family val="2"/>
      <scheme val="minor"/>
    </font>
    <font>
      <sz val="10"/>
      <name val="Arial"/>
      <family val="2"/>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theme="1"/>
      <name val="Calibri"/>
      <family val="2"/>
    </font>
    <font>
      <b/>
      <sz val="11"/>
      <color theme="1"/>
      <name val="Calibri"/>
      <family val="2"/>
    </font>
    <font>
      <u/>
      <sz val="11"/>
      <color theme="10"/>
      <name val="Calibri"/>
      <family val="2"/>
    </font>
    <font>
      <u/>
      <sz val="11"/>
      <color theme="10"/>
      <name val="Calibri"/>
      <family val="2"/>
      <scheme val="minor"/>
    </font>
    <font>
      <b/>
      <sz val="11"/>
      <color indexed="9"/>
      <name val="Calibri"/>
      <family val="2"/>
    </font>
    <font>
      <sz val="1"/>
      <name val="Arial"/>
      <family val="2"/>
    </font>
    <font>
      <sz val="11"/>
      <color theme="0"/>
      <name val="Calibri"/>
      <family val="2"/>
    </font>
    <font>
      <sz val="11"/>
      <color rgb="FF006100"/>
      <name val="Calibri"/>
      <family val="2"/>
    </font>
    <font>
      <b/>
      <sz val="11"/>
      <color rgb="FFFA7D00"/>
      <name val="Calibri"/>
      <family val="2"/>
    </font>
    <font>
      <b/>
      <sz val="11"/>
      <color theme="0"/>
      <name val="Calibri"/>
      <family val="2"/>
    </font>
    <font>
      <sz val="11"/>
      <color rgb="FFFA7D00"/>
      <name val="Calibri"/>
      <family val="2"/>
    </font>
    <font>
      <sz val="11"/>
      <color rgb="FF3F3F76"/>
      <name val="Calibri"/>
      <family val="2"/>
    </font>
    <font>
      <sz val="11"/>
      <color rgb="FF9C0006"/>
      <name val="Calibri"/>
      <family val="2"/>
    </font>
    <font>
      <sz val="11"/>
      <color rgb="FF9C6500"/>
      <name val="Calibri"/>
      <family val="2"/>
    </font>
    <font>
      <b/>
      <sz val="11"/>
      <color rgb="FF3F3F3F"/>
      <name val="Calibri"/>
      <family val="2"/>
    </font>
    <font>
      <sz val="11"/>
      <name val="Trebuchet MS"/>
      <family val="2"/>
    </font>
    <font>
      <sz val="11"/>
      <color rgb="FFFF0000"/>
      <name val="Calibri"/>
      <family val="2"/>
    </font>
    <font>
      <i/>
      <sz val="11"/>
      <color rgb="FF7F7F7F"/>
      <name val="Calibri"/>
      <family val="2"/>
    </font>
    <font>
      <b/>
      <sz val="15"/>
      <color theme="3"/>
      <name val="Calibri"/>
      <family val="2"/>
    </font>
    <font>
      <b/>
      <sz val="13"/>
      <color theme="3"/>
      <name val="Calibri"/>
      <family val="2"/>
    </font>
    <font>
      <b/>
      <sz val="11"/>
      <color theme="3"/>
      <name val="Calibri"/>
      <family val="2"/>
    </font>
    <font>
      <b/>
      <sz val="14"/>
      <color theme="1"/>
      <name val="Calibri"/>
      <family val="2"/>
    </font>
    <font>
      <b/>
      <sz val="16"/>
      <color theme="1"/>
      <name val="Calibri"/>
      <family val="2"/>
    </font>
    <font>
      <u/>
      <sz val="10"/>
      <color indexed="12"/>
      <name val="Arial"/>
      <family val="2"/>
    </font>
    <font>
      <b/>
      <sz val="16"/>
      <color theme="0"/>
      <name val="Calibri"/>
      <family val="2"/>
      <scheme val="minor"/>
    </font>
    <font>
      <b/>
      <sz val="20"/>
      <color theme="0"/>
      <name val="Calibri"/>
      <family val="2"/>
      <scheme val="minor"/>
    </font>
    <font>
      <b/>
      <sz val="18"/>
      <color theme="0"/>
      <name val="Calibri"/>
      <family val="2"/>
      <scheme val="minor"/>
    </font>
    <font>
      <sz val="18"/>
      <color theme="1"/>
      <name val="Calibri"/>
      <family val="2"/>
      <scheme val="minor"/>
    </font>
    <font>
      <b/>
      <sz val="22"/>
      <color theme="0"/>
      <name val="Calibri"/>
      <family val="2"/>
      <scheme val="minor"/>
    </font>
    <font>
      <sz val="22"/>
      <color theme="0"/>
      <name val="Calibri"/>
      <family val="2"/>
      <scheme val="minor"/>
    </font>
    <font>
      <b/>
      <sz val="10"/>
      <color theme="0"/>
      <name val="Arial"/>
      <family val="2"/>
    </font>
    <font>
      <b/>
      <sz val="11"/>
      <color theme="0"/>
      <name val="Arial"/>
      <family val="2"/>
    </font>
    <font>
      <b/>
      <sz val="10"/>
      <name val="Calibri"/>
      <family val="2"/>
      <scheme val="minor"/>
    </font>
    <font>
      <sz val="10"/>
      <color theme="1"/>
      <name val="Calibri"/>
      <family val="2"/>
      <scheme val="minor"/>
    </font>
    <font>
      <sz val="10"/>
      <name val="Calibri"/>
      <family val="2"/>
      <scheme val="minor"/>
    </font>
    <font>
      <sz val="10"/>
      <color rgb="FF000000"/>
      <name val="Calibri"/>
      <family val="2"/>
      <scheme val="minor"/>
    </font>
    <font>
      <sz val="10"/>
      <color indexed="8"/>
      <name val="Calibri"/>
      <family val="2"/>
      <scheme val="minor"/>
    </font>
    <font>
      <sz val="11"/>
      <name val="Calibri"/>
      <family val="2"/>
      <scheme val="minor"/>
    </font>
    <font>
      <b/>
      <sz val="10"/>
      <color theme="0"/>
      <name val="Calibri"/>
      <family val="2"/>
      <scheme val="minor"/>
    </font>
    <font>
      <sz val="8"/>
      <name val="Arial"/>
      <family val="2"/>
    </font>
    <font>
      <sz val="10"/>
      <color rgb="FF0070C0"/>
      <name val="Calibri"/>
      <family val="2"/>
      <scheme val="minor"/>
    </font>
    <font>
      <sz val="10"/>
      <color rgb="FFFF0000"/>
      <name val="Calibri"/>
      <family val="2"/>
      <scheme val="minor"/>
    </font>
  </fonts>
  <fills count="40">
    <fill>
      <patternFill patternType="none"/>
    </fill>
    <fill>
      <patternFill patternType="gray125"/>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tint="0.34998626667073579"/>
        <bgColor indexed="64"/>
      </patternFill>
    </fill>
    <fill>
      <patternFill patternType="solid">
        <fgColor theme="3" tint="-0.249977111117893"/>
        <bgColor indexed="64"/>
      </patternFill>
    </fill>
    <fill>
      <patternFill patternType="solid">
        <fgColor rgb="FF006600"/>
        <bgColor indexed="64"/>
      </patternFill>
    </fill>
    <fill>
      <patternFill patternType="solid">
        <fgColor theme="9" tint="-0.249977111117893"/>
        <bgColor indexed="64"/>
      </patternFill>
    </fill>
    <fill>
      <patternFill patternType="solid">
        <fgColor theme="7" tint="-0.499984740745262"/>
        <bgColor indexed="64"/>
      </patternFill>
    </fill>
    <fill>
      <patternFill patternType="solid">
        <fgColor theme="2" tint="-0.749992370372631"/>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style="thin">
        <color indexed="64"/>
      </bottom>
      <diagonal/>
    </border>
  </borders>
  <cellStyleXfs count="6266">
    <xf numFmtId="0" fontId="0"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18" fillId="0" borderId="0"/>
    <xf numFmtId="0" fontId="20" fillId="0" borderId="0" applyNumberFormat="0" applyFill="0" applyBorder="0" applyAlignment="0" applyProtection="0"/>
    <xf numFmtId="0" fontId="21" fillId="0" borderId="0" applyNumberFormat="0" applyFill="0" applyBorder="0" applyAlignment="0" applyProtection="0"/>
    <xf numFmtId="0" fontId="18"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8"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8"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23"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22"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 fillId="11" borderId="0" applyNumberFormat="0" applyBorder="0" applyAlignment="0" applyProtection="0"/>
    <xf numFmtId="0" fontId="18"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8"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8"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22"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23"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22"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 fillId="15" borderId="0" applyNumberFormat="0" applyBorder="0" applyAlignment="0" applyProtection="0"/>
    <xf numFmtId="0" fontId="18"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8"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8"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22"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23"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22"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 fillId="19" borderId="0" applyNumberFormat="0" applyBorder="0" applyAlignment="0" applyProtection="0"/>
    <xf numFmtId="0" fontId="18"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8"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8"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22"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23"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22"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8"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8"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8"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22"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23"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22"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8"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8"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8"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22"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23"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22"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8"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8"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8"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23"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22"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 fillId="12" borderId="0" applyNumberFormat="0" applyBorder="0" applyAlignment="0" applyProtection="0"/>
    <xf numFmtId="0" fontId="18"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8"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8"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22" fillId="16" borderId="0" applyNumberFormat="0" applyBorder="0" applyAlignment="0" applyProtection="0"/>
    <xf numFmtId="0" fontId="23" fillId="16" borderId="0" applyNumberFormat="0" applyBorder="0" applyAlignment="0" applyProtection="0"/>
    <xf numFmtId="0" fontId="23" fillId="16" borderId="0" applyNumberFormat="0" applyBorder="0" applyAlignment="0" applyProtection="0"/>
    <xf numFmtId="0" fontId="23"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22"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 fillId="16" borderId="0" applyNumberFormat="0" applyBorder="0" applyAlignment="0" applyProtection="0"/>
    <xf numFmtId="0" fontId="18"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8"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8"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22" fillId="20" borderId="0" applyNumberFormat="0" applyBorder="0" applyAlignment="0" applyProtection="0"/>
    <xf numFmtId="0" fontId="23" fillId="20" borderId="0" applyNumberFormat="0" applyBorder="0" applyAlignment="0" applyProtection="0"/>
    <xf numFmtId="0" fontId="23" fillId="20" borderId="0" applyNumberFormat="0" applyBorder="0" applyAlignment="0" applyProtection="0"/>
    <xf numFmtId="0" fontId="23"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22"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 fillId="20" borderId="0" applyNumberFormat="0" applyBorder="0" applyAlignment="0" applyProtection="0"/>
    <xf numFmtId="0" fontId="18"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8"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8"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22" fillId="24" borderId="0" applyNumberFormat="0" applyBorder="0" applyAlignment="0" applyProtection="0"/>
    <xf numFmtId="0" fontId="23" fillId="24" borderId="0" applyNumberFormat="0" applyBorder="0" applyAlignment="0" applyProtection="0"/>
    <xf numFmtId="0" fontId="23" fillId="24" borderId="0" applyNumberFormat="0" applyBorder="0" applyAlignment="0" applyProtection="0"/>
    <xf numFmtId="0" fontId="23"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22"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8"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8"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8"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22" fillId="28" borderId="0" applyNumberFormat="0" applyBorder="0" applyAlignment="0" applyProtection="0"/>
    <xf numFmtId="0" fontId="23" fillId="28" borderId="0" applyNumberFormat="0" applyBorder="0" applyAlignment="0" applyProtection="0"/>
    <xf numFmtId="0" fontId="23" fillId="28" borderId="0" applyNumberFormat="0" applyBorder="0" applyAlignment="0" applyProtection="0"/>
    <xf numFmtId="0" fontId="23"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22"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8"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8"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8"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22"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23"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17"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4"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4" fillId="13" borderId="0" applyNumberFormat="0" applyBorder="0" applyAlignment="0" applyProtection="0"/>
    <xf numFmtId="0" fontId="24"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17"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4"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4" fillId="17" borderId="0" applyNumberFormat="0" applyBorder="0" applyAlignment="0" applyProtection="0"/>
    <xf numFmtId="0" fontId="24"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17"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17"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4"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4" fillId="21" borderId="0" applyNumberFormat="0" applyBorder="0" applyAlignment="0" applyProtection="0"/>
    <xf numFmtId="0" fontId="24"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1"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17"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4"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4" fillId="25" borderId="0" applyNumberFormat="0" applyBorder="0" applyAlignment="0" applyProtection="0"/>
    <xf numFmtId="0" fontId="24"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5"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17"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4"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4" fillId="29" borderId="0" applyNumberFormat="0" applyBorder="0" applyAlignment="0" applyProtection="0"/>
    <xf numFmtId="0" fontId="24"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29"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17"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4"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 fillId="33" borderId="0" applyNumberFormat="0" applyBorder="0" applyAlignment="0" applyProtection="0"/>
    <xf numFmtId="0" fontId="24" fillId="33" borderId="0" applyNumberFormat="0" applyBorder="0" applyAlignment="0" applyProtection="0"/>
    <xf numFmtId="0" fontId="24"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6"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5"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3" fillId="3" borderId="0" applyNumberFormat="0" applyBorder="0" applyAlignment="0" applyProtection="0"/>
    <xf numFmtId="0" fontId="23" fillId="3" borderId="0" applyNumberFormat="0" applyBorder="0" applyAlignment="0" applyProtection="0"/>
    <xf numFmtId="0" fontId="23" fillId="3" borderId="0" applyNumberFormat="0" applyBorder="0" applyAlignment="0" applyProtection="0"/>
    <xf numFmtId="0" fontId="25" fillId="3" borderId="0" applyNumberFormat="0" applyBorder="0" applyAlignment="0" applyProtection="0"/>
    <xf numFmtId="0" fontId="25"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11"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6"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 fillId="7" borderId="5" applyNumberFormat="0" applyAlignment="0" applyProtection="0"/>
    <xf numFmtId="0" fontId="2" fillId="7" borderId="5" applyNumberFormat="0" applyAlignment="0" applyProtection="0"/>
    <xf numFmtId="0" fontId="2" fillId="7" borderId="5" applyNumberFormat="0" applyAlignment="0" applyProtection="0"/>
    <xf numFmtId="0" fontId="26" fillId="7" borderId="5" applyNumberFormat="0" applyAlignment="0" applyProtection="0"/>
    <xf numFmtId="0" fontId="26"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7" borderId="5"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13"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7"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 fillId="8" borderId="8" applyNumberFormat="0" applyAlignment="0" applyProtection="0"/>
    <xf numFmtId="0" fontId="2" fillId="8" borderId="8" applyNumberFormat="0" applyAlignment="0" applyProtection="0"/>
    <xf numFmtId="0" fontId="2" fillId="8" borderId="8" applyNumberFormat="0" applyAlignment="0" applyProtection="0"/>
    <xf numFmtId="0" fontId="27" fillId="8" borderId="8" applyNumberFormat="0" applyAlignment="0" applyProtection="0"/>
    <xf numFmtId="0" fontId="27"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8" borderId="8" applyNumberFormat="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1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8"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 fillId="0" borderId="7" applyNumberFormat="0" applyFill="0" applyAlignment="0" applyProtection="0"/>
    <xf numFmtId="0" fontId="2" fillId="0" borderId="7" applyNumberFormat="0" applyFill="0" applyAlignment="0" applyProtection="0"/>
    <xf numFmtId="0" fontId="2" fillId="0" borderId="7" applyNumberFormat="0" applyFill="0" applyAlignment="0" applyProtection="0"/>
    <xf numFmtId="0" fontId="28" fillId="0" borderId="7" applyNumberFormat="0" applyFill="0" applyAlignment="0" applyProtection="0"/>
    <xf numFmtId="0" fontId="28"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0" borderId="7" applyNumberFormat="0" applyFill="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17"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4"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4" fillId="10" borderId="0" applyNumberFormat="0" applyBorder="0" applyAlignment="0" applyProtection="0"/>
    <xf numFmtId="0" fontId="24"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17"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4"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4" fillId="14" borderId="0" applyNumberFormat="0" applyBorder="0" applyAlignment="0" applyProtection="0"/>
    <xf numFmtId="0" fontId="24"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4"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17"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4"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4" fillId="18" borderId="0" applyNumberFormat="0" applyBorder="0" applyAlignment="0" applyProtection="0"/>
    <xf numFmtId="0" fontId="24"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18"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17"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4"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4" fillId="22" borderId="0" applyNumberFormat="0" applyBorder="0" applyAlignment="0" applyProtection="0"/>
    <xf numFmtId="0" fontId="24"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2"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17"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4"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4" fillId="26" borderId="0" applyNumberFormat="0" applyBorder="0" applyAlignment="0" applyProtection="0"/>
    <xf numFmtId="0" fontId="24"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26"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17"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4"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4" fillId="30" borderId="0" applyNumberFormat="0" applyBorder="0" applyAlignment="0" applyProtection="0"/>
    <xf numFmtId="0" fontId="24"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30" borderId="0" applyNumberFormat="0" applyBorder="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9"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9"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0" fontId="23" fillId="6" borderId="5" applyNumberFormat="0" applyAlignment="0" applyProtection="0"/>
    <xf numFmtId="0" fontId="23" fillId="6" borderId="5" applyNumberFormat="0" applyAlignment="0" applyProtection="0"/>
    <xf numFmtId="0" fontId="23" fillId="6" borderId="5" applyNumberFormat="0" applyAlignment="0" applyProtection="0"/>
    <xf numFmtId="0" fontId="29" fillId="6" borderId="5" applyNumberFormat="0" applyAlignment="0" applyProtection="0"/>
    <xf numFmtId="0" fontId="29" fillId="6" borderId="5" applyNumberFormat="0" applyAlignment="0" applyProtection="0"/>
    <xf numFmtId="0" fontId="22" fillId="6" borderId="5" applyNumberFormat="0" applyAlignment="0" applyProtection="0"/>
    <xf numFmtId="0" fontId="22" fillId="6" borderId="5" applyNumberFormat="0" applyAlignment="0" applyProtection="0"/>
    <xf numFmtId="0" fontId="22" fillId="6" borderId="5" applyNumberFormat="0" applyAlignment="0" applyProtection="0"/>
    <xf numFmtId="165" fontId="22" fillId="0" borderId="0" applyFont="0" applyFill="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7"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30"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2" fillId="4" borderId="0" applyNumberFormat="0" applyBorder="0" applyAlignment="0" applyProtection="0"/>
    <xf numFmtId="0" fontId="30" fillId="4" borderId="0" applyNumberFormat="0" applyBorder="0" applyAlignment="0" applyProtection="0"/>
    <xf numFmtId="0" fontId="30"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164" fontId="22" fillId="0" borderId="0" applyFont="0" applyFill="0" applyBorder="0" applyAlignment="0" applyProtection="0"/>
    <xf numFmtId="164" fontId="1"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1"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164" fontId="22" fillId="0" borderId="0" applyFont="0" applyFill="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8"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31"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23" fillId="5" borderId="0" applyNumberFormat="0" applyBorder="0" applyAlignment="0" applyProtection="0"/>
    <xf numFmtId="0" fontId="31" fillId="5" borderId="0" applyNumberFormat="0" applyBorder="0" applyAlignment="0" applyProtection="0"/>
    <xf numFmtId="0" fontId="31"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18" fillId="0" borderId="0"/>
    <xf numFmtId="0" fontId="22" fillId="0" borderId="0"/>
    <xf numFmtId="0" fontId="22" fillId="0" borderId="0"/>
    <xf numFmtId="0" fontId="22"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 fillId="0" borderId="0"/>
    <xf numFmtId="0" fontId="22" fillId="0" borderId="0"/>
    <xf numFmtId="0" fontId="2" fillId="0" borderId="0"/>
    <xf numFmtId="0" fontId="1" fillId="0" borderId="0"/>
    <xf numFmtId="0" fontId="22" fillId="0" borderId="0"/>
    <xf numFmtId="0" fontId="1" fillId="0" borderId="0"/>
    <xf numFmtId="0" fontId="1" fillId="0" borderId="0"/>
    <xf numFmtId="0" fontId="1" fillId="0" borderId="0"/>
    <xf numFmtId="0" fontId="2" fillId="0" borderId="0"/>
    <xf numFmtId="0" fontId="22" fillId="0" borderId="0"/>
    <xf numFmtId="0" fontId="2" fillId="0" borderId="0"/>
    <xf numFmtId="0" fontId="2" fillId="0" borderId="0"/>
    <xf numFmtId="0" fontId="22" fillId="0" borderId="0"/>
    <xf numFmtId="0" fontId="2" fillId="0" borderId="0"/>
    <xf numFmtId="0" fontId="1" fillId="0" borderId="0"/>
    <xf numFmtId="0" fontId="1" fillId="0" borderId="0"/>
    <xf numFmtId="0" fontId="1" fillId="0" borderId="0"/>
    <xf numFmtId="0" fontId="1" fillId="0" borderId="0"/>
    <xf numFmtId="0" fontId="2" fillId="0" borderId="0"/>
    <xf numFmtId="0" fontId="22" fillId="0" borderId="0"/>
    <xf numFmtId="0" fontId="2" fillId="0" borderId="0"/>
    <xf numFmtId="0" fontId="2" fillId="0" borderId="0"/>
    <xf numFmtId="0" fontId="22" fillId="0" borderId="0"/>
    <xf numFmtId="0" fontId="22" fillId="0" borderId="0"/>
    <xf numFmtId="0" fontId="2" fillId="0" borderId="0"/>
    <xf numFmtId="0" fontId="22" fillId="0" borderId="0"/>
    <xf numFmtId="0" fontId="2" fillId="0" borderId="0"/>
    <xf numFmtId="0" fontId="1" fillId="0" borderId="0"/>
    <xf numFmtId="0" fontId="1" fillId="0" borderId="0"/>
    <xf numFmtId="0" fontId="1" fillId="0" borderId="0"/>
    <xf numFmtId="0" fontId="1" fillId="0" borderId="0"/>
    <xf numFmtId="0" fontId="2" fillId="0" borderId="0"/>
    <xf numFmtId="0" fontId="22" fillId="0" borderId="0"/>
    <xf numFmtId="0" fontId="2" fillId="0" borderId="0"/>
    <xf numFmtId="0" fontId="2" fillId="0" borderId="0"/>
    <xf numFmtId="0" fontId="22" fillId="0" borderId="0"/>
    <xf numFmtId="0" fontId="2" fillId="0" borderId="0"/>
    <xf numFmtId="0" fontId="2" fillId="0" borderId="0"/>
    <xf numFmtId="0" fontId="22" fillId="0" borderId="0"/>
    <xf numFmtId="0" fontId="2" fillId="0" borderId="0"/>
    <xf numFmtId="0" fontId="2" fillId="0" borderId="0"/>
    <xf numFmtId="0" fontId="22" fillId="0" borderId="0"/>
    <xf numFmtId="0" fontId="2" fillId="0" borderId="0"/>
    <xf numFmtId="0" fontId="1" fillId="0" borderId="0"/>
    <xf numFmtId="0" fontId="1"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1" fillId="0" borderId="0"/>
    <xf numFmtId="0" fontId="1" fillId="0" borderId="0"/>
    <xf numFmtId="0" fontId="2" fillId="0" borderId="0"/>
    <xf numFmtId="0" fontId="2" fillId="0" borderId="0"/>
    <xf numFmtId="0" fontId="18" fillId="0" borderId="0"/>
    <xf numFmtId="0" fontId="22" fillId="0" borderId="0"/>
    <xf numFmtId="0" fontId="22" fillId="0" borderId="0"/>
    <xf numFmtId="0" fontId="22" fillId="0" borderId="0"/>
    <xf numFmtId="0" fontId="2" fillId="0" borderId="0"/>
    <xf numFmtId="0" fontId="2" fillId="0" borderId="0"/>
    <xf numFmtId="0" fontId="22" fillId="0" borderId="0"/>
    <xf numFmtId="0" fontId="1" fillId="0" borderId="0"/>
    <xf numFmtId="0" fontId="1" fillId="0" borderId="0"/>
    <xf numFmtId="0" fontId="18" fillId="0" borderId="0"/>
    <xf numFmtId="0" fontId="22" fillId="0" borderId="0"/>
    <xf numFmtId="0" fontId="1" fillId="0" borderId="0"/>
    <xf numFmtId="0" fontId="2" fillId="0" borderId="0"/>
    <xf numFmtId="0" fontId="2" fillId="0" borderId="0"/>
    <xf numFmtId="0" fontId="2" fillId="0" borderId="0"/>
    <xf numFmtId="0" fontId="2" fillId="0" borderId="0"/>
    <xf numFmtId="0" fontId="2" fillId="0" borderId="0"/>
    <xf numFmtId="0" fontId="22" fillId="0" borderId="0"/>
    <xf numFmtId="0" fontId="2" fillId="0" borderId="0"/>
    <xf numFmtId="0" fontId="22" fillId="0" borderId="0"/>
    <xf numFmtId="0" fontId="2" fillId="0" borderId="0"/>
    <xf numFmtId="0" fontId="2" fillId="0" borderId="0"/>
    <xf numFmtId="0" fontId="2" fillId="0" borderId="0"/>
    <xf numFmtId="0" fontId="2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2" fillId="0" borderId="0"/>
    <xf numFmtId="0" fontId="2" fillId="0" borderId="0"/>
    <xf numFmtId="0" fontId="22" fillId="0" borderId="0"/>
    <xf numFmtId="0" fontId="2" fillId="0" borderId="0"/>
    <xf numFmtId="0" fontId="22" fillId="0" borderId="0"/>
    <xf numFmtId="0" fontId="2" fillId="0" borderId="0"/>
    <xf numFmtId="0" fontId="2" fillId="0" borderId="0"/>
    <xf numFmtId="0" fontId="2" fillId="0" borderId="0"/>
    <xf numFmtId="0" fontId="22" fillId="0" borderId="0"/>
    <xf numFmtId="0" fontId="2" fillId="0" borderId="0"/>
    <xf numFmtId="0" fontId="2" fillId="0" borderId="0"/>
    <xf numFmtId="0" fontId="2" fillId="0" borderId="0"/>
    <xf numFmtId="0" fontId="2" fillId="0" borderId="0"/>
    <xf numFmtId="0" fontId="2" fillId="0" borderId="0"/>
    <xf numFmtId="0" fontId="1" fillId="0" borderId="0"/>
    <xf numFmtId="0" fontId="2" fillId="0" borderId="0"/>
    <xf numFmtId="0" fontId="2" fillId="0" borderId="0"/>
    <xf numFmtId="0" fontId="2" fillId="0" borderId="0"/>
    <xf numFmtId="0" fontId="2" fillId="0" borderId="0"/>
    <xf numFmtId="0" fontId="22" fillId="0" borderId="0"/>
    <xf numFmtId="0" fontId="2" fillId="0" borderId="0"/>
    <xf numFmtId="0" fontId="2" fillId="0" borderId="0"/>
    <xf numFmtId="0" fontId="2" fillId="0" borderId="0"/>
    <xf numFmtId="0" fontId="22" fillId="0" borderId="0"/>
    <xf numFmtId="0" fontId="2" fillId="0" borderId="0"/>
    <xf numFmtId="0" fontId="22" fillId="0" borderId="0"/>
    <xf numFmtId="0" fontId="2" fillId="0" borderId="0"/>
    <xf numFmtId="0" fontId="2" fillId="0" borderId="0"/>
    <xf numFmtId="0" fontId="22" fillId="0" borderId="0"/>
    <xf numFmtId="0" fontId="22" fillId="0" borderId="0"/>
    <xf numFmtId="0" fontId="22" fillId="0" borderId="0"/>
    <xf numFmtId="0" fontId="2" fillId="0" borderId="0"/>
    <xf numFmtId="0" fontId="2" fillId="0" borderId="0"/>
    <xf numFmtId="0" fontId="22" fillId="0" borderId="0"/>
    <xf numFmtId="0" fontId="18"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8"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8"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1"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0" fontId="22" fillId="9" borderId="9" applyNumberFormat="0" applyFont="0" applyAlignment="0" applyProtection="0"/>
    <xf numFmtId="9" fontId="22" fillId="0" borderId="0" applyFont="0" applyFill="0" applyBorder="0" applyAlignment="0" applyProtection="0"/>
    <xf numFmtId="0" fontId="10" fillId="7" borderId="6" applyNumberFormat="0" applyAlignment="0" applyProtection="0"/>
    <xf numFmtId="0" fontId="22" fillId="7" borderId="6" applyNumberFormat="0" applyAlignment="0" applyProtection="0"/>
    <xf numFmtId="0" fontId="32" fillId="7" borderId="6" applyNumberFormat="0" applyAlignment="0" applyProtection="0"/>
    <xf numFmtId="0" fontId="32" fillId="7" borderId="6" applyNumberFormat="0" applyAlignment="0" applyProtection="0"/>
    <xf numFmtId="0" fontId="32" fillId="7" borderId="6" applyNumberFormat="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33"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18"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18"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166" fontId="22" fillId="0" borderId="0" applyFont="0" applyFill="0" applyBorder="0" applyAlignment="0" applyProtection="0"/>
    <xf numFmtId="0" fontId="14" fillId="0" borderId="0" applyNumberFormat="0" applyFill="0" applyBorder="0" applyAlignment="0" applyProtection="0"/>
    <xf numFmtId="0" fontId="22"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15" fillId="0" borderId="0" applyNumberFormat="0" applyFill="0" applyBorder="0" applyAlignment="0" applyProtection="0"/>
    <xf numFmtId="0" fontId="22"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 fillId="0" borderId="2" applyNumberFormat="0" applyFill="0" applyAlignment="0" applyProtection="0"/>
    <xf numFmtId="0" fontId="22" fillId="0" borderId="2" applyNumberFormat="0" applyFill="0" applyAlignment="0" applyProtection="0"/>
    <xf numFmtId="0" fontId="36" fillId="0" borderId="2" applyNumberFormat="0" applyFill="0" applyAlignment="0" applyProtection="0"/>
    <xf numFmtId="0" fontId="36" fillId="0" borderId="2" applyNumberFormat="0" applyFill="0" applyAlignment="0" applyProtection="0"/>
    <xf numFmtId="0" fontId="36" fillId="0" borderId="2" applyNumberFormat="0" applyFill="0" applyAlignment="0" applyProtection="0"/>
    <xf numFmtId="0" fontId="4" fillId="0" borderId="3" applyNumberFormat="0" applyFill="0" applyAlignment="0" applyProtection="0"/>
    <xf numFmtId="0" fontId="22" fillId="0" borderId="3" applyNumberFormat="0" applyFill="0" applyAlignment="0" applyProtection="0"/>
    <xf numFmtId="0" fontId="37" fillId="0" borderId="3" applyNumberFormat="0" applyFill="0" applyAlignment="0" applyProtection="0"/>
    <xf numFmtId="0" fontId="37" fillId="0" borderId="3" applyNumberFormat="0" applyFill="0" applyAlignment="0" applyProtection="0"/>
    <xf numFmtId="0" fontId="37" fillId="0" borderId="3" applyNumberFormat="0" applyFill="0" applyAlignment="0" applyProtection="0"/>
    <xf numFmtId="0" fontId="5" fillId="0" borderId="4" applyNumberFormat="0" applyFill="0" applyAlignment="0" applyProtection="0"/>
    <xf numFmtId="0" fontId="22" fillId="0" borderId="4" applyNumberFormat="0" applyFill="0" applyAlignment="0" applyProtection="0"/>
    <xf numFmtId="0" fontId="38" fillId="0" borderId="4" applyNumberFormat="0" applyFill="0" applyAlignment="0" applyProtection="0"/>
    <xf numFmtId="0" fontId="38" fillId="0" borderId="4" applyNumberFormat="0" applyFill="0" applyAlignment="0" applyProtection="0"/>
    <xf numFmtId="0" fontId="38" fillId="0" borderId="4" applyNumberFormat="0" applyFill="0" applyAlignment="0" applyProtection="0"/>
    <xf numFmtId="0" fontId="5" fillId="0" borderId="0" applyNumberFormat="0" applyFill="0" applyBorder="0" applyAlignment="0" applyProtection="0"/>
    <xf numFmtId="0" fontId="22"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38" fillId="0" borderId="0" applyNumberFormat="0" applyFill="0" applyBorder="0" applyAlignment="0" applyProtection="0"/>
    <xf numFmtId="0" fontId="22" fillId="0" borderId="0" applyNumberFormat="0" applyFill="0" applyBorder="0" applyAlignment="0" applyProtection="0"/>
    <xf numFmtId="0" fontId="16" fillId="0" borderId="10" applyNumberFormat="0" applyFill="0" applyAlignment="0" applyProtection="0"/>
    <xf numFmtId="0" fontId="22" fillId="0" borderId="10" applyNumberFormat="0" applyFill="0" applyAlignment="0" applyProtection="0"/>
    <xf numFmtId="0" fontId="19" fillId="0" borderId="10" applyNumberFormat="0" applyFill="0" applyAlignment="0" applyProtection="0"/>
    <xf numFmtId="0" fontId="19" fillId="0" borderId="10" applyNumberFormat="0" applyFill="0" applyAlignment="0" applyProtection="0"/>
    <xf numFmtId="0" fontId="19" fillId="0" borderId="10" applyNumberFormat="0" applyFill="0" applyAlignment="0" applyProtection="0"/>
    <xf numFmtId="166" fontId="1" fillId="0" borderId="0" applyFont="0" applyFill="0" applyBorder="0" applyAlignment="0" applyProtection="0"/>
    <xf numFmtId="166" fontId="1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41" fillId="0" borderId="0" applyNumberFormat="0" applyFill="0" applyBorder="0" applyAlignment="0" applyProtection="0">
      <alignment vertical="top"/>
      <protection locked="0"/>
    </xf>
    <xf numFmtId="44" fontId="1" fillId="0" borderId="0" applyFont="0" applyFill="0" applyBorder="0" applyAlignment="0" applyProtection="0"/>
    <xf numFmtId="168" fontId="2" fillId="0" borderId="0"/>
    <xf numFmtId="171" fontId="2" fillId="0" borderId="0"/>
    <xf numFmtId="43" fontId="1" fillId="0" borderId="0" applyFont="0" applyFill="0" applyBorder="0" applyAlignment="0" applyProtection="0"/>
  </cellStyleXfs>
  <cellXfs count="85">
    <xf numFmtId="0" fontId="0" fillId="0" borderId="0" xfId="0"/>
    <xf numFmtId="0" fontId="48" fillId="35" borderId="1" xfId="2" applyFont="1" applyFill="1" applyBorder="1" applyAlignment="1">
      <alignment horizontal="center" vertical="center" wrapText="1"/>
    </xf>
    <xf numFmtId="0" fontId="48" fillId="36" borderId="1" xfId="4" applyFont="1" applyFill="1" applyBorder="1" applyAlignment="1">
      <alignment horizontal="center" vertical="center" wrapText="1"/>
    </xf>
    <xf numFmtId="0" fontId="48" fillId="36" borderId="1" xfId="0" applyFont="1" applyFill="1" applyBorder="1" applyAlignment="1">
      <alignment horizontal="center" vertical="center" wrapText="1"/>
    </xf>
    <xf numFmtId="0" fontId="49" fillId="34" borderId="1" xfId="2" applyFont="1" applyFill="1" applyBorder="1" applyAlignment="1">
      <alignment horizontal="center" vertical="center" wrapText="1"/>
    </xf>
    <xf numFmtId="0" fontId="48" fillId="34" borderId="1" xfId="0" applyFont="1" applyFill="1" applyBorder="1" applyAlignment="1">
      <alignment horizontal="center" vertical="center" wrapText="1"/>
    </xf>
    <xf numFmtId="0" fontId="48" fillId="37" borderId="1" xfId="2" applyFont="1" applyFill="1" applyBorder="1" applyAlignment="1">
      <alignment horizontal="center" vertical="center" wrapText="1"/>
    </xf>
    <xf numFmtId="0" fontId="48" fillId="38" borderId="1" xfId="2" applyFont="1" applyFill="1" applyBorder="1" applyAlignment="1">
      <alignment horizontal="center" vertical="center" wrapText="1"/>
    </xf>
    <xf numFmtId="0" fontId="48" fillId="39" borderId="1" xfId="2" applyFont="1" applyFill="1" applyBorder="1" applyAlignment="1">
      <alignment horizontal="center" vertical="center" wrapText="1"/>
    </xf>
    <xf numFmtId="0" fontId="18" fillId="2" borderId="0" xfId="7" applyFill="1" applyBorder="1" applyAlignment="1">
      <alignment horizontal="justify" vertical="center" wrapText="1"/>
    </xf>
    <xf numFmtId="0" fontId="0" fillId="0" borderId="0" xfId="0" quotePrefix="1"/>
    <xf numFmtId="0" fontId="18" fillId="2" borderId="0" xfId="7" applyFill="1" applyBorder="1" applyAlignment="1">
      <alignment horizontal="justify" vertical="center"/>
    </xf>
    <xf numFmtId="0" fontId="55" fillId="2" borderId="1" xfId="0" applyFont="1" applyFill="1" applyBorder="1" applyAlignment="1">
      <alignment horizontal="center" vertical="center" wrapText="1"/>
    </xf>
    <xf numFmtId="0" fontId="55" fillId="2" borderId="1" xfId="0" quotePrefix="1" applyFont="1" applyFill="1" applyBorder="1" applyAlignment="1">
      <alignment horizontal="center" vertical="center" wrapText="1"/>
    </xf>
    <xf numFmtId="0" fontId="52" fillId="2" borderId="1" xfId="0" quotePrefix="1" applyFont="1" applyFill="1" applyBorder="1" applyAlignment="1">
      <alignment horizontal="center" vertical="center" wrapText="1"/>
    </xf>
    <xf numFmtId="0" fontId="55" fillId="2" borderId="1" xfId="0" quotePrefix="1" applyFont="1" applyFill="1" applyBorder="1" applyAlignment="1">
      <alignment horizontal="center" vertical="center"/>
    </xf>
    <xf numFmtId="0" fontId="55" fillId="2" borderId="1" xfId="0" quotePrefix="1" applyFont="1" applyFill="1" applyBorder="1" applyAlignment="1">
      <alignment horizontal="center"/>
    </xf>
    <xf numFmtId="1" fontId="55" fillId="2" borderId="1" xfId="0" quotePrefix="1" applyNumberFormat="1" applyFont="1" applyFill="1" applyBorder="1" applyAlignment="1">
      <alignment horizontal="center"/>
    </xf>
    <xf numFmtId="172" fontId="55" fillId="2" borderId="1" xfId="0" quotePrefix="1" applyNumberFormat="1" applyFont="1" applyFill="1" applyBorder="1" applyAlignment="1">
      <alignment horizontal="center" vertical="center" wrapText="1"/>
    </xf>
    <xf numFmtId="0" fontId="55" fillId="2" borderId="1" xfId="0" applyFont="1" applyFill="1" applyBorder="1" applyAlignment="1">
      <alignment horizontal="center" vertical="center"/>
    </xf>
    <xf numFmtId="44" fontId="55" fillId="2" borderId="1" xfId="6262" applyFont="1" applyFill="1" applyBorder="1" applyAlignment="1">
      <alignment horizontal="center" vertical="center" wrapText="1"/>
    </xf>
    <xf numFmtId="0" fontId="52" fillId="2" borderId="0" xfId="0" applyFont="1" applyFill="1" applyBorder="1"/>
    <xf numFmtId="0" fontId="52" fillId="2" borderId="0" xfId="0" applyFont="1" applyFill="1" applyBorder="1" applyAlignment="1">
      <alignment vertical="center"/>
    </xf>
    <xf numFmtId="44" fontId="52" fillId="2" borderId="1" xfId="6262" applyFont="1" applyFill="1" applyBorder="1" applyAlignment="1">
      <alignment horizontal="center" vertical="center" wrapText="1"/>
    </xf>
    <xf numFmtId="169" fontId="54" fillId="2" borderId="1" xfId="0" applyNumberFormat="1" applyFont="1" applyFill="1" applyBorder="1" applyAlignment="1">
      <alignment horizontal="center" vertical="center" wrapText="1"/>
    </xf>
    <xf numFmtId="44" fontId="54" fillId="2" borderId="1" xfId="0" applyNumberFormat="1" applyFont="1" applyFill="1" applyBorder="1" applyAlignment="1">
      <alignment horizontal="center" vertical="center" wrapText="1"/>
    </xf>
    <xf numFmtId="0" fontId="52" fillId="2" borderId="0" xfId="0" applyFont="1" applyFill="1" applyBorder="1" applyAlignment="1">
      <alignment horizontal="center" vertical="center"/>
    </xf>
    <xf numFmtId="0" fontId="53" fillId="2" borderId="1" xfId="0" applyNumberFormat="1" applyFont="1" applyFill="1" applyBorder="1" applyAlignment="1">
      <alignment horizontal="center" vertical="center" wrapText="1"/>
    </xf>
    <xf numFmtId="0" fontId="53" fillId="2" borderId="1" xfId="0" quotePrefix="1" applyNumberFormat="1" applyFont="1" applyFill="1" applyBorder="1" applyAlignment="1">
      <alignment horizontal="center" vertical="center" wrapText="1"/>
    </xf>
    <xf numFmtId="4" fontId="53" fillId="2" borderId="1" xfId="0" applyNumberFormat="1" applyFont="1" applyFill="1" applyBorder="1" applyAlignment="1">
      <alignment horizontal="center" vertical="center" wrapText="1"/>
    </xf>
    <xf numFmtId="14" fontId="53" fillId="2" borderId="1" xfId="0" applyNumberFormat="1" applyFont="1" applyFill="1" applyBorder="1" applyAlignment="1">
      <alignment horizontal="center" vertical="center" wrapText="1"/>
    </xf>
    <xf numFmtId="0" fontId="51" fillId="2" borderId="0" xfId="0" applyFont="1" applyFill="1" applyAlignment="1">
      <alignment horizontal="center"/>
    </xf>
    <xf numFmtId="44" fontId="51" fillId="2" borderId="0" xfId="6262" applyFont="1" applyFill="1" applyAlignment="1">
      <alignment horizontal="center"/>
    </xf>
    <xf numFmtId="44" fontId="53" fillId="2" borderId="1" xfId="6262" applyFont="1" applyFill="1" applyBorder="1" applyAlignment="1">
      <alignment horizontal="center" vertical="center" wrapText="1"/>
    </xf>
    <xf numFmtId="44" fontId="51" fillId="2" borderId="0" xfId="6262" applyFont="1" applyFill="1" applyAlignment="1">
      <alignment horizontal="left"/>
    </xf>
    <xf numFmtId="0" fontId="53" fillId="2" borderId="1" xfId="0" applyNumberFormat="1" applyFont="1" applyFill="1" applyBorder="1" applyAlignment="1">
      <alignment horizontal="left" vertical="top" wrapText="1"/>
    </xf>
    <xf numFmtId="0" fontId="52" fillId="2" borderId="1" xfId="0" applyNumberFormat="1" applyFont="1" applyFill="1" applyBorder="1" applyAlignment="1">
      <alignment horizontal="center" vertical="center" wrapText="1"/>
    </xf>
    <xf numFmtId="44" fontId="58" fillId="2" borderId="1" xfId="6262" applyFont="1" applyFill="1" applyBorder="1" applyAlignment="1">
      <alignment horizontal="center" vertical="center" wrapText="1"/>
    </xf>
    <xf numFmtId="44" fontId="59" fillId="2" borderId="1" xfId="6262" applyFont="1" applyFill="1" applyBorder="1" applyAlignment="1">
      <alignment horizontal="center" vertical="center" wrapText="1"/>
    </xf>
    <xf numFmtId="44" fontId="51" fillId="2" borderId="0" xfId="6262" applyFont="1" applyFill="1" applyAlignment="1">
      <alignment horizontal="left" vertical="center"/>
    </xf>
    <xf numFmtId="0" fontId="52" fillId="2" borderId="1" xfId="0" applyFont="1" applyFill="1" applyBorder="1" applyAlignment="1">
      <alignment horizontal="center" vertical="center" wrapText="1"/>
    </xf>
    <xf numFmtId="0" fontId="52" fillId="2" borderId="1" xfId="0" quotePrefix="1" applyNumberFormat="1" applyFont="1" applyFill="1" applyBorder="1" applyAlignment="1">
      <alignment horizontal="center" vertical="center" wrapText="1"/>
    </xf>
    <xf numFmtId="0" fontId="51" fillId="2" borderId="1" xfId="0" applyFont="1" applyFill="1" applyBorder="1" applyAlignment="1">
      <alignment horizontal="center" vertical="center" wrapText="1"/>
    </xf>
    <xf numFmtId="0" fontId="52" fillId="2" borderId="1" xfId="5327" applyFont="1" applyFill="1" applyBorder="1" applyAlignment="1">
      <alignment horizontal="center" vertical="center" wrapText="1"/>
    </xf>
    <xf numFmtId="43" fontId="52" fillId="2" borderId="1" xfId="6265" applyFont="1" applyFill="1" applyBorder="1" applyAlignment="1">
      <alignment horizontal="center" vertical="center" wrapText="1"/>
    </xf>
    <xf numFmtId="0" fontId="51" fillId="2" borderId="0" xfId="0" applyFont="1" applyFill="1" applyBorder="1"/>
    <xf numFmtId="0" fontId="0" fillId="2" borderId="0" xfId="0" applyFill="1" applyBorder="1"/>
    <xf numFmtId="44" fontId="0" fillId="2" borderId="0" xfId="6262" applyFont="1" applyFill="1" applyBorder="1"/>
    <xf numFmtId="44" fontId="55" fillId="2" borderId="1" xfId="6262" applyFont="1" applyFill="1" applyBorder="1" applyAlignment="1">
      <alignment horizontal="center" vertical="center"/>
    </xf>
    <xf numFmtId="0" fontId="18" fillId="2" borderId="1" xfId="7" applyFill="1" applyBorder="1" applyAlignment="1">
      <alignment horizontal="center" vertical="center" wrapText="1"/>
    </xf>
    <xf numFmtId="0" fontId="18" fillId="2" borderId="0" xfId="7" applyFill="1" applyBorder="1" applyAlignment="1">
      <alignment horizontal="center" vertical="center" wrapText="1"/>
    </xf>
    <xf numFmtId="0" fontId="18" fillId="2" borderId="0" xfId="7" applyFill="1" applyBorder="1" applyAlignment="1">
      <alignment horizontal="center" vertical="center"/>
    </xf>
    <xf numFmtId="0" fontId="39" fillId="2" borderId="1" xfId="7" applyFont="1" applyFill="1" applyBorder="1" applyAlignment="1">
      <alignment horizontal="center" vertical="center" wrapText="1"/>
    </xf>
    <xf numFmtId="0" fontId="39" fillId="2" borderId="11" xfId="7" applyFont="1" applyFill="1" applyBorder="1" applyAlignment="1">
      <alignment horizontal="center" vertical="center" wrapText="1"/>
    </xf>
    <xf numFmtId="0" fontId="21" fillId="2" borderId="1" xfId="9" applyFill="1" applyBorder="1" applyAlignment="1">
      <alignment horizontal="justify" vertical="center" wrapText="1"/>
    </xf>
    <xf numFmtId="0" fontId="55" fillId="2" borderId="1" xfId="7" applyFont="1" applyFill="1" applyBorder="1" applyAlignment="1">
      <alignment horizontal="center" vertical="center" wrapText="1"/>
    </xf>
    <xf numFmtId="0" fontId="55" fillId="2" borderId="1" xfId="5366" applyFont="1" applyFill="1" applyBorder="1" applyAlignment="1">
      <alignment horizontal="center" vertical="center"/>
    </xf>
    <xf numFmtId="170" fontId="55" fillId="2" borderId="1" xfId="5366" applyNumberFormat="1" applyFont="1" applyFill="1" applyBorder="1" applyAlignment="1">
      <alignment horizontal="center" vertical="center"/>
    </xf>
    <xf numFmtId="0" fontId="55" fillId="2" borderId="1" xfId="0" applyFont="1" applyFill="1" applyBorder="1" applyAlignment="1">
      <alignment horizontal="center"/>
    </xf>
    <xf numFmtId="0" fontId="18" fillId="2" borderId="0" xfId="7" quotePrefix="1" applyFill="1" applyAlignment="1">
      <alignment horizontal="justify" vertical="center" wrapText="1"/>
    </xf>
    <xf numFmtId="0" fontId="18" fillId="2" borderId="11" xfId="7" applyFill="1" applyBorder="1" applyAlignment="1">
      <alignment horizontal="justify" vertical="center" wrapText="1"/>
    </xf>
    <xf numFmtId="0" fontId="18" fillId="2" borderId="1" xfId="7" quotePrefix="1" applyFill="1" applyBorder="1" applyAlignment="1">
      <alignment horizontal="justify" vertical="center" wrapText="1"/>
    </xf>
    <xf numFmtId="0" fontId="18" fillId="2" borderId="1" xfId="7" applyFill="1" applyBorder="1" applyAlignment="1">
      <alignment horizontal="justify" vertical="center" wrapText="1"/>
    </xf>
    <xf numFmtId="0" fontId="50" fillId="2" borderId="1" xfId="0" applyNumberFormat="1" applyFont="1" applyFill="1" applyBorder="1" applyAlignment="1">
      <alignment horizontal="center" vertical="center" wrapText="1"/>
    </xf>
    <xf numFmtId="0" fontId="50" fillId="2" borderId="1" xfId="2" applyFont="1" applyFill="1" applyBorder="1" applyAlignment="1">
      <alignment horizontal="center" vertical="center" wrapText="1"/>
    </xf>
    <xf numFmtId="167" fontId="50" fillId="2" borderId="1" xfId="0" applyNumberFormat="1" applyFont="1" applyFill="1" applyBorder="1" applyAlignment="1">
      <alignment horizontal="center" vertical="center" wrapText="1"/>
    </xf>
    <xf numFmtId="0" fontId="56" fillId="2" borderId="1" xfId="0" applyNumberFormat="1" applyFont="1" applyFill="1" applyBorder="1" applyAlignment="1">
      <alignment horizontal="center" vertical="center" wrapText="1"/>
    </xf>
    <xf numFmtId="0" fontId="56" fillId="2" borderId="0" xfId="0" applyFont="1" applyFill="1" applyBorder="1" applyAlignment="1">
      <alignment horizontal="center" vertical="center" wrapText="1"/>
    </xf>
    <xf numFmtId="0" fontId="56" fillId="2" borderId="0" xfId="2" applyFont="1" applyFill="1" applyBorder="1" applyAlignment="1">
      <alignment horizontal="center" vertical="center" wrapText="1"/>
    </xf>
    <xf numFmtId="0" fontId="51" fillId="2" borderId="0" xfId="0" applyFont="1" applyFill="1" applyBorder="1" applyAlignment="1">
      <alignment horizontal="center"/>
    </xf>
    <xf numFmtId="0" fontId="57" fillId="2" borderId="1" xfId="0" quotePrefix="1" applyFont="1" applyFill="1" applyBorder="1" applyAlignment="1">
      <alignment horizontal="center" vertical="center" wrapText="1"/>
    </xf>
    <xf numFmtId="169" fontId="54" fillId="2" borderId="0" xfId="0" applyNumberFormat="1" applyFont="1" applyFill="1" applyBorder="1" applyAlignment="1">
      <alignment horizontal="center" vertical="center" wrapText="1"/>
    </xf>
    <xf numFmtId="0" fontId="0" fillId="0" borderId="0" xfId="0" applyAlignment="1">
      <alignment wrapText="1"/>
    </xf>
    <xf numFmtId="0" fontId="40" fillId="2" borderId="1" xfId="7" applyFont="1" applyFill="1" applyBorder="1" applyAlignment="1">
      <alignment horizontal="center" vertical="center" wrapText="1"/>
    </xf>
    <xf numFmtId="0" fontId="40" fillId="2" borderId="11" xfId="7" applyFont="1" applyFill="1" applyBorder="1" applyAlignment="1">
      <alignment horizontal="center" vertical="center" wrapText="1"/>
    </xf>
    <xf numFmtId="0" fontId="42" fillId="39" borderId="1" xfId="0" applyFont="1" applyFill="1" applyBorder="1" applyAlignment="1">
      <alignment horizontal="center"/>
    </xf>
    <xf numFmtId="0" fontId="42" fillId="0" borderId="1" xfId="0" applyFont="1" applyBorder="1" applyAlignment="1">
      <alignment horizontal="center"/>
    </xf>
    <xf numFmtId="0" fontId="42" fillId="35" borderId="1" xfId="0" applyFont="1" applyFill="1" applyBorder="1" applyAlignment="1">
      <alignment horizontal="center"/>
    </xf>
    <xf numFmtId="0" fontId="0" fillId="0" borderId="1" xfId="0" applyBorder="1" applyAlignment="1">
      <alignment horizontal="center"/>
    </xf>
    <xf numFmtId="0" fontId="43" fillId="36" borderId="1" xfId="0" applyFont="1" applyFill="1" applyBorder="1" applyAlignment="1">
      <alignment horizontal="center"/>
    </xf>
    <xf numFmtId="0" fontId="44" fillId="34" borderId="1" xfId="0" applyFont="1" applyFill="1" applyBorder="1" applyAlignment="1">
      <alignment horizontal="center"/>
    </xf>
    <xf numFmtId="0" fontId="45" fillId="34" borderId="1" xfId="0" applyFont="1" applyFill="1" applyBorder="1" applyAlignment="1">
      <alignment horizontal="center"/>
    </xf>
    <xf numFmtId="0" fontId="46" fillId="37" borderId="1" xfId="0" applyFont="1" applyFill="1" applyBorder="1" applyAlignment="1">
      <alignment horizontal="center"/>
    </xf>
    <xf numFmtId="0" fontId="47" fillId="37" borderId="1" xfId="0" applyFont="1" applyFill="1" applyBorder="1" applyAlignment="1">
      <alignment horizontal="center"/>
    </xf>
    <xf numFmtId="0" fontId="44" fillId="38" borderId="1" xfId="0" applyFont="1" applyFill="1" applyBorder="1" applyAlignment="1">
      <alignment horizontal="center"/>
    </xf>
  </cellXfs>
  <cellStyles count="6266">
    <cellStyle name="20% - Ênfase1 10" xfId="10" xr:uid="{00000000-0005-0000-0000-000000000000}"/>
    <cellStyle name="20% - Ênfase1 10 2" xfId="11" xr:uid="{00000000-0005-0000-0000-000001000000}"/>
    <cellStyle name="20% - Ênfase1 100" xfId="12" xr:uid="{00000000-0005-0000-0000-000002000000}"/>
    <cellStyle name="20% - Ênfase1 100 2" xfId="13" xr:uid="{00000000-0005-0000-0000-000003000000}"/>
    <cellStyle name="20% - Ênfase1 100 2 2" xfId="14" xr:uid="{00000000-0005-0000-0000-000004000000}"/>
    <cellStyle name="20% - Ênfase1 100 3" xfId="15" xr:uid="{00000000-0005-0000-0000-000005000000}"/>
    <cellStyle name="20% - Ênfase1 101" xfId="16" xr:uid="{00000000-0005-0000-0000-000006000000}"/>
    <cellStyle name="20% - Ênfase1 101 2" xfId="17" xr:uid="{00000000-0005-0000-0000-000007000000}"/>
    <cellStyle name="20% - Ênfase1 101 2 2" xfId="18" xr:uid="{00000000-0005-0000-0000-000008000000}"/>
    <cellStyle name="20% - Ênfase1 101 3" xfId="19" xr:uid="{00000000-0005-0000-0000-000009000000}"/>
    <cellStyle name="20% - Ênfase1 102" xfId="20" xr:uid="{00000000-0005-0000-0000-00000A000000}"/>
    <cellStyle name="20% - Ênfase1 102 2" xfId="21" xr:uid="{00000000-0005-0000-0000-00000B000000}"/>
    <cellStyle name="20% - Ênfase1 102 2 2" xfId="22" xr:uid="{00000000-0005-0000-0000-00000C000000}"/>
    <cellStyle name="20% - Ênfase1 102 3" xfId="23" xr:uid="{00000000-0005-0000-0000-00000D000000}"/>
    <cellStyle name="20% - Ênfase1 103" xfId="24" xr:uid="{00000000-0005-0000-0000-00000E000000}"/>
    <cellStyle name="20% - Ênfase1 103 2" xfId="25" xr:uid="{00000000-0005-0000-0000-00000F000000}"/>
    <cellStyle name="20% - Ênfase1 103 2 2" xfId="26" xr:uid="{00000000-0005-0000-0000-000010000000}"/>
    <cellStyle name="20% - Ênfase1 103 3" xfId="27" xr:uid="{00000000-0005-0000-0000-000011000000}"/>
    <cellStyle name="20% - Ênfase1 104" xfId="28" xr:uid="{00000000-0005-0000-0000-000012000000}"/>
    <cellStyle name="20% - Ênfase1 104 2" xfId="29" xr:uid="{00000000-0005-0000-0000-000013000000}"/>
    <cellStyle name="20% - Ênfase1 104 2 2" xfId="30" xr:uid="{00000000-0005-0000-0000-000014000000}"/>
    <cellStyle name="20% - Ênfase1 104 3" xfId="31" xr:uid="{00000000-0005-0000-0000-000015000000}"/>
    <cellStyle name="20% - Ênfase1 105" xfId="32" xr:uid="{00000000-0005-0000-0000-000016000000}"/>
    <cellStyle name="20% - Ênfase1 105 2" xfId="33" xr:uid="{00000000-0005-0000-0000-000017000000}"/>
    <cellStyle name="20% - Ênfase1 105 2 2" xfId="34" xr:uid="{00000000-0005-0000-0000-000018000000}"/>
    <cellStyle name="20% - Ênfase1 105 3" xfId="35" xr:uid="{00000000-0005-0000-0000-000019000000}"/>
    <cellStyle name="20% - Ênfase1 106" xfId="36" xr:uid="{00000000-0005-0000-0000-00001A000000}"/>
    <cellStyle name="20% - Ênfase1 106 2" xfId="37" xr:uid="{00000000-0005-0000-0000-00001B000000}"/>
    <cellStyle name="20% - Ênfase1 106 2 2" xfId="38" xr:uid="{00000000-0005-0000-0000-00001C000000}"/>
    <cellStyle name="20% - Ênfase1 106 3" xfId="39" xr:uid="{00000000-0005-0000-0000-00001D000000}"/>
    <cellStyle name="20% - Ênfase1 107" xfId="40" xr:uid="{00000000-0005-0000-0000-00001E000000}"/>
    <cellStyle name="20% - Ênfase1 107 2" xfId="41" xr:uid="{00000000-0005-0000-0000-00001F000000}"/>
    <cellStyle name="20% - Ênfase1 107 2 2" xfId="42" xr:uid="{00000000-0005-0000-0000-000020000000}"/>
    <cellStyle name="20% - Ênfase1 107 3" xfId="43" xr:uid="{00000000-0005-0000-0000-000021000000}"/>
    <cellStyle name="20% - Ênfase1 108" xfId="44" xr:uid="{00000000-0005-0000-0000-000022000000}"/>
    <cellStyle name="20% - Ênfase1 108 2" xfId="45" xr:uid="{00000000-0005-0000-0000-000023000000}"/>
    <cellStyle name="20% - Ênfase1 108 2 2" xfId="46" xr:uid="{00000000-0005-0000-0000-000024000000}"/>
    <cellStyle name="20% - Ênfase1 108 3" xfId="47" xr:uid="{00000000-0005-0000-0000-000025000000}"/>
    <cellStyle name="20% - Ênfase1 109" xfId="48" xr:uid="{00000000-0005-0000-0000-000026000000}"/>
    <cellStyle name="20% - Ênfase1 109 2" xfId="49" xr:uid="{00000000-0005-0000-0000-000027000000}"/>
    <cellStyle name="20% - Ênfase1 109 2 2" xfId="50" xr:uid="{00000000-0005-0000-0000-000028000000}"/>
    <cellStyle name="20% - Ênfase1 109 3" xfId="51" xr:uid="{00000000-0005-0000-0000-000029000000}"/>
    <cellStyle name="20% - Ênfase1 11" xfId="52" xr:uid="{00000000-0005-0000-0000-00002A000000}"/>
    <cellStyle name="20% - Ênfase1 11 2" xfId="53" xr:uid="{00000000-0005-0000-0000-00002B000000}"/>
    <cellStyle name="20% - Ênfase1 11 3" xfId="54" xr:uid="{00000000-0005-0000-0000-00002C000000}"/>
    <cellStyle name="20% - Ênfase1 11 3 2" xfId="55" xr:uid="{00000000-0005-0000-0000-00002D000000}"/>
    <cellStyle name="20% - Ênfase1 11 4" xfId="56" xr:uid="{00000000-0005-0000-0000-00002E000000}"/>
    <cellStyle name="20% - Ênfase1 110" xfId="57" xr:uid="{00000000-0005-0000-0000-00002F000000}"/>
    <cellStyle name="20% - Ênfase1 110 2" xfId="58" xr:uid="{00000000-0005-0000-0000-000030000000}"/>
    <cellStyle name="20% - Ênfase1 110 2 2" xfId="59" xr:uid="{00000000-0005-0000-0000-000031000000}"/>
    <cellStyle name="20% - Ênfase1 110 3" xfId="60" xr:uid="{00000000-0005-0000-0000-000032000000}"/>
    <cellStyle name="20% - Ênfase1 111" xfId="61" xr:uid="{00000000-0005-0000-0000-000033000000}"/>
    <cellStyle name="20% - Ênfase1 111 2" xfId="62" xr:uid="{00000000-0005-0000-0000-000034000000}"/>
    <cellStyle name="20% - Ênfase1 111 2 2" xfId="63" xr:uid="{00000000-0005-0000-0000-000035000000}"/>
    <cellStyle name="20% - Ênfase1 111 3" xfId="64" xr:uid="{00000000-0005-0000-0000-000036000000}"/>
    <cellStyle name="20% - Ênfase1 112" xfId="65" xr:uid="{00000000-0005-0000-0000-000037000000}"/>
    <cellStyle name="20% - Ênfase1 112 2" xfId="66" xr:uid="{00000000-0005-0000-0000-000038000000}"/>
    <cellStyle name="20% - Ênfase1 112 2 2" xfId="67" xr:uid="{00000000-0005-0000-0000-000039000000}"/>
    <cellStyle name="20% - Ênfase1 112 3" xfId="68" xr:uid="{00000000-0005-0000-0000-00003A000000}"/>
    <cellStyle name="20% - Ênfase1 113" xfId="69" xr:uid="{00000000-0005-0000-0000-00003B000000}"/>
    <cellStyle name="20% - Ênfase1 113 2" xfId="70" xr:uid="{00000000-0005-0000-0000-00003C000000}"/>
    <cellStyle name="20% - Ênfase1 113 2 2" xfId="71" xr:uid="{00000000-0005-0000-0000-00003D000000}"/>
    <cellStyle name="20% - Ênfase1 113 3" xfId="72" xr:uid="{00000000-0005-0000-0000-00003E000000}"/>
    <cellStyle name="20% - Ênfase1 114" xfId="73" xr:uid="{00000000-0005-0000-0000-00003F000000}"/>
    <cellStyle name="20% - Ênfase1 114 2" xfId="74" xr:uid="{00000000-0005-0000-0000-000040000000}"/>
    <cellStyle name="20% - Ênfase1 114 2 2" xfId="75" xr:uid="{00000000-0005-0000-0000-000041000000}"/>
    <cellStyle name="20% - Ênfase1 114 3" xfId="76" xr:uid="{00000000-0005-0000-0000-000042000000}"/>
    <cellStyle name="20% - Ênfase1 115" xfId="77" xr:uid="{00000000-0005-0000-0000-000043000000}"/>
    <cellStyle name="20% - Ênfase1 115 2" xfId="78" xr:uid="{00000000-0005-0000-0000-000044000000}"/>
    <cellStyle name="20% - Ênfase1 115 2 2" xfId="79" xr:uid="{00000000-0005-0000-0000-000045000000}"/>
    <cellStyle name="20% - Ênfase1 115 3" xfId="80" xr:uid="{00000000-0005-0000-0000-000046000000}"/>
    <cellStyle name="20% - Ênfase1 116" xfId="81" xr:uid="{00000000-0005-0000-0000-000047000000}"/>
    <cellStyle name="20% - Ênfase1 116 2" xfId="82" xr:uid="{00000000-0005-0000-0000-000048000000}"/>
    <cellStyle name="20% - Ênfase1 116 2 2" xfId="83" xr:uid="{00000000-0005-0000-0000-000049000000}"/>
    <cellStyle name="20% - Ênfase1 116 3" xfId="84" xr:uid="{00000000-0005-0000-0000-00004A000000}"/>
    <cellStyle name="20% - Ênfase1 117" xfId="85" xr:uid="{00000000-0005-0000-0000-00004B000000}"/>
    <cellStyle name="20% - Ênfase1 117 2" xfId="86" xr:uid="{00000000-0005-0000-0000-00004C000000}"/>
    <cellStyle name="20% - Ênfase1 117 2 2" xfId="87" xr:uid="{00000000-0005-0000-0000-00004D000000}"/>
    <cellStyle name="20% - Ênfase1 117 3" xfId="88" xr:uid="{00000000-0005-0000-0000-00004E000000}"/>
    <cellStyle name="20% - Ênfase1 118" xfId="89" xr:uid="{00000000-0005-0000-0000-00004F000000}"/>
    <cellStyle name="20% - Ênfase1 118 2" xfId="90" xr:uid="{00000000-0005-0000-0000-000050000000}"/>
    <cellStyle name="20% - Ênfase1 118 2 2" xfId="91" xr:uid="{00000000-0005-0000-0000-000051000000}"/>
    <cellStyle name="20% - Ênfase1 118 3" xfId="92" xr:uid="{00000000-0005-0000-0000-000052000000}"/>
    <cellStyle name="20% - Ênfase1 119" xfId="93" xr:uid="{00000000-0005-0000-0000-000053000000}"/>
    <cellStyle name="20% - Ênfase1 119 2" xfId="94" xr:uid="{00000000-0005-0000-0000-000054000000}"/>
    <cellStyle name="20% - Ênfase1 119 2 2" xfId="95" xr:uid="{00000000-0005-0000-0000-000055000000}"/>
    <cellStyle name="20% - Ênfase1 119 3" xfId="96" xr:uid="{00000000-0005-0000-0000-000056000000}"/>
    <cellStyle name="20% - Ênfase1 12" xfId="97" xr:uid="{00000000-0005-0000-0000-000057000000}"/>
    <cellStyle name="20% - Ênfase1 120" xfId="98" xr:uid="{00000000-0005-0000-0000-000058000000}"/>
    <cellStyle name="20% - Ênfase1 120 2" xfId="99" xr:uid="{00000000-0005-0000-0000-000059000000}"/>
    <cellStyle name="20% - Ênfase1 121" xfId="100" xr:uid="{00000000-0005-0000-0000-00005A000000}"/>
    <cellStyle name="20% - Ênfase1 122" xfId="101" xr:uid="{00000000-0005-0000-0000-00005B000000}"/>
    <cellStyle name="20% - Ênfase1 122 2" xfId="102" xr:uid="{00000000-0005-0000-0000-00005C000000}"/>
    <cellStyle name="20% - Ênfase1 123" xfId="103" xr:uid="{00000000-0005-0000-0000-00005D000000}"/>
    <cellStyle name="20% - Ênfase1 124" xfId="104" xr:uid="{00000000-0005-0000-0000-00005E000000}"/>
    <cellStyle name="20% - Ênfase1 125" xfId="105" xr:uid="{00000000-0005-0000-0000-00005F000000}"/>
    <cellStyle name="20% - Ênfase1 126" xfId="106" xr:uid="{00000000-0005-0000-0000-000060000000}"/>
    <cellStyle name="20% - Ênfase1 127" xfId="107" xr:uid="{00000000-0005-0000-0000-000061000000}"/>
    <cellStyle name="20% - Ênfase1 128" xfId="108" xr:uid="{00000000-0005-0000-0000-000062000000}"/>
    <cellStyle name="20% - Ênfase1 129" xfId="109" xr:uid="{00000000-0005-0000-0000-000063000000}"/>
    <cellStyle name="20% - Ênfase1 13" xfId="110" xr:uid="{00000000-0005-0000-0000-000064000000}"/>
    <cellStyle name="20% - Ênfase1 130" xfId="111" xr:uid="{00000000-0005-0000-0000-000065000000}"/>
    <cellStyle name="20% - Ênfase1 131" xfId="112" xr:uid="{00000000-0005-0000-0000-000066000000}"/>
    <cellStyle name="20% - Ênfase1 132" xfId="113" xr:uid="{00000000-0005-0000-0000-000067000000}"/>
    <cellStyle name="20% - Ênfase1 133" xfId="114" xr:uid="{00000000-0005-0000-0000-000068000000}"/>
    <cellStyle name="20% - Ênfase1 134" xfId="115" xr:uid="{00000000-0005-0000-0000-000069000000}"/>
    <cellStyle name="20% - Ênfase1 135" xfId="116" xr:uid="{00000000-0005-0000-0000-00006A000000}"/>
    <cellStyle name="20% - Ênfase1 136" xfId="117" xr:uid="{00000000-0005-0000-0000-00006B000000}"/>
    <cellStyle name="20% - Ênfase1 137" xfId="118" xr:uid="{00000000-0005-0000-0000-00006C000000}"/>
    <cellStyle name="20% - Ênfase1 138" xfId="119" xr:uid="{00000000-0005-0000-0000-00006D000000}"/>
    <cellStyle name="20% - Ênfase1 139" xfId="120" xr:uid="{00000000-0005-0000-0000-00006E000000}"/>
    <cellStyle name="20% - Ênfase1 14" xfId="121" xr:uid="{00000000-0005-0000-0000-00006F000000}"/>
    <cellStyle name="20% - Ênfase1 140" xfId="122" xr:uid="{00000000-0005-0000-0000-000070000000}"/>
    <cellStyle name="20% - Ênfase1 141" xfId="123" xr:uid="{00000000-0005-0000-0000-000071000000}"/>
    <cellStyle name="20% - Ênfase1 142" xfId="124" xr:uid="{00000000-0005-0000-0000-000072000000}"/>
    <cellStyle name="20% - Ênfase1 143" xfId="125" xr:uid="{00000000-0005-0000-0000-000073000000}"/>
    <cellStyle name="20% - Ênfase1 144" xfId="126" xr:uid="{00000000-0005-0000-0000-000074000000}"/>
    <cellStyle name="20% - Ênfase1 145" xfId="127" xr:uid="{00000000-0005-0000-0000-000075000000}"/>
    <cellStyle name="20% - Ênfase1 146" xfId="128" xr:uid="{00000000-0005-0000-0000-000076000000}"/>
    <cellStyle name="20% - Ênfase1 147" xfId="129" xr:uid="{00000000-0005-0000-0000-000077000000}"/>
    <cellStyle name="20% - Ênfase1 148" xfId="130" xr:uid="{00000000-0005-0000-0000-000078000000}"/>
    <cellStyle name="20% - Ênfase1 149" xfId="131" xr:uid="{00000000-0005-0000-0000-000079000000}"/>
    <cellStyle name="20% - Ênfase1 15" xfId="132" xr:uid="{00000000-0005-0000-0000-00007A000000}"/>
    <cellStyle name="20% - Ênfase1 150" xfId="133" xr:uid="{00000000-0005-0000-0000-00007B000000}"/>
    <cellStyle name="20% - Ênfase1 151" xfId="134" xr:uid="{00000000-0005-0000-0000-00007C000000}"/>
    <cellStyle name="20% - Ênfase1 152" xfId="135" xr:uid="{00000000-0005-0000-0000-00007D000000}"/>
    <cellStyle name="20% - Ênfase1 153" xfId="136" xr:uid="{00000000-0005-0000-0000-00007E000000}"/>
    <cellStyle name="20% - Ênfase1 154" xfId="137" xr:uid="{00000000-0005-0000-0000-00007F000000}"/>
    <cellStyle name="20% - Ênfase1 155" xfId="138" xr:uid="{00000000-0005-0000-0000-000080000000}"/>
    <cellStyle name="20% - Ênfase1 156" xfId="139" xr:uid="{00000000-0005-0000-0000-000081000000}"/>
    <cellStyle name="20% - Ênfase1 157" xfId="140" xr:uid="{00000000-0005-0000-0000-000082000000}"/>
    <cellStyle name="20% - Ênfase1 158" xfId="141" xr:uid="{00000000-0005-0000-0000-000083000000}"/>
    <cellStyle name="20% - Ênfase1 159" xfId="142" xr:uid="{00000000-0005-0000-0000-000084000000}"/>
    <cellStyle name="20% - Ênfase1 16" xfId="143" xr:uid="{00000000-0005-0000-0000-000085000000}"/>
    <cellStyle name="20% - Ênfase1 160" xfId="144" xr:uid="{00000000-0005-0000-0000-000086000000}"/>
    <cellStyle name="20% - Ênfase1 17" xfId="145" xr:uid="{00000000-0005-0000-0000-000087000000}"/>
    <cellStyle name="20% - Ênfase1 18" xfId="146" xr:uid="{00000000-0005-0000-0000-000088000000}"/>
    <cellStyle name="20% - Ênfase1 19" xfId="147" xr:uid="{00000000-0005-0000-0000-000089000000}"/>
    <cellStyle name="20% - Ênfase1 2" xfId="148" xr:uid="{00000000-0005-0000-0000-00008A000000}"/>
    <cellStyle name="20% - Ênfase1 2 2" xfId="149" xr:uid="{00000000-0005-0000-0000-00008B000000}"/>
    <cellStyle name="20% - Ênfase1 2 2 2" xfId="150" xr:uid="{00000000-0005-0000-0000-00008C000000}"/>
    <cellStyle name="20% - Ênfase1 2 2 3" xfId="151" xr:uid="{00000000-0005-0000-0000-00008D000000}"/>
    <cellStyle name="20% - Ênfase1 2 2 3 2" xfId="152" xr:uid="{00000000-0005-0000-0000-00008E000000}"/>
    <cellStyle name="20% - Ênfase1 2 2 4" xfId="153" xr:uid="{00000000-0005-0000-0000-00008F000000}"/>
    <cellStyle name="20% - Ênfase1 2 3" xfId="154" xr:uid="{00000000-0005-0000-0000-000090000000}"/>
    <cellStyle name="20% - Ênfase1 2 4" xfId="155" xr:uid="{00000000-0005-0000-0000-000091000000}"/>
    <cellStyle name="20% - Ênfase1 2 4 2" xfId="156" xr:uid="{00000000-0005-0000-0000-000092000000}"/>
    <cellStyle name="20% - Ênfase1 2 5" xfId="157" xr:uid="{00000000-0005-0000-0000-000093000000}"/>
    <cellStyle name="20% - Ênfase1 20" xfId="158" xr:uid="{00000000-0005-0000-0000-000094000000}"/>
    <cellStyle name="20% - Ênfase1 21" xfId="159" xr:uid="{00000000-0005-0000-0000-000095000000}"/>
    <cellStyle name="20% - Ênfase1 22" xfId="160" xr:uid="{00000000-0005-0000-0000-000096000000}"/>
    <cellStyle name="20% - Ênfase1 23" xfId="161" xr:uid="{00000000-0005-0000-0000-000097000000}"/>
    <cellStyle name="20% - Ênfase1 24" xfId="162" xr:uid="{00000000-0005-0000-0000-000098000000}"/>
    <cellStyle name="20% - Ênfase1 25" xfId="163" xr:uid="{00000000-0005-0000-0000-000099000000}"/>
    <cellStyle name="20% - Ênfase1 26" xfId="164" xr:uid="{00000000-0005-0000-0000-00009A000000}"/>
    <cellStyle name="20% - Ênfase1 27" xfId="165" xr:uid="{00000000-0005-0000-0000-00009B000000}"/>
    <cellStyle name="20% - Ênfase1 28" xfId="166" xr:uid="{00000000-0005-0000-0000-00009C000000}"/>
    <cellStyle name="20% - Ênfase1 29" xfId="167" xr:uid="{00000000-0005-0000-0000-00009D000000}"/>
    <cellStyle name="20% - Ênfase1 3" xfId="168" xr:uid="{00000000-0005-0000-0000-00009E000000}"/>
    <cellStyle name="20% - Ênfase1 3 2" xfId="169" xr:uid="{00000000-0005-0000-0000-00009F000000}"/>
    <cellStyle name="20% - Ênfase1 3 2 2" xfId="170" xr:uid="{00000000-0005-0000-0000-0000A0000000}"/>
    <cellStyle name="20% - Ênfase1 3 2 2 2" xfId="171" xr:uid="{00000000-0005-0000-0000-0000A1000000}"/>
    <cellStyle name="20% - Ênfase1 3 2 3" xfId="172" xr:uid="{00000000-0005-0000-0000-0000A2000000}"/>
    <cellStyle name="20% - Ênfase1 3 3" xfId="173" xr:uid="{00000000-0005-0000-0000-0000A3000000}"/>
    <cellStyle name="20% - Ênfase1 3 4" xfId="174" xr:uid="{00000000-0005-0000-0000-0000A4000000}"/>
    <cellStyle name="20% - Ênfase1 3 4 2" xfId="175" xr:uid="{00000000-0005-0000-0000-0000A5000000}"/>
    <cellStyle name="20% - Ênfase1 3 5" xfId="176" xr:uid="{00000000-0005-0000-0000-0000A6000000}"/>
    <cellStyle name="20% - Ênfase1 30" xfId="177" xr:uid="{00000000-0005-0000-0000-0000A7000000}"/>
    <cellStyle name="20% - Ênfase1 31" xfId="178" xr:uid="{00000000-0005-0000-0000-0000A8000000}"/>
    <cellStyle name="20% - Ênfase1 32" xfId="179" xr:uid="{00000000-0005-0000-0000-0000A9000000}"/>
    <cellStyle name="20% - Ênfase1 33" xfId="180" xr:uid="{00000000-0005-0000-0000-0000AA000000}"/>
    <cellStyle name="20% - Ênfase1 34" xfId="181" xr:uid="{00000000-0005-0000-0000-0000AB000000}"/>
    <cellStyle name="20% - Ênfase1 35" xfId="182" xr:uid="{00000000-0005-0000-0000-0000AC000000}"/>
    <cellStyle name="20% - Ênfase1 36" xfId="183" xr:uid="{00000000-0005-0000-0000-0000AD000000}"/>
    <cellStyle name="20% - Ênfase1 37" xfId="184" xr:uid="{00000000-0005-0000-0000-0000AE000000}"/>
    <cellStyle name="20% - Ênfase1 38" xfId="185" xr:uid="{00000000-0005-0000-0000-0000AF000000}"/>
    <cellStyle name="20% - Ênfase1 39" xfId="186" xr:uid="{00000000-0005-0000-0000-0000B0000000}"/>
    <cellStyle name="20% - Ênfase1 4" xfId="187" xr:uid="{00000000-0005-0000-0000-0000B1000000}"/>
    <cellStyle name="20% - Ênfase1 4 2" xfId="188" xr:uid="{00000000-0005-0000-0000-0000B2000000}"/>
    <cellStyle name="20% - Ênfase1 4 2 2" xfId="189" xr:uid="{00000000-0005-0000-0000-0000B3000000}"/>
    <cellStyle name="20% - Ênfase1 4 2 2 2" xfId="190" xr:uid="{00000000-0005-0000-0000-0000B4000000}"/>
    <cellStyle name="20% - Ênfase1 4 2 3" xfId="191" xr:uid="{00000000-0005-0000-0000-0000B5000000}"/>
    <cellStyle name="20% - Ênfase1 4 3" xfId="192" xr:uid="{00000000-0005-0000-0000-0000B6000000}"/>
    <cellStyle name="20% - Ênfase1 4 4" xfId="193" xr:uid="{00000000-0005-0000-0000-0000B7000000}"/>
    <cellStyle name="20% - Ênfase1 4 4 2" xfId="194" xr:uid="{00000000-0005-0000-0000-0000B8000000}"/>
    <cellStyle name="20% - Ênfase1 4 5" xfId="195" xr:uid="{00000000-0005-0000-0000-0000B9000000}"/>
    <cellStyle name="20% - Ênfase1 40" xfId="196" xr:uid="{00000000-0005-0000-0000-0000BA000000}"/>
    <cellStyle name="20% - Ênfase1 41" xfId="197" xr:uid="{00000000-0005-0000-0000-0000BB000000}"/>
    <cellStyle name="20% - Ênfase1 42" xfId="198" xr:uid="{00000000-0005-0000-0000-0000BC000000}"/>
    <cellStyle name="20% - Ênfase1 43" xfId="199" xr:uid="{00000000-0005-0000-0000-0000BD000000}"/>
    <cellStyle name="20% - Ênfase1 44" xfId="200" xr:uid="{00000000-0005-0000-0000-0000BE000000}"/>
    <cellStyle name="20% - Ênfase1 45" xfId="201" xr:uid="{00000000-0005-0000-0000-0000BF000000}"/>
    <cellStyle name="20% - Ênfase1 46" xfId="202" xr:uid="{00000000-0005-0000-0000-0000C0000000}"/>
    <cellStyle name="20% - Ênfase1 47" xfId="203" xr:uid="{00000000-0005-0000-0000-0000C1000000}"/>
    <cellStyle name="20% - Ênfase1 48" xfId="204" xr:uid="{00000000-0005-0000-0000-0000C2000000}"/>
    <cellStyle name="20% - Ênfase1 49" xfId="205" xr:uid="{00000000-0005-0000-0000-0000C3000000}"/>
    <cellStyle name="20% - Ênfase1 5" xfId="206" xr:uid="{00000000-0005-0000-0000-0000C4000000}"/>
    <cellStyle name="20% - Ênfase1 5 2" xfId="207" xr:uid="{00000000-0005-0000-0000-0000C5000000}"/>
    <cellStyle name="20% - Ênfase1 5 2 2" xfId="208" xr:uid="{00000000-0005-0000-0000-0000C6000000}"/>
    <cellStyle name="20% - Ênfase1 5 2 2 2" xfId="209" xr:uid="{00000000-0005-0000-0000-0000C7000000}"/>
    <cellStyle name="20% - Ênfase1 5 2 3" xfId="210" xr:uid="{00000000-0005-0000-0000-0000C8000000}"/>
    <cellStyle name="20% - Ênfase1 5 3" xfId="211" xr:uid="{00000000-0005-0000-0000-0000C9000000}"/>
    <cellStyle name="20% - Ênfase1 5 4" xfId="212" xr:uid="{00000000-0005-0000-0000-0000CA000000}"/>
    <cellStyle name="20% - Ênfase1 5 4 2" xfId="213" xr:uid="{00000000-0005-0000-0000-0000CB000000}"/>
    <cellStyle name="20% - Ênfase1 5 5" xfId="214" xr:uid="{00000000-0005-0000-0000-0000CC000000}"/>
    <cellStyle name="20% - Ênfase1 50" xfId="215" xr:uid="{00000000-0005-0000-0000-0000CD000000}"/>
    <cellStyle name="20% - Ênfase1 51" xfId="216" xr:uid="{00000000-0005-0000-0000-0000CE000000}"/>
    <cellStyle name="20% - Ênfase1 52" xfId="217" xr:uid="{00000000-0005-0000-0000-0000CF000000}"/>
    <cellStyle name="20% - Ênfase1 53" xfId="218" xr:uid="{00000000-0005-0000-0000-0000D0000000}"/>
    <cellStyle name="20% - Ênfase1 54" xfId="219" xr:uid="{00000000-0005-0000-0000-0000D1000000}"/>
    <cellStyle name="20% - Ênfase1 55" xfId="220" xr:uid="{00000000-0005-0000-0000-0000D2000000}"/>
    <cellStyle name="20% - Ênfase1 56" xfId="221" xr:uid="{00000000-0005-0000-0000-0000D3000000}"/>
    <cellStyle name="20% - Ênfase1 57" xfId="222" xr:uid="{00000000-0005-0000-0000-0000D4000000}"/>
    <cellStyle name="20% - Ênfase1 58" xfId="223" xr:uid="{00000000-0005-0000-0000-0000D5000000}"/>
    <cellStyle name="20% - Ênfase1 59" xfId="224" xr:uid="{00000000-0005-0000-0000-0000D6000000}"/>
    <cellStyle name="20% - Ênfase1 6" xfId="225" xr:uid="{00000000-0005-0000-0000-0000D7000000}"/>
    <cellStyle name="20% - Ênfase1 6 2" xfId="226" xr:uid="{00000000-0005-0000-0000-0000D8000000}"/>
    <cellStyle name="20% - Ênfase1 6 2 2" xfId="227" xr:uid="{00000000-0005-0000-0000-0000D9000000}"/>
    <cellStyle name="20% - Ênfase1 6 2 2 2" xfId="228" xr:uid="{00000000-0005-0000-0000-0000DA000000}"/>
    <cellStyle name="20% - Ênfase1 6 2 3" xfId="229" xr:uid="{00000000-0005-0000-0000-0000DB000000}"/>
    <cellStyle name="20% - Ênfase1 6 3" xfId="230" xr:uid="{00000000-0005-0000-0000-0000DC000000}"/>
    <cellStyle name="20% - Ênfase1 6 4" xfId="231" xr:uid="{00000000-0005-0000-0000-0000DD000000}"/>
    <cellStyle name="20% - Ênfase1 6 4 2" xfId="232" xr:uid="{00000000-0005-0000-0000-0000DE000000}"/>
    <cellStyle name="20% - Ênfase1 6 5" xfId="233" xr:uid="{00000000-0005-0000-0000-0000DF000000}"/>
    <cellStyle name="20% - Ênfase1 60" xfId="234" xr:uid="{00000000-0005-0000-0000-0000E0000000}"/>
    <cellStyle name="20% - Ênfase1 61" xfId="235" xr:uid="{00000000-0005-0000-0000-0000E1000000}"/>
    <cellStyle name="20% - Ênfase1 62" xfId="236" xr:uid="{00000000-0005-0000-0000-0000E2000000}"/>
    <cellStyle name="20% - Ênfase1 63" xfId="237" xr:uid="{00000000-0005-0000-0000-0000E3000000}"/>
    <cellStyle name="20% - Ênfase1 64" xfId="238" xr:uid="{00000000-0005-0000-0000-0000E4000000}"/>
    <cellStyle name="20% - Ênfase1 65" xfId="239" xr:uid="{00000000-0005-0000-0000-0000E5000000}"/>
    <cellStyle name="20% - Ênfase1 66" xfId="240" xr:uid="{00000000-0005-0000-0000-0000E6000000}"/>
    <cellStyle name="20% - Ênfase1 67" xfId="241" xr:uid="{00000000-0005-0000-0000-0000E7000000}"/>
    <cellStyle name="20% - Ênfase1 68" xfId="242" xr:uid="{00000000-0005-0000-0000-0000E8000000}"/>
    <cellStyle name="20% - Ênfase1 69" xfId="243" xr:uid="{00000000-0005-0000-0000-0000E9000000}"/>
    <cellStyle name="20% - Ênfase1 7" xfId="244" xr:uid="{00000000-0005-0000-0000-0000EA000000}"/>
    <cellStyle name="20% - Ênfase1 7 2" xfId="245" xr:uid="{00000000-0005-0000-0000-0000EB000000}"/>
    <cellStyle name="20% - Ênfase1 7 2 2" xfId="246" xr:uid="{00000000-0005-0000-0000-0000EC000000}"/>
    <cellStyle name="20% - Ênfase1 7 2 2 2" xfId="247" xr:uid="{00000000-0005-0000-0000-0000ED000000}"/>
    <cellStyle name="20% - Ênfase1 7 2 3" xfId="248" xr:uid="{00000000-0005-0000-0000-0000EE000000}"/>
    <cellStyle name="20% - Ênfase1 7 3" xfId="249" xr:uid="{00000000-0005-0000-0000-0000EF000000}"/>
    <cellStyle name="20% - Ênfase1 7 4" xfId="250" xr:uid="{00000000-0005-0000-0000-0000F0000000}"/>
    <cellStyle name="20% - Ênfase1 7 4 2" xfId="251" xr:uid="{00000000-0005-0000-0000-0000F1000000}"/>
    <cellStyle name="20% - Ênfase1 7 5" xfId="252" xr:uid="{00000000-0005-0000-0000-0000F2000000}"/>
    <cellStyle name="20% - Ênfase1 70" xfId="253" xr:uid="{00000000-0005-0000-0000-0000F3000000}"/>
    <cellStyle name="20% - Ênfase1 71" xfId="254" xr:uid="{00000000-0005-0000-0000-0000F4000000}"/>
    <cellStyle name="20% - Ênfase1 72" xfId="255" xr:uid="{00000000-0005-0000-0000-0000F5000000}"/>
    <cellStyle name="20% - Ênfase1 73" xfId="256" xr:uid="{00000000-0005-0000-0000-0000F6000000}"/>
    <cellStyle name="20% - Ênfase1 74" xfId="257" xr:uid="{00000000-0005-0000-0000-0000F7000000}"/>
    <cellStyle name="20% - Ênfase1 75" xfId="258" xr:uid="{00000000-0005-0000-0000-0000F8000000}"/>
    <cellStyle name="20% - Ênfase1 76" xfId="259" xr:uid="{00000000-0005-0000-0000-0000F9000000}"/>
    <cellStyle name="20% - Ênfase1 77" xfId="260" xr:uid="{00000000-0005-0000-0000-0000FA000000}"/>
    <cellStyle name="20% - Ênfase1 78" xfId="261" xr:uid="{00000000-0005-0000-0000-0000FB000000}"/>
    <cellStyle name="20% - Ênfase1 79" xfId="262" xr:uid="{00000000-0005-0000-0000-0000FC000000}"/>
    <cellStyle name="20% - Ênfase1 8" xfId="263" xr:uid="{00000000-0005-0000-0000-0000FD000000}"/>
    <cellStyle name="20% - Ênfase1 8 2" xfId="264" xr:uid="{00000000-0005-0000-0000-0000FE000000}"/>
    <cellStyle name="20% - Ênfase1 8 2 2" xfId="265" xr:uid="{00000000-0005-0000-0000-0000FF000000}"/>
    <cellStyle name="20% - Ênfase1 8 2 2 2" xfId="266" xr:uid="{00000000-0005-0000-0000-000000010000}"/>
    <cellStyle name="20% - Ênfase1 8 2 3" xfId="267" xr:uid="{00000000-0005-0000-0000-000001010000}"/>
    <cellStyle name="20% - Ênfase1 8 3" xfId="268" xr:uid="{00000000-0005-0000-0000-000002010000}"/>
    <cellStyle name="20% - Ênfase1 8 4" xfId="269" xr:uid="{00000000-0005-0000-0000-000003010000}"/>
    <cellStyle name="20% - Ênfase1 8 4 2" xfId="270" xr:uid="{00000000-0005-0000-0000-000004010000}"/>
    <cellStyle name="20% - Ênfase1 8 5" xfId="271" xr:uid="{00000000-0005-0000-0000-000005010000}"/>
    <cellStyle name="20% - Ênfase1 80" xfId="272" xr:uid="{00000000-0005-0000-0000-000006010000}"/>
    <cellStyle name="20% - Ênfase1 81" xfId="273" xr:uid="{00000000-0005-0000-0000-000007010000}"/>
    <cellStyle name="20% - Ênfase1 82" xfId="274" xr:uid="{00000000-0005-0000-0000-000008010000}"/>
    <cellStyle name="20% - Ênfase1 83" xfId="275" xr:uid="{00000000-0005-0000-0000-000009010000}"/>
    <cellStyle name="20% - Ênfase1 84" xfId="276" xr:uid="{00000000-0005-0000-0000-00000A010000}"/>
    <cellStyle name="20% - Ênfase1 85" xfId="277" xr:uid="{00000000-0005-0000-0000-00000B010000}"/>
    <cellStyle name="20% - Ênfase1 85 2" xfId="278" xr:uid="{00000000-0005-0000-0000-00000C010000}"/>
    <cellStyle name="20% - Ênfase1 85 2 2" xfId="279" xr:uid="{00000000-0005-0000-0000-00000D010000}"/>
    <cellStyle name="20% - Ênfase1 85 3" xfId="280" xr:uid="{00000000-0005-0000-0000-00000E010000}"/>
    <cellStyle name="20% - Ênfase1 86" xfId="281" xr:uid="{00000000-0005-0000-0000-00000F010000}"/>
    <cellStyle name="20% - Ênfase1 86 2" xfId="282" xr:uid="{00000000-0005-0000-0000-000010010000}"/>
    <cellStyle name="20% - Ênfase1 86 2 2" xfId="283" xr:uid="{00000000-0005-0000-0000-000011010000}"/>
    <cellStyle name="20% - Ênfase1 86 3" xfId="284" xr:uid="{00000000-0005-0000-0000-000012010000}"/>
    <cellStyle name="20% - Ênfase1 87" xfId="285" xr:uid="{00000000-0005-0000-0000-000013010000}"/>
    <cellStyle name="20% - Ênfase1 87 2" xfId="286" xr:uid="{00000000-0005-0000-0000-000014010000}"/>
    <cellStyle name="20% - Ênfase1 87 2 2" xfId="287" xr:uid="{00000000-0005-0000-0000-000015010000}"/>
    <cellStyle name="20% - Ênfase1 87 3" xfId="288" xr:uid="{00000000-0005-0000-0000-000016010000}"/>
    <cellStyle name="20% - Ênfase1 88" xfId="289" xr:uid="{00000000-0005-0000-0000-000017010000}"/>
    <cellStyle name="20% - Ênfase1 88 2" xfId="290" xr:uid="{00000000-0005-0000-0000-000018010000}"/>
    <cellStyle name="20% - Ênfase1 88 2 2" xfId="291" xr:uid="{00000000-0005-0000-0000-000019010000}"/>
    <cellStyle name="20% - Ênfase1 88 3" xfId="292" xr:uid="{00000000-0005-0000-0000-00001A010000}"/>
    <cellStyle name="20% - Ênfase1 89" xfId="293" xr:uid="{00000000-0005-0000-0000-00001B010000}"/>
    <cellStyle name="20% - Ênfase1 89 2" xfId="294" xr:uid="{00000000-0005-0000-0000-00001C010000}"/>
    <cellStyle name="20% - Ênfase1 89 2 2" xfId="295" xr:uid="{00000000-0005-0000-0000-00001D010000}"/>
    <cellStyle name="20% - Ênfase1 89 3" xfId="296" xr:uid="{00000000-0005-0000-0000-00001E010000}"/>
    <cellStyle name="20% - Ênfase1 9" xfId="297" xr:uid="{00000000-0005-0000-0000-00001F010000}"/>
    <cellStyle name="20% - Ênfase1 9 2" xfId="298" xr:uid="{00000000-0005-0000-0000-000020010000}"/>
    <cellStyle name="20% - Ênfase1 9 3" xfId="299" xr:uid="{00000000-0005-0000-0000-000021010000}"/>
    <cellStyle name="20% - Ênfase1 9 3 2" xfId="300" xr:uid="{00000000-0005-0000-0000-000022010000}"/>
    <cellStyle name="20% - Ênfase1 9 4" xfId="301" xr:uid="{00000000-0005-0000-0000-000023010000}"/>
    <cellStyle name="20% - Ênfase1 90" xfId="302" xr:uid="{00000000-0005-0000-0000-000024010000}"/>
    <cellStyle name="20% - Ênfase1 90 2" xfId="303" xr:uid="{00000000-0005-0000-0000-000025010000}"/>
    <cellStyle name="20% - Ênfase1 90 2 2" xfId="304" xr:uid="{00000000-0005-0000-0000-000026010000}"/>
    <cellStyle name="20% - Ênfase1 90 3" xfId="305" xr:uid="{00000000-0005-0000-0000-000027010000}"/>
    <cellStyle name="20% - Ênfase1 91" xfId="306" xr:uid="{00000000-0005-0000-0000-000028010000}"/>
    <cellStyle name="20% - Ênfase1 91 2" xfId="307" xr:uid="{00000000-0005-0000-0000-000029010000}"/>
    <cellStyle name="20% - Ênfase1 91 2 2" xfId="308" xr:uid="{00000000-0005-0000-0000-00002A010000}"/>
    <cellStyle name="20% - Ênfase1 91 3" xfId="309" xr:uid="{00000000-0005-0000-0000-00002B010000}"/>
    <cellStyle name="20% - Ênfase1 92" xfId="310" xr:uid="{00000000-0005-0000-0000-00002C010000}"/>
    <cellStyle name="20% - Ênfase1 92 2" xfId="311" xr:uid="{00000000-0005-0000-0000-00002D010000}"/>
    <cellStyle name="20% - Ênfase1 92 2 2" xfId="312" xr:uid="{00000000-0005-0000-0000-00002E010000}"/>
    <cellStyle name="20% - Ênfase1 92 3" xfId="313" xr:uid="{00000000-0005-0000-0000-00002F010000}"/>
    <cellStyle name="20% - Ênfase1 93" xfId="314" xr:uid="{00000000-0005-0000-0000-000030010000}"/>
    <cellStyle name="20% - Ênfase1 93 2" xfId="315" xr:uid="{00000000-0005-0000-0000-000031010000}"/>
    <cellStyle name="20% - Ênfase1 93 2 2" xfId="316" xr:uid="{00000000-0005-0000-0000-000032010000}"/>
    <cellStyle name="20% - Ênfase1 93 3" xfId="317" xr:uid="{00000000-0005-0000-0000-000033010000}"/>
    <cellStyle name="20% - Ênfase1 94" xfId="318" xr:uid="{00000000-0005-0000-0000-000034010000}"/>
    <cellStyle name="20% - Ênfase1 94 2" xfId="319" xr:uid="{00000000-0005-0000-0000-000035010000}"/>
    <cellStyle name="20% - Ênfase1 94 2 2" xfId="320" xr:uid="{00000000-0005-0000-0000-000036010000}"/>
    <cellStyle name="20% - Ênfase1 94 3" xfId="321" xr:uid="{00000000-0005-0000-0000-000037010000}"/>
    <cellStyle name="20% - Ênfase1 95" xfId="322" xr:uid="{00000000-0005-0000-0000-000038010000}"/>
    <cellStyle name="20% - Ênfase1 95 2" xfId="323" xr:uid="{00000000-0005-0000-0000-000039010000}"/>
    <cellStyle name="20% - Ênfase1 95 2 2" xfId="324" xr:uid="{00000000-0005-0000-0000-00003A010000}"/>
    <cellStyle name="20% - Ênfase1 95 3" xfId="325" xr:uid="{00000000-0005-0000-0000-00003B010000}"/>
    <cellStyle name="20% - Ênfase1 96" xfId="326" xr:uid="{00000000-0005-0000-0000-00003C010000}"/>
    <cellStyle name="20% - Ênfase1 96 2" xfId="327" xr:uid="{00000000-0005-0000-0000-00003D010000}"/>
    <cellStyle name="20% - Ênfase1 96 2 2" xfId="328" xr:uid="{00000000-0005-0000-0000-00003E010000}"/>
    <cellStyle name="20% - Ênfase1 96 3" xfId="329" xr:uid="{00000000-0005-0000-0000-00003F010000}"/>
    <cellStyle name="20% - Ênfase1 97" xfId="330" xr:uid="{00000000-0005-0000-0000-000040010000}"/>
    <cellStyle name="20% - Ênfase1 97 2" xfId="331" xr:uid="{00000000-0005-0000-0000-000041010000}"/>
    <cellStyle name="20% - Ênfase1 97 2 2" xfId="332" xr:uid="{00000000-0005-0000-0000-000042010000}"/>
    <cellStyle name="20% - Ênfase1 97 3" xfId="333" xr:uid="{00000000-0005-0000-0000-000043010000}"/>
    <cellStyle name="20% - Ênfase1 98" xfId="334" xr:uid="{00000000-0005-0000-0000-000044010000}"/>
    <cellStyle name="20% - Ênfase1 98 2" xfId="335" xr:uid="{00000000-0005-0000-0000-000045010000}"/>
    <cellStyle name="20% - Ênfase1 98 2 2" xfId="336" xr:uid="{00000000-0005-0000-0000-000046010000}"/>
    <cellStyle name="20% - Ênfase1 98 3" xfId="337" xr:uid="{00000000-0005-0000-0000-000047010000}"/>
    <cellStyle name="20% - Ênfase1 99" xfId="338" xr:uid="{00000000-0005-0000-0000-000048010000}"/>
    <cellStyle name="20% - Ênfase1 99 2" xfId="339" xr:uid="{00000000-0005-0000-0000-000049010000}"/>
    <cellStyle name="20% - Ênfase1 99 2 2" xfId="340" xr:uid="{00000000-0005-0000-0000-00004A010000}"/>
    <cellStyle name="20% - Ênfase1 99 3" xfId="341" xr:uid="{00000000-0005-0000-0000-00004B010000}"/>
    <cellStyle name="20% - Ênfase2 10" xfId="342" xr:uid="{00000000-0005-0000-0000-00004C010000}"/>
    <cellStyle name="20% - Ênfase2 10 2" xfId="343" xr:uid="{00000000-0005-0000-0000-00004D010000}"/>
    <cellStyle name="20% - Ênfase2 100" xfId="344" xr:uid="{00000000-0005-0000-0000-00004E010000}"/>
    <cellStyle name="20% - Ênfase2 100 2" xfId="345" xr:uid="{00000000-0005-0000-0000-00004F010000}"/>
    <cellStyle name="20% - Ênfase2 100 2 2" xfId="346" xr:uid="{00000000-0005-0000-0000-000050010000}"/>
    <cellStyle name="20% - Ênfase2 100 3" xfId="347" xr:uid="{00000000-0005-0000-0000-000051010000}"/>
    <cellStyle name="20% - Ênfase2 101" xfId="348" xr:uid="{00000000-0005-0000-0000-000052010000}"/>
    <cellStyle name="20% - Ênfase2 101 2" xfId="349" xr:uid="{00000000-0005-0000-0000-000053010000}"/>
    <cellStyle name="20% - Ênfase2 101 2 2" xfId="350" xr:uid="{00000000-0005-0000-0000-000054010000}"/>
    <cellStyle name="20% - Ênfase2 101 3" xfId="351" xr:uid="{00000000-0005-0000-0000-000055010000}"/>
    <cellStyle name="20% - Ênfase2 102" xfId="352" xr:uid="{00000000-0005-0000-0000-000056010000}"/>
    <cellStyle name="20% - Ênfase2 102 2" xfId="353" xr:uid="{00000000-0005-0000-0000-000057010000}"/>
    <cellStyle name="20% - Ênfase2 102 2 2" xfId="354" xr:uid="{00000000-0005-0000-0000-000058010000}"/>
    <cellStyle name="20% - Ênfase2 102 3" xfId="355" xr:uid="{00000000-0005-0000-0000-000059010000}"/>
    <cellStyle name="20% - Ênfase2 103" xfId="356" xr:uid="{00000000-0005-0000-0000-00005A010000}"/>
    <cellStyle name="20% - Ênfase2 103 2" xfId="357" xr:uid="{00000000-0005-0000-0000-00005B010000}"/>
    <cellStyle name="20% - Ênfase2 103 2 2" xfId="358" xr:uid="{00000000-0005-0000-0000-00005C010000}"/>
    <cellStyle name="20% - Ênfase2 103 3" xfId="359" xr:uid="{00000000-0005-0000-0000-00005D010000}"/>
    <cellStyle name="20% - Ênfase2 104" xfId="360" xr:uid="{00000000-0005-0000-0000-00005E010000}"/>
    <cellStyle name="20% - Ênfase2 104 2" xfId="361" xr:uid="{00000000-0005-0000-0000-00005F010000}"/>
    <cellStyle name="20% - Ênfase2 104 2 2" xfId="362" xr:uid="{00000000-0005-0000-0000-000060010000}"/>
    <cellStyle name="20% - Ênfase2 104 3" xfId="363" xr:uid="{00000000-0005-0000-0000-000061010000}"/>
    <cellStyle name="20% - Ênfase2 105" xfId="364" xr:uid="{00000000-0005-0000-0000-000062010000}"/>
    <cellStyle name="20% - Ênfase2 105 2" xfId="365" xr:uid="{00000000-0005-0000-0000-000063010000}"/>
    <cellStyle name="20% - Ênfase2 105 2 2" xfId="366" xr:uid="{00000000-0005-0000-0000-000064010000}"/>
    <cellStyle name="20% - Ênfase2 105 3" xfId="367" xr:uid="{00000000-0005-0000-0000-000065010000}"/>
    <cellStyle name="20% - Ênfase2 106" xfId="368" xr:uid="{00000000-0005-0000-0000-000066010000}"/>
    <cellStyle name="20% - Ênfase2 106 2" xfId="369" xr:uid="{00000000-0005-0000-0000-000067010000}"/>
    <cellStyle name="20% - Ênfase2 106 2 2" xfId="370" xr:uid="{00000000-0005-0000-0000-000068010000}"/>
    <cellStyle name="20% - Ênfase2 106 3" xfId="371" xr:uid="{00000000-0005-0000-0000-000069010000}"/>
    <cellStyle name="20% - Ênfase2 107" xfId="372" xr:uid="{00000000-0005-0000-0000-00006A010000}"/>
    <cellStyle name="20% - Ênfase2 107 2" xfId="373" xr:uid="{00000000-0005-0000-0000-00006B010000}"/>
    <cellStyle name="20% - Ênfase2 107 2 2" xfId="374" xr:uid="{00000000-0005-0000-0000-00006C010000}"/>
    <cellStyle name="20% - Ênfase2 107 3" xfId="375" xr:uid="{00000000-0005-0000-0000-00006D010000}"/>
    <cellStyle name="20% - Ênfase2 108" xfId="376" xr:uid="{00000000-0005-0000-0000-00006E010000}"/>
    <cellStyle name="20% - Ênfase2 108 2" xfId="377" xr:uid="{00000000-0005-0000-0000-00006F010000}"/>
    <cellStyle name="20% - Ênfase2 108 2 2" xfId="378" xr:uid="{00000000-0005-0000-0000-000070010000}"/>
    <cellStyle name="20% - Ênfase2 108 3" xfId="379" xr:uid="{00000000-0005-0000-0000-000071010000}"/>
    <cellStyle name="20% - Ênfase2 109" xfId="380" xr:uid="{00000000-0005-0000-0000-000072010000}"/>
    <cellStyle name="20% - Ênfase2 109 2" xfId="381" xr:uid="{00000000-0005-0000-0000-000073010000}"/>
    <cellStyle name="20% - Ênfase2 109 2 2" xfId="382" xr:uid="{00000000-0005-0000-0000-000074010000}"/>
    <cellStyle name="20% - Ênfase2 109 3" xfId="383" xr:uid="{00000000-0005-0000-0000-000075010000}"/>
    <cellStyle name="20% - Ênfase2 11" xfId="384" xr:uid="{00000000-0005-0000-0000-000076010000}"/>
    <cellStyle name="20% - Ênfase2 11 2" xfId="385" xr:uid="{00000000-0005-0000-0000-000077010000}"/>
    <cellStyle name="20% - Ênfase2 11 3" xfId="386" xr:uid="{00000000-0005-0000-0000-000078010000}"/>
    <cellStyle name="20% - Ênfase2 11 3 2" xfId="387" xr:uid="{00000000-0005-0000-0000-000079010000}"/>
    <cellStyle name="20% - Ênfase2 11 4" xfId="388" xr:uid="{00000000-0005-0000-0000-00007A010000}"/>
    <cellStyle name="20% - Ênfase2 110" xfId="389" xr:uid="{00000000-0005-0000-0000-00007B010000}"/>
    <cellStyle name="20% - Ênfase2 110 2" xfId="390" xr:uid="{00000000-0005-0000-0000-00007C010000}"/>
    <cellStyle name="20% - Ênfase2 110 2 2" xfId="391" xr:uid="{00000000-0005-0000-0000-00007D010000}"/>
    <cellStyle name="20% - Ênfase2 110 3" xfId="392" xr:uid="{00000000-0005-0000-0000-00007E010000}"/>
    <cellStyle name="20% - Ênfase2 111" xfId="393" xr:uid="{00000000-0005-0000-0000-00007F010000}"/>
    <cellStyle name="20% - Ênfase2 111 2" xfId="394" xr:uid="{00000000-0005-0000-0000-000080010000}"/>
    <cellStyle name="20% - Ênfase2 111 2 2" xfId="395" xr:uid="{00000000-0005-0000-0000-000081010000}"/>
    <cellStyle name="20% - Ênfase2 111 3" xfId="396" xr:uid="{00000000-0005-0000-0000-000082010000}"/>
    <cellStyle name="20% - Ênfase2 112" xfId="397" xr:uid="{00000000-0005-0000-0000-000083010000}"/>
    <cellStyle name="20% - Ênfase2 112 2" xfId="398" xr:uid="{00000000-0005-0000-0000-000084010000}"/>
    <cellStyle name="20% - Ênfase2 112 2 2" xfId="399" xr:uid="{00000000-0005-0000-0000-000085010000}"/>
    <cellStyle name="20% - Ênfase2 112 3" xfId="400" xr:uid="{00000000-0005-0000-0000-000086010000}"/>
    <cellStyle name="20% - Ênfase2 113" xfId="401" xr:uid="{00000000-0005-0000-0000-000087010000}"/>
    <cellStyle name="20% - Ênfase2 113 2" xfId="402" xr:uid="{00000000-0005-0000-0000-000088010000}"/>
    <cellStyle name="20% - Ênfase2 113 2 2" xfId="403" xr:uid="{00000000-0005-0000-0000-000089010000}"/>
    <cellStyle name="20% - Ênfase2 113 3" xfId="404" xr:uid="{00000000-0005-0000-0000-00008A010000}"/>
    <cellStyle name="20% - Ênfase2 114" xfId="405" xr:uid="{00000000-0005-0000-0000-00008B010000}"/>
    <cellStyle name="20% - Ênfase2 114 2" xfId="406" xr:uid="{00000000-0005-0000-0000-00008C010000}"/>
    <cellStyle name="20% - Ênfase2 114 2 2" xfId="407" xr:uid="{00000000-0005-0000-0000-00008D010000}"/>
    <cellStyle name="20% - Ênfase2 114 3" xfId="408" xr:uid="{00000000-0005-0000-0000-00008E010000}"/>
    <cellStyle name="20% - Ênfase2 115" xfId="409" xr:uid="{00000000-0005-0000-0000-00008F010000}"/>
    <cellStyle name="20% - Ênfase2 115 2" xfId="410" xr:uid="{00000000-0005-0000-0000-000090010000}"/>
    <cellStyle name="20% - Ênfase2 115 2 2" xfId="411" xr:uid="{00000000-0005-0000-0000-000091010000}"/>
    <cellStyle name="20% - Ênfase2 115 3" xfId="412" xr:uid="{00000000-0005-0000-0000-000092010000}"/>
    <cellStyle name="20% - Ênfase2 116" xfId="413" xr:uid="{00000000-0005-0000-0000-000093010000}"/>
    <cellStyle name="20% - Ênfase2 116 2" xfId="414" xr:uid="{00000000-0005-0000-0000-000094010000}"/>
    <cellStyle name="20% - Ênfase2 116 2 2" xfId="415" xr:uid="{00000000-0005-0000-0000-000095010000}"/>
    <cellStyle name="20% - Ênfase2 116 3" xfId="416" xr:uid="{00000000-0005-0000-0000-000096010000}"/>
    <cellStyle name="20% - Ênfase2 117" xfId="417" xr:uid="{00000000-0005-0000-0000-000097010000}"/>
    <cellStyle name="20% - Ênfase2 117 2" xfId="418" xr:uid="{00000000-0005-0000-0000-000098010000}"/>
    <cellStyle name="20% - Ênfase2 117 2 2" xfId="419" xr:uid="{00000000-0005-0000-0000-000099010000}"/>
    <cellStyle name="20% - Ênfase2 117 3" xfId="420" xr:uid="{00000000-0005-0000-0000-00009A010000}"/>
    <cellStyle name="20% - Ênfase2 118" xfId="421" xr:uid="{00000000-0005-0000-0000-00009B010000}"/>
    <cellStyle name="20% - Ênfase2 118 2" xfId="422" xr:uid="{00000000-0005-0000-0000-00009C010000}"/>
    <cellStyle name="20% - Ênfase2 118 2 2" xfId="423" xr:uid="{00000000-0005-0000-0000-00009D010000}"/>
    <cellStyle name="20% - Ênfase2 118 3" xfId="424" xr:uid="{00000000-0005-0000-0000-00009E010000}"/>
    <cellStyle name="20% - Ênfase2 119" xfId="425" xr:uid="{00000000-0005-0000-0000-00009F010000}"/>
    <cellStyle name="20% - Ênfase2 119 2" xfId="426" xr:uid="{00000000-0005-0000-0000-0000A0010000}"/>
    <cellStyle name="20% - Ênfase2 119 2 2" xfId="427" xr:uid="{00000000-0005-0000-0000-0000A1010000}"/>
    <cellStyle name="20% - Ênfase2 119 3" xfId="428" xr:uid="{00000000-0005-0000-0000-0000A2010000}"/>
    <cellStyle name="20% - Ênfase2 12" xfId="429" xr:uid="{00000000-0005-0000-0000-0000A3010000}"/>
    <cellStyle name="20% - Ênfase2 120" xfId="430" xr:uid="{00000000-0005-0000-0000-0000A4010000}"/>
    <cellStyle name="20% - Ênfase2 120 2" xfId="431" xr:uid="{00000000-0005-0000-0000-0000A5010000}"/>
    <cellStyle name="20% - Ênfase2 121" xfId="432" xr:uid="{00000000-0005-0000-0000-0000A6010000}"/>
    <cellStyle name="20% - Ênfase2 122" xfId="433" xr:uid="{00000000-0005-0000-0000-0000A7010000}"/>
    <cellStyle name="20% - Ênfase2 122 2" xfId="434" xr:uid="{00000000-0005-0000-0000-0000A8010000}"/>
    <cellStyle name="20% - Ênfase2 123" xfId="435" xr:uid="{00000000-0005-0000-0000-0000A9010000}"/>
    <cellStyle name="20% - Ênfase2 124" xfId="436" xr:uid="{00000000-0005-0000-0000-0000AA010000}"/>
    <cellStyle name="20% - Ênfase2 125" xfId="437" xr:uid="{00000000-0005-0000-0000-0000AB010000}"/>
    <cellStyle name="20% - Ênfase2 126" xfId="438" xr:uid="{00000000-0005-0000-0000-0000AC010000}"/>
    <cellStyle name="20% - Ênfase2 127" xfId="439" xr:uid="{00000000-0005-0000-0000-0000AD010000}"/>
    <cellStyle name="20% - Ênfase2 128" xfId="440" xr:uid="{00000000-0005-0000-0000-0000AE010000}"/>
    <cellStyle name="20% - Ênfase2 129" xfId="441" xr:uid="{00000000-0005-0000-0000-0000AF010000}"/>
    <cellStyle name="20% - Ênfase2 13" xfId="442" xr:uid="{00000000-0005-0000-0000-0000B0010000}"/>
    <cellStyle name="20% - Ênfase2 130" xfId="443" xr:uid="{00000000-0005-0000-0000-0000B1010000}"/>
    <cellStyle name="20% - Ênfase2 131" xfId="444" xr:uid="{00000000-0005-0000-0000-0000B2010000}"/>
    <cellStyle name="20% - Ênfase2 132" xfId="445" xr:uid="{00000000-0005-0000-0000-0000B3010000}"/>
    <cellStyle name="20% - Ênfase2 133" xfId="446" xr:uid="{00000000-0005-0000-0000-0000B4010000}"/>
    <cellStyle name="20% - Ênfase2 134" xfId="447" xr:uid="{00000000-0005-0000-0000-0000B5010000}"/>
    <cellStyle name="20% - Ênfase2 135" xfId="448" xr:uid="{00000000-0005-0000-0000-0000B6010000}"/>
    <cellStyle name="20% - Ênfase2 136" xfId="449" xr:uid="{00000000-0005-0000-0000-0000B7010000}"/>
    <cellStyle name="20% - Ênfase2 137" xfId="450" xr:uid="{00000000-0005-0000-0000-0000B8010000}"/>
    <cellStyle name="20% - Ênfase2 138" xfId="451" xr:uid="{00000000-0005-0000-0000-0000B9010000}"/>
    <cellStyle name="20% - Ênfase2 139" xfId="452" xr:uid="{00000000-0005-0000-0000-0000BA010000}"/>
    <cellStyle name="20% - Ênfase2 14" xfId="453" xr:uid="{00000000-0005-0000-0000-0000BB010000}"/>
    <cellStyle name="20% - Ênfase2 140" xfId="454" xr:uid="{00000000-0005-0000-0000-0000BC010000}"/>
    <cellStyle name="20% - Ênfase2 141" xfId="455" xr:uid="{00000000-0005-0000-0000-0000BD010000}"/>
    <cellStyle name="20% - Ênfase2 142" xfId="456" xr:uid="{00000000-0005-0000-0000-0000BE010000}"/>
    <cellStyle name="20% - Ênfase2 143" xfId="457" xr:uid="{00000000-0005-0000-0000-0000BF010000}"/>
    <cellStyle name="20% - Ênfase2 144" xfId="458" xr:uid="{00000000-0005-0000-0000-0000C0010000}"/>
    <cellStyle name="20% - Ênfase2 145" xfId="459" xr:uid="{00000000-0005-0000-0000-0000C1010000}"/>
    <cellStyle name="20% - Ênfase2 146" xfId="460" xr:uid="{00000000-0005-0000-0000-0000C2010000}"/>
    <cellStyle name="20% - Ênfase2 147" xfId="461" xr:uid="{00000000-0005-0000-0000-0000C3010000}"/>
    <cellStyle name="20% - Ênfase2 148" xfId="462" xr:uid="{00000000-0005-0000-0000-0000C4010000}"/>
    <cellStyle name="20% - Ênfase2 149" xfId="463" xr:uid="{00000000-0005-0000-0000-0000C5010000}"/>
    <cellStyle name="20% - Ênfase2 15" xfId="464" xr:uid="{00000000-0005-0000-0000-0000C6010000}"/>
    <cellStyle name="20% - Ênfase2 150" xfId="465" xr:uid="{00000000-0005-0000-0000-0000C7010000}"/>
    <cellStyle name="20% - Ênfase2 151" xfId="466" xr:uid="{00000000-0005-0000-0000-0000C8010000}"/>
    <cellStyle name="20% - Ênfase2 152" xfId="467" xr:uid="{00000000-0005-0000-0000-0000C9010000}"/>
    <cellStyle name="20% - Ênfase2 153" xfId="468" xr:uid="{00000000-0005-0000-0000-0000CA010000}"/>
    <cellStyle name="20% - Ênfase2 154" xfId="469" xr:uid="{00000000-0005-0000-0000-0000CB010000}"/>
    <cellStyle name="20% - Ênfase2 155" xfId="470" xr:uid="{00000000-0005-0000-0000-0000CC010000}"/>
    <cellStyle name="20% - Ênfase2 156" xfId="471" xr:uid="{00000000-0005-0000-0000-0000CD010000}"/>
    <cellStyle name="20% - Ênfase2 157" xfId="472" xr:uid="{00000000-0005-0000-0000-0000CE010000}"/>
    <cellStyle name="20% - Ênfase2 158" xfId="473" xr:uid="{00000000-0005-0000-0000-0000CF010000}"/>
    <cellStyle name="20% - Ênfase2 159" xfId="474" xr:uid="{00000000-0005-0000-0000-0000D0010000}"/>
    <cellStyle name="20% - Ênfase2 16" xfId="475" xr:uid="{00000000-0005-0000-0000-0000D1010000}"/>
    <cellStyle name="20% - Ênfase2 160" xfId="476" xr:uid="{00000000-0005-0000-0000-0000D2010000}"/>
    <cellStyle name="20% - Ênfase2 17" xfId="477" xr:uid="{00000000-0005-0000-0000-0000D3010000}"/>
    <cellStyle name="20% - Ênfase2 18" xfId="478" xr:uid="{00000000-0005-0000-0000-0000D4010000}"/>
    <cellStyle name="20% - Ênfase2 19" xfId="479" xr:uid="{00000000-0005-0000-0000-0000D5010000}"/>
    <cellStyle name="20% - Ênfase2 2" xfId="480" xr:uid="{00000000-0005-0000-0000-0000D6010000}"/>
    <cellStyle name="20% - Ênfase2 2 2" xfId="481" xr:uid="{00000000-0005-0000-0000-0000D7010000}"/>
    <cellStyle name="20% - Ênfase2 2 2 2" xfId="482" xr:uid="{00000000-0005-0000-0000-0000D8010000}"/>
    <cellStyle name="20% - Ênfase2 2 2 3" xfId="483" xr:uid="{00000000-0005-0000-0000-0000D9010000}"/>
    <cellStyle name="20% - Ênfase2 2 2 3 2" xfId="484" xr:uid="{00000000-0005-0000-0000-0000DA010000}"/>
    <cellStyle name="20% - Ênfase2 2 2 4" xfId="485" xr:uid="{00000000-0005-0000-0000-0000DB010000}"/>
    <cellStyle name="20% - Ênfase2 2 3" xfId="486" xr:uid="{00000000-0005-0000-0000-0000DC010000}"/>
    <cellStyle name="20% - Ênfase2 2 4" xfId="487" xr:uid="{00000000-0005-0000-0000-0000DD010000}"/>
    <cellStyle name="20% - Ênfase2 2 4 2" xfId="488" xr:uid="{00000000-0005-0000-0000-0000DE010000}"/>
    <cellStyle name="20% - Ênfase2 2 5" xfId="489" xr:uid="{00000000-0005-0000-0000-0000DF010000}"/>
    <cellStyle name="20% - Ênfase2 20" xfId="490" xr:uid="{00000000-0005-0000-0000-0000E0010000}"/>
    <cellStyle name="20% - Ênfase2 21" xfId="491" xr:uid="{00000000-0005-0000-0000-0000E1010000}"/>
    <cellStyle name="20% - Ênfase2 22" xfId="492" xr:uid="{00000000-0005-0000-0000-0000E2010000}"/>
    <cellStyle name="20% - Ênfase2 23" xfId="493" xr:uid="{00000000-0005-0000-0000-0000E3010000}"/>
    <cellStyle name="20% - Ênfase2 24" xfId="494" xr:uid="{00000000-0005-0000-0000-0000E4010000}"/>
    <cellStyle name="20% - Ênfase2 25" xfId="495" xr:uid="{00000000-0005-0000-0000-0000E5010000}"/>
    <cellStyle name="20% - Ênfase2 26" xfId="496" xr:uid="{00000000-0005-0000-0000-0000E6010000}"/>
    <cellStyle name="20% - Ênfase2 27" xfId="497" xr:uid="{00000000-0005-0000-0000-0000E7010000}"/>
    <cellStyle name="20% - Ênfase2 28" xfId="498" xr:uid="{00000000-0005-0000-0000-0000E8010000}"/>
    <cellStyle name="20% - Ênfase2 29" xfId="499" xr:uid="{00000000-0005-0000-0000-0000E9010000}"/>
    <cellStyle name="20% - Ênfase2 3" xfId="500" xr:uid="{00000000-0005-0000-0000-0000EA010000}"/>
    <cellStyle name="20% - Ênfase2 3 2" xfId="501" xr:uid="{00000000-0005-0000-0000-0000EB010000}"/>
    <cellStyle name="20% - Ênfase2 3 2 2" xfId="502" xr:uid="{00000000-0005-0000-0000-0000EC010000}"/>
    <cellStyle name="20% - Ênfase2 3 2 2 2" xfId="503" xr:uid="{00000000-0005-0000-0000-0000ED010000}"/>
    <cellStyle name="20% - Ênfase2 3 2 3" xfId="504" xr:uid="{00000000-0005-0000-0000-0000EE010000}"/>
    <cellStyle name="20% - Ênfase2 3 3" xfId="505" xr:uid="{00000000-0005-0000-0000-0000EF010000}"/>
    <cellStyle name="20% - Ênfase2 3 4" xfId="506" xr:uid="{00000000-0005-0000-0000-0000F0010000}"/>
    <cellStyle name="20% - Ênfase2 3 4 2" xfId="507" xr:uid="{00000000-0005-0000-0000-0000F1010000}"/>
    <cellStyle name="20% - Ênfase2 3 5" xfId="508" xr:uid="{00000000-0005-0000-0000-0000F2010000}"/>
    <cellStyle name="20% - Ênfase2 30" xfId="509" xr:uid="{00000000-0005-0000-0000-0000F3010000}"/>
    <cellStyle name="20% - Ênfase2 31" xfId="510" xr:uid="{00000000-0005-0000-0000-0000F4010000}"/>
    <cellStyle name="20% - Ênfase2 32" xfId="511" xr:uid="{00000000-0005-0000-0000-0000F5010000}"/>
    <cellStyle name="20% - Ênfase2 33" xfId="512" xr:uid="{00000000-0005-0000-0000-0000F6010000}"/>
    <cellStyle name="20% - Ênfase2 34" xfId="513" xr:uid="{00000000-0005-0000-0000-0000F7010000}"/>
    <cellStyle name="20% - Ênfase2 35" xfId="514" xr:uid="{00000000-0005-0000-0000-0000F8010000}"/>
    <cellStyle name="20% - Ênfase2 36" xfId="515" xr:uid="{00000000-0005-0000-0000-0000F9010000}"/>
    <cellStyle name="20% - Ênfase2 37" xfId="516" xr:uid="{00000000-0005-0000-0000-0000FA010000}"/>
    <cellStyle name="20% - Ênfase2 38" xfId="517" xr:uid="{00000000-0005-0000-0000-0000FB010000}"/>
    <cellStyle name="20% - Ênfase2 39" xfId="518" xr:uid="{00000000-0005-0000-0000-0000FC010000}"/>
    <cellStyle name="20% - Ênfase2 4" xfId="519" xr:uid="{00000000-0005-0000-0000-0000FD010000}"/>
    <cellStyle name="20% - Ênfase2 4 2" xfId="520" xr:uid="{00000000-0005-0000-0000-0000FE010000}"/>
    <cellStyle name="20% - Ênfase2 4 2 2" xfId="521" xr:uid="{00000000-0005-0000-0000-0000FF010000}"/>
    <cellStyle name="20% - Ênfase2 4 2 2 2" xfId="522" xr:uid="{00000000-0005-0000-0000-000000020000}"/>
    <cellStyle name="20% - Ênfase2 4 2 3" xfId="523" xr:uid="{00000000-0005-0000-0000-000001020000}"/>
    <cellStyle name="20% - Ênfase2 4 3" xfId="524" xr:uid="{00000000-0005-0000-0000-000002020000}"/>
    <cellStyle name="20% - Ênfase2 4 4" xfId="525" xr:uid="{00000000-0005-0000-0000-000003020000}"/>
    <cellStyle name="20% - Ênfase2 4 4 2" xfId="526" xr:uid="{00000000-0005-0000-0000-000004020000}"/>
    <cellStyle name="20% - Ênfase2 4 5" xfId="527" xr:uid="{00000000-0005-0000-0000-000005020000}"/>
    <cellStyle name="20% - Ênfase2 40" xfId="528" xr:uid="{00000000-0005-0000-0000-000006020000}"/>
    <cellStyle name="20% - Ênfase2 41" xfId="529" xr:uid="{00000000-0005-0000-0000-000007020000}"/>
    <cellStyle name="20% - Ênfase2 42" xfId="530" xr:uid="{00000000-0005-0000-0000-000008020000}"/>
    <cellStyle name="20% - Ênfase2 43" xfId="531" xr:uid="{00000000-0005-0000-0000-000009020000}"/>
    <cellStyle name="20% - Ênfase2 44" xfId="532" xr:uid="{00000000-0005-0000-0000-00000A020000}"/>
    <cellStyle name="20% - Ênfase2 45" xfId="533" xr:uid="{00000000-0005-0000-0000-00000B020000}"/>
    <cellStyle name="20% - Ênfase2 46" xfId="534" xr:uid="{00000000-0005-0000-0000-00000C020000}"/>
    <cellStyle name="20% - Ênfase2 47" xfId="535" xr:uid="{00000000-0005-0000-0000-00000D020000}"/>
    <cellStyle name="20% - Ênfase2 48" xfId="536" xr:uid="{00000000-0005-0000-0000-00000E020000}"/>
    <cellStyle name="20% - Ênfase2 49" xfId="537" xr:uid="{00000000-0005-0000-0000-00000F020000}"/>
    <cellStyle name="20% - Ênfase2 5" xfId="538" xr:uid="{00000000-0005-0000-0000-000010020000}"/>
    <cellStyle name="20% - Ênfase2 5 2" xfId="539" xr:uid="{00000000-0005-0000-0000-000011020000}"/>
    <cellStyle name="20% - Ênfase2 5 2 2" xfId="540" xr:uid="{00000000-0005-0000-0000-000012020000}"/>
    <cellStyle name="20% - Ênfase2 5 2 2 2" xfId="541" xr:uid="{00000000-0005-0000-0000-000013020000}"/>
    <cellStyle name="20% - Ênfase2 5 2 3" xfId="542" xr:uid="{00000000-0005-0000-0000-000014020000}"/>
    <cellStyle name="20% - Ênfase2 5 3" xfId="543" xr:uid="{00000000-0005-0000-0000-000015020000}"/>
    <cellStyle name="20% - Ênfase2 5 4" xfId="544" xr:uid="{00000000-0005-0000-0000-000016020000}"/>
    <cellStyle name="20% - Ênfase2 5 4 2" xfId="545" xr:uid="{00000000-0005-0000-0000-000017020000}"/>
    <cellStyle name="20% - Ênfase2 5 5" xfId="546" xr:uid="{00000000-0005-0000-0000-000018020000}"/>
    <cellStyle name="20% - Ênfase2 50" xfId="547" xr:uid="{00000000-0005-0000-0000-000019020000}"/>
    <cellStyle name="20% - Ênfase2 51" xfId="548" xr:uid="{00000000-0005-0000-0000-00001A020000}"/>
    <cellStyle name="20% - Ênfase2 52" xfId="549" xr:uid="{00000000-0005-0000-0000-00001B020000}"/>
    <cellStyle name="20% - Ênfase2 53" xfId="550" xr:uid="{00000000-0005-0000-0000-00001C020000}"/>
    <cellStyle name="20% - Ênfase2 54" xfId="551" xr:uid="{00000000-0005-0000-0000-00001D020000}"/>
    <cellStyle name="20% - Ênfase2 55" xfId="552" xr:uid="{00000000-0005-0000-0000-00001E020000}"/>
    <cellStyle name="20% - Ênfase2 56" xfId="553" xr:uid="{00000000-0005-0000-0000-00001F020000}"/>
    <cellStyle name="20% - Ênfase2 57" xfId="554" xr:uid="{00000000-0005-0000-0000-000020020000}"/>
    <cellStyle name="20% - Ênfase2 58" xfId="555" xr:uid="{00000000-0005-0000-0000-000021020000}"/>
    <cellStyle name="20% - Ênfase2 59" xfId="556" xr:uid="{00000000-0005-0000-0000-000022020000}"/>
    <cellStyle name="20% - Ênfase2 6" xfId="557" xr:uid="{00000000-0005-0000-0000-000023020000}"/>
    <cellStyle name="20% - Ênfase2 6 2" xfId="558" xr:uid="{00000000-0005-0000-0000-000024020000}"/>
    <cellStyle name="20% - Ênfase2 6 2 2" xfId="559" xr:uid="{00000000-0005-0000-0000-000025020000}"/>
    <cellStyle name="20% - Ênfase2 6 2 2 2" xfId="560" xr:uid="{00000000-0005-0000-0000-000026020000}"/>
    <cellStyle name="20% - Ênfase2 6 2 3" xfId="561" xr:uid="{00000000-0005-0000-0000-000027020000}"/>
    <cellStyle name="20% - Ênfase2 6 3" xfId="562" xr:uid="{00000000-0005-0000-0000-000028020000}"/>
    <cellStyle name="20% - Ênfase2 6 4" xfId="563" xr:uid="{00000000-0005-0000-0000-000029020000}"/>
    <cellStyle name="20% - Ênfase2 6 4 2" xfId="564" xr:uid="{00000000-0005-0000-0000-00002A020000}"/>
    <cellStyle name="20% - Ênfase2 6 5" xfId="565" xr:uid="{00000000-0005-0000-0000-00002B020000}"/>
    <cellStyle name="20% - Ênfase2 60" xfId="566" xr:uid="{00000000-0005-0000-0000-00002C020000}"/>
    <cellStyle name="20% - Ênfase2 61" xfId="567" xr:uid="{00000000-0005-0000-0000-00002D020000}"/>
    <cellStyle name="20% - Ênfase2 62" xfId="568" xr:uid="{00000000-0005-0000-0000-00002E020000}"/>
    <cellStyle name="20% - Ênfase2 63" xfId="569" xr:uid="{00000000-0005-0000-0000-00002F020000}"/>
    <cellStyle name="20% - Ênfase2 64" xfId="570" xr:uid="{00000000-0005-0000-0000-000030020000}"/>
    <cellStyle name="20% - Ênfase2 65" xfId="571" xr:uid="{00000000-0005-0000-0000-000031020000}"/>
    <cellStyle name="20% - Ênfase2 66" xfId="572" xr:uid="{00000000-0005-0000-0000-000032020000}"/>
    <cellStyle name="20% - Ênfase2 67" xfId="573" xr:uid="{00000000-0005-0000-0000-000033020000}"/>
    <cellStyle name="20% - Ênfase2 68" xfId="574" xr:uid="{00000000-0005-0000-0000-000034020000}"/>
    <cellStyle name="20% - Ênfase2 69" xfId="575" xr:uid="{00000000-0005-0000-0000-000035020000}"/>
    <cellStyle name="20% - Ênfase2 7" xfId="576" xr:uid="{00000000-0005-0000-0000-000036020000}"/>
    <cellStyle name="20% - Ênfase2 7 2" xfId="577" xr:uid="{00000000-0005-0000-0000-000037020000}"/>
    <cellStyle name="20% - Ênfase2 7 2 2" xfId="578" xr:uid="{00000000-0005-0000-0000-000038020000}"/>
    <cellStyle name="20% - Ênfase2 7 2 2 2" xfId="579" xr:uid="{00000000-0005-0000-0000-000039020000}"/>
    <cellStyle name="20% - Ênfase2 7 2 3" xfId="580" xr:uid="{00000000-0005-0000-0000-00003A020000}"/>
    <cellStyle name="20% - Ênfase2 7 3" xfId="581" xr:uid="{00000000-0005-0000-0000-00003B020000}"/>
    <cellStyle name="20% - Ênfase2 7 4" xfId="582" xr:uid="{00000000-0005-0000-0000-00003C020000}"/>
    <cellStyle name="20% - Ênfase2 7 4 2" xfId="583" xr:uid="{00000000-0005-0000-0000-00003D020000}"/>
    <cellStyle name="20% - Ênfase2 7 5" xfId="584" xr:uid="{00000000-0005-0000-0000-00003E020000}"/>
    <cellStyle name="20% - Ênfase2 70" xfId="585" xr:uid="{00000000-0005-0000-0000-00003F020000}"/>
    <cellStyle name="20% - Ênfase2 71" xfId="586" xr:uid="{00000000-0005-0000-0000-000040020000}"/>
    <cellStyle name="20% - Ênfase2 72" xfId="587" xr:uid="{00000000-0005-0000-0000-000041020000}"/>
    <cellStyle name="20% - Ênfase2 73" xfId="588" xr:uid="{00000000-0005-0000-0000-000042020000}"/>
    <cellStyle name="20% - Ênfase2 74" xfId="589" xr:uid="{00000000-0005-0000-0000-000043020000}"/>
    <cellStyle name="20% - Ênfase2 75" xfId="590" xr:uid="{00000000-0005-0000-0000-000044020000}"/>
    <cellStyle name="20% - Ênfase2 76" xfId="591" xr:uid="{00000000-0005-0000-0000-000045020000}"/>
    <cellStyle name="20% - Ênfase2 77" xfId="592" xr:uid="{00000000-0005-0000-0000-000046020000}"/>
    <cellStyle name="20% - Ênfase2 78" xfId="593" xr:uid="{00000000-0005-0000-0000-000047020000}"/>
    <cellStyle name="20% - Ênfase2 79" xfId="594" xr:uid="{00000000-0005-0000-0000-000048020000}"/>
    <cellStyle name="20% - Ênfase2 8" xfId="595" xr:uid="{00000000-0005-0000-0000-000049020000}"/>
    <cellStyle name="20% - Ênfase2 8 2" xfId="596" xr:uid="{00000000-0005-0000-0000-00004A020000}"/>
    <cellStyle name="20% - Ênfase2 8 2 2" xfId="597" xr:uid="{00000000-0005-0000-0000-00004B020000}"/>
    <cellStyle name="20% - Ênfase2 8 2 2 2" xfId="598" xr:uid="{00000000-0005-0000-0000-00004C020000}"/>
    <cellStyle name="20% - Ênfase2 8 2 3" xfId="599" xr:uid="{00000000-0005-0000-0000-00004D020000}"/>
    <cellStyle name="20% - Ênfase2 8 3" xfId="600" xr:uid="{00000000-0005-0000-0000-00004E020000}"/>
    <cellStyle name="20% - Ênfase2 8 4" xfId="601" xr:uid="{00000000-0005-0000-0000-00004F020000}"/>
    <cellStyle name="20% - Ênfase2 8 4 2" xfId="602" xr:uid="{00000000-0005-0000-0000-000050020000}"/>
    <cellStyle name="20% - Ênfase2 8 5" xfId="603" xr:uid="{00000000-0005-0000-0000-000051020000}"/>
    <cellStyle name="20% - Ênfase2 80" xfId="604" xr:uid="{00000000-0005-0000-0000-000052020000}"/>
    <cellStyle name="20% - Ênfase2 81" xfId="605" xr:uid="{00000000-0005-0000-0000-000053020000}"/>
    <cellStyle name="20% - Ênfase2 82" xfId="606" xr:uid="{00000000-0005-0000-0000-000054020000}"/>
    <cellStyle name="20% - Ênfase2 83" xfId="607" xr:uid="{00000000-0005-0000-0000-000055020000}"/>
    <cellStyle name="20% - Ênfase2 84" xfId="608" xr:uid="{00000000-0005-0000-0000-000056020000}"/>
    <cellStyle name="20% - Ênfase2 85" xfId="609" xr:uid="{00000000-0005-0000-0000-000057020000}"/>
    <cellStyle name="20% - Ênfase2 85 2" xfId="610" xr:uid="{00000000-0005-0000-0000-000058020000}"/>
    <cellStyle name="20% - Ênfase2 85 2 2" xfId="611" xr:uid="{00000000-0005-0000-0000-000059020000}"/>
    <cellStyle name="20% - Ênfase2 85 3" xfId="612" xr:uid="{00000000-0005-0000-0000-00005A020000}"/>
    <cellStyle name="20% - Ênfase2 86" xfId="613" xr:uid="{00000000-0005-0000-0000-00005B020000}"/>
    <cellStyle name="20% - Ênfase2 86 2" xfId="614" xr:uid="{00000000-0005-0000-0000-00005C020000}"/>
    <cellStyle name="20% - Ênfase2 86 2 2" xfId="615" xr:uid="{00000000-0005-0000-0000-00005D020000}"/>
    <cellStyle name="20% - Ênfase2 86 3" xfId="616" xr:uid="{00000000-0005-0000-0000-00005E020000}"/>
    <cellStyle name="20% - Ênfase2 87" xfId="617" xr:uid="{00000000-0005-0000-0000-00005F020000}"/>
    <cellStyle name="20% - Ênfase2 87 2" xfId="618" xr:uid="{00000000-0005-0000-0000-000060020000}"/>
    <cellStyle name="20% - Ênfase2 87 2 2" xfId="619" xr:uid="{00000000-0005-0000-0000-000061020000}"/>
    <cellStyle name="20% - Ênfase2 87 3" xfId="620" xr:uid="{00000000-0005-0000-0000-000062020000}"/>
    <cellStyle name="20% - Ênfase2 88" xfId="621" xr:uid="{00000000-0005-0000-0000-000063020000}"/>
    <cellStyle name="20% - Ênfase2 88 2" xfId="622" xr:uid="{00000000-0005-0000-0000-000064020000}"/>
    <cellStyle name="20% - Ênfase2 88 2 2" xfId="623" xr:uid="{00000000-0005-0000-0000-000065020000}"/>
    <cellStyle name="20% - Ênfase2 88 3" xfId="624" xr:uid="{00000000-0005-0000-0000-000066020000}"/>
    <cellStyle name="20% - Ênfase2 89" xfId="625" xr:uid="{00000000-0005-0000-0000-000067020000}"/>
    <cellStyle name="20% - Ênfase2 89 2" xfId="626" xr:uid="{00000000-0005-0000-0000-000068020000}"/>
    <cellStyle name="20% - Ênfase2 89 2 2" xfId="627" xr:uid="{00000000-0005-0000-0000-000069020000}"/>
    <cellStyle name="20% - Ênfase2 89 3" xfId="628" xr:uid="{00000000-0005-0000-0000-00006A020000}"/>
    <cellStyle name="20% - Ênfase2 9" xfId="629" xr:uid="{00000000-0005-0000-0000-00006B020000}"/>
    <cellStyle name="20% - Ênfase2 9 2" xfId="630" xr:uid="{00000000-0005-0000-0000-00006C020000}"/>
    <cellStyle name="20% - Ênfase2 9 3" xfId="631" xr:uid="{00000000-0005-0000-0000-00006D020000}"/>
    <cellStyle name="20% - Ênfase2 9 3 2" xfId="632" xr:uid="{00000000-0005-0000-0000-00006E020000}"/>
    <cellStyle name="20% - Ênfase2 9 4" xfId="633" xr:uid="{00000000-0005-0000-0000-00006F020000}"/>
    <cellStyle name="20% - Ênfase2 90" xfId="634" xr:uid="{00000000-0005-0000-0000-000070020000}"/>
    <cellStyle name="20% - Ênfase2 90 2" xfId="635" xr:uid="{00000000-0005-0000-0000-000071020000}"/>
    <cellStyle name="20% - Ênfase2 90 2 2" xfId="636" xr:uid="{00000000-0005-0000-0000-000072020000}"/>
    <cellStyle name="20% - Ênfase2 90 3" xfId="637" xr:uid="{00000000-0005-0000-0000-000073020000}"/>
    <cellStyle name="20% - Ênfase2 91" xfId="638" xr:uid="{00000000-0005-0000-0000-000074020000}"/>
    <cellStyle name="20% - Ênfase2 91 2" xfId="639" xr:uid="{00000000-0005-0000-0000-000075020000}"/>
    <cellStyle name="20% - Ênfase2 91 2 2" xfId="640" xr:uid="{00000000-0005-0000-0000-000076020000}"/>
    <cellStyle name="20% - Ênfase2 91 3" xfId="641" xr:uid="{00000000-0005-0000-0000-000077020000}"/>
    <cellStyle name="20% - Ênfase2 92" xfId="642" xr:uid="{00000000-0005-0000-0000-000078020000}"/>
    <cellStyle name="20% - Ênfase2 92 2" xfId="643" xr:uid="{00000000-0005-0000-0000-000079020000}"/>
    <cellStyle name="20% - Ênfase2 92 2 2" xfId="644" xr:uid="{00000000-0005-0000-0000-00007A020000}"/>
    <cellStyle name="20% - Ênfase2 92 3" xfId="645" xr:uid="{00000000-0005-0000-0000-00007B020000}"/>
    <cellStyle name="20% - Ênfase2 93" xfId="646" xr:uid="{00000000-0005-0000-0000-00007C020000}"/>
    <cellStyle name="20% - Ênfase2 93 2" xfId="647" xr:uid="{00000000-0005-0000-0000-00007D020000}"/>
    <cellStyle name="20% - Ênfase2 93 2 2" xfId="648" xr:uid="{00000000-0005-0000-0000-00007E020000}"/>
    <cellStyle name="20% - Ênfase2 93 3" xfId="649" xr:uid="{00000000-0005-0000-0000-00007F020000}"/>
    <cellStyle name="20% - Ênfase2 94" xfId="650" xr:uid="{00000000-0005-0000-0000-000080020000}"/>
    <cellStyle name="20% - Ênfase2 94 2" xfId="651" xr:uid="{00000000-0005-0000-0000-000081020000}"/>
    <cellStyle name="20% - Ênfase2 94 2 2" xfId="652" xr:uid="{00000000-0005-0000-0000-000082020000}"/>
    <cellStyle name="20% - Ênfase2 94 3" xfId="653" xr:uid="{00000000-0005-0000-0000-000083020000}"/>
    <cellStyle name="20% - Ênfase2 95" xfId="654" xr:uid="{00000000-0005-0000-0000-000084020000}"/>
    <cellStyle name="20% - Ênfase2 95 2" xfId="655" xr:uid="{00000000-0005-0000-0000-000085020000}"/>
    <cellStyle name="20% - Ênfase2 95 2 2" xfId="656" xr:uid="{00000000-0005-0000-0000-000086020000}"/>
    <cellStyle name="20% - Ênfase2 95 3" xfId="657" xr:uid="{00000000-0005-0000-0000-000087020000}"/>
    <cellStyle name="20% - Ênfase2 96" xfId="658" xr:uid="{00000000-0005-0000-0000-000088020000}"/>
    <cellStyle name="20% - Ênfase2 96 2" xfId="659" xr:uid="{00000000-0005-0000-0000-000089020000}"/>
    <cellStyle name="20% - Ênfase2 96 2 2" xfId="660" xr:uid="{00000000-0005-0000-0000-00008A020000}"/>
    <cellStyle name="20% - Ênfase2 96 3" xfId="661" xr:uid="{00000000-0005-0000-0000-00008B020000}"/>
    <cellStyle name="20% - Ênfase2 97" xfId="662" xr:uid="{00000000-0005-0000-0000-00008C020000}"/>
    <cellStyle name="20% - Ênfase2 97 2" xfId="663" xr:uid="{00000000-0005-0000-0000-00008D020000}"/>
    <cellStyle name="20% - Ênfase2 97 2 2" xfId="664" xr:uid="{00000000-0005-0000-0000-00008E020000}"/>
    <cellStyle name="20% - Ênfase2 97 3" xfId="665" xr:uid="{00000000-0005-0000-0000-00008F020000}"/>
    <cellStyle name="20% - Ênfase2 98" xfId="666" xr:uid="{00000000-0005-0000-0000-000090020000}"/>
    <cellStyle name="20% - Ênfase2 98 2" xfId="667" xr:uid="{00000000-0005-0000-0000-000091020000}"/>
    <cellStyle name="20% - Ênfase2 98 2 2" xfId="668" xr:uid="{00000000-0005-0000-0000-000092020000}"/>
    <cellStyle name="20% - Ênfase2 98 3" xfId="669" xr:uid="{00000000-0005-0000-0000-000093020000}"/>
    <cellStyle name="20% - Ênfase2 99" xfId="670" xr:uid="{00000000-0005-0000-0000-000094020000}"/>
    <cellStyle name="20% - Ênfase2 99 2" xfId="671" xr:uid="{00000000-0005-0000-0000-000095020000}"/>
    <cellStyle name="20% - Ênfase2 99 2 2" xfId="672" xr:uid="{00000000-0005-0000-0000-000096020000}"/>
    <cellStyle name="20% - Ênfase2 99 3" xfId="673" xr:uid="{00000000-0005-0000-0000-000097020000}"/>
    <cellStyle name="20% - Ênfase3 10" xfId="674" xr:uid="{00000000-0005-0000-0000-000098020000}"/>
    <cellStyle name="20% - Ênfase3 10 2" xfId="675" xr:uid="{00000000-0005-0000-0000-000099020000}"/>
    <cellStyle name="20% - Ênfase3 100" xfId="676" xr:uid="{00000000-0005-0000-0000-00009A020000}"/>
    <cellStyle name="20% - Ênfase3 100 2" xfId="677" xr:uid="{00000000-0005-0000-0000-00009B020000}"/>
    <cellStyle name="20% - Ênfase3 100 2 2" xfId="678" xr:uid="{00000000-0005-0000-0000-00009C020000}"/>
    <cellStyle name="20% - Ênfase3 100 3" xfId="679" xr:uid="{00000000-0005-0000-0000-00009D020000}"/>
    <cellStyle name="20% - Ênfase3 101" xfId="680" xr:uid="{00000000-0005-0000-0000-00009E020000}"/>
    <cellStyle name="20% - Ênfase3 101 2" xfId="681" xr:uid="{00000000-0005-0000-0000-00009F020000}"/>
    <cellStyle name="20% - Ênfase3 101 2 2" xfId="682" xr:uid="{00000000-0005-0000-0000-0000A0020000}"/>
    <cellStyle name="20% - Ênfase3 101 3" xfId="683" xr:uid="{00000000-0005-0000-0000-0000A1020000}"/>
    <cellStyle name="20% - Ênfase3 102" xfId="684" xr:uid="{00000000-0005-0000-0000-0000A2020000}"/>
    <cellStyle name="20% - Ênfase3 102 2" xfId="685" xr:uid="{00000000-0005-0000-0000-0000A3020000}"/>
    <cellStyle name="20% - Ênfase3 102 2 2" xfId="686" xr:uid="{00000000-0005-0000-0000-0000A4020000}"/>
    <cellStyle name="20% - Ênfase3 102 3" xfId="687" xr:uid="{00000000-0005-0000-0000-0000A5020000}"/>
    <cellStyle name="20% - Ênfase3 103" xfId="688" xr:uid="{00000000-0005-0000-0000-0000A6020000}"/>
    <cellStyle name="20% - Ênfase3 103 2" xfId="689" xr:uid="{00000000-0005-0000-0000-0000A7020000}"/>
    <cellStyle name="20% - Ênfase3 103 2 2" xfId="690" xr:uid="{00000000-0005-0000-0000-0000A8020000}"/>
    <cellStyle name="20% - Ênfase3 103 3" xfId="691" xr:uid="{00000000-0005-0000-0000-0000A9020000}"/>
    <cellStyle name="20% - Ênfase3 104" xfId="692" xr:uid="{00000000-0005-0000-0000-0000AA020000}"/>
    <cellStyle name="20% - Ênfase3 104 2" xfId="693" xr:uid="{00000000-0005-0000-0000-0000AB020000}"/>
    <cellStyle name="20% - Ênfase3 104 2 2" xfId="694" xr:uid="{00000000-0005-0000-0000-0000AC020000}"/>
    <cellStyle name="20% - Ênfase3 104 3" xfId="695" xr:uid="{00000000-0005-0000-0000-0000AD020000}"/>
    <cellStyle name="20% - Ênfase3 105" xfId="696" xr:uid="{00000000-0005-0000-0000-0000AE020000}"/>
    <cellStyle name="20% - Ênfase3 105 2" xfId="697" xr:uid="{00000000-0005-0000-0000-0000AF020000}"/>
    <cellStyle name="20% - Ênfase3 105 2 2" xfId="698" xr:uid="{00000000-0005-0000-0000-0000B0020000}"/>
    <cellStyle name="20% - Ênfase3 105 3" xfId="699" xr:uid="{00000000-0005-0000-0000-0000B1020000}"/>
    <cellStyle name="20% - Ênfase3 106" xfId="700" xr:uid="{00000000-0005-0000-0000-0000B2020000}"/>
    <cellStyle name="20% - Ênfase3 106 2" xfId="701" xr:uid="{00000000-0005-0000-0000-0000B3020000}"/>
    <cellStyle name="20% - Ênfase3 106 2 2" xfId="702" xr:uid="{00000000-0005-0000-0000-0000B4020000}"/>
    <cellStyle name="20% - Ênfase3 106 3" xfId="703" xr:uid="{00000000-0005-0000-0000-0000B5020000}"/>
    <cellStyle name="20% - Ênfase3 107" xfId="704" xr:uid="{00000000-0005-0000-0000-0000B6020000}"/>
    <cellStyle name="20% - Ênfase3 107 2" xfId="705" xr:uid="{00000000-0005-0000-0000-0000B7020000}"/>
    <cellStyle name="20% - Ênfase3 107 2 2" xfId="706" xr:uid="{00000000-0005-0000-0000-0000B8020000}"/>
    <cellStyle name="20% - Ênfase3 107 3" xfId="707" xr:uid="{00000000-0005-0000-0000-0000B9020000}"/>
    <cellStyle name="20% - Ênfase3 108" xfId="708" xr:uid="{00000000-0005-0000-0000-0000BA020000}"/>
    <cellStyle name="20% - Ênfase3 108 2" xfId="709" xr:uid="{00000000-0005-0000-0000-0000BB020000}"/>
    <cellStyle name="20% - Ênfase3 108 2 2" xfId="710" xr:uid="{00000000-0005-0000-0000-0000BC020000}"/>
    <cellStyle name="20% - Ênfase3 108 3" xfId="711" xr:uid="{00000000-0005-0000-0000-0000BD020000}"/>
    <cellStyle name="20% - Ênfase3 109" xfId="712" xr:uid="{00000000-0005-0000-0000-0000BE020000}"/>
    <cellStyle name="20% - Ênfase3 109 2" xfId="713" xr:uid="{00000000-0005-0000-0000-0000BF020000}"/>
    <cellStyle name="20% - Ênfase3 109 2 2" xfId="714" xr:uid="{00000000-0005-0000-0000-0000C0020000}"/>
    <cellStyle name="20% - Ênfase3 109 3" xfId="715" xr:uid="{00000000-0005-0000-0000-0000C1020000}"/>
    <cellStyle name="20% - Ênfase3 11" xfId="716" xr:uid="{00000000-0005-0000-0000-0000C2020000}"/>
    <cellStyle name="20% - Ênfase3 11 2" xfId="717" xr:uid="{00000000-0005-0000-0000-0000C3020000}"/>
    <cellStyle name="20% - Ênfase3 11 3" xfId="718" xr:uid="{00000000-0005-0000-0000-0000C4020000}"/>
    <cellStyle name="20% - Ênfase3 11 3 2" xfId="719" xr:uid="{00000000-0005-0000-0000-0000C5020000}"/>
    <cellStyle name="20% - Ênfase3 11 4" xfId="720" xr:uid="{00000000-0005-0000-0000-0000C6020000}"/>
    <cellStyle name="20% - Ênfase3 110" xfId="721" xr:uid="{00000000-0005-0000-0000-0000C7020000}"/>
    <cellStyle name="20% - Ênfase3 110 2" xfId="722" xr:uid="{00000000-0005-0000-0000-0000C8020000}"/>
    <cellStyle name="20% - Ênfase3 110 2 2" xfId="723" xr:uid="{00000000-0005-0000-0000-0000C9020000}"/>
    <cellStyle name="20% - Ênfase3 110 3" xfId="724" xr:uid="{00000000-0005-0000-0000-0000CA020000}"/>
    <cellStyle name="20% - Ênfase3 111" xfId="725" xr:uid="{00000000-0005-0000-0000-0000CB020000}"/>
    <cellStyle name="20% - Ênfase3 111 2" xfId="726" xr:uid="{00000000-0005-0000-0000-0000CC020000}"/>
    <cellStyle name="20% - Ênfase3 111 2 2" xfId="727" xr:uid="{00000000-0005-0000-0000-0000CD020000}"/>
    <cellStyle name="20% - Ênfase3 111 3" xfId="728" xr:uid="{00000000-0005-0000-0000-0000CE020000}"/>
    <cellStyle name="20% - Ênfase3 112" xfId="729" xr:uid="{00000000-0005-0000-0000-0000CF020000}"/>
    <cellStyle name="20% - Ênfase3 112 2" xfId="730" xr:uid="{00000000-0005-0000-0000-0000D0020000}"/>
    <cellStyle name="20% - Ênfase3 112 2 2" xfId="731" xr:uid="{00000000-0005-0000-0000-0000D1020000}"/>
    <cellStyle name="20% - Ênfase3 112 3" xfId="732" xr:uid="{00000000-0005-0000-0000-0000D2020000}"/>
    <cellStyle name="20% - Ênfase3 113" xfId="733" xr:uid="{00000000-0005-0000-0000-0000D3020000}"/>
    <cellStyle name="20% - Ênfase3 113 2" xfId="734" xr:uid="{00000000-0005-0000-0000-0000D4020000}"/>
    <cellStyle name="20% - Ênfase3 113 2 2" xfId="735" xr:uid="{00000000-0005-0000-0000-0000D5020000}"/>
    <cellStyle name="20% - Ênfase3 113 3" xfId="736" xr:uid="{00000000-0005-0000-0000-0000D6020000}"/>
    <cellStyle name="20% - Ênfase3 114" xfId="737" xr:uid="{00000000-0005-0000-0000-0000D7020000}"/>
    <cellStyle name="20% - Ênfase3 114 2" xfId="738" xr:uid="{00000000-0005-0000-0000-0000D8020000}"/>
    <cellStyle name="20% - Ênfase3 114 2 2" xfId="739" xr:uid="{00000000-0005-0000-0000-0000D9020000}"/>
    <cellStyle name="20% - Ênfase3 114 3" xfId="740" xr:uid="{00000000-0005-0000-0000-0000DA020000}"/>
    <cellStyle name="20% - Ênfase3 115" xfId="741" xr:uid="{00000000-0005-0000-0000-0000DB020000}"/>
    <cellStyle name="20% - Ênfase3 115 2" xfId="742" xr:uid="{00000000-0005-0000-0000-0000DC020000}"/>
    <cellStyle name="20% - Ênfase3 115 2 2" xfId="743" xr:uid="{00000000-0005-0000-0000-0000DD020000}"/>
    <cellStyle name="20% - Ênfase3 115 3" xfId="744" xr:uid="{00000000-0005-0000-0000-0000DE020000}"/>
    <cellStyle name="20% - Ênfase3 116" xfId="745" xr:uid="{00000000-0005-0000-0000-0000DF020000}"/>
    <cellStyle name="20% - Ênfase3 116 2" xfId="746" xr:uid="{00000000-0005-0000-0000-0000E0020000}"/>
    <cellStyle name="20% - Ênfase3 116 2 2" xfId="747" xr:uid="{00000000-0005-0000-0000-0000E1020000}"/>
    <cellStyle name="20% - Ênfase3 116 3" xfId="748" xr:uid="{00000000-0005-0000-0000-0000E2020000}"/>
    <cellStyle name="20% - Ênfase3 117" xfId="749" xr:uid="{00000000-0005-0000-0000-0000E3020000}"/>
    <cellStyle name="20% - Ênfase3 117 2" xfId="750" xr:uid="{00000000-0005-0000-0000-0000E4020000}"/>
    <cellStyle name="20% - Ênfase3 117 2 2" xfId="751" xr:uid="{00000000-0005-0000-0000-0000E5020000}"/>
    <cellStyle name="20% - Ênfase3 117 3" xfId="752" xr:uid="{00000000-0005-0000-0000-0000E6020000}"/>
    <cellStyle name="20% - Ênfase3 118" xfId="753" xr:uid="{00000000-0005-0000-0000-0000E7020000}"/>
    <cellStyle name="20% - Ênfase3 118 2" xfId="754" xr:uid="{00000000-0005-0000-0000-0000E8020000}"/>
    <cellStyle name="20% - Ênfase3 118 2 2" xfId="755" xr:uid="{00000000-0005-0000-0000-0000E9020000}"/>
    <cellStyle name="20% - Ênfase3 118 3" xfId="756" xr:uid="{00000000-0005-0000-0000-0000EA020000}"/>
    <cellStyle name="20% - Ênfase3 119" xfId="757" xr:uid="{00000000-0005-0000-0000-0000EB020000}"/>
    <cellStyle name="20% - Ênfase3 119 2" xfId="758" xr:uid="{00000000-0005-0000-0000-0000EC020000}"/>
    <cellStyle name="20% - Ênfase3 119 2 2" xfId="759" xr:uid="{00000000-0005-0000-0000-0000ED020000}"/>
    <cellStyle name="20% - Ênfase3 119 3" xfId="760" xr:uid="{00000000-0005-0000-0000-0000EE020000}"/>
    <cellStyle name="20% - Ênfase3 12" xfId="761" xr:uid="{00000000-0005-0000-0000-0000EF020000}"/>
    <cellStyle name="20% - Ênfase3 120" xfId="762" xr:uid="{00000000-0005-0000-0000-0000F0020000}"/>
    <cellStyle name="20% - Ênfase3 120 2" xfId="763" xr:uid="{00000000-0005-0000-0000-0000F1020000}"/>
    <cellStyle name="20% - Ênfase3 121" xfId="764" xr:uid="{00000000-0005-0000-0000-0000F2020000}"/>
    <cellStyle name="20% - Ênfase3 122" xfId="765" xr:uid="{00000000-0005-0000-0000-0000F3020000}"/>
    <cellStyle name="20% - Ênfase3 122 2" xfId="766" xr:uid="{00000000-0005-0000-0000-0000F4020000}"/>
    <cellStyle name="20% - Ênfase3 123" xfId="767" xr:uid="{00000000-0005-0000-0000-0000F5020000}"/>
    <cellStyle name="20% - Ênfase3 124" xfId="768" xr:uid="{00000000-0005-0000-0000-0000F6020000}"/>
    <cellStyle name="20% - Ênfase3 125" xfId="769" xr:uid="{00000000-0005-0000-0000-0000F7020000}"/>
    <cellStyle name="20% - Ênfase3 126" xfId="770" xr:uid="{00000000-0005-0000-0000-0000F8020000}"/>
    <cellStyle name="20% - Ênfase3 127" xfId="771" xr:uid="{00000000-0005-0000-0000-0000F9020000}"/>
    <cellStyle name="20% - Ênfase3 128" xfId="772" xr:uid="{00000000-0005-0000-0000-0000FA020000}"/>
    <cellStyle name="20% - Ênfase3 129" xfId="773" xr:uid="{00000000-0005-0000-0000-0000FB020000}"/>
    <cellStyle name="20% - Ênfase3 13" xfId="774" xr:uid="{00000000-0005-0000-0000-0000FC020000}"/>
    <cellStyle name="20% - Ênfase3 130" xfId="775" xr:uid="{00000000-0005-0000-0000-0000FD020000}"/>
    <cellStyle name="20% - Ênfase3 131" xfId="776" xr:uid="{00000000-0005-0000-0000-0000FE020000}"/>
    <cellStyle name="20% - Ênfase3 132" xfId="777" xr:uid="{00000000-0005-0000-0000-0000FF020000}"/>
    <cellStyle name="20% - Ênfase3 133" xfId="778" xr:uid="{00000000-0005-0000-0000-000000030000}"/>
    <cellStyle name="20% - Ênfase3 134" xfId="779" xr:uid="{00000000-0005-0000-0000-000001030000}"/>
    <cellStyle name="20% - Ênfase3 135" xfId="780" xr:uid="{00000000-0005-0000-0000-000002030000}"/>
    <cellStyle name="20% - Ênfase3 136" xfId="781" xr:uid="{00000000-0005-0000-0000-000003030000}"/>
    <cellStyle name="20% - Ênfase3 137" xfId="782" xr:uid="{00000000-0005-0000-0000-000004030000}"/>
    <cellStyle name="20% - Ênfase3 138" xfId="783" xr:uid="{00000000-0005-0000-0000-000005030000}"/>
    <cellStyle name="20% - Ênfase3 139" xfId="784" xr:uid="{00000000-0005-0000-0000-000006030000}"/>
    <cellStyle name="20% - Ênfase3 14" xfId="785" xr:uid="{00000000-0005-0000-0000-000007030000}"/>
    <cellStyle name="20% - Ênfase3 140" xfId="786" xr:uid="{00000000-0005-0000-0000-000008030000}"/>
    <cellStyle name="20% - Ênfase3 141" xfId="787" xr:uid="{00000000-0005-0000-0000-000009030000}"/>
    <cellStyle name="20% - Ênfase3 142" xfId="788" xr:uid="{00000000-0005-0000-0000-00000A030000}"/>
    <cellStyle name="20% - Ênfase3 143" xfId="789" xr:uid="{00000000-0005-0000-0000-00000B030000}"/>
    <cellStyle name="20% - Ênfase3 144" xfId="790" xr:uid="{00000000-0005-0000-0000-00000C030000}"/>
    <cellStyle name="20% - Ênfase3 145" xfId="791" xr:uid="{00000000-0005-0000-0000-00000D030000}"/>
    <cellStyle name="20% - Ênfase3 146" xfId="792" xr:uid="{00000000-0005-0000-0000-00000E030000}"/>
    <cellStyle name="20% - Ênfase3 147" xfId="793" xr:uid="{00000000-0005-0000-0000-00000F030000}"/>
    <cellStyle name="20% - Ênfase3 148" xfId="794" xr:uid="{00000000-0005-0000-0000-000010030000}"/>
    <cellStyle name="20% - Ênfase3 149" xfId="795" xr:uid="{00000000-0005-0000-0000-000011030000}"/>
    <cellStyle name="20% - Ênfase3 15" xfId="796" xr:uid="{00000000-0005-0000-0000-000012030000}"/>
    <cellStyle name="20% - Ênfase3 150" xfId="797" xr:uid="{00000000-0005-0000-0000-000013030000}"/>
    <cellStyle name="20% - Ênfase3 151" xfId="798" xr:uid="{00000000-0005-0000-0000-000014030000}"/>
    <cellStyle name="20% - Ênfase3 152" xfId="799" xr:uid="{00000000-0005-0000-0000-000015030000}"/>
    <cellStyle name="20% - Ênfase3 153" xfId="800" xr:uid="{00000000-0005-0000-0000-000016030000}"/>
    <cellStyle name="20% - Ênfase3 154" xfId="801" xr:uid="{00000000-0005-0000-0000-000017030000}"/>
    <cellStyle name="20% - Ênfase3 155" xfId="802" xr:uid="{00000000-0005-0000-0000-000018030000}"/>
    <cellStyle name="20% - Ênfase3 156" xfId="803" xr:uid="{00000000-0005-0000-0000-000019030000}"/>
    <cellStyle name="20% - Ênfase3 157" xfId="804" xr:uid="{00000000-0005-0000-0000-00001A030000}"/>
    <cellStyle name="20% - Ênfase3 158" xfId="805" xr:uid="{00000000-0005-0000-0000-00001B030000}"/>
    <cellStyle name="20% - Ênfase3 159" xfId="806" xr:uid="{00000000-0005-0000-0000-00001C030000}"/>
    <cellStyle name="20% - Ênfase3 16" xfId="807" xr:uid="{00000000-0005-0000-0000-00001D030000}"/>
    <cellStyle name="20% - Ênfase3 160" xfId="808" xr:uid="{00000000-0005-0000-0000-00001E030000}"/>
    <cellStyle name="20% - Ênfase3 17" xfId="809" xr:uid="{00000000-0005-0000-0000-00001F030000}"/>
    <cellStyle name="20% - Ênfase3 18" xfId="810" xr:uid="{00000000-0005-0000-0000-000020030000}"/>
    <cellStyle name="20% - Ênfase3 19" xfId="811" xr:uid="{00000000-0005-0000-0000-000021030000}"/>
    <cellStyle name="20% - Ênfase3 2" xfId="812" xr:uid="{00000000-0005-0000-0000-000022030000}"/>
    <cellStyle name="20% - Ênfase3 2 2" xfId="813" xr:uid="{00000000-0005-0000-0000-000023030000}"/>
    <cellStyle name="20% - Ênfase3 2 2 2" xfId="814" xr:uid="{00000000-0005-0000-0000-000024030000}"/>
    <cellStyle name="20% - Ênfase3 2 2 3" xfId="815" xr:uid="{00000000-0005-0000-0000-000025030000}"/>
    <cellStyle name="20% - Ênfase3 2 2 3 2" xfId="816" xr:uid="{00000000-0005-0000-0000-000026030000}"/>
    <cellStyle name="20% - Ênfase3 2 2 4" xfId="817" xr:uid="{00000000-0005-0000-0000-000027030000}"/>
    <cellStyle name="20% - Ênfase3 2 3" xfId="818" xr:uid="{00000000-0005-0000-0000-000028030000}"/>
    <cellStyle name="20% - Ênfase3 2 4" xfId="819" xr:uid="{00000000-0005-0000-0000-000029030000}"/>
    <cellStyle name="20% - Ênfase3 2 4 2" xfId="820" xr:uid="{00000000-0005-0000-0000-00002A030000}"/>
    <cellStyle name="20% - Ênfase3 2 5" xfId="821" xr:uid="{00000000-0005-0000-0000-00002B030000}"/>
    <cellStyle name="20% - Ênfase3 20" xfId="822" xr:uid="{00000000-0005-0000-0000-00002C030000}"/>
    <cellStyle name="20% - Ênfase3 21" xfId="823" xr:uid="{00000000-0005-0000-0000-00002D030000}"/>
    <cellStyle name="20% - Ênfase3 22" xfId="824" xr:uid="{00000000-0005-0000-0000-00002E030000}"/>
    <cellStyle name="20% - Ênfase3 23" xfId="825" xr:uid="{00000000-0005-0000-0000-00002F030000}"/>
    <cellStyle name="20% - Ênfase3 24" xfId="826" xr:uid="{00000000-0005-0000-0000-000030030000}"/>
    <cellStyle name="20% - Ênfase3 25" xfId="827" xr:uid="{00000000-0005-0000-0000-000031030000}"/>
    <cellStyle name="20% - Ênfase3 26" xfId="828" xr:uid="{00000000-0005-0000-0000-000032030000}"/>
    <cellStyle name="20% - Ênfase3 27" xfId="829" xr:uid="{00000000-0005-0000-0000-000033030000}"/>
    <cellStyle name="20% - Ênfase3 28" xfId="830" xr:uid="{00000000-0005-0000-0000-000034030000}"/>
    <cellStyle name="20% - Ênfase3 29" xfId="831" xr:uid="{00000000-0005-0000-0000-000035030000}"/>
    <cellStyle name="20% - Ênfase3 3" xfId="832" xr:uid="{00000000-0005-0000-0000-000036030000}"/>
    <cellStyle name="20% - Ênfase3 3 2" xfId="833" xr:uid="{00000000-0005-0000-0000-000037030000}"/>
    <cellStyle name="20% - Ênfase3 3 2 2" xfId="834" xr:uid="{00000000-0005-0000-0000-000038030000}"/>
    <cellStyle name="20% - Ênfase3 3 2 2 2" xfId="835" xr:uid="{00000000-0005-0000-0000-000039030000}"/>
    <cellStyle name="20% - Ênfase3 3 2 3" xfId="836" xr:uid="{00000000-0005-0000-0000-00003A030000}"/>
    <cellStyle name="20% - Ênfase3 3 3" xfId="837" xr:uid="{00000000-0005-0000-0000-00003B030000}"/>
    <cellStyle name="20% - Ênfase3 3 4" xfId="838" xr:uid="{00000000-0005-0000-0000-00003C030000}"/>
    <cellStyle name="20% - Ênfase3 3 4 2" xfId="839" xr:uid="{00000000-0005-0000-0000-00003D030000}"/>
    <cellStyle name="20% - Ênfase3 3 5" xfId="840" xr:uid="{00000000-0005-0000-0000-00003E030000}"/>
    <cellStyle name="20% - Ênfase3 30" xfId="841" xr:uid="{00000000-0005-0000-0000-00003F030000}"/>
    <cellStyle name="20% - Ênfase3 31" xfId="842" xr:uid="{00000000-0005-0000-0000-000040030000}"/>
    <cellStyle name="20% - Ênfase3 32" xfId="843" xr:uid="{00000000-0005-0000-0000-000041030000}"/>
    <cellStyle name="20% - Ênfase3 33" xfId="844" xr:uid="{00000000-0005-0000-0000-000042030000}"/>
    <cellStyle name="20% - Ênfase3 34" xfId="845" xr:uid="{00000000-0005-0000-0000-000043030000}"/>
    <cellStyle name="20% - Ênfase3 35" xfId="846" xr:uid="{00000000-0005-0000-0000-000044030000}"/>
    <cellStyle name="20% - Ênfase3 36" xfId="847" xr:uid="{00000000-0005-0000-0000-000045030000}"/>
    <cellStyle name="20% - Ênfase3 37" xfId="848" xr:uid="{00000000-0005-0000-0000-000046030000}"/>
    <cellStyle name="20% - Ênfase3 38" xfId="849" xr:uid="{00000000-0005-0000-0000-000047030000}"/>
    <cellStyle name="20% - Ênfase3 39" xfId="850" xr:uid="{00000000-0005-0000-0000-000048030000}"/>
    <cellStyle name="20% - Ênfase3 4" xfId="851" xr:uid="{00000000-0005-0000-0000-000049030000}"/>
    <cellStyle name="20% - Ênfase3 4 2" xfId="852" xr:uid="{00000000-0005-0000-0000-00004A030000}"/>
    <cellStyle name="20% - Ênfase3 4 2 2" xfId="853" xr:uid="{00000000-0005-0000-0000-00004B030000}"/>
    <cellStyle name="20% - Ênfase3 4 2 2 2" xfId="854" xr:uid="{00000000-0005-0000-0000-00004C030000}"/>
    <cellStyle name="20% - Ênfase3 4 2 3" xfId="855" xr:uid="{00000000-0005-0000-0000-00004D030000}"/>
    <cellStyle name="20% - Ênfase3 4 3" xfId="856" xr:uid="{00000000-0005-0000-0000-00004E030000}"/>
    <cellStyle name="20% - Ênfase3 4 4" xfId="857" xr:uid="{00000000-0005-0000-0000-00004F030000}"/>
    <cellStyle name="20% - Ênfase3 4 4 2" xfId="858" xr:uid="{00000000-0005-0000-0000-000050030000}"/>
    <cellStyle name="20% - Ênfase3 4 5" xfId="859" xr:uid="{00000000-0005-0000-0000-000051030000}"/>
    <cellStyle name="20% - Ênfase3 40" xfId="860" xr:uid="{00000000-0005-0000-0000-000052030000}"/>
    <cellStyle name="20% - Ênfase3 41" xfId="861" xr:uid="{00000000-0005-0000-0000-000053030000}"/>
    <cellStyle name="20% - Ênfase3 42" xfId="862" xr:uid="{00000000-0005-0000-0000-000054030000}"/>
    <cellStyle name="20% - Ênfase3 43" xfId="863" xr:uid="{00000000-0005-0000-0000-000055030000}"/>
    <cellStyle name="20% - Ênfase3 44" xfId="864" xr:uid="{00000000-0005-0000-0000-000056030000}"/>
    <cellStyle name="20% - Ênfase3 45" xfId="865" xr:uid="{00000000-0005-0000-0000-000057030000}"/>
    <cellStyle name="20% - Ênfase3 46" xfId="866" xr:uid="{00000000-0005-0000-0000-000058030000}"/>
    <cellStyle name="20% - Ênfase3 47" xfId="867" xr:uid="{00000000-0005-0000-0000-000059030000}"/>
    <cellStyle name="20% - Ênfase3 48" xfId="868" xr:uid="{00000000-0005-0000-0000-00005A030000}"/>
    <cellStyle name="20% - Ênfase3 49" xfId="869" xr:uid="{00000000-0005-0000-0000-00005B030000}"/>
    <cellStyle name="20% - Ênfase3 5" xfId="870" xr:uid="{00000000-0005-0000-0000-00005C030000}"/>
    <cellStyle name="20% - Ênfase3 5 2" xfId="871" xr:uid="{00000000-0005-0000-0000-00005D030000}"/>
    <cellStyle name="20% - Ênfase3 5 2 2" xfId="872" xr:uid="{00000000-0005-0000-0000-00005E030000}"/>
    <cellStyle name="20% - Ênfase3 5 2 2 2" xfId="873" xr:uid="{00000000-0005-0000-0000-00005F030000}"/>
    <cellStyle name="20% - Ênfase3 5 2 3" xfId="874" xr:uid="{00000000-0005-0000-0000-000060030000}"/>
    <cellStyle name="20% - Ênfase3 5 3" xfId="875" xr:uid="{00000000-0005-0000-0000-000061030000}"/>
    <cellStyle name="20% - Ênfase3 5 4" xfId="876" xr:uid="{00000000-0005-0000-0000-000062030000}"/>
    <cellStyle name="20% - Ênfase3 5 4 2" xfId="877" xr:uid="{00000000-0005-0000-0000-000063030000}"/>
    <cellStyle name="20% - Ênfase3 5 5" xfId="878" xr:uid="{00000000-0005-0000-0000-000064030000}"/>
    <cellStyle name="20% - Ênfase3 50" xfId="879" xr:uid="{00000000-0005-0000-0000-000065030000}"/>
    <cellStyle name="20% - Ênfase3 51" xfId="880" xr:uid="{00000000-0005-0000-0000-000066030000}"/>
    <cellStyle name="20% - Ênfase3 52" xfId="881" xr:uid="{00000000-0005-0000-0000-000067030000}"/>
    <cellStyle name="20% - Ênfase3 53" xfId="882" xr:uid="{00000000-0005-0000-0000-000068030000}"/>
    <cellStyle name="20% - Ênfase3 54" xfId="883" xr:uid="{00000000-0005-0000-0000-000069030000}"/>
    <cellStyle name="20% - Ênfase3 55" xfId="884" xr:uid="{00000000-0005-0000-0000-00006A030000}"/>
    <cellStyle name="20% - Ênfase3 56" xfId="885" xr:uid="{00000000-0005-0000-0000-00006B030000}"/>
    <cellStyle name="20% - Ênfase3 57" xfId="886" xr:uid="{00000000-0005-0000-0000-00006C030000}"/>
    <cellStyle name="20% - Ênfase3 58" xfId="887" xr:uid="{00000000-0005-0000-0000-00006D030000}"/>
    <cellStyle name="20% - Ênfase3 59" xfId="888" xr:uid="{00000000-0005-0000-0000-00006E030000}"/>
    <cellStyle name="20% - Ênfase3 6" xfId="889" xr:uid="{00000000-0005-0000-0000-00006F030000}"/>
    <cellStyle name="20% - Ênfase3 6 2" xfId="890" xr:uid="{00000000-0005-0000-0000-000070030000}"/>
    <cellStyle name="20% - Ênfase3 6 2 2" xfId="891" xr:uid="{00000000-0005-0000-0000-000071030000}"/>
    <cellStyle name="20% - Ênfase3 6 2 2 2" xfId="892" xr:uid="{00000000-0005-0000-0000-000072030000}"/>
    <cellStyle name="20% - Ênfase3 6 2 3" xfId="893" xr:uid="{00000000-0005-0000-0000-000073030000}"/>
    <cellStyle name="20% - Ênfase3 6 3" xfId="894" xr:uid="{00000000-0005-0000-0000-000074030000}"/>
    <cellStyle name="20% - Ênfase3 6 4" xfId="895" xr:uid="{00000000-0005-0000-0000-000075030000}"/>
    <cellStyle name="20% - Ênfase3 6 4 2" xfId="896" xr:uid="{00000000-0005-0000-0000-000076030000}"/>
    <cellStyle name="20% - Ênfase3 6 5" xfId="897" xr:uid="{00000000-0005-0000-0000-000077030000}"/>
    <cellStyle name="20% - Ênfase3 60" xfId="898" xr:uid="{00000000-0005-0000-0000-000078030000}"/>
    <cellStyle name="20% - Ênfase3 61" xfId="899" xr:uid="{00000000-0005-0000-0000-000079030000}"/>
    <cellStyle name="20% - Ênfase3 62" xfId="900" xr:uid="{00000000-0005-0000-0000-00007A030000}"/>
    <cellStyle name="20% - Ênfase3 63" xfId="901" xr:uid="{00000000-0005-0000-0000-00007B030000}"/>
    <cellStyle name="20% - Ênfase3 64" xfId="902" xr:uid="{00000000-0005-0000-0000-00007C030000}"/>
    <cellStyle name="20% - Ênfase3 65" xfId="903" xr:uid="{00000000-0005-0000-0000-00007D030000}"/>
    <cellStyle name="20% - Ênfase3 66" xfId="904" xr:uid="{00000000-0005-0000-0000-00007E030000}"/>
    <cellStyle name="20% - Ênfase3 67" xfId="905" xr:uid="{00000000-0005-0000-0000-00007F030000}"/>
    <cellStyle name="20% - Ênfase3 68" xfId="906" xr:uid="{00000000-0005-0000-0000-000080030000}"/>
    <cellStyle name="20% - Ênfase3 69" xfId="907" xr:uid="{00000000-0005-0000-0000-000081030000}"/>
    <cellStyle name="20% - Ênfase3 7" xfId="908" xr:uid="{00000000-0005-0000-0000-000082030000}"/>
    <cellStyle name="20% - Ênfase3 7 2" xfId="909" xr:uid="{00000000-0005-0000-0000-000083030000}"/>
    <cellStyle name="20% - Ênfase3 7 2 2" xfId="910" xr:uid="{00000000-0005-0000-0000-000084030000}"/>
    <cellStyle name="20% - Ênfase3 7 2 2 2" xfId="911" xr:uid="{00000000-0005-0000-0000-000085030000}"/>
    <cellStyle name="20% - Ênfase3 7 2 3" xfId="912" xr:uid="{00000000-0005-0000-0000-000086030000}"/>
    <cellStyle name="20% - Ênfase3 7 3" xfId="913" xr:uid="{00000000-0005-0000-0000-000087030000}"/>
    <cellStyle name="20% - Ênfase3 7 4" xfId="914" xr:uid="{00000000-0005-0000-0000-000088030000}"/>
    <cellStyle name="20% - Ênfase3 7 4 2" xfId="915" xr:uid="{00000000-0005-0000-0000-000089030000}"/>
    <cellStyle name="20% - Ênfase3 7 5" xfId="916" xr:uid="{00000000-0005-0000-0000-00008A030000}"/>
    <cellStyle name="20% - Ênfase3 70" xfId="917" xr:uid="{00000000-0005-0000-0000-00008B030000}"/>
    <cellStyle name="20% - Ênfase3 71" xfId="918" xr:uid="{00000000-0005-0000-0000-00008C030000}"/>
    <cellStyle name="20% - Ênfase3 72" xfId="919" xr:uid="{00000000-0005-0000-0000-00008D030000}"/>
    <cellStyle name="20% - Ênfase3 73" xfId="920" xr:uid="{00000000-0005-0000-0000-00008E030000}"/>
    <cellStyle name="20% - Ênfase3 74" xfId="921" xr:uid="{00000000-0005-0000-0000-00008F030000}"/>
    <cellStyle name="20% - Ênfase3 75" xfId="922" xr:uid="{00000000-0005-0000-0000-000090030000}"/>
    <cellStyle name="20% - Ênfase3 76" xfId="923" xr:uid="{00000000-0005-0000-0000-000091030000}"/>
    <cellStyle name="20% - Ênfase3 77" xfId="924" xr:uid="{00000000-0005-0000-0000-000092030000}"/>
    <cellStyle name="20% - Ênfase3 78" xfId="925" xr:uid="{00000000-0005-0000-0000-000093030000}"/>
    <cellStyle name="20% - Ênfase3 79" xfId="926" xr:uid="{00000000-0005-0000-0000-000094030000}"/>
    <cellStyle name="20% - Ênfase3 8" xfId="927" xr:uid="{00000000-0005-0000-0000-000095030000}"/>
    <cellStyle name="20% - Ênfase3 8 2" xfId="928" xr:uid="{00000000-0005-0000-0000-000096030000}"/>
    <cellStyle name="20% - Ênfase3 8 2 2" xfId="929" xr:uid="{00000000-0005-0000-0000-000097030000}"/>
    <cellStyle name="20% - Ênfase3 8 2 2 2" xfId="930" xr:uid="{00000000-0005-0000-0000-000098030000}"/>
    <cellStyle name="20% - Ênfase3 8 2 3" xfId="931" xr:uid="{00000000-0005-0000-0000-000099030000}"/>
    <cellStyle name="20% - Ênfase3 8 3" xfId="932" xr:uid="{00000000-0005-0000-0000-00009A030000}"/>
    <cellStyle name="20% - Ênfase3 8 4" xfId="933" xr:uid="{00000000-0005-0000-0000-00009B030000}"/>
    <cellStyle name="20% - Ênfase3 8 4 2" xfId="934" xr:uid="{00000000-0005-0000-0000-00009C030000}"/>
    <cellStyle name="20% - Ênfase3 8 5" xfId="935" xr:uid="{00000000-0005-0000-0000-00009D030000}"/>
    <cellStyle name="20% - Ênfase3 80" xfId="936" xr:uid="{00000000-0005-0000-0000-00009E030000}"/>
    <cellStyle name="20% - Ênfase3 81" xfId="937" xr:uid="{00000000-0005-0000-0000-00009F030000}"/>
    <cellStyle name="20% - Ênfase3 82" xfId="938" xr:uid="{00000000-0005-0000-0000-0000A0030000}"/>
    <cellStyle name="20% - Ênfase3 83" xfId="939" xr:uid="{00000000-0005-0000-0000-0000A1030000}"/>
    <cellStyle name="20% - Ênfase3 84" xfId="940" xr:uid="{00000000-0005-0000-0000-0000A2030000}"/>
    <cellStyle name="20% - Ênfase3 85" xfId="941" xr:uid="{00000000-0005-0000-0000-0000A3030000}"/>
    <cellStyle name="20% - Ênfase3 85 2" xfId="942" xr:uid="{00000000-0005-0000-0000-0000A4030000}"/>
    <cellStyle name="20% - Ênfase3 85 2 2" xfId="943" xr:uid="{00000000-0005-0000-0000-0000A5030000}"/>
    <cellStyle name="20% - Ênfase3 85 3" xfId="944" xr:uid="{00000000-0005-0000-0000-0000A6030000}"/>
    <cellStyle name="20% - Ênfase3 86" xfId="945" xr:uid="{00000000-0005-0000-0000-0000A7030000}"/>
    <cellStyle name="20% - Ênfase3 86 2" xfId="946" xr:uid="{00000000-0005-0000-0000-0000A8030000}"/>
    <cellStyle name="20% - Ênfase3 86 2 2" xfId="947" xr:uid="{00000000-0005-0000-0000-0000A9030000}"/>
    <cellStyle name="20% - Ênfase3 86 3" xfId="948" xr:uid="{00000000-0005-0000-0000-0000AA030000}"/>
    <cellStyle name="20% - Ênfase3 87" xfId="949" xr:uid="{00000000-0005-0000-0000-0000AB030000}"/>
    <cellStyle name="20% - Ênfase3 87 2" xfId="950" xr:uid="{00000000-0005-0000-0000-0000AC030000}"/>
    <cellStyle name="20% - Ênfase3 87 2 2" xfId="951" xr:uid="{00000000-0005-0000-0000-0000AD030000}"/>
    <cellStyle name="20% - Ênfase3 87 3" xfId="952" xr:uid="{00000000-0005-0000-0000-0000AE030000}"/>
    <cellStyle name="20% - Ênfase3 88" xfId="953" xr:uid="{00000000-0005-0000-0000-0000AF030000}"/>
    <cellStyle name="20% - Ênfase3 88 2" xfId="954" xr:uid="{00000000-0005-0000-0000-0000B0030000}"/>
    <cellStyle name="20% - Ênfase3 88 2 2" xfId="955" xr:uid="{00000000-0005-0000-0000-0000B1030000}"/>
    <cellStyle name="20% - Ênfase3 88 3" xfId="956" xr:uid="{00000000-0005-0000-0000-0000B2030000}"/>
    <cellStyle name="20% - Ênfase3 89" xfId="957" xr:uid="{00000000-0005-0000-0000-0000B3030000}"/>
    <cellStyle name="20% - Ênfase3 89 2" xfId="958" xr:uid="{00000000-0005-0000-0000-0000B4030000}"/>
    <cellStyle name="20% - Ênfase3 89 2 2" xfId="959" xr:uid="{00000000-0005-0000-0000-0000B5030000}"/>
    <cellStyle name="20% - Ênfase3 89 3" xfId="960" xr:uid="{00000000-0005-0000-0000-0000B6030000}"/>
    <cellStyle name="20% - Ênfase3 9" xfId="961" xr:uid="{00000000-0005-0000-0000-0000B7030000}"/>
    <cellStyle name="20% - Ênfase3 9 2" xfId="962" xr:uid="{00000000-0005-0000-0000-0000B8030000}"/>
    <cellStyle name="20% - Ênfase3 9 3" xfId="963" xr:uid="{00000000-0005-0000-0000-0000B9030000}"/>
    <cellStyle name="20% - Ênfase3 9 3 2" xfId="964" xr:uid="{00000000-0005-0000-0000-0000BA030000}"/>
    <cellStyle name="20% - Ênfase3 9 4" xfId="965" xr:uid="{00000000-0005-0000-0000-0000BB030000}"/>
    <cellStyle name="20% - Ênfase3 90" xfId="966" xr:uid="{00000000-0005-0000-0000-0000BC030000}"/>
    <cellStyle name="20% - Ênfase3 90 2" xfId="967" xr:uid="{00000000-0005-0000-0000-0000BD030000}"/>
    <cellStyle name="20% - Ênfase3 90 2 2" xfId="968" xr:uid="{00000000-0005-0000-0000-0000BE030000}"/>
    <cellStyle name="20% - Ênfase3 90 3" xfId="969" xr:uid="{00000000-0005-0000-0000-0000BF030000}"/>
    <cellStyle name="20% - Ênfase3 91" xfId="970" xr:uid="{00000000-0005-0000-0000-0000C0030000}"/>
    <cellStyle name="20% - Ênfase3 91 2" xfId="971" xr:uid="{00000000-0005-0000-0000-0000C1030000}"/>
    <cellStyle name="20% - Ênfase3 91 2 2" xfId="972" xr:uid="{00000000-0005-0000-0000-0000C2030000}"/>
    <cellStyle name="20% - Ênfase3 91 3" xfId="973" xr:uid="{00000000-0005-0000-0000-0000C3030000}"/>
    <cellStyle name="20% - Ênfase3 92" xfId="974" xr:uid="{00000000-0005-0000-0000-0000C4030000}"/>
    <cellStyle name="20% - Ênfase3 92 2" xfId="975" xr:uid="{00000000-0005-0000-0000-0000C5030000}"/>
    <cellStyle name="20% - Ênfase3 92 2 2" xfId="976" xr:uid="{00000000-0005-0000-0000-0000C6030000}"/>
    <cellStyle name="20% - Ênfase3 92 3" xfId="977" xr:uid="{00000000-0005-0000-0000-0000C7030000}"/>
    <cellStyle name="20% - Ênfase3 93" xfId="978" xr:uid="{00000000-0005-0000-0000-0000C8030000}"/>
    <cellStyle name="20% - Ênfase3 93 2" xfId="979" xr:uid="{00000000-0005-0000-0000-0000C9030000}"/>
    <cellStyle name="20% - Ênfase3 93 2 2" xfId="980" xr:uid="{00000000-0005-0000-0000-0000CA030000}"/>
    <cellStyle name="20% - Ênfase3 93 3" xfId="981" xr:uid="{00000000-0005-0000-0000-0000CB030000}"/>
    <cellStyle name="20% - Ênfase3 94" xfId="982" xr:uid="{00000000-0005-0000-0000-0000CC030000}"/>
    <cellStyle name="20% - Ênfase3 94 2" xfId="983" xr:uid="{00000000-0005-0000-0000-0000CD030000}"/>
    <cellStyle name="20% - Ênfase3 94 2 2" xfId="984" xr:uid="{00000000-0005-0000-0000-0000CE030000}"/>
    <cellStyle name="20% - Ênfase3 94 3" xfId="985" xr:uid="{00000000-0005-0000-0000-0000CF030000}"/>
    <cellStyle name="20% - Ênfase3 95" xfId="986" xr:uid="{00000000-0005-0000-0000-0000D0030000}"/>
    <cellStyle name="20% - Ênfase3 95 2" xfId="987" xr:uid="{00000000-0005-0000-0000-0000D1030000}"/>
    <cellStyle name="20% - Ênfase3 95 2 2" xfId="988" xr:uid="{00000000-0005-0000-0000-0000D2030000}"/>
    <cellStyle name="20% - Ênfase3 95 3" xfId="989" xr:uid="{00000000-0005-0000-0000-0000D3030000}"/>
    <cellStyle name="20% - Ênfase3 96" xfId="990" xr:uid="{00000000-0005-0000-0000-0000D4030000}"/>
    <cellStyle name="20% - Ênfase3 96 2" xfId="991" xr:uid="{00000000-0005-0000-0000-0000D5030000}"/>
    <cellStyle name="20% - Ênfase3 96 2 2" xfId="992" xr:uid="{00000000-0005-0000-0000-0000D6030000}"/>
    <cellStyle name="20% - Ênfase3 96 3" xfId="993" xr:uid="{00000000-0005-0000-0000-0000D7030000}"/>
    <cellStyle name="20% - Ênfase3 97" xfId="994" xr:uid="{00000000-0005-0000-0000-0000D8030000}"/>
    <cellStyle name="20% - Ênfase3 97 2" xfId="995" xr:uid="{00000000-0005-0000-0000-0000D9030000}"/>
    <cellStyle name="20% - Ênfase3 97 2 2" xfId="996" xr:uid="{00000000-0005-0000-0000-0000DA030000}"/>
    <cellStyle name="20% - Ênfase3 97 3" xfId="997" xr:uid="{00000000-0005-0000-0000-0000DB030000}"/>
    <cellStyle name="20% - Ênfase3 98" xfId="998" xr:uid="{00000000-0005-0000-0000-0000DC030000}"/>
    <cellStyle name="20% - Ênfase3 98 2" xfId="999" xr:uid="{00000000-0005-0000-0000-0000DD030000}"/>
    <cellStyle name="20% - Ênfase3 98 2 2" xfId="1000" xr:uid="{00000000-0005-0000-0000-0000DE030000}"/>
    <cellStyle name="20% - Ênfase3 98 3" xfId="1001" xr:uid="{00000000-0005-0000-0000-0000DF030000}"/>
    <cellStyle name="20% - Ênfase3 99" xfId="1002" xr:uid="{00000000-0005-0000-0000-0000E0030000}"/>
    <cellStyle name="20% - Ênfase3 99 2" xfId="1003" xr:uid="{00000000-0005-0000-0000-0000E1030000}"/>
    <cellStyle name="20% - Ênfase3 99 2 2" xfId="1004" xr:uid="{00000000-0005-0000-0000-0000E2030000}"/>
    <cellStyle name="20% - Ênfase3 99 3" xfId="1005" xr:uid="{00000000-0005-0000-0000-0000E3030000}"/>
    <cellStyle name="20% - Ênfase4 10" xfId="1006" xr:uid="{00000000-0005-0000-0000-0000E4030000}"/>
    <cellStyle name="20% - Ênfase4 10 2" xfId="1007" xr:uid="{00000000-0005-0000-0000-0000E5030000}"/>
    <cellStyle name="20% - Ênfase4 100" xfId="1008" xr:uid="{00000000-0005-0000-0000-0000E6030000}"/>
    <cellStyle name="20% - Ênfase4 100 2" xfId="1009" xr:uid="{00000000-0005-0000-0000-0000E7030000}"/>
    <cellStyle name="20% - Ênfase4 100 2 2" xfId="1010" xr:uid="{00000000-0005-0000-0000-0000E8030000}"/>
    <cellStyle name="20% - Ênfase4 100 3" xfId="1011" xr:uid="{00000000-0005-0000-0000-0000E9030000}"/>
    <cellStyle name="20% - Ênfase4 101" xfId="1012" xr:uid="{00000000-0005-0000-0000-0000EA030000}"/>
    <cellStyle name="20% - Ênfase4 101 2" xfId="1013" xr:uid="{00000000-0005-0000-0000-0000EB030000}"/>
    <cellStyle name="20% - Ênfase4 101 2 2" xfId="1014" xr:uid="{00000000-0005-0000-0000-0000EC030000}"/>
    <cellStyle name="20% - Ênfase4 101 3" xfId="1015" xr:uid="{00000000-0005-0000-0000-0000ED030000}"/>
    <cellStyle name="20% - Ênfase4 102" xfId="1016" xr:uid="{00000000-0005-0000-0000-0000EE030000}"/>
    <cellStyle name="20% - Ênfase4 102 2" xfId="1017" xr:uid="{00000000-0005-0000-0000-0000EF030000}"/>
    <cellStyle name="20% - Ênfase4 102 2 2" xfId="1018" xr:uid="{00000000-0005-0000-0000-0000F0030000}"/>
    <cellStyle name="20% - Ênfase4 102 3" xfId="1019" xr:uid="{00000000-0005-0000-0000-0000F1030000}"/>
    <cellStyle name="20% - Ênfase4 103" xfId="1020" xr:uid="{00000000-0005-0000-0000-0000F2030000}"/>
    <cellStyle name="20% - Ênfase4 103 2" xfId="1021" xr:uid="{00000000-0005-0000-0000-0000F3030000}"/>
    <cellStyle name="20% - Ênfase4 103 2 2" xfId="1022" xr:uid="{00000000-0005-0000-0000-0000F4030000}"/>
    <cellStyle name="20% - Ênfase4 103 3" xfId="1023" xr:uid="{00000000-0005-0000-0000-0000F5030000}"/>
    <cellStyle name="20% - Ênfase4 104" xfId="1024" xr:uid="{00000000-0005-0000-0000-0000F6030000}"/>
    <cellStyle name="20% - Ênfase4 104 2" xfId="1025" xr:uid="{00000000-0005-0000-0000-0000F7030000}"/>
    <cellStyle name="20% - Ênfase4 104 2 2" xfId="1026" xr:uid="{00000000-0005-0000-0000-0000F8030000}"/>
    <cellStyle name="20% - Ênfase4 104 3" xfId="1027" xr:uid="{00000000-0005-0000-0000-0000F9030000}"/>
    <cellStyle name="20% - Ênfase4 105" xfId="1028" xr:uid="{00000000-0005-0000-0000-0000FA030000}"/>
    <cellStyle name="20% - Ênfase4 105 2" xfId="1029" xr:uid="{00000000-0005-0000-0000-0000FB030000}"/>
    <cellStyle name="20% - Ênfase4 105 2 2" xfId="1030" xr:uid="{00000000-0005-0000-0000-0000FC030000}"/>
    <cellStyle name="20% - Ênfase4 105 3" xfId="1031" xr:uid="{00000000-0005-0000-0000-0000FD030000}"/>
    <cellStyle name="20% - Ênfase4 106" xfId="1032" xr:uid="{00000000-0005-0000-0000-0000FE030000}"/>
    <cellStyle name="20% - Ênfase4 106 2" xfId="1033" xr:uid="{00000000-0005-0000-0000-0000FF030000}"/>
    <cellStyle name="20% - Ênfase4 106 2 2" xfId="1034" xr:uid="{00000000-0005-0000-0000-000000040000}"/>
    <cellStyle name="20% - Ênfase4 106 3" xfId="1035" xr:uid="{00000000-0005-0000-0000-000001040000}"/>
    <cellStyle name="20% - Ênfase4 107" xfId="1036" xr:uid="{00000000-0005-0000-0000-000002040000}"/>
    <cellStyle name="20% - Ênfase4 107 2" xfId="1037" xr:uid="{00000000-0005-0000-0000-000003040000}"/>
    <cellStyle name="20% - Ênfase4 107 2 2" xfId="1038" xr:uid="{00000000-0005-0000-0000-000004040000}"/>
    <cellStyle name="20% - Ênfase4 107 3" xfId="1039" xr:uid="{00000000-0005-0000-0000-000005040000}"/>
    <cellStyle name="20% - Ênfase4 108" xfId="1040" xr:uid="{00000000-0005-0000-0000-000006040000}"/>
    <cellStyle name="20% - Ênfase4 108 2" xfId="1041" xr:uid="{00000000-0005-0000-0000-000007040000}"/>
    <cellStyle name="20% - Ênfase4 108 2 2" xfId="1042" xr:uid="{00000000-0005-0000-0000-000008040000}"/>
    <cellStyle name="20% - Ênfase4 108 3" xfId="1043" xr:uid="{00000000-0005-0000-0000-000009040000}"/>
    <cellStyle name="20% - Ênfase4 109" xfId="1044" xr:uid="{00000000-0005-0000-0000-00000A040000}"/>
    <cellStyle name="20% - Ênfase4 109 2" xfId="1045" xr:uid="{00000000-0005-0000-0000-00000B040000}"/>
    <cellStyle name="20% - Ênfase4 109 2 2" xfId="1046" xr:uid="{00000000-0005-0000-0000-00000C040000}"/>
    <cellStyle name="20% - Ênfase4 109 3" xfId="1047" xr:uid="{00000000-0005-0000-0000-00000D040000}"/>
    <cellStyle name="20% - Ênfase4 11" xfId="1048" xr:uid="{00000000-0005-0000-0000-00000E040000}"/>
    <cellStyle name="20% - Ênfase4 11 2" xfId="1049" xr:uid="{00000000-0005-0000-0000-00000F040000}"/>
    <cellStyle name="20% - Ênfase4 11 3" xfId="1050" xr:uid="{00000000-0005-0000-0000-000010040000}"/>
    <cellStyle name="20% - Ênfase4 11 3 2" xfId="1051" xr:uid="{00000000-0005-0000-0000-000011040000}"/>
    <cellStyle name="20% - Ênfase4 11 4" xfId="1052" xr:uid="{00000000-0005-0000-0000-000012040000}"/>
    <cellStyle name="20% - Ênfase4 110" xfId="1053" xr:uid="{00000000-0005-0000-0000-000013040000}"/>
    <cellStyle name="20% - Ênfase4 110 2" xfId="1054" xr:uid="{00000000-0005-0000-0000-000014040000}"/>
    <cellStyle name="20% - Ênfase4 110 2 2" xfId="1055" xr:uid="{00000000-0005-0000-0000-000015040000}"/>
    <cellStyle name="20% - Ênfase4 110 3" xfId="1056" xr:uid="{00000000-0005-0000-0000-000016040000}"/>
    <cellStyle name="20% - Ênfase4 111" xfId="1057" xr:uid="{00000000-0005-0000-0000-000017040000}"/>
    <cellStyle name="20% - Ênfase4 111 2" xfId="1058" xr:uid="{00000000-0005-0000-0000-000018040000}"/>
    <cellStyle name="20% - Ênfase4 111 2 2" xfId="1059" xr:uid="{00000000-0005-0000-0000-000019040000}"/>
    <cellStyle name="20% - Ênfase4 111 3" xfId="1060" xr:uid="{00000000-0005-0000-0000-00001A040000}"/>
    <cellStyle name="20% - Ênfase4 112" xfId="1061" xr:uid="{00000000-0005-0000-0000-00001B040000}"/>
    <cellStyle name="20% - Ênfase4 112 2" xfId="1062" xr:uid="{00000000-0005-0000-0000-00001C040000}"/>
    <cellStyle name="20% - Ênfase4 112 2 2" xfId="1063" xr:uid="{00000000-0005-0000-0000-00001D040000}"/>
    <cellStyle name="20% - Ênfase4 112 3" xfId="1064" xr:uid="{00000000-0005-0000-0000-00001E040000}"/>
    <cellStyle name="20% - Ênfase4 113" xfId="1065" xr:uid="{00000000-0005-0000-0000-00001F040000}"/>
    <cellStyle name="20% - Ênfase4 113 2" xfId="1066" xr:uid="{00000000-0005-0000-0000-000020040000}"/>
    <cellStyle name="20% - Ênfase4 113 2 2" xfId="1067" xr:uid="{00000000-0005-0000-0000-000021040000}"/>
    <cellStyle name="20% - Ênfase4 113 3" xfId="1068" xr:uid="{00000000-0005-0000-0000-000022040000}"/>
    <cellStyle name="20% - Ênfase4 114" xfId="1069" xr:uid="{00000000-0005-0000-0000-000023040000}"/>
    <cellStyle name="20% - Ênfase4 114 2" xfId="1070" xr:uid="{00000000-0005-0000-0000-000024040000}"/>
    <cellStyle name="20% - Ênfase4 114 2 2" xfId="1071" xr:uid="{00000000-0005-0000-0000-000025040000}"/>
    <cellStyle name="20% - Ênfase4 114 3" xfId="1072" xr:uid="{00000000-0005-0000-0000-000026040000}"/>
    <cellStyle name="20% - Ênfase4 115" xfId="1073" xr:uid="{00000000-0005-0000-0000-000027040000}"/>
    <cellStyle name="20% - Ênfase4 115 2" xfId="1074" xr:uid="{00000000-0005-0000-0000-000028040000}"/>
    <cellStyle name="20% - Ênfase4 115 2 2" xfId="1075" xr:uid="{00000000-0005-0000-0000-000029040000}"/>
    <cellStyle name="20% - Ênfase4 115 3" xfId="1076" xr:uid="{00000000-0005-0000-0000-00002A040000}"/>
    <cellStyle name="20% - Ênfase4 116" xfId="1077" xr:uid="{00000000-0005-0000-0000-00002B040000}"/>
    <cellStyle name="20% - Ênfase4 116 2" xfId="1078" xr:uid="{00000000-0005-0000-0000-00002C040000}"/>
    <cellStyle name="20% - Ênfase4 116 2 2" xfId="1079" xr:uid="{00000000-0005-0000-0000-00002D040000}"/>
    <cellStyle name="20% - Ênfase4 116 3" xfId="1080" xr:uid="{00000000-0005-0000-0000-00002E040000}"/>
    <cellStyle name="20% - Ênfase4 117" xfId="1081" xr:uid="{00000000-0005-0000-0000-00002F040000}"/>
    <cellStyle name="20% - Ênfase4 117 2" xfId="1082" xr:uid="{00000000-0005-0000-0000-000030040000}"/>
    <cellStyle name="20% - Ênfase4 117 2 2" xfId="1083" xr:uid="{00000000-0005-0000-0000-000031040000}"/>
    <cellStyle name="20% - Ênfase4 117 3" xfId="1084" xr:uid="{00000000-0005-0000-0000-000032040000}"/>
    <cellStyle name="20% - Ênfase4 118" xfId="1085" xr:uid="{00000000-0005-0000-0000-000033040000}"/>
    <cellStyle name="20% - Ênfase4 118 2" xfId="1086" xr:uid="{00000000-0005-0000-0000-000034040000}"/>
    <cellStyle name="20% - Ênfase4 118 2 2" xfId="1087" xr:uid="{00000000-0005-0000-0000-000035040000}"/>
    <cellStyle name="20% - Ênfase4 118 3" xfId="1088" xr:uid="{00000000-0005-0000-0000-000036040000}"/>
    <cellStyle name="20% - Ênfase4 119" xfId="1089" xr:uid="{00000000-0005-0000-0000-000037040000}"/>
    <cellStyle name="20% - Ênfase4 119 2" xfId="1090" xr:uid="{00000000-0005-0000-0000-000038040000}"/>
    <cellStyle name="20% - Ênfase4 119 2 2" xfId="1091" xr:uid="{00000000-0005-0000-0000-000039040000}"/>
    <cellStyle name="20% - Ênfase4 119 3" xfId="1092" xr:uid="{00000000-0005-0000-0000-00003A040000}"/>
    <cellStyle name="20% - Ênfase4 12" xfId="1093" xr:uid="{00000000-0005-0000-0000-00003B040000}"/>
    <cellStyle name="20% - Ênfase4 120" xfId="1094" xr:uid="{00000000-0005-0000-0000-00003C040000}"/>
    <cellStyle name="20% - Ênfase4 120 2" xfId="1095" xr:uid="{00000000-0005-0000-0000-00003D040000}"/>
    <cellStyle name="20% - Ênfase4 121" xfId="1096" xr:uid="{00000000-0005-0000-0000-00003E040000}"/>
    <cellStyle name="20% - Ênfase4 122" xfId="1097" xr:uid="{00000000-0005-0000-0000-00003F040000}"/>
    <cellStyle name="20% - Ênfase4 122 2" xfId="1098" xr:uid="{00000000-0005-0000-0000-000040040000}"/>
    <cellStyle name="20% - Ênfase4 123" xfId="1099" xr:uid="{00000000-0005-0000-0000-000041040000}"/>
    <cellStyle name="20% - Ênfase4 124" xfId="1100" xr:uid="{00000000-0005-0000-0000-000042040000}"/>
    <cellStyle name="20% - Ênfase4 125" xfId="1101" xr:uid="{00000000-0005-0000-0000-000043040000}"/>
    <cellStyle name="20% - Ênfase4 126" xfId="1102" xr:uid="{00000000-0005-0000-0000-000044040000}"/>
    <cellStyle name="20% - Ênfase4 127" xfId="1103" xr:uid="{00000000-0005-0000-0000-000045040000}"/>
    <cellStyle name="20% - Ênfase4 128" xfId="1104" xr:uid="{00000000-0005-0000-0000-000046040000}"/>
    <cellStyle name="20% - Ênfase4 129" xfId="1105" xr:uid="{00000000-0005-0000-0000-000047040000}"/>
    <cellStyle name="20% - Ênfase4 13" xfId="1106" xr:uid="{00000000-0005-0000-0000-000048040000}"/>
    <cellStyle name="20% - Ênfase4 130" xfId="1107" xr:uid="{00000000-0005-0000-0000-000049040000}"/>
    <cellStyle name="20% - Ênfase4 131" xfId="1108" xr:uid="{00000000-0005-0000-0000-00004A040000}"/>
    <cellStyle name="20% - Ênfase4 132" xfId="1109" xr:uid="{00000000-0005-0000-0000-00004B040000}"/>
    <cellStyle name="20% - Ênfase4 133" xfId="1110" xr:uid="{00000000-0005-0000-0000-00004C040000}"/>
    <cellStyle name="20% - Ênfase4 134" xfId="1111" xr:uid="{00000000-0005-0000-0000-00004D040000}"/>
    <cellStyle name="20% - Ênfase4 135" xfId="1112" xr:uid="{00000000-0005-0000-0000-00004E040000}"/>
    <cellStyle name="20% - Ênfase4 136" xfId="1113" xr:uid="{00000000-0005-0000-0000-00004F040000}"/>
    <cellStyle name="20% - Ênfase4 137" xfId="1114" xr:uid="{00000000-0005-0000-0000-000050040000}"/>
    <cellStyle name="20% - Ênfase4 138" xfId="1115" xr:uid="{00000000-0005-0000-0000-000051040000}"/>
    <cellStyle name="20% - Ênfase4 139" xfId="1116" xr:uid="{00000000-0005-0000-0000-000052040000}"/>
    <cellStyle name="20% - Ênfase4 14" xfId="1117" xr:uid="{00000000-0005-0000-0000-000053040000}"/>
    <cellStyle name="20% - Ênfase4 140" xfId="1118" xr:uid="{00000000-0005-0000-0000-000054040000}"/>
    <cellStyle name="20% - Ênfase4 141" xfId="1119" xr:uid="{00000000-0005-0000-0000-000055040000}"/>
    <cellStyle name="20% - Ênfase4 142" xfId="1120" xr:uid="{00000000-0005-0000-0000-000056040000}"/>
    <cellStyle name="20% - Ênfase4 143" xfId="1121" xr:uid="{00000000-0005-0000-0000-000057040000}"/>
    <cellStyle name="20% - Ênfase4 144" xfId="1122" xr:uid="{00000000-0005-0000-0000-000058040000}"/>
    <cellStyle name="20% - Ênfase4 145" xfId="1123" xr:uid="{00000000-0005-0000-0000-000059040000}"/>
    <cellStyle name="20% - Ênfase4 146" xfId="1124" xr:uid="{00000000-0005-0000-0000-00005A040000}"/>
    <cellStyle name="20% - Ênfase4 147" xfId="1125" xr:uid="{00000000-0005-0000-0000-00005B040000}"/>
    <cellStyle name="20% - Ênfase4 148" xfId="1126" xr:uid="{00000000-0005-0000-0000-00005C040000}"/>
    <cellStyle name="20% - Ênfase4 149" xfId="1127" xr:uid="{00000000-0005-0000-0000-00005D040000}"/>
    <cellStyle name="20% - Ênfase4 15" xfId="1128" xr:uid="{00000000-0005-0000-0000-00005E040000}"/>
    <cellStyle name="20% - Ênfase4 150" xfId="1129" xr:uid="{00000000-0005-0000-0000-00005F040000}"/>
    <cellStyle name="20% - Ênfase4 151" xfId="1130" xr:uid="{00000000-0005-0000-0000-000060040000}"/>
    <cellStyle name="20% - Ênfase4 152" xfId="1131" xr:uid="{00000000-0005-0000-0000-000061040000}"/>
    <cellStyle name="20% - Ênfase4 153" xfId="1132" xr:uid="{00000000-0005-0000-0000-000062040000}"/>
    <cellStyle name="20% - Ênfase4 154" xfId="1133" xr:uid="{00000000-0005-0000-0000-000063040000}"/>
    <cellStyle name="20% - Ênfase4 155" xfId="1134" xr:uid="{00000000-0005-0000-0000-000064040000}"/>
    <cellStyle name="20% - Ênfase4 156" xfId="1135" xr:uid="{00000000-0005-0000-0000-000065040000}"/>
    <cellStyle name="20% - Ênfase4 157" xfId="1136" xr:uid="{00000000-0005-0000-0000-000066040000}"/>
    <cellStyle name="20% - Ênfase4 158" xfId="1137" xr:uid="{00000000-0005-0000-0000-000067040000}"/>
    <cellStyle name="20% - Ênfase4 159" xfId="1138" xr:uid="{00000000-0005-0000-0000-000068040000}"/>
    <cellStyle name="20% - Ênfase4 16" xfId="1139" xr:uid="{00000000-0005-0000-0000-000069040000}"/>
    <cellStyle name="20% - Ênfase4 160" xfId="1140" xr:uid="{00000000-0005-0000-0000-00006A040000}"/>
    <cellStyle name="20% - Ênfase4 17" xfId="1141" xr:uid="{00000000-0005-0000-0000-00006B040000}"/>
    <cellStyle name="20% - Ênfase4 18" xfId="1142" xr:uid="{00000000-0005-0000-0000-00006C040000}"/>
    <cellStyle name="20% - Ênfase4 19" xfId="1143" xr:uid="{00000000-0005-0000-0000-00006D040000}"/>
    <cellStyle name="20% - Ênfase4 2" xfId="1144" xr:uid="{00000000-0005-0000-0000-00006E040000}"/>
    <cellStyle name="20% - Ênfase4 2 2" xfId="1145" xr:uid="{00000000-0005-0000-0000-00006F040000}"/>
    <cellStyle name="20% - Ênfase4 2 2 2" xfId="1146" xr:uid="{00000000-0005-0000-0000-000070040000}"/>
    <cellStyle name="20% - Ênfase4 2 2 3" xfId="1147" xr:uid="{00000000-0005-0000-0000-000071040000}"/>
    <cellStyle name="20% - Ênfase4 2 2 3 2" xfId="1148" xr:uid="{00000000-0005-0000-0000-000072040000}"/>
    <cellStyle name="20% - Ênfase4 2 2 4" xfId="1149" xr:uid="{00000000-0005-0000-0000-000073040000}"/>
    <cellStyle name="20% - Ênfase4 2 3" xfId="1150" xr:uid="{00000000-0005-0000-0000-000074040000}"/>
    <cellStyle name="20% - Ênfase4 2 4" xfId="1151" xr:uid="{00000000-0005-0000-0000-000075040000}"/>
    <cellStyle name="20% - Ênfase4 2 4 2" xfId="1152" xr:uid="{00000000-0005-0000-0000-000076040000}"/>
    <cellStyle name="20% - Ênfase4 2 5" xfId="1153" xr:uid="{00000000-0005-0000-0000-000077040000}"/>
    <cellStyle name="20% - Ênfase4 20" xfId="1154" xr:uid="{00000000-0005-0000-0000-000078040000}"/>
    <cellStyle name="20% - Ênfase4 21" xfId="1155" xr:uid="{00000000-0005-0000-0000-000079040000}"/>
    <cellStyle name="20% - Ênfase4 22" xfId="1156" xr:uid="{00000000-0005-0000-0000-00007A040000}"/>
    <cellStyle name="20% - Ênfase4 23" xfId="1157" xr:uid="{00000000-0005-0000-0000-00007B040000}"/>
    <cellStyle name="20% - Ênfase4 24" xfId="1158" xr:uid="{00000000-0005-0000-0000-00007C040000}"/>
    <cellStyle name="20% - Ênfase4 25" xfId="1159" xr:uid="{00000000-0005-0000-0000-00007D040000}"/>
    <cellStyle name="20% - Ênfase4 26" xfId="1160" xr:uid="{00000000-0005-0000-0000-00007E040000}"/>
    <cellStyle name="20% - Ênfase4 27" xfId="1161" xr:uid="{00000000-0005-0000-0000-00007F040000}"/>
    <cellStyle name="20% - Ênfase4 28" xfId="1162" xr:uid="{00000000-0005-0000-0000-000080040000}"/>
    <cellStyle name="20% - Ênfase4 29" xfId="1163" xr:uid="{00000000-0005-0000-0000-000081040000}"/>
    <cellStyle name="20% - Ênfase4 3" xfId="1164" xr:uid="{00000000-0005-0000-0000-000082040000}"/>
    <cellStyle name="20% - Ênfase4 3 2" xfId="1165" xr:uid="{00000000-0005-0000-0000-000083040000}"/>
    <cellStyle name="20% - Ênfase4 3 2 2" xfId="1166" xr:uid="{00000000-0005-0000-0000-000084040000}"/>
    <cellStyle name="20% - Ênfase4 3 2 2 2" xfId="1167" xr:uid="{00000000-0005-0000-0000-000085040000}"/>
    <cellStyle name="20% - Ênfase4 3 2 3" xfId="1168" xr:uid="{00000000-0005-0000-0000-000086040000}"/>
    <cellStyle name="20% - Ênfase4 3 3" xfId="1169" xr:uid="{00000000-0005-0000-0000-000087040000}"/>
    <cellStyle name="20% - Ênfase4 3 4" xfId="1170" xr:uid="{00000000-0005-0000-0000-000088040000}"/>
    <cellStyle name="20% - Ênfase4 3 4 2" xfId="1171" xr:uid="{00000000-0005-0000-0000-000089040000}"/>
    <cellStyle name="20% - Ênfase4 3 5" xfId="1172" xr:uid="{00000000-0005-0000-0000-00008A040000}"/>
    <cellStyle name="20% - Ênfase4 30" xfId="1173" xr:uid="{00000000-0005-0000-0000-00008B040000}"/>
    <cellStyle name="20% - Ênfase4 31" xfId="1174" xr:uid="{00000000-0005-0000-0000-00008C040000}"/>
    <cellStyle name="20% - Ênfase4 32" xfId="1175" xr:uid="{00000000-0005-0000-0000-00008D040000}"/>
    <cellStyle name="20% - Ênfase4 33" xfId="1176" xr:uid="{00000000-0005-0000-0000-00008E040000}"/>
    <cellStyle name="20% - Ênfase4 34" xfId="1177" xr:uid="{00000000-0005-0000-0000-00008F040000}"/>
    <cellStyle name="20% - Ênfase4 35" xfId="1178" xr:uid="{00000000-0005-0000-0000-000090040000}"/>
    <cellStyle name="20% - Ênfase4 36" xfId="1179" xr:uid="{00000000-0005-0000-0000-000091040000}"/>
    <cellStyle name="20% - Ênfase4 37" xfId="1180" xr:uid="{00000000-0005-0000-0000-000092040000}"/>
    <cellStyle name="20% - Ênfase4 38" xfId="1181" xr:uid="{00000000-0005-0000-0000-000093040000}"/>
    <cellStyle name="20% - Ênfase4 39" xfId="1182" xr:uid="{00000000-0005-0000-0000-000094040000}"/>
    <cellStyle name="20% - Ênfase4 4" xfId="1183" xr:uid="{00000000-0005-0000-0000-000095040000}"/>
    <cellStyle name="20% - Ênfase4 4 2" xfId="1184" xr:uid="{00000000-0005-0000-0000-000096040000}"/>
    <cellStyle name="20% - Ênfase4 4 2 2" xfId="1185" xr:uid="{00000000-0005-0000-0000-000097040000}"/>
    <cellStyle name="20% - Ênfase4 4 2 2 2" xfId="1186" xr:uid="{00000000-0005-0000-0000-000098040000}"/>
    <cellStyle name="20% - Ênfase4 4 2 3" xfId="1187" xr:uid="{00000000-0005-0000-0000-000099040000}"/>
    <cellStyle name="20% - Ênfase4 4 3" xfId="1188" xr:uid="{00000000-0005-0000-0000-00009A040000}"/>
    <cellStyle name="20% - Ênfase4 4 4" xfId="1189" xr:uid="{00000000-0005-0000-0000-00009B040000}"/>
    <cellStyle name="20% - Ênfase4 4 4 2" xfId="1190" xr:uid="{00000000-0005-0000-0000-00009C040000}"/>
    <cellStyle name="20% - Ênfase4 4 5" xfId="1191" xr:uid="{00000000-0005-0000-0000-00009D040000}"/>
    <cellStyle name="20% - Ênfase4 40" xfId="1192" xr:uid="{00000000-0005-0000-0000-00009E040000}"/>
    <cellStyle name="20% - Ênfase4 41" xfId="1193" xr:uid="{00000000-0005-0000-0000-00009F040000}"/>
    <cellStyle name="20% - Ênfase4 42" xfId="1194" xr:uid="{00000000-0005-0000-0000-0000A0040000}"/>
    <cellStyle name="20% - Ênfase4 43" xfId="1195" xr:uid="{00000000-0005-0000-0000-0000A1040000}"/>
    <cellStyle name="20% - Ênfase4 44" xfId="1196" xr:uid="{00000000-0005-0000-0000-0000A2040000}"/>
    <cellStyle name="20% - Ênfase4 45" xfId="1197" xr:uid="{00000000-0005-0000-0000-0000A3040000}"/>
    <cellStyle name="20% - Ênfase4 46" xfId="1198" xr:uid="{00000000-0005-0000-0000-0000A4040000}"/>
    <cellStyle name="20% - Ênfase4 47" xfId="1199" xr:uid="{00000000-0005-0000-0000-0000A5040000}"/>
    <cellStyle name="20% - Ênfase4 48" xfId="1200" xr:uid="{00000000-0005-0000-0000-0000A6040000}"/>
    <cellStyle name="20% - Ênfase4 49" xfId="1201" xr:uid="{00000000-0005-0000-0000-0000A7040000}"/>
    <cellStyle name="20% - Ênfase4 5" xfId="1202" xr:uid="{00000000-0005-0000-0000-0000A8040000}"/>
    <cellStyle name="20% - Ênfase4 5 2" xfId="1203" xr:uid="{00000000-0005-0000-0000-0000A9040000}"/>
    <cellStyle name="20% - Ênfase4 5 2 2" xfId="1204" xr:uid="{00000000-0005-0000-0000-0000AA040000}"/>
    <cellStyle name="20% - Ênfase4 5 2 2 2" xfId="1205" xr:uid="{00000000-0005-0000-0000-0000AB040000}"/>
    <cellStyle name="20% - Ênfase4 5 2 3" xfId="1206" xr:uid="{00000000-0005-0000-0000-0000AC040000}"/>
    <cellStyle name="20% - Ênfase4 5 3" xfId="1207" xr:uid="{00000000-0005-0000-0000-0000AD040000}"/>
    <cellStyle name="20% - Ênfase4 5 4" xfId="1208" xr:uid="{00000000-0005-0000-0000-0000AE040000}"/>
    <cellStyle name="20% - Ênfase4 5 4 2" xfId="1209" xr:uid="{00000000-0005-0000-0000-0000AF040000}"/>
    <cellStyle name="20% - Ênfase4 5 5" xfId="1210" xr:uid="{00000000-0005-0000-0000-0000B0040000}"/>
    <cellStyle name="20% - Ênfase4 50" xfId="1211" xr:uid="{00000000-0005-0000-0000-0000B1040000}"/>
    <cellStyle name="20% - Ênfase4 51" xfId="1212" xr:uid="{00000000-0005-0000-0000-0000B2040000}"/>
    <cellStyle name="20% - Ênfase4 52" xfId="1213" xr:uid="{00000000-0005-0000-0000-0000B3040000}"/>
    <cellStyle name="20% - Ênfase4 53" xfId="1214" xr:uid="{00000000-0005-0000-0000-0000B4040000}"/>
    <cellStyle name="20% - Ênfase4 54" xfId="1215" xr:uid="{00000000-0005-0000-0000-0000B5040000}"/>
    <cellStyle name="20% - Ênfase4 55" xfId="1216" xr:uid="{00000000-0005-0000-0000-0000B6040000}"/>
    <cellStyle name="20% - Ênfase4 56" xfId="1217" xr:uid="{00000000-0005-0000-0000-0000B7040000}"/>
    <cellStyle name="20% - Ênfase4 57" xfId="1218" xr:uid="{00000000-0005-0000-0000-0000B8040000}"/>
    <cellStyle name="20% - Ênfase4 58" xfId="1219" xr:uid="{00000000-0005-0000-0000-0000B9040000}"/>
    <cellStyle name="20% - Ênfase4 59" xfId="1220" xr:uid="{00000000-0005-0000-0000-0000BA040000}"/>
    <cellStyle name="20% - Ênfase4 6" xfId="1221" xr:uid="{00000000-0005-0000-0000-0000BB040000}"/>
    <cellStyle name="20% - Ênfase4 6 2" xfId="1222" xr:uid="{00000000-0005-0000-0000-0000BC040000}"/>
    <cellStyle name="20% - Ênfase4 6 2 2" xfId="1223" xr:uid="{00000000-0005-0000-0000-0000BD040000}"/>
    <cellStyle name="20% - Ênfase4 6 2 2 2" xfId="1224" xr:uid="{00000000-0005-0000-0000-0000BE040000}"/>
    <cellStyle name="20% - Ênfase4 6 2 3" xfId="1225" xr:uid="{00000000-0005-0000-0000-0000BF040000}"/>
    <cellStyle name="20% - Ênfase4 6 3" xfId="1226" xr:uid="{00000000-0005-0000-0000-0000C0040000}"/>
    <cellStyle name="20% - Ênfase4 6 4" xfId="1227" xr:uid="{00000000-0005-0000-0000-0000C1040000}"/>
    <cellStyle name="20% - Ênfase4 6 4 2" xfId="1228" xr:uid="{00000000-0005-0000-0000-0000C2040000}"/>
    <cellStyle name="20% - Ênfase4 6 5" xfId="1229" xr:uid="{00000000-0005-0000-0000-0000C3040000}"/>
    <cellStyle name="20% - Ênfase4 60" xfId="1230" xr:uid="{00000000-0005-0000-0000-0000C4040000}"/>
    <cellStyle name="20% - Ênfase4 61" xfId="1231" xr:uid="{00000000-0005-0000-0000-0000C5040000}"/>
    <cellStyle name="20% - Ênfase4 62" xfId="1232" xr:uid="{00000000-0005-0000-0000-0000C6040000}"/>
    <cellStyle name="20% - Ênfase4 63" xfId="1233" xr:uid="{00000000-0005-0000-0000-0000C7040000}"/>
    <cellStyle name="20% - Ênfase4 64" xfId="1234" xr:uid="{00000000-0005-0000-0000-0000C8040000}"/>
    <cellStyle name="20% - Ênfase4 65" xfId="1235" xr:uid="{00000000-0005-0000-0000-0000C9040000}"/>
    <cellStyle name="20% - Ênfase4 66" xfId="1236" xr:uid="{00000000-0005-0000-0000-0000CA040000}"/>
    <cellStyle name="20% - Ênfase4 67" xfId="1237" xr:uid="{00000000-0005-0000-0000-0000CB040000}"/>
    <cellStyle name="20% - Ênfase4 68" xfId="1238" xr:uid="{00000000-0005-0000-0000-0000CC040000}"/>
    <cellStyle name="20% - Ênfase4 69" xfId="1239" xr:uid="{00000000-0005-0000-0000-0000CD040000}"/>
    <cellStyle name="20% - Ênfase4 7" xfId="1240" xr:uid="{00000000-0005-0000-0000-0000CE040000}"/>
    <cellStyle name="20% - Ênfase4 7 2" xfId="1241" xr:uid="{00000000-0005-0000-0000-0000CF040000}"/>
    <cellStyle name="20% - Ênfase4 7 2 2" xfId="1242" xr:uid="{00000000-0005-0000-0000-0000D0040000}"/>
    <cellStyle name="20% - Ênfase4 7 2 2 2" xfId="1243" xr:uid="{00000000-0005-0000-0000-0000D1040000}"/>
    <cellStyle name="20% - Ênfase4 7 2 3" xfId="1244" xr:uid="{00000000-0005-0000-0000-0000D2040000}"/>
    <cellStyle name="20% - Ênfase4 7 3" xfId="1245" xr:uid="{00000000-0005-0000-0000-0000D3040000}"/>
    <cellStyle name="20% - Ênfase4 7 4" xfId="1246" xr:uid="{00000000-0005-0000-0000-0000D4040000}"/>
    <cellStyle name="20% - Ênfase4 7 4 2" xfId="1247" xr:uid="{00000000-0005-0000-0000-0000D5040000}"/>
    <cellStyle name="20% - Ênfase4 7 5" xfId="1248" xr:uid="{00000000-0005-0000-0000-0000D6040000}"/>
    <cellStyle name="20% - Ênfase4 70" xfId="1249" xr:uid="{00000000-0005-0000-0000-0000D7040000}"/>
    <cellStyle name="20% - Ênfase4 71" xfId="1250" xr:uid="{00000000-0005-0000-0000-0000D8040000}"/>
    <cellStyle name="20% - Ênfase4 72" xfId="1251" xr:uid="{00000000-0005-0000-0000-0000D9040000}"/>
    <cellStyle name="20% - Ênfase4 73" xfId="1252" xr:uid="{00000000-0005-0000-0000-0000DA040000}"/>
    <cellStyle name="20% - Ênfase4 74" xfId="1253" xr:uid="{00000000-0005-0000-0000-0000DB040000}"/>
    <cellStyle name="20% - Ênfase4 75" xfId="1254" xr:uid="{00000000-0005-0000-0000-0000DC040000}"/>
    <cellStyle name="20% - Ênfase4 76" xfId="1255" xr:uid="{00000000-0005-0000-0000-0000DD040000}"/>
    <cellStyle name="20% - Ênfase4 77" xfId="1256" xr:uid="{00000000-0005-0000-0000-0000DE040000}"/>
    <cellStyle name="20% - Ênfase4 78" xfId="1257" xr:uid="{00000000-0005-0000-0000-0000DF040000}"/>
    <cellStyle name="20% - Ênfase4 79" xfId="1258" xr:uid="{00000000-0005-0000-0000-0000E0040000}"/>
    <cellStyle name="20% - Ênfase4 8" xfId="1259" xr:uid="{00000000-0005-0000-0000-0000E1040000}"/>
    <cellStyle name="20% - Ênfase4 8 2" xfId="1260" xr:uid="{00000000-0005-0000-0000-0000E2040000}"/>
    <cellStyle name="20% - Ênfase4 8 2 2" xfId="1261" xr:uid="{00000000-0005-0000-0000-0000E3040000}"/>
    <cellStyle name="20% - Ênfase4 8 2 2 2" xfId="1262" xr:uid="{00000000-0005-0000-0000-0000E4040000}"/>
    <cellStyle name="20% - Ênfase4 8 2 3" xfId="1263" xr:uid="{00000000-0005-0000-0000-0000E5040000}"/>
    <cellStyle name="20% - Ênfase4 8 3" xfId="1264" xr:uid="{00000000-0005-0000-0000-0000E6040000}"/>
    <cellStyle name="20% - Ênfase4 8 4" xfId="1265" xr:uid="{00000000-0005-0000-0000-0000E7040000}"/>
    <cellStyle name="20% - Ênfase4 8 4 2" xfId="1266" xr:uid="{00000000-0005-0000-0000-0000E8040000}"/>
    <cellStyle name="20% - Ênfase4 8 5" xfId="1267" xr:uid="{00000000-0005-0000-0000-0000E9040000}"/>
    <cellStyle name="20% - Ênfase4 80" xfId="1268" xr:uid="{00000000-0005-0000-0000-0000EA040000}"/>
    <cellStyle name="20% - Ênfase4 81" xfId="1269" xr:uid="{00000000-0005-0000-0000-0000EB040000}"/>
    <cellStyle name="20% - Ênfase4 82" xfId="1270" xr:uid="{00000000-0005-0000-0000-0000EC040000}"/>
    <cellStyle name="20% - Ênfase4 83" xfId="1271" xr:uid="{00000000-0005-0000-0000-0000ED040000}"/>
    <cellStyle name="20% - Ênfase4 84" xfId="1272" xr:uid="{00000000-0005-0000-0000-0000EE040000}"/>
    <cellStyle name="20% - Ênfase4 85" xfId="1273" xr:uid="{00000000-0005-0000-0000-0000EF040000}"/>
    <cellStyle name="20% - Ênfase4 85 2" xfId="1274" xr:uid="{00000000-0005-0000-0000-0000F0040000}"/>
    <cellStyle name="20% - Ênfase4 85 2 2" xfId="1275" xr:uid="{00000000-0005-0000-0000-0000F1040000}"/>
    <cellStyle name="20% - Ênfase4 85 3" xfId="1276" xr:uid="{00000000-0005-0000-0000-0000F2040000}"/>
    <cellStyle name="20% - Ênfase4 86" xfId="1277" xr:uid="{00000000-0005-0000-0000-0000F3040000}"/>
    <cellStyle name="20% - Ênfase4 86 2" xfId="1278" xr:uid="{00000000-0005-0000-0000-0000F4040000}"/>
    <cellStyle name="20% - Ênfase4 86 2 2" xfId="1279" xr:uid="{00000000-0005-0000-0000-0000F5040000}"/>
    <cellStyle name="20% - Ênfase4 86 3" xfId="1280" xr:uid="{00000000-0005-0000-0000-0000F6040000}"/>
    <cellStyle name="20% - Ênfase4 87" xfId="1281" xr:uid="{00000000-0005-0000-0000-0000F7040000}"/>
    <cellStyle name="20% - Ênfase4 87 2" xfId="1282" xr:uid="{00000000-0005-0000-0000-0000F8040000}"/>
    <cellStyle name="20% - Ênfase4 87 2 2" xfId="1283" xr:uid="{00000000-0005-0000-0000-0000F9040000}"/>
    <cellStyle name="20% - Ênfase4 87 3" xfId="1284" xr:uid="{00000000-0005-0000-0000-0000FA040000}"/>
    <cellStyle name="20% - Ênfase4 88" xfId="1285" xr:uid="{00000000-0005-0000-0000-0000FB040000}"/>
    <cellStyle name="20% - Ênfase4 88 2" xfId="1286" xr:uid="{00000000-0005-0000-0000-0000FC040000}"/>
    <cellStyle name="20% - Ênfase4 88 2 2" xfId="1287" xr:uid="{00000000-0005-0000-0000-0000FD040000}"/>
    <cellStyle name="20% - Ênfase4 88 3" xfId="1288" xr:uid="{00000000-0005-0000-0000-0000FE040000}"/>
    <cellStyle name="20% - Ênfase4 89" xfId="1289" xr:uid="{00000000-0005-0000-0000-0000FF040000}"/>
    <cellStyle name="20% - Ênfase4 89 2" xfId="1290" xr:uid="{00000000-0005-0000-0000-000000050000}"/>
    <cellStyle name="20% - Ênfase4 89 2 2" xfId="1291" xr:uid="{00000000-0005-0000-0000-000001050000}"/>
    <cellStyle name="20% - Ênfase4 89 3" xfId="1292" xr:uid="{00000000-0005-0000-0000-000002050000}"/>
    <cellStyle name="20% - Ênfase4 9" xfId="1293" xr:uid="{00000000-0005-0000-0000-000003050000}"/>
    <cellStyle name="20% - Ênfase4 9 2" xfId="1294" xr:uid="{00000000-0005-0000-0000-000004050000}"/>
    <cellStyle name="20% - Ênfase4 9 3" xfId="1295" xr:uid="{00000000-0005-0000-0000-000005050000}"/>
    <cellStyle name="20% - Ênfase4 9 3 2" xfId="1296" xr:uid="{00000000-0005-0000-0000-000006050000}"/>
    <cellStyle name="20% - Ênfase4 9 4" xfId="1297" xr:uid="{00000000-0005-0000-0000-000007050000}"/>
    <cellStyle name="20% - Ênfase4 90" xfId="1298" xr:uid="{00000000-0005-0000-0000-000008050000}"/>
    <cellStyle name="20% - Ênfase4 90 2" xfId="1299" xr:uid="{00000000-0005-0000-0000-000009050000}"/>
    <cellStyle name="20% - Ênfase4 90 2 2" xfId="1300" xr:uid="{00000000-0005-0000-0000-00000A050000}"/>
    <cellStyle name="20% - Ênfase4 90 3" xfId="1301" xr:uid="{00000000-0005-0000-0000-00000B050000}"/>
    <cellStyle name="20% - Ênfase4 91" xfId="1302" xr:uid="{00000000-0005-0000-0000-00000C050000}"/>
    <cellStyle name="20% - Ênfase4 91 2" xfId="1303" xr:uid="{00000000-0005-0000-0000-00000D050000}"/>
    <cellStyle name="20% - Ênfase4 91 2 2" xfId="1304" xr:uid="{00000000-0005-0000-0000-00000E050000}"/>
    <cellStyle name="20% - Ênfase4 91 3" xfId="1305" xr:uid="{00000000-0005-0000-0000-00000F050000}"/>
    <cellStyle name="20% - Ênfase4 92" xfId="1306" xr:uid="{00000000-0005-0000-0000-000010050000}"/>
    <cellStyle name="20% - Ênfase4 92 2" xfId="1307" xr:uid="{00000000-0005-0000-0000-000011050000}"/>
    <cellStyle name="20% - Ênfase4 92 2 2" xfId="1308" xr:uid="{00000000-0005-0000-0000-000012050000}"/>
    <cellStyle name="20% - Ênfase4 92 3" xfId="1309" xr:uid="{00000000-0005-0000-0000-000013050000}"/>
    <cellStyle name="20% - Ênfase4 93" xfId="1310" xr:uid="{00000000-0005-0000-0000-000014050000}"/>
    <cellStyle name="20% - Ênfase4 93 2" xfId="1311" xr:uid="{00000000-0005-0000-0000-000015050000}"/>
    <cellStyle name="20% - Ênfase4 93 2 2" xfId="1312" xr:uid="{00000000-0005-0000-0000-000016050000}"/>
    <cellStyle name="20% - Ênfase4 93 3" xfId="1313" xr:uid="{00000000-0005-0000-0000-000017050000}"/>
    <cellStyle name="20% - Ênfase4 94" xfId="1314" xr:uid="{00000000-0005-0000-0000-000018050000}"/>
    <cellStyle name="20% - Ênfase4 94 2" xfId="1315" xr:uid="{00000000-0005-0000-0000-000019050000}"/>
    <cellStyle name="20% - Ênfase4 94 2 2" xfId="1316" xr:uid="{00000000-0005-0000-0000-00001A050000}"/>
    <cellStyle name="20% - Ênfase4 94 3" xfId="1317" xr:uid="{00000000-0005-0000-0000-00001B050000}"/>
    <cellStyle name="20% - Ênfase4 95" xfId="1318" xr:uid="{00000000-0005-0000-0000-00001C050000}"/>
    <cellStyle name="20% - Ênfase4 95 2" xfId="1319" xr:uid="{00000000-0005-0000-0000-00001D050000}"/>
    <cellStyle name="20% - Ênfase4 95 2 2" xfId="1320" xr:uid="{00000000-0005-0000-0000-00001E050000}"/>
    <cellStyle name="20% - Ênfase4 95 3" xfId="1321" xr:uid="{00000000-0005-0000-0000-00001F050000}"/>
    <cellStyle name="20% - Ênfase4 96" xfId="1322" xr:uid="{00000000-0005-0000-0000-000020050000}"/>
    <cellStyle name="20% - Ênfase4 96 2" xfId="1323" xr:uid="{00000000-0005-0000-0000-000021050000}"/>
    <cellStyle name="20% - Ênfase4 96 2 2" xfId="1324" xr:uid="{00000000-0005-0000-0000-000022050000}"/>
    <cellStyle name="20% - Ênfase4 96 3" xfId="1325" xr:uid="{00000000-0005-0000-0000-000023050000}"/>
    <cellStyle name="20% - Ênfase4 97" xfId="1326" xr:uid="{00000000-0005-0000-0000-000024050000}"/>
    <cellStyle name="20% - Ênfase4 97 2" xfId="1327" xr:uid="{00000000-0005-0000-0000-000025050000}"/>
    <cellStyle name="20% - Ênfase4 97 2 2" xfId="1328" xr:uid="{00000000-0005-0000-0000-000026050000}"/>
    <cellStyle name="20% - Ênfase4 97 3" xfId="1329" xr:uid="{00000000-0005-0000-0000-000027050000}"/>
    <cellStyle name="20% - Ênfase4 98" xfId="1330" xr:uid="{00000000-0005-0000-0000-000028050000}"/>
    <cellStyle name="20% - Ênfase4 98 2" xfId="1331" xr:uid="{00000000-0005-0000-0000-000029050000}"/>
    <cellStyle name="20% - Ênfase4 98 2 2" xfId="1332" xr:uid="{00000000-0005-0000-0000-00002A050000}"/>
    <cellStyle name="20% - Ênfase4 98 3" xfId="1333" xr:uid="{00000000-0005-0000-0000-00002B050000}"/>
    <cellStyle name="20% - Ênfase4 99" xfId="1334" xr:uid="{00000000-0005-0000-0000-00002C050000}"/>
    <cellStyle name="20% - Ênfase4 99 2" xfId="1335" xr:uid="{00000000-0005-0000-0000-00002D050000}"/>
    <cellStyle name="20% - Ênfase4 99 2 2" xfId="1336" xr:uid="{00000000-0005-0000-0000-00002E050000}"/>
    <cellStyle name="20% - Ênfase4 99 3" xfId="1337" xr:uid="{00000000-0005-0000-0000-00002F050000}"/>
    <cellStyle name="20% - Ênfase5 10" xfId="1338" xr:uid="{00000000-0005-0000-0000-000030050000}"/>
    <cellStyle name="20% - Ênfase5 10 2" xfId="1339" xr:uid="{00000000-0005-0000-0000-000031050000}"/>
    <cellStyle name="20% - Ênfase5 100" xfId="1340" xr:uid="{00000000-0005-0000-0000-000032050000}"/>
    <cellStyle name="20% - Ênfase5 100 2" xfId="1341" xr:uid="{00000000-0005-0000-0000-000033050000}"/>
    <cellStyle name="20% - Ênfase5 100 2 2" xfId="1342" xr:uid="{00000000-0005-0000-0000-000034050000}"/>
    <cellStyle name="20% - Ênfase5 100 3" xfId="1343" xr:uid="{00000000-0005-0000-0000-000035050000}"/>
    <cellStyle name="20% - Ênfase5 101" xfId="1344" xr:uid="{00000000-0005-0000-0000-000036050000}"/>
    <cellStyle name="20% - Ênfase5 101 2" xfId="1345" xr:uid="{00000000-0005-0000-0000-000037050000}"/>
    <cellStyle name="20% - Ênfase5 101 2 2" xfId="1346" xr:uid="{00000000-0005-0000-0000-000038050000}"/>
    <cellStyle name="20% - Ênfase5 101 3" xfId="1347" xr:uid="{00000000-0005-0000-0000-000039050000}"/>
    <cellStyle name="20% - Ênfase5 102" xfId="1348" xr:uid="{00000000-0005-0000-0000-00003A050000}"/>
    <cellStyle name="20% - Ênfase5 102 2" xfId="1349" xr:uid="{00000000-0005-0000-0000-00003B050000}"/>
    <cellStyle name="20% - Ênfase5 102 2 2" xfId="1350" xr:uid="{00000000-0005-0000-0000-00003C050000}"/>
    <cellStyle name="20% - Ênfase5 102 3" xfId="1351" xr:uid="{00000000-0005-0000-0000-00003D050000}"/>
    <cellStyle name="20% - Ênfase5 103" xfId="1352" xr:uid="{00000000-0005-0000-0000-00003E050000}"/>
    <cellStyle name="20% - Ênfase5 103 2" xfId="1353" xr:uid="{00000000-0005-0000-0000-00003F050000}"/>
    <cellStyle name="20% - Ênfase5 103 2 2" xfId="1354" xr:uid="{00000000-0005-0000-0000-000040050000}"/>
    <cellStyle name="20% - Ênfase5 103 3" xfId="1355" xr:uid="{00000000-0005-0000-0000-000041050000}"/>
    <cellStyle name="20% - Ênfase5 104" xfId="1356" xr:uid="{00000000-0005-0000-0000-000042050000}"/>
    <cellStyle name="20% - Ênfase5 104 2" xfId="1357" xr:uid="{00000000-0005-0000-0000-000043050000}"/>
    <cellStyle name="20% - Ênfase5 104 2 2" xfId="1358" xr:uid="{00000000-0005-0000-0000-000044050000}"/>
    <cellStyle name="20% - Ênfase5 104 3" xfId="1359" xr:uid="{00000000-0005-0000-0000-000045050000}"/>
    <cellStyle name="20% - Ênfase5 105" xfId="1360" xr:uid="{00000000-0005-0000-0000-000046050000}"/>
    <cellStyle name="20% - Ênfase5 105 2" xfId="1361" xr:uid="{00000000-0005-0000-0000-000047050000}"/>
    <cellStyle name="20% - Ênfase5 105 2 2" xfId="1362" xr:uid="{00000000-0005-0000-0000-000048050000}"/>
    <cellStyle name="20% - Ênfase5 105 3" xfId="1363" xr:uid="{00000000-0005-0000-0000-000049050000}"/>
    <cellStyle name="20% - Ênfase5 106" xfId="1364" xr:uid="{00000000-0005-0000-0000-00004A050000}"/>
    <cellStyle name="20% - Ênfase5 106 2" xfId="1365" xr:uid="{00000000-0005-0000-0000-00004B050000}"/>
    <cellStyle name="20% - Ênfase5 106 2 2" xfId="1366" xr:uid="{00000000-0005-0000-0000-00004C050000}"/>
    <cellStyle name="20% - Ênfase5 106 3" xfId="1367" xr:uid="{00000000-0005-0000-0000-00004D050000}"/>
    <cellStyle name="20% - Ênfase5 107" xfId="1368" xr:uid="{00000000-0005-0000-0000-00004E050000}"/>
    <cellStyle name="20% - Ênfase5 107 2" xfId="1369" xr:uid="{00000000-0005-0000-0000-00004F050000}"/>
    <cellStyle name="20% - Ênfase5 107 2 2" xfId="1370" xr:uid="{00000000-0005-0000-0000-000050050000}"/>
    <cellStyle name="20% - Ênfase5 107 3" xfId="1371" xr:uid="{00000000-0005-0000-0000-000051050000}"/>
    <cellStyle name="20% - Ênfase5 108" xfId="1372" xr:uid="{00000000-0005-0000-0000-000052050000}"/>
    <cellStyle name="20% - Ênfase5 108 2" xfId="1373" xr:uid="{00000000-0005-0000-0000-000053050000}"/>
    <cellStyle name="20% - Ênfase5 108 2 2" xfId="1374" xr:uid="{00000000-0005-0000-0000-000054050000}"/>
    <cellStyle name="20% - Ênfase5 108 3" xfId="1375" xr:uid="{00000000-0005-0000-0000-000055050000}"/>
    <cellStyle name="20% - Ênfase5 109" xfId="1376" xr:uid="{00000000-0005-0000-0000-000056050000}"/>
    <cellStyle name="20% - Ênfase5 109 2" xfId="1377" xr:uid="{00000000-0005-0000-0000-000057050000}"/>
    <cellStyle name="20% - Ênfase5 109 2 2" xfId="1378" xr:uid="{00000000-0005-0000-0000-000058050000}"/>
    <cellStyle name="20% - Ênfase5 109 3" xfId="1379" xr:uid="{00000000-0005-0000-0000-000059050000}"/>
    <cellStyle name="20% - Ênfase5 11" xfId="1380" xr:uid="{00000000-0005-0000-0000-00005A050000}"/>
    <cellStyle name="20% - Ênfase5 11 2" xfId="1381" xr:uid="{00000000-0005-0000-0000-00005B050000}"/>
    <cellStyle name="20% - Ênfase5 11 3" xfId="1382" xr:uid="{00000000-0005-0000-0000-00005C050000}"/>
    <cellStyle name="20% - Ênfase5 11 3 2" xfId="1383" xr:uid="{00000000-0005-0000-0000-00005D050000}"/>
    <cellStyle name="20% - Ênfase5 11 4" xfId="1384" xr:uid="{00000000-0005-0000-0000-00005E050000}"/>
    <cellStyle name="20% - Ênfase5 110" xfId="1385" xr:uid="{00000000-0005-0000-0000-00005F050000}"/>
    <cellStyle name="20% - Ênfase5 110 2" xfId="1386" xr:uid="{00000000-0005-0000-0000-000060050000}"/>
    <cellStyle name="20% - Ênfase5 110 2 2" xfId="1387" xr:uid="{00000000-0005-0000-0000-000061050000}"/>
    <cellStyle name="20% - Ênfase5 110 3" xfId="1388" xr:uid="{00000000-0005-0000-0000-000062050000}"/>
    <cellStyle name="20% - Ênfase5 111" xfId="1389" xr:uid="{00000000-0005-0000-0000-000063050000}"/>
    <cellStyle name="20% - Ênfase5 111 2" xfId="1390" xr:uid="{00000000-0005-0000-0000-000064050000}"/>
    <cellStyle name="20% - Ênfase5 111 2 2" xfId="1391" xr:uid="{00000000-0005-0000-0000-000065050000}"/>
    <cellStyle name="20% - Ênfase5 111 3" xfId="1392" xr:uid="{00000000-0005-0000-0000-000066050000}"/>
    <cellStyle name="20% - Ênfase5 112" xfId="1393" xr:uid="{00000000-0005-0000-0000-000067050000}"/>
    <cellStyle name="20% - Ênfase5 112 2" xfId="1394" xr:uid="{00000000-0005-0000-0000-000068050000}"/>
    <cellStyle name="20% - Ênfase5 112 2 2" xfId="1395" xr:uid="{00000000-0005-0000-0000-000069050000}"/>
    <cellStyle name="20% - Ênfase5 112 3" xfId="1396" xr:uid="{00000000-0005-0000-0000-00006A050000}"/>
    <cellStyle name="20% - Ênfase5 113" xfId="1397" xr:uid="{00000000-0005-0000-0000-00006B050000}"/>
    <cellStyle name="20% - Ênfase5 113 2" xfId="1398" xr:uid="{00000000-0005-0000-0000-00006C050000}"/>
    <cellStyle name="20% - Ênfase5 113 2 2" xfId="1399" xr:uid="{00000000-0005-0000-0000-00006D050000}"/>
    <cellStyle name="20% - Ênfase5 113 3" xfId="1400" xr:uid="{00000000-0005-0000-0000-00006E050000}"/>
    <cellStyle name="20% - Ênfase5 114" xfId="1401" xr:uid="{00000000-0005-0000-0000-00006F050000}"/>
    <cellStyle name="20% - Ênfase5 114 2" xfId="1402" xr:uid="{00000000-0005-0000-0000-000070050000}"/>
    <cellStyle name="20% - Ênfase5 114 2 2" xfId="1403" xr:uid="{00000000-0005-0000-0000-000071050000}"/>
    <cellStyle name="20% - Ênfase5 114 3" xfId="1404" xr:uid="{00000000-0005-0000-0000-000072050000}"/>
    <cellStyle name="20% - Ênfase5 115" xfId="1405" xr:uid="{00000000-0005-0000-0000-000073050000}"/>
    <cellStyle name="20% - Ênfase5 115 2" xfId="1406" xr:uid="{00000000-0005-0000-0000-000074050000}"/>
    <cellStyle name="20% - Ênfase5 115 2 2" xfId="1407" xr:uid="{00000000-0005-0000-0000-000075050000}"/>
    <cellStyle name="20% - Ênfase5 115 3" xfId="1408" xr:uid="{00000000-0005-0000-0000-000076050000}"/>
    <cellStyle name="20% - Ênfase5 116" xfId="1409" xr:uid="{00000000-0005-0000-0000-000077050000}"/>
    <cellStyle name="20% - Ênfase5 116 2" xfId="1410" xr:uid="{00000000-0005-0000-0000-000078050000}"/>
    <cellStyle name="20% - Ênfase5 116 2 2" xfId="1411" xr:uid="{00000000-0005-0000-0000-000079050000}"/>
    <cellStyle name="20% - Ênfase5 116 3" xfId="1412" xr:uid="{00000000-0005-0000-0000-00007A050000}"/>
    <cellStyle name="20% - Ênfase5 117" xfId="1413" xr:uid="{00000000-0005-0000-0000-00007B050000}"/>
    <cellStyle name="20% - Ênfase5 117 2" xfId="1414" xr:uid="{00000000-0005-0000-0000-00007C050000}"/>
    <cellStyle name="20% - Ênfase5 117 2 2" xfId="1415" xr:uid="{00000000-0005-0000-0000-00007D050000}"/>
    <cellStyle name="20% - Ênfase5 117 3" xfId="1416" xr:uid="{00000000-0005-0000-0000-00007E050000}"/>
    <cellStyle name="20% - Ênfase5 118" xfId="1417" xr:uid="{00000000-0005-0000-0000-00007F050000}"/>
    <cellStyle name="20% - Ênfase5 118 2" xfId="1418" xr:uid="{00000000-0005-0000-0000-000080050000}"/>
    <cellStyle name="20% - Ênfase5 118 2 2" xfId="1419" xr:uid="{00000000-0005-0000-0000-000081050000}"/>
    <cellStyle name="20% - Ênfase5 118 3" xfId="1420" xr:uid="{00000000-0005-0000-0000-000082050000}"/>
    <cellStyle name="20% - Ênfase5 119" xfId="1421" xr:uid="{00000000-0005-0000-0000-000083050000}"/>
    <cellStyle name="20% - Ênfase5 119 2" xfId="1422" xr:uid="{00000000-0005-0000-0000-000084050000}"/>
    <cellStyle name="20% - Ênfase5 119 2 2" xfId="1423" xr:uid="{00000000-0005-0000-0000-000085050000}"/>
    <cellStyle name="20% - Ênfase5 119 3" xfId="1424" xr:uid="{00000000-0005-0000-0000-000086050000}"/>
    <cellStyle name="20% - Ênfase5 12" xfId="1425" xr:uid="{00000000-0005-0000-0000-000087050000}"/>
    <cellStyle name="20% - Ênfase5 120" xfId="1426" xr:uid="{00000000-0005-0000-0000-000088050000}"/>
    <cellStyle name="20% - Ênfase5 120 2" xfId="1427" xr:uid="{00000000-0005-0000-0000-000089050000}"/>
    <cellStyle name="20% - Ênfase5 121" xfId="1428" xr:uid="{00000000-0005-0000-0000-00008A050000}"/>
    <cellStyle name="20% - Ênfase5 122" xfId="1429" xr:uid="{00000000-0005-0000-0000-00008B050000}"/>
    <cellStyle name="20% - Ênfase5 122 2" xfId="1430" xr:uid="{00000000-0005-0000-0000-00008C050000}"/>
    <cellStyle name="20% - Ênfase5 123" xfId="1431" xr:uid="{00000000-0005-0000-0000-00008D050000}"/>
    <cellStyle name="20% - Ênfase5 124" xfId="1432" xr:uid="{00000000-0005-0000-0000-00008E050000}"/>
    <cellStyle name="20% - Ênfase5 125" xfId="1433" xr:uid="{00000000-0005-0000-0000-00008F050000}"/>
    <cellStyle name="20% - Ênfase5 126" xfId="1434" xr:uid="{00000000-0005-0000-0000-000090050000}"/>
    <cellStyle name="20% - Ênfase5 127" xfId="1435" xr:uid="{00000000-0005-0000-0000-000091050000}"/>
    <cellStyle name="20% - Ênfase5 128" xfId="1436" xr:uid="{00000000-0005-0000-0000-000092050000}"/>
    <cellStyle name="20% - Ênfase5 129" xfId="1437" xr:uid="{00000000-0005-0000-0000-000093050000}"/>
    <cellStyle name="20% - Ênfase5 13" xfId="1438" xr:uid="{00000000-0005-0000-0000-000094050000}"/>
    <cellStyle name="20% - Ênfase5 130" xfId="1439" xr:uid="{00000000-0005-0000-0000-000095050000}"/>
    <cellStyle name="20% - Ênfase5 131" xfId="1440" xr:uid="{00000000-0005-0000-0000-000096050000}"/>
    <cellStyle name="20% - Ênfase5 132" xfId="1441" xr:uid="{00000000-0005-0000-0000-000097050000}"/>
    <cellStyle name="20% - Ênfase5 133" xfId="1442" xr:uid="{00000000-0005-0000-0000-000098050000}"/>
    <cellStyle name="20% - Ênfase5 134" xfId="1443" xr:uid="{00000000-0005-0000-0000-000099050000}"/>
    <cellStyle name="20% - Ênfase5 135" xfId="1444" xr:uid="{00000000-0005-0000-0000-00009A050000}"/>
    <cellStyle name="20% - Ênfase5 136" xfId="1445" xr:uid="{00000000-0005-0000-0000-00009B050000}"/>
    <cellStyle name="20% - Ênfase5 137" xfId="1446" xr:uid="{00000000-0005-0000-0000-00009C050000}"/>
    <cellStyle name="20% - Ênfase5 138" xfId="1447" xr:uid="{00000000-0005-0000-0000-00009D050000}"/>
    <cellStyle name="20% - Ênfase5 139" xfId="1448" xr:uid="{00000000-0005-0000-0000-00009E050000}"/>
    <cellStyle name="20% - Ênfase5 14" xfId="1449" xr:uid="{00000000-0005-0000-0000-00009F050000}"/>
    <cellStyle name="20% - Ênfase5 140" xfId="1450" xr:uid="{00000000-0005-0000-0000-0000A0050000}"/>
    <cellStyle name="20% - Ênfase5 141" xfId="1451" xr:uid="{00000000-0005-0000-0000-0000A1050000}"/>
    <cellStyle name="20% - Ênfase5 142" xfId="1452" xr:uid="{00000000-0005-0000-0000-0000A2050000}"/>
    <cellStyle name="20% - Ênfase5 143" xfId="1453" xr:uid="{00000000-0005-0000-0000-0000A3050000}"/>
    <cellStyle name="20% - Ênfase5 144" xfId="1454" xr:uid="{00000000-0005-0000-0000-0000A4050000}"/>
    <cellStyle name="20% - Ênfase5 145" xfId="1455" xr:uid="{00000000-0005-0000-0000-0000A5050000}"/>
    <cellStyle name="20% - Ênfase5 146" xfId="1456" xr:uid="{00000000-0005-0000-0000-0000A6050000}"/>
    <cellStyle name="20% - Ênfase5 147" xfId="1457" xr:uid="{00000000-0005-0000-0000-0000A7050000}"/>
    <cellStyle name="20% - Ênfase5 148" xfId="1458" xr:uid="{00000000-0005-0000-0000-0000A8050000}"/>
    <cellStyle name="20% - Ênfase5 149" xfId="1459" xr:uid="{00000000-0005-0000-0000-0000A9050000}"/>
    <cellStyle name="20% - Ênfase5 15" xfId="1460" xr:uid="{00000000-0005-0000-0000-0000AA050000}"/>
    <cellStyle name="20% - Ênfase5 150" xfId="1461" xr:uid="{00000000-0005-0000-0000-0000AB050000}"/>
    <cellStyle name="20% - Ênfase5 151" xfId="1462" xr:uid="{00000000-0005-0000-0000-0000AC050000}"/>
    <cellStyle name="20% - Ênfase5 152" xfId="1463" xr:uid="{00000000-0005-0000-0000-0000AD050000}"/>
    <cellStyle name="20% - Ênfase5 153" xfId="1464" xr:uid="{00000000-0005-0000-0000-0000AE050000}"/>
    <cellStyle name="20% - Ênfase5 154" xfId="1465" xr:uid="{00000000-0005-0000-0000-0000AF050000}"/>
    <cellStyle name="20% - Ênfase5 155" xfId="1466" xr:uid="{00000000-0005-0000-0000-0000B0050000}"/>
    <cellStyle name="20% - Ênfase5 156" xfId="1467" xr:uid="{00000000-0005-0000-0000-0000B1050000}"/>
    <cellStyle name="20% - Ênfase5 157" xfId="1468" xr:uid="{00000000-0005-0000-0000-0000B2050000}"/>
    <cellStyle name="20% - Ênfase5 158" xfId="1469" xr:uid="{00000000-0005-0000-0000-0000B3050000}"/>
    <cellStyle name="20% - Ênfase5 159" xfId="1470" xr:uid="{00000000-0005-0000-0000-0000B4050000}"/>
    <cellStyle name="20% - Ênfase5 16" xfId="1471" xr:uid="{00000000-0005-0000-0000-0000B5050000}"/>
    <cellStyle name="20% - Ênfase5 160" xfId="1472" xr:uid="{00000000-0005-0000-0000-0000B6050000}"/>
    <cellStyle name="20% - Ênfase5 17" xfId="1473" xr:uid="{00000000-0005-0000-0000-0000B7050000}"/>
    <cellStyle name="20% - Ênfase5 18" xfId="1474" xr:uid="{00000000-0005-0000-0000-0000B8050000}"/>
    <cellStyle name="20% - Ênfase5 19" xfId="1475" xr:uid="{00000000-0005-0000-0000-0000B9050000}"/>
    <cellStyle name="20% - Ênfase5 2" xfId="1476" xr:uid="{00000000-0005-0000-0000-0000BA050000}"/>
    <cellStyle name="20% - Ênfase5 2 2" xfId="1477" xr:uid="{00000000-0005-0000-0000-0000BB050000}"/>
    <cellStyle name="20% - Ênfase5 2 2 2" xfId="1478" xr:uid="{00000000-0005-0000-0000-0000BC050000}"/>
    <cellStyle name="20% - Ênfase5 2 2 3" xfId="1479" xr:uid="{00000000-0005-0000-0000-0000BD050000}"/>
    <cellStyle name="20% - Ênfase5 2 2 3 2" xfId="1480" xr:uid="{00000000-0005-0000-0000-0000BE050000}"/>
    <cellStyle name="20% - Ênfase5 2 2 4" xfId="1481" xr:uid="{00000000-0005-0000-0000-0000BF050000}"/>
    <cellStyle name="20% - Ênfase5 2 3" xfId="1482" xr:uid="{00000000-0005-0000-0000-0000C0050000}"/>
    <cellStyle name="20% - Ênfase5 2 4" xfId="1483" xr:uid="{00000000-0005-0000-0000-0000C1050000}"/>
    <cellStyle name="20% - Ênfase5 2 4 2" xfId="1484" xr:uid="{00000000-0005-0000-0000-0000C2050000}"/>
    <cellStyle name="20% - Ênfase5 2 5" xfId="1485" xr:uid="{00000000-0005-0000-0000-0000C3050000}"/>
    <cellStyle name="20% - Ênfase5 20" xfId="1486" xr:uid="{00000000-0005-0000-0000-0000C4050000}"/>
    <cellStyle name="20% - Ênfase5 21" xfId="1487" xr:uid="{00000000-0005-0000-0000-0000C5050000}"/>
    <cellStyle name="20% - Ênfase5 22" xfId="1488" xr:uid="{00000000-0005-0000-0000-0000C6050000}"/>
    <cellStyle name="20% - Ênfase5 23" xfId="1489" xr:uid="{00000000-0005-0000-0000-0000C7050000}"/>
    <cellStyle name="20% - Ênfase5 24" xfId="1490" xr:uid="{00000000-0005-0000-0000-0000C8050000}"/>
    <cellStyle name="20% - Ênfase5 25" xfId="1491" xr:uid="{00000000-0005-0000-0000-0000C9050000}"/>
    <cellStyle name="20% - Ênfase5 26" xfId="1492" xr:uid="{00000000-0005-0000-0000-0000CA050000}"/>
    <cellStyle name="20% - Ênfase5 27" xfId="1493" xr:uid="{00000000-0005-0000-0000-0000CB050000}"/>
    <cellStyle name="20% - Ênfase5 28" xfId="1494" xr:uid="{00000000-0005-0000-0000-0000CC050000}"/>
    <cellStyle name="20% - Ênfase5 29" xfId="1495" xr:uid="{00000000-0005-0000-0000-0000CD050000}"/>
    <cellStyle name="20% - Ênfase5 3" xfId="1496" xr:uid="{00000000-0005-0000-0000-0000CE050000}"/>
    <cellStyle name="20% - Ênfase5 3 2" xfId="1497" xr:uid="{00000000-0005-0000-0000-0000CF050000}"/>
    <cellStyle name="20% - Ênfase5 3 2 2" xfId="1498" xr:uid="{00000000-0005-0000-0000-0000D0050000}"/>
    <cellStyle name="20% - Ênfase5 3 2 2 2" xfId="1499" xr:uid="{00000000-0005-0000-0000-0000D1050000}"/>
    <cellStyle name="20% - Ênfase5 3 2 3" xfId="1500" xr:uid="{00000000-0005-0000-0000-0000D2050000}"/>
    <cellStyle name="20% - Ênfase5 3 3" xfId="1501" xr:uid="{00000000-0005-0000-0000-0000D3050000}"/>
    <cellStyle name="20% - Ênfase5 3 4" xfId="1502" xr:uid="{00000000-0005-0000-0000-0000D4050000}"/>
    <cellStyle name="20% - Ênfase5 3 4 2" xfId="1503" xr:uid="{00000000-0005-0000-0000-0000D5050000}"/>
    <cellStyle name="20% - Ênfase5 3 5" xfId="1504" xr:uid="{00000000-0005-0000-0000-0000D6050000}"/>
    <cellStyle name="20% - Ênfase5 30" xfId="1505" xr:uid="{00000000-0005-0000-0000-0000D7050000}"/>
    <cellStyle name="20% - Ênfase5 31" xfId="1506" xr:uid="{00000000-0005-0000-0000-0000D8050000}"/>
    <cellStyle name="20% - Ênfase5 32" xfId="1507" xr:uid="{00000000-0005-0000-0000-0000D9050000}"/>
    <cellStyle name="20% - Ênfase5 33" xfId="1508" xr:uid="{00000000-0005-0000-0000-0000DA050000}"/>
    <cellStyle name="20% - Ênfase5 34" xfId="1509" xr:uid="{00000000-0005-0000-0000-0000DB050000}"/>
    <cellStyle name="20% - Ênfase5 35" xfId="1510" xr:uid="{00000000-0005-0000-0000-0000DC050000}"/>
    <cellStyle name="20% - Ênfase5 36" xfId="1511" xr:uid="{00000000-0005-0000-0000-0000DD050000}"/>
    <cellStyle name="20% - Ênfase5 37" xfId="1512" xr:uid="{00000000-0005-0000-0000-0000DE050000}"/>
    <cellStyle name="20% - Ênfase5 38" xfId="1513" xr:uid="{00000000-0005-0000-0000-0000DF050000}"/>
    <cellStyle name="20% - Ênfase5 39" xfId="1514" xr:uid="{00000000-0005-0000-0000-0000E0050000}"/>
    <cellStyle name="20% - Ênfase5 4" xfId="1515" xr:uid="{00000000-0005-0000-0000-0000E1050000}"/>
    <cellStyle name="20% - Ênfase5 4 2" xfId="1516" xr:uid="{00000000-0005-0000-0000-0000E2050000}"/>
    <cellStyle name="20% - Ênfase5 4 2 2" xfId="1517" xr:uid="{00000000-0005-0000-0000-0000E3050000}"/>
    <cellStyle name="20% - Ênfase5 4 2 2 2" xfId="1518" xr:uid="{00000000-0005-0000-0000-0000E4050000}"/>
    <cellStyle name="20% - Ênfase5 4 2 3" xfId="1519" xr:uid="{00000000-0005-0000-0000-0000E5050000}"/>
    <cellStyle name="20% - Ênfase5 4 3" xfId="1520" xr:uid="{00000000-0005-0000-0000-0000E6050000}"/>
    <cellStyle name="20% - Ênfase5 4 4" xfId="1521" xr:uid="{00000000-0005-0000-0000-0000E7050000}"/>
    <cellStyle name="20% - Ênfase5 4 4 2" xfId="1522" xr:uid="{00000000-0005-0000-0000-0000E8050000}"/>
    <cellStyle name="20% - Ênfase5 4 5" xfId="1523" xr:uid="{00000000-0005-0000-0000-0000E9050000}"/>
    <cellStyle name="20% - Ênfase5 40" xfId="1524" xr:uid="{00000000-0005-0000-0000-0000EA050000}"/>
    <cellStyle name="20% - Ênfase5 41" xfId="1525" xr:uid="{00000000-0005-0000-0000-0000EB050000}"/>
    <cellStyle name="20% - Ênfase5 42" xfId="1526" xr:uid="{00000000-0005-0000-0000-0000EC050000}"/>
    <cellStyle name="20% - Ênfase5 43" xfId="1527" xr:uid="{00000000-0005-0000-0000-0000ED050000}"/>
    <cellStyle name="20% - Ênfase5 44" xfId="1528" xr:uid="{00000000-0005-0000-0000-0000EE050000}"/>
    <cellStyle name="20% - Ênfase5 45" xfId="1529" xr:uid="{00000000-0005-0000-0000-0000EF050000}"/>
    <cellStyle name="20% - Ênfase5 46" xfId="1530" xr:uid="{00000000-0005-0000-0000-0000F0050000}"/>
    <cellStyle name="20% - Ênfase5 47" xfId="1531" xr:uid="{00000000-0005-0000-0000-0000F1050000}"/>
    <cellStyle name="20% - Ênfase5 48" xfId="1532" xr:uid="{00000000-0005-0000-0000-0000F2050000}"/>
    <cellStyle name="20% - Ênfase5 49" xfId="1533" xr:uid="{00000000-0005-0000-0000-0000F3050000}"/>
    <cellStyle name="20% - Ênfase5 5" xfId="1534" xr:uid="{00000000-0005-0000-0000-0000F4050000}"/>
    <cellStyle name="20% - Ênfase5 5 2" xfId="1535" xr:uid="{00000000-0005-0000-0000-0000F5050000}"/>
    <cellStyle name="20% - Ênfase5 5 2 2" xfId="1536" xr:uid="{00000000-0005-0000-0000-0000F6050000}"/>
    <cellStyle name="20% - Ênfase5 5 2 2 2" xfId="1537" xr:uid="{00000000-0005-0000-0000-0000F7050000}"/>
    <cellStyle name="20% - Ênfase5 5 2 3" xfId="1538" xr:uid="{00000000-0005-0000-0000-0000F8050000}"/>
    <cellStyle name="20% - Ênfase5 5 3" xfId="1539" xr:uid="{00000000-0005-0000-0000-0000F9050000}"/>
    <cellStyle name="20% - Ênfase5 5 4" xfId="1540" xr:uid="{00000000-0005-0000-0000-0000FA050000}"/>
    <cellStyle name="20% - Ênfase5 5 4 2" xfId="1541" xr:uid="{00000000-0005-0000-0000-0000FB050000}"/>
    <cellStyle name="20% - Ênfase5 5 5" xfId="1542" xr:uid="{00000000-0005-0000-0000-0000FC050000}"/>
    <cellStyle name="20% - Ênfase5 50" xfId="1543" xr:uid="{00000000-0005-0000-0000-0000FD050000}"/>
    <cellStyle name="20% - Ênfase5 51" xfId="1544" xr:uid="{00000000-0005-0000-0000-0000FE050000}"/>
    <cellStyle name="20% - Ênfase5 52" xfId="1545" xr:uid="{00000000-0005-0000-0000-0000FF050000}"/>
    <cellStyle name="20% - Ênfase5 53" xfId="1546" xr:uid="{00000000-0005-0000-0000-000000060000}"/>
    <cellStyle name="20% - Ênfase5 54" xfId="1547" xr:uid="{00000000-0005-0000-0000-000001060000}"/>
    <cellStyle name="20% - Ênfase5 55" xfId="1548" xr:uid="{00000000-0005-0000-0000-000002060000}"/>
    <cellStyle name="20% - Ênfase5 56" xfId="1549" xr:uid="{00000000-0005-0000-0000-000003060000}"/>
    <cellStyle name="20% - Ênfase5 57" xfId="1550" xr:uid="{00000000-0005-0000-0000-000004060000}"/>
    <cellStyle name="20% - Ênfase5 58" xfId="1551" xr:uid="{00000000-0005-0000-0000-000005060000}"/>
    <cellStyle name="20% - Ênfase5 59" xfId="1552" xr:uid="{00000000-0005-0000-0000-000006060000}"/>
    <cellStyle name="20% - Ênfase5 6" xfId="1553" xr:uid="{00000000-0005-0000-0000-000007060000}"/>
    <cellStyle name="20% - Ênfase5 6 2" xfId="1554" xr:uid="{00000000-0005-0000-0000-000008060000}"/>
    <cellStyle name="20% - Ênfase5 6 2 2" xfId="1555" xr:uid="{00000000-0005-0000-0000-000009060000}"/>
    <cellStyle name="20% - Ênfase5 6 2 2 2" xfId="1556" xr:uid="{00000000-0005-0000-0000-00000A060000}"/>
    <cellStyle name="20% - Ênfase5 6 2 3" xfId="1557" xr:uid="{00000000-0005-0000-0000-00000B060000}"/>
    <cellStyle name="20% - Ênfase5 6 3" xfId="1558" xr:uid="{00000000-0005-0000-0000-00000C060000}"/>
    <cellStyle name="20% - Ênfase5 6 4" xfId="1559" xr:uid="{00000000-0005-0000-0000-00000D060000}"/>
    <cellStyle name="20% - Ênfase5 6 4 2" xfId="1560" xr:uid="{00000000-0005-0000-0000-00000E060000}"/>
    <cellStyle name="20% - Ênfase5 6 5" xfId="1561" xr:uid="{00000000-0005-0000-0000-00000F060000}"/>
    <cellStyle name="20% - Ênfase5 60" xfId="1562" xr:uid="{00000000-0005-0000-0000-000010060000}"/>
    <cellStyle name="20% - Ênfase5 61" xfId="1563" xr:uid="{00000000-0005-0000-0000-000011060000}"/>
    <cellStyle name="20% - Ênfase5 62" xfId="1564" xr:uid="{00000000-0005-0000-0000-000012060000}"/>
    <cellStyle name="20% - Ênfase5 63" xfId="1565" xr:uid="{00000000-0005-0000-0000-000013060000}"/>
    <cellStyle name="20% - Ênfase5 64" xfId="1566" xr:uid="{00000000-0005-0000-0000-000014060000}"/>
    <cellStyle name="20% - Ênfase5 65" xfId="1567" xr:uid="{00000000-0005-0000-0000-000015060000}"/>
    <cellStyle name="20% - Ênfase5 66" xfId="1568" xr:uid="{00000000-0005-0000-0000-000016060000}"/>
    <cellStyle name="20% - Ênfase5 67" xfId="1569" xr:uid="{00000000-0005-0000-0000-000017060000}"/>
    <cellStyle name="20% - Ênfase5 68" xfId="1570" xr:uid="{00000000-0005-0000-0000-000018060000}"/>
    <cellStyle name="20% - Ênfase5 69" xfId="1571" xr:uid="{00000000-0005-0000-0000-000019060000}"/>
    <cellStyle name="20% - Ênfase5 7" xfId="1572" xr:uid="{00000000-0005-0000-0000-00001A060000}"/>
    <cellStyle name="20% - Ênfase5 7 2" xfId="1573" xr:uid="{00000000-0005-0000-0000-00001B060000}"/>
    <cellStyle name="20% - Ênfase5 7 2 2" xfId="1574" xr:uid="{00000000-0005-0000-0000-00001C060000}"/>
    <cellStyle name="20% - Ênfase5 7 2 2 2" xfId="1575" xr:uid="{00000000-0005-0000-0000-00001D060000}"/>
    <cellStyle name="20% - Ênfase5 7 2 3" xfId="1576" xr:uid="{00000000-0005-0000-0000-00001E060000}"/>
    <cellStyle name="20% - Ênfase5 7 3" xfId="1577" xr:uid="{00000000-0005-0000-0000-00001F060000}"/>
    <cellStyle name="20% - Ênfase5 7 4" xfId="1578" xr:uid="{00000000-0005-0000-0000-000020060000}"/>
    <cellStyle name="20% - Ênfase5 7 4 2" xfId="1579" xr:uid="{00000000-0005-0000-0000-000021060000}"/>
    <cellStyle name="20% - Ênfase5 7 5" xfId="1580" xr:uid="{00000000-0005-0000-0000-000022060000}"/>
    <cellStyle name="20% - Ênfase5 70" xfId="1581" xr:uid="{00000000-0005-0000-0000-000023060000}"/>
    <cellStyle name="20% - Ênfase5 71" xfId="1582" xr:uid="{00000000-0005-0000-0000-000024060000}"/>
    <cellStyle name="20% - Ênfase5 72" xfId="1583" xr:uid="{00000000-0005-0000-0000-000025060000}"/>
    <cellStyle name="20% - Ênfase5 73" xfId="1584" xr:uid="{00000000-0005-0000-0000-000026060000}"/>
    <cellStyle name="20% - Ênfase5 74" xfId="1585" xr:uid="{00000000-0005-0000-0000-000027060000}"/>
    <cellStyle name="20% - Ênfase5 75" xfId="1586" xr:uid="{00000000-0005-0000-0000-000028060000}"/>
    <cellStyle name="20% - Ênfase5 76" xfId="1587" xr:uid="{00000000-0005-0000-0000-000029060000}"/>
    <cellStyle name="20% - Ênfase5 77" xfId="1588" xr:uid="{00000000-0005-0000-0000-00002A060000}"/>
    <cellStyle name="20% - Ênfase5 78" xfId="1589" xr:uid="{00000000-0005-0000-0000-00002B060000}"/>
    <cellStyle name="20% - Ênfase5 79" xfId="1590" xr:uid="{00000000-0005-0000-0000-00002C060000}"/>
    <cellStyle name="20% - Ênfase5 8" xfId="1591" xr:uid="{00000000-0005-0000-0000-00002D060000}"/>
    <cellStyle name="20% - Ênfase5 8 2" xfId="1592" xr:uid="{00000000-0005-0000-0000-00002E060000}"/>
    <cellStyle name="20% - Ênfase5 8 2 2" xfId="1593" xr:uid="{00000000-0005-0000-0000-00002F060000}"/>
    <cellStyle name="20% - Ênfase5 8 2 2 2" xfId="1594" xr:uid="{00000000-0005-0000-0000-000030060000}"/>
    <cellStyle name="20% - Ênfase5 8 2 3" xfId="1595" xr:uid="{00000000-0005-0000-0000-000031060000}"/>
    <cellStyle name="20% - Ênfase5 8 3" xfId="1596" xr:uid="{00000000-0005-0000-0000-000032060000}"/>
    <cellStyle name="20% - Ênfase5 8 4" xfId="1597" xr:uid="{00000000-0005-0000-0000-000033060000}"/>
    <cellStyle name="20% - Ênfase5 8 4 2" xfId="1598" xr:uid="{00000000-0005-0000-0000-000034060000}"/>
    <cellStyle name="20% - Ênfase5 8 5" xfId="1599" xr:uid="{00000000-0005-0000-0000-000035060000}"/>
    <cellStyle name="20% - Ênfase5 80" xfId="1600" xr:uid="{00000000-0005-0000-0000-000036060000}"/>
    <cellStyle name="20% - Ênfase5 81" xfId="1601" xr:uid="{00000000-0005-0000-0000-000037060000}"/>
    <cellStyle name="20% - Ênfase5 82" xfId="1602" xr:uid="{00000000-0005-0000-0000-000038060000}"/>
    <cellStyle name="20% - Ênfase5 83" xfId="1603" xr:uid="{00000000-0005-0000-0000-000039060000}"/>
    <cellStyle name="20% - Ênfase5 84" xfId="1604" xr:uid="{00000000-0005-0000-0000-00003A060000}"/>
    <cellStyle name="20% - Ênfase5 85" xfId="1605" xr:uid="{00000000-0005-0000-0000-00003B060000}"/>
    <cellStyle name="20% - Ênfase5 85 2" xfId="1606" xr:uid="{00000000-0005-0000-0000-00003C060000}"/>
    <cellStyle name="20% - Ênfase5 85 2 2" xfId="1607" xr:uid="{00000000-0005-0000-0000-00003D060000}"/>
    <cellStyle name="20% - Ênfase5 85 3" xfId="1608" xr:uid="{00000000-0005-0000-0000-00003E060000}"/>
    <cellStyle name="20% - Ênfase5 86" xfId="1609" xr:uid="{00000000-0005-0000-0000-00003F060000}"/>
    <cellStyle name="20% - Ênfase5 86 2" xfId="1610" xr:uid="{00000000-0005-0000-0000-000040060000}"/>
    <cellStyle name="20% - Ênfase5 86 2 2" xfId="1611" xr:uid="{00000000-0005-0000-0000-000041060000}"/>
    <cellStyle name="20% - Ênfase5 86 3" xfId="1612" xr:uid="{00000000-0005-0000-0000-000042060000}"/>
    <cellStyle name="20% - Ênfase5 87" xfId="1613" xr:uid="{00000000-0005-0000-0000-000043060000}"/>
    <cellStyle name="20% - Ênfase5 87 2" xfId="1614" xr:uid="{00000000-0005-0000-0000-000044060000}"/>
    <cellStyle name="20% - Ênfase5 87 2 2" xfId="1615" xr:uid="{00000000-0005-0000-0000-000045060000}"/>
    <cellStyle name="20% - Ênfase5 87 3" xfId="1616" xr:uid="{00000000-0005-0000-0000-000046060000}"/>
    <cellStyle name="20% - Ênfase5 88" xfId="1617" xr:uid="{00000000-0005-0000-0000-000047060000}"/>
    <cellStyle name="20% - Ênfase5 88 2" xfId="1618" xr:uid="{00000000-0005-0000-0000-000048060000}"/>
    <cellStyle name="20% - Ênfase5 88 2 2" xfId="1619" xr:uid="{00000000-0005-0000-0000-000049060000}"/>
    <cellStyle name="20% - Ênfase5 88 3" xfId="1620" xr:uid="{00000000-0005-0000-0000-00004A060000}"/>
    <cellStyle name="20% - Ênfase5 89" xfId="1621" xr:uid="{00000000-0005-0000-0000-00004B060000}"/>
    <cellStyle name="20% - Ênfase5 89 2" xfId="1622" xr:uid="{00000000-0005-0000-0000-00004C060000}"/>
    <cellStyle name="20% - Ênfase5 89 2 2" xfId="1623" xr:uid="{00000000-0005-0000-0000-00004D060000}"/>
    <cellStyle name="20% - Ênfase5 89 3" xfId="1624" xr:uid="{00000000-0005-0000-0000-00004E060000}"/>
    <cellStyle name="20% - Ênfase5 9" xfId="1625" xr:uid="{00000000-0005-0000-0000-00004F060000}"/>
    <cellStyle name="20% - Ênfase5 9 2" xfId="1626" xr:uid="{00000000-0005-0000-0000-000050060000}"/>
    <cellStyle name="20% - Ênfase5 9 3" xfId="1627" xr:uid="{00000000-0005-0000-0000-000051060000}"/>
    <cellStyle name="20% - Ênfase5 9 3 2" xfId="1628" xr:uid="{00000000-0005-0000-0000-000052060000}"/>
    <cellStyle name="20% - Ênfase5 9 4" xfId="1629" xr:uid="{00000000-0005-0000-0000-000053060000}"/>
    <cellStyle name="20% - Ênfase5 90" xfId="1630" xr:uid="{00000000-0005-0000-0000-000054060000}"/>
    <cellStyle name="20% - Ênfase5 90 2" xfId="1631" xr:uid="{00000000-0005-0000-0000-000055060000}"/>
    <cellStyle name="20% - Ênfase5 90 2 2" xfId="1632" xr:uid="{00000000-0005-0000-0000-000056060000}"/>
    <cellStyle name="20% - Ênfase5 90 3" xfId="1633" xr:uid="{00000000-0005-0000-0000-000057060000}"/>
    <cellStyle name="20% - Ênfase5 91" xfId="1634" xr:uid="{00000000-0005-0000-0000-000058060000}"/>
    <cellStyle name="20% - Ênfase5 91 2" xfId="1635" xr:uid="{00000000-0005-0000-0000-000059060000}"/>
    <cellStyle name="20% - Ênfase5 91 2 2" xfId="1636" xr:uid="{00000000-0005-0000-0000-00005A060000}"/>
    <cellStyle name="20% - Ênfase5 91 3" xfId="1637" xr:uid="{00000000-0005-0000-0000-00005B060000}"/>
    <cellStyle name="20% - Ênfase5 92" xfId="1638" xr:uid="{00000000-0005-0000-0000-00005C060000}"/>
    <cellStyle name="20% - Ênfase5 92 2" xfId="1639" xr:uid="{00000000-0005-0000-0000-00005D060000}"/>
    <cellStyle name="20% - Ênfase5 92 2 2" xfId="1640" xr:uid="{00000000-0005-0000-0000-00005E060000}"/>
    <cellStyle name="20% - Ênfase5 92 3" xfId="1641" xr:uid="{00000000-0005-0000-0000-00005F060000}"/>
    <cellStyle name="20% - Ênfase5 93" xfId="1642" xr:uid="{00000000-0005-0000-0000-000060060000}"/>
    <cellStyle name="20% - Ênfase5 93 2" xfId="1643" xr:uid="{00000000-0005-0000-0000-000061060000}"/>
    <cellStyle name="20% - Ênfase5 93 2 2" xfId="1644" xr:uid="{00000000-0005-0000-0000-000062060000}"/>
    <cellStyle name="20% - Ênfase5 93 3" xfId="1645" xr:uid="{00000000-0005-0000-0000-000063060000}"/>
    <cellStyle name="20% - Ênfase5 94" xfId="1646" xr:uid="{00000000-0005-0000-0000-000064060000}"/>
    <cellStyle name="20% - Ênfase5 94 2" xfId="1647" xr:uid="{00000000-0005-0000-0000-000065060000}"/>
    <cellStyle name="20% - Ênfase5 94 2 2" xfId="1648" xr:uid="{00000000-0005-0000-0000-000066060000}"/>
    <cellStyle name="20% - Ênfase5 94 3" xfId="1649" xr:uid="{00000000-0005-0000-0000-000067060000}"/>
    <cellStyle name="20% - Ênfase5 95" xfId="1650" xr:uid="{00000000-0005-0000-0000-000068060000}"/>
    <cellStyle name="20% - Ênfase5 95 2" xfId="1651" xr:uid="{00000000-0005-0000-0000-000069060000}"/>
    <cellStyle name="20% - Ênfase5 95 2 2" xfId="1652" xr:uid="{00000000-0005-0000-0000-00006A060000}"/>
    <cellStyle name="20% - Ênfase5 95 3" xfId="1653" xr:uid="{00000000-0005-0000-0000-00006B060000}"/>
    <cellStyle name="20% - Ênfase5 96" xfId="1654" xr:uid="{00000000-0005-0000-0000-00006C060000}"/>
    <cellStyle name="20% - Ênfase5 96 2" xfId="1655" xr:uid="{00000000-0005-0000-0000-00006D060000}"/>
    <cellStyle name="20% - Ênfase5 96 2 2" xfId="1656" xr:uid="{00000000-0005-0000-0000-00006E060000}"/>
    <cellStyle name="20% - Ênfase5 96 3" xfId="1657" xr:uid="{00000000-0005-0000-0000-00006F060000}"/>
    <cellStyle name="20% - Ênfase5 97" xfId="1658" xr:uid="{00000000-0005-0000-0000-000070060000}"/>
    <cellStyle name="20% - Ênfase5 97 2" xfId="1659" xr:uid="{00000000-0005-0000-0000-000071060000}"/>
    <cellStyle name="20% - Ênfase5 97 2 2" xfId="1660" xr:uid="{00000000-0005-0000-0000-000072060000}"/>
    <cellStyle name="20% - Ênfase5 97 3" xfId="1661" xr:uid="{00000000-0005-0000-0000-000073060000}"/>
    <cellStyle name="20% - Ênfase5 98" xfId="1662" xr:uid="{00000000-0005-0000-0000-000074060000}"/>
    <cellStyle name="20% - Ênfase5 98 2" xfId="1663" xr:uid="{00000000-0005-0000-0000-000075060000}"/>
    <cellStyle name="20% - Ênfase5 98 2 2" xfId="1664" xr:uid="{00000000-0005-0000-0000-000076060000}"/>
    <cellStyle name="20% - Ênfase5 98 3" xfId="1665" xr:uid="{00000000-0005-0000-0000-000077060000}"/>
    <cellStyle name="20% - Ênfase5 99" xfId="1666" xr:uid="{00000000-0005-0000-0000-000078060000}"/>
    <cellStyle name="20% - Ênfase5 99 2" xfId="1667" xr:uid="{00000000-0005-0000-0000-000079060000}"/>
    <cellStyle name="20% - Ênfase5 99 2 2" xfId="1668" xr:uid="{00000000-0005-0000-0000-00007A060000}"/>
    <cellStyle name="20% - Ênfase5 99 3" xfId="1669" xr:uid="{00000000-0005-0000-0000-00007B060000}"/>
    <cellStyle name="20% - Ênfase6 10" xfId="1670" xr:uid="{00000000-0005-0000-0000-00007C060000}"/>
    <cellStyle name="20% - Ênfase6 10 2" xfId="1671" xr:uid="{00000000-0005-0000-0000-00007D060000}"/>
    <cellStyle name="20% - Ênfase6 100" xfId="1672" xr:uid="{00000000-0005-0000-0000-00007E060000}"/>
    <cellStyle name="20% - Ênfase6 100 2" xfId="1673" xr:uid="{00000000-0005-0000-0000-00007F060000}"/>
    <cellStyle name="20% - Ênfase6 100 2 2" xfId="1674" xr:uid="{00000000-0005-0000-0000-000080060000}"/>
    <cellStyle name="20% - Ênfase6 100 3" xfId="1675" xr:uid="{00000000-0005-0000-0000-000081060000}"/>
    <cellStyle name="20% - Ênfase6 101" xfId="1676" xr:uid="{00000000-0005-0000-0000-000082060000}"/>
    <cellStyle name="20% - Ênfase6 101 2" xfId="1677" xr:uid="{00000000-0005-0000-0000-000083060000}"/>
    <cellStyle name="20% - Ênfase6 101 2 2" xfId="1678" xr:uid="{00000000-0005-0000-0000-000084060000}"/>
    <cellStyle name="20% - Ênfase6 101 3" xfId="1679" xr:uid="{00000000-0005-0000-0000-000085060000}"/>
    <cellStyle name="20% - Ênfase6 102" xfId="1680" xr:uid="{00000000-0005-0000-0000-000086060000}"/>
    <cellStyle name="20% - Ênfase6 102 2" xfId="1681" xr:uid="{00000000-0005-0000-0000-000087060000}"/>
    <cellStyle name="20% - Ênfase6 102 2 2" xfId="1682" xr:uid="{00000000-0005-0000-0000-000088060000}"/>
    <cellStyle name="20% - Ênfase6 102 3" xfId="1683" xr:uid="{00000000-0005-0000-0000-000089060000}"/>
    <cellStyle name="20% - Ênfase6 103" xfId="1684" xr:uid="{00000000-0005-0000-0000-00008A060000}"/>
    <cellStyle name="20% - Ênfase6 103 2" xfId="1685" xr:uid="{00000000-0005-0000-0000-00008B060000}"/>
    <cellStyle name="20% - Ênfase6 103 2 2" xfId="1686" xr:uid="{00000000-0005-0000-0000-00008C060000}"/>
    <cellStyle name="20% - Ênfase6 103 3" xfId="1687" xr:uid="{00000000-0005-0000-0000-00008D060000}"/>
    <cellStyle name="20% - Ênfase6 104" xfId="1688" xr:uid="{00000000-0005-0000-0000-00008E060000}"/>
    <cellStyle name="20% - Ênfase6 104 2" xfId="1689" xr:uid="{00000000-0005-0000-0000-00008F060000}"/>
    <cellStyle name="20% - Ênfase6 104 2 2" xfId="1690" xr:uid="{00000000-0005-0000-0000-000090060000}"/>
    <cellStyle name="20% - Ênfase6 104 3" xfId="1691" xr:uid="{00000000-0005-0000-0000-000091060000}"/>
    <cellStyle name="20% - Ênfase6 105" xfId="1692" xr:uid="{00000000-0005-0000-0000-000092060000}"/>
    <cellStyle name="20% - Ênfase6 105 2" xfId="1693" xr:uid="{00000000-0005-0000-0000-000093060000}"/>
    <cellStyle name="20% - Ênfase6 105 2 2" xfId="1694" xr:uid="{00000000-0005-0000-0000-000094060000}"/>
    <cellStyle name="20% - Ênfase6 105 3" xfId="1695" xr:uid="{00000000-0005-0000-0000-000095060000}"/>
    <cellStyle name="20% - Ênfase6 106" xfId="1696" xr:uid="{00000000-0005-0000-0000-000096060000}"/>
    <cellStyle name="20% - Ênfase6 106 2" xfId="1697" xr:uid="{00000000-0005-0000-0000-000097060000}"/>
    <cellStyle name="20% - Ênfase6 106 2 2" xfId="1698" xr:uid="{00000000-0005-0000-0000-000098060000}"/>
    <cellStyle name="20% - Ênfase6 106 3" xfId="1699" xr:uid="{00000000-0005-0000-0000-000099060000}"/>
    <cellStyle name="20% - Ênfase6 107" xfId="1700" xr:uid="{00000000-0005-0000-0000-00009A060000}"/>
    <cellStyle name="20% - Ênfase6 107 2" xfId="1701" xr:uid="{00000000-0005-0000-0000-00009B060000}"/>
    <cellStyle name="20% - Ênfase6 107 2 2" xfId="1702" xr:uid="{00000000-0005-0000-0000-00009C060000}"/>
    <cellStyle name="20% - Ênfase6 107 3" xfId="1703" xr:uid="{00000000-0005-0000-0000-00009D060000}"/>
    <cellStyle name="20% - Ênfase6 108" xfId="1704" xr:uid="{00000000-0005-0000-0000-00009E060000}"/>
    <cellStyle name="20% - Ênfase6 108 2" xfId="1705" xr:uid="{00000000-0005-0000-0000-00009F060000}"/>
    <cellStyle name="20% - Ênfase6 108 2 2" xfId="1706" xr:uid="{00000000-0005-0000-0000-0000A0060000}"/>
    <cellStyle name="20% - Ênfase6 108 3" xfId="1707" xr:uid="{00000000-0005-0000-0000-0000A1060000}"/>
    <cellStyle name="20% - Ênfase6 109" xfId="1708" xr:uid="{00000000-0005-0000-0000-0000A2060000}"/>
    <cellStyle name="20% - Ênfase6 109 2" xfId="1709" xr:uid="{00000000-0005-0000-0000-0000A3060000}"/>
    <cellStyle name="20% - Ênfase6 109 2 2" xfId="1710" xr:uid="{00000000-0005-0000-0000-0000A4060000}"/>
    <cellStyle name="20% - Ênfase6 109 3" xfId="1711" xr:uid="{00000000-0005-0000-0000-0000A5060000}"/>
    <cellStyle name="20% - Ênfase6 11" xfId="1712" xr:uid="{00000000-0005-0000-0000-0000A6060000}"/>
    <cellStyle name="20% - Ênfase6 11 2" xfId="1713" xr:uid="{00000000-0005-0000-0000-0000A7060000}"/>
    <cellStyle name="20% - Ênfase6 11 3" xfId="1714" xr:uid="{00000000-0005-0000-0000-0000A8060000}"/>
    <cellStyle name="20% - Ênfase6 11 3 2" xfId="1715" xr:uid="{00000000-0005-0000-0000-0000A9060000}"/>
    <cellStyle name="20% - Ênfase6 11 4" xfId="1716" xr:uid="{00000000-0005-0000-0000-0000AA060000}"/>
    <cellStyle name="20% - Ênfase6 110" xfId="1717" xr:uid="{00000000-0005-0000-0000-0000AB060000}"/>
    <cellStyle name="20% - Ênfase6 110 2" xfId="1718" xr:uid="{00000000-0005-0000-0000-0000AC060000}"/>
    <cellStyle name="20% - Ênfase6 110 2 2" xfId="1719" xr:uid="{00000000-0005-0000-0000-0000AD060000}"/>
    <cellStyle name="20% - Ênfase6 110 3" xfId="1720" xr:uid="{00000000-0005-0000-0000-0000AE060000}"/>
    <cellStyle name="20% - Ênfase6 111" xfId="1721" xr:uid="{00000000-0005-0000-0000-0000AF060000}"/>
    <cellStyle name="20% - Ênfase6 111 2" xfId="1722" xr:uid="{00000000-0005-0000-0000-0000B0060000}"/>
    <cellStyle name="20% - Ênfase6 111 2 2" xfId="1723" xr:uid="{00000000-0005-0000-0000-0000B1060000}"/>
    <cellStyle name="20% - Ênfase6 111 3" xfId="1724" xr:uid="{00000000-0005-0000-0000-0000B2060000}"/>
    <cellStyle name="20% - Ênfase6 112" xfId="1725" xr:uid="{00000000-0005-0000-0000-0000B3060000}"/>
    <cellStyle name="20% - Ênfase6 112 2" xfId="1726" xr:uid="{00000000-0005-0000-0000-0000B4060000}"/>
    <cellStyle name="20% - Ênfase6 112 2 2" xfId="1727" xr:uid="{00000000-0005-0000-0000-0000B5060000}"/>
    <cellStyle name="20% - Ênfase6 112 3" xfId="1728" xr:uid="{00000000-0005-0000-0000-0000B6060000}"/>
    <cellStyle name="20% - Ênfase6 113" xfId="1729" xr:uid="{00000000-0005-0000-0000-0000B7060000}"/>
    <cellStyle name="20% - Ênfase6 113 2" xfId="1730" xr:uid="{00000000-0005-0000-0000-0000B8060000}"/>
    <cellStyle name="20% - Ênfase6 113 2 2" xfId="1731" xr:uid="{00000000-0005-0000-0000-0000B9060000}"/>
    <cellStyle name="20% - Ênfase6 113 3" xfId="1732" xr:uid="{00000000-0005-0000-0000-0000BA060000}"/>
    <cellStyle name="20% - Ênfase6 114" xfId="1733" xr:uid="{00000000-0005-0000-0000-0000BB060000}"/>
    <cellStyle name="20% - Ênfase6 114 2" xfId="1734" xr:uid="{00000000-0005-0000-0000-0000BC060000}"/>
    <cellStyle name="20% - Ênfase6 114 2 2" xfId="1735" xr:uid="{00000000-0005-0000-0000-0000BD060000}"/>
    <cellStyle name="20% - Ênfase6 114 3" xfId="1736" xr:uid="{00000000-0005-0000-0000-0000BE060000}"/>
    <cellStyle name="20% - Ênfase6 115" xfId="1737" xr:uid="{00000000-0005-0000-0000-0000BF060000}"/>
    <cellStyle name="20% - Ênfase6 115 2" xfId="1738" xr:uid="{00000000-0005-0000-0000-0000C0060000}"/>
    <cellStyle name="20% - Ênfase6 115 2 2" xfId="1739" xr:uid="{00000000-0005-0000-0000-0000C1060000}"/>
    <cellStyle name="20% - Ênfase6 115 3" xfId="1740" xr:uid="{00000000-0005-0000-0000-0000C2060000}"/>
    <cellStyle name="20% - Ênfase6 116" xfId="1741" xr:uid="{00000000-0005-0000-0000-0000C3060000}"/>
    <cellStyle name="20% - Ênfase6 116 2" xfId="1742" xr:uid="{00000000-0005-0000-0000-0000C4060000}"/>
    <cellStyle name="20% - Ênfase6 116 2 2" xfId="1743" xr:uid="{00000000-0005-0000-0000-0000C5060000}"/>
    <cellStyle name="20% - Ênfase6 116 3" xfId="1744" xr:uid="{00000000-0005-0000-0000-0000C6060000}"/>
    <cellStyle name="20% - Ênfase6 117" xfId="1745" xr:uid="{00000000-0005-0000-0000-0000C7060000}"/>
    <cellStyle name="20% - Ênfase6 117 2" xfId="1746" xr:uid="{00000000-0005-0000-0000-0000C8060000}"/>
    <cellStyle name="20% - Ênfase6 117 2 2" xfId="1747" xr:uid="{00000000-0005-0000-0000-0000C9060000}"/>
    <cellStyle name="20% - Ênfase6 117 3" xfId="1748" xr:uid="{00000000-0005-0000-0000-0000CA060000}"/>
    <cellStyle name="20% - Ênfase6 118" xfId="1749" xr:uid="{00000000-0005-0000-0000-0000CB060000}"/>
    <cellStyle name="20% - Ênfase6 118 2" xfId="1750" xr:uid="{00000000-0005-0000-0000-0000CC060000}"/>
    <cellStyle name="20% - Ênfase6 118 2 2" xfId="1751" xr:uid="{00000000-0005-0000-0000-0000CD060000}"/>
    <cellStyle name="20% - Ênfase6 118 3" xfId="1752" xr:uid="{00000000-0005-0000-0000-0000CE060000}"/>
    <cellStyle name="20% - Ênfase6 119" xfId="1753" xr:uid="{00000000-0005-0000-0000-0000CF060000}"/>
    <cellStyle name="20% - Ênfase6 119 2" xfId="1754" xr:uid="{00000000-0005-0000-0000-0000D0060000}"/>
    <cellStyle name="20% - Ênfase6 119 2 2" xfId="1755" xr:uid="{00000000-0005-0000-0000-0000D1060000}"/>
    <cellStyle name="20% - Ênfase6 119 3" xfId="1756" xr:uid="{00000000-0005-0000-0000-0000D2060000}"/>
    <cellStyle name="20% - Ênfase6 12" xfId="1757" xr:uid="{00000000-0005-0000-0000-0000D3060000}"/>
    <cellStyle name="20% - Ênfase6 120" xfId="1758" xr:uid="{00000000-0005-0000-0000-0000D4060000}"/>
    <cellStyle name="20% - Ênfase6 120 2" xfId="1759" xr:uid="{00000000-0005-0000-0000-0000D5060000}"/>
    <cellStyle name="20% - Ênfase6 121" xfId="1760" xr:uid="{00000000-0005-0000-0000-0000D6060000}"/>
    <cellStyle name="20% - Ênfase6 122" xfId="1761" xr:uid="{00000000-0005-0000-0000-0000D7060000}"/>
    <cellStyle name="20% - Ênfase6 122 2" xfId="1762" xr:uid="{00000000-0005-0000-0000-0000D8060000}"/>
    <cellStyle name="20% - Ênfase6 123" xfId="1763" xr:uid="{00000000-0005-0000-0000-0000D9060000}"/>
    <cellStyle name="20% - Ênfase6 124" xfId="1764" xr:uid="{00000000-0005-0000-0000-0000DA060000}"/>
    <cellStyle name="20% - Ênfase6 125" xfId="1765" xr:uid="{00000000-0005-0000-0000-0000DB060000}"/>
    <cellStyle name="20% - Ênfase6 126" xfId="1766" xr:uid="{00000000-0005-0000-0000-0000DC060000}"/>
    <cellStyle name="20% - Ênfase6 127" xfId="1767" xr:uid="{00000000-0005-0000-0000-0000DD060000}"/>
    <cellStyle name="20% - Ênfase6 128" xfId="1768" xr:uid="{00000000-0005-0000-0000-0000DE060000}"/>
    <cellStyle name="20% - Ênfase6 129" xfId="1769" xr:uid="{00000000-0005-0000-0000-0000DF060000}"/>
    <cellStyle name="20% - Ênfase6 13" xfId="1770" xr:uid="{00000000-0005-0000-0000-0000E0060000}"/>
    <cellStyle name="20% - Ênfase6 130" xfId="1771" xr:uid="{00000000-0005-0000-0000-0000E1060000}"/>
    <cellStyle name="20% - Ênfase6 131" xfId="1772" xr:uid="{00000000-0005-0000-0000-0000E2060000}"/>
    <cellStyle name="20% - Ênfase6 132" xfId="1773" xr:uid="{00000000-0005-0000-0000-0000E3060000}"/>
    <cellStyle name="20% - Ênfase6 133" xfId="1774" xr:uid="{00000000-0005-0000-0000-0000E4060000}"/>
    <cellStyle name="20% - Ênfase6 134" xfId="1775" xr:uid="{00000000-0005-0000-0000-0000E5060000}"/>
    <cellStyle name="20% - Ênfase6 135" xfId="1776" xr:uid="{00000000-0005-0000-0000-0000E6060000}"/>
    <cellStyle name="20% - Ênfase6 136" xfId="1777" xr:uid="{00000000-0005-0000-0000-0000E7060000}"/>
    <cellStyle name="20% - Ênfase6 137" xfId="1778" xr:uid="{00000000-0005-0000-0000-0000E8060000}"/>
    <cellStyle name="20% - Ênfase6 138" xfId="1779" xr:uid="{00000000-0005-0000-0000-0000E9060000}"/>
    <cellStyle name="20% - Ênfase6 139" xfId="1780" xr:uid="{00000000-0005-0000-0000-0000EA060000}"/>
    <cellStyle name="20% - Ênfase6 14" xfId="1781" xr:uid="{00000000-0005-0000-0000-0000EB060000}"/>
    <cellStyle name="20% - Ênfase6 140" xfId="1782" xr:uid="{00000000-0005-0000-0000-0000EC060000}"/>
    <cellStyle name="20% - Ênfase6 141" xfId="1783" xr:uid="{00000000-0005-0000-0000-0000ED060000}"/>
    <cellStyle name="20% - Ênfase6 142" xfId="1784" xr:uid="{00000000-0005-0000-0000-0000EE060000}"/>
    <cellStyle name="20% - Ênfase6 143" xfId="1785" xr:uid="{00000000-0005-0000-0000-0000EF060000}"/>
    <cellStyle name="20% - Ênfase6 144" xfId="1786" xr:uid="{00000000-0005-0000-0000-0000F0060000}"/>
    <cellStyle name="20% - Ênfase6 145" xfId="1787" xr:uid="{00000000-0005-0000-0000-0000F1060000}"/>
    <cellStyle name="20% - Ênfase6 146" xfId="1788" xr:uid="{00000000-0005-0000-0000-0000F2060000}"/>
    <cellStyle name="20% - Ênfase6 147" xfId="1789" xr:uid="{00000000-0005-0000-0000-0000F3060000}"/>
    <cellStyle name="20% - Ênfase6 148" xfId="1790" xr:uid="{00000000-0005-0000-0000-0000F4060000}"/>
    <cellStyle name="20% - Ênfase6 149" xfId="1791" xr:uid="{00000000-0005-0000-0000-0000F5060000}"/>
    <cellStyle name="20% - Ênfase6 15" xfId="1792" xr:uid="{00000000-0005-0000-0000-0000F6060000}"/>
    <cellStyle name="20% - Ênfase6 150" xfId="1793" xr:uid="{00000000-0005-0000-0000-0000F7060000}"/>
    <cellStyle name="20% - Ênfase6 151" xfId="1794" xr:uid="{00000000-0005-0000-0000-0000F8060000}"/>
    <cellStyle name="20% - Ênfase6 152" xfId="1795" xr:uid="{00000000-0005-0000-0000-0000F9060000}"/>
    <cellStyle name="20% - Ênfase6 153" xfId="1796" xr:uid="{00000000-0005-0000-0000-0000FA060000}"/>
    <cellStyle name="20% - Ênfase6 154" xfId="1797" xr:uid="{00000000-0005-0000-0000-0000FB060000}"/>
    <cellStyle name="20% - Ênfase6 155" xfId="1798" xr:uid="{00000000-0005-0000-0000-0000FC060000}"/>
    <cellStyle name="20% - Ênfase6 156" xfId="1799" xr:uid="{00000000-0005-0000-0000-0000FD060000}"/>
    <cellStyle name="20% - Ênfase6 157" xfId="1800" xr:uid="{00000000-0005-0000-0000-0000FE060000}"/>
    <cellStyle name="20% - Ênfase6 158" xfId="1801" xr:uid="{00000000-0005-0000-0000-0000FF060000}"/>
    <cellStyle name="20% - Ênfase6 159" xfId="1802" xr:uid="{00000000-0005-0000-0000-000000070000}"/>
    <cellStyle name="20% - Ênfase6 16" xfId="1803" xr:uid="{00000000-0005-0000-0000-000001070000}"/>
    <cellStyle name="20% - Ênfase6 160" xfId="1804" xr:uid="{00000000-0005-0000-0000-000002070000}"/>
    <cellStyle name="20% - Ênfase6 17" xfId="1805" xr:uid="{00000000-0005-0000-0000-000003070000}"/>
    <cellStyle name="20% - Ênfase6 18" xfId="1806" xr:uid="{00000000-0005-0000-0000-000004070000}"/>
    <cellStyle name="20% - Ênfase6 19" xfId="1807" xr:uid="{00000000-0005-0000-0000-000005070000}"/>
    <cellStyle name="20% - Ênfase6 2" xfId="1808" xr:uid="{00000000-0005-0000-0000-000006070000}"/>
    <cellStyle name="20% - Ênfase6 2 2" xfId="1809" xr:uid="{00000000-0005-0000-0000-000007070000}"/>
    <cellStyle name="20% - Ênfase6 2 2 2" xfId="1810" xr:uid="{00000000-0005-0000-0000-000008070000}"/>
    <cellStyle name="20% - Ênfase6 2 2 3" xfId="1811" xr:uid="{00000000-0005-0000-0000-000009070000}"/>
    <cellStyle name="20% - Ênfase6 2 2 3 2" xfId="1812" xr:uid="{00000000-0005-0000-0000-00000A070000}"/>
    <cellStyle name="20% - Ênfase6 2 2 4" xfId="1813" xr:uid="{00000000-0005-0000-0000-00000B070000}"/>
    <cellStyle name="20% - Ênfase6 2 3" xfId="1814" xr:uid="{00000000-0005-0000-0000-00000C070000}"/>
    <cellStyle name="20% - Ênfase6 2 4" xfId="1815" xr:uid="{00000000-0005-0000-0000-00000D070000}"/>
    <cellStyle name="20% - Ênfase6 2 4 2" xfId="1816" xr:uid="{00000000-0005-0000-0000-00000E070000}"/>
    <cellStyle name="20% - Ênfase6 2 5" xfId="1817" xr:uid="{00000000-0005-0000-0000-00000F070000}"/>
    <cellStyle name="20% - Ênfase6 20" xfId="1818" xr:uid="{00000000-0005-0000-0000-000010070000}"/>
    <cellStyle name="20% - Ênfase6 21" xfId="1819" xr:uid="{00000000-0005-0000-0000-000011070000}"/>
    <cellStyle name="20% - Ênfase6 22" xfId="1820" xr:uid="{00000000-0005-0000-0000-000012070000}"/>
    <cellStyle name="20% - Ênfase6 23" xfId="1821" xr:uid="{00000000-0005-0000-0000-000013070000}"/>
    <cellStyle name="20% - Ênfase6 24" xfId="1822" xr:uid="{00000000-0005-0000-0000-000014070000}"/>
    <cellStyle name="20% - Ênfase6 25" xfId="1823" xr:uid="{00000000-0005-0000-0000-000015070000}"/>
    <cellStyle name="20% - Ênfase6 26" xfId="1824" xr:uid="{00000000-0005-0000-0000-000016070000}"/>
    <cellStyle name="20% - Ênfase6 27" xfId="1825" xr:uid="{00000000-0005-0000-0000-000017070000}"/>
    <cellStyle name="20% - Ênfase6 28" xfId="1826" xr:uid="{00000000-0005-0000-0000-000018070000}"/>
    <cellStyle name="20% - Ênfase6 29" xfId="1827" xr:uid="{00000000-0005-0000-0000-000019070000}"/>
    <cellStyle name="20% - Ênfase6 3" xfId="1828" xr:uid="{00000000-0005-0000-0000-00001A070000}"/>
    <cellStyle name="20% - Ênfase6 3 2" xfId="1829" xr:uid="{00000000-0005-0000-0000-00001B070000}"/>
    <cellStyle name="20% - Ênfase6 3 2 2" xfId="1830" xr:uid="{00000000-0005-0000-0000-00001C070000}"/>
    <cellStyle name="20% - Ênfase6 3 2 2 2" xfId="1831" xr:uid="{00000000-0005-0000-0000-00001D070000}"/>
    <cellStyle name="20% - Ênfase6 3 2 3" xfId="1832" xr:uid="{00000000-0005-0000-0000-00001E070000}"/>
    <cellStyle name="20% - Ênfase6 3 3" xfId="1833" xr:uid="{00000000-0005-0000-0000-00001F070000}"/>
    <cellStyle name="20% - Ênfase6 3 4" xfId="1834" xr:uid="{00000000-0005-0000-0000-000020070000}"/>
    <cellStyle name="20% - Ênfase6 3 4 2" xfId="1835" xr:uid="{00000000-0005-0000-0000-000021070000}"/>
    <cellStyle name="20% - Ênfase6 3 5" xfId="1836" xr:uid="{00000000-0005-0000-0000-000022070000}"/>
    <cellStyle name="20% - Ênfase6 30" xfId="1837" xr:uid="{00000000-0005-0000-0000-000023070000}"/>
    <cellStyle name="20% - Ênfase6 31" xfId="1838" xr:uid="{00000000-0005-0000-0000-000024070000}"/>
    <cellStyle name="20% - Ênfase6 32" xfId="1839" xr:uid="{00000000-0005-0000-0000-000025070000}"/>
    <cellStyle name="20% - Ênfase6 33" xfId="1840" xr:uid="{00000000-0005-0000-0000-000026070000}"/>
    <cellStyle name="20% - Ênfase6 34" xfId="1841" xr:uid="{00000000-0005-0000-0000-000027070000}"/>
    <cellStyle name="20% - Ênfase6 35" xfId="1842" xr:uid="{00000000-0005-0000-0000-000028070000}"/>
    <cellStyle name="20% - Ênfase6 36" xfId="1843" xr:uid="{00000000-0005-0000-0000-000029070000}"/>
    <cellStyle name="20% - Ênfase6 37" xfId="1844" xr:uid="{00000000-0005-0000-0000-00002A070000}"/>
    <cellStyle name="20% - Ênfase6 38" xfId="1845" xr:uid="{00000000-0005-0000-0000-00002B070000}"/>
    <cellStyle name="20% - Ênfase6 39" xfId="1846" xr:uid="{00000000-0005-0000-0000-00002C070000}"/>
    <cellStyle name="20% - Ênfase6 4" xfId="1847" xr:uid="{00000000-0005-0000-0000-00002D070000}"/>
    <cellStyle name="20% - Ênfase6 4 2" xfId="1848" xr:uid="{00000000-0005-0000-0000-00002E070000}"/>
    <cellStyle name="20% - Ênfase6 4 2 2" xfId="1849" xr:uid="{00000000-0005-0000-0000-00002F070000}"/>
    <cellStyle name="20% - Ênfase6 4 2 2 2" xfId="1850" xr:uid="{00000000-0005-0000-0000-000030070000}"/>
    <cellStyle name="20% - Ênfase6 4 2 3" xfId="1851" xr:uid="{00000000-0005-0000-0000-000031070000}"/>
    <cellStyle name="20% - Ênfase6 4 3" xfId="1852" xr:uid="{00000000-0005-0000-0000-000032070000}"/>
    <cellStyle name="20% - Ênfase6 4 4" xfId="1853" xr:uid="{00000000-0005-0000-0000-000033070000}"/>
    <cellStyle name="20% - Ênfase6 4 4 2" xfId="1854" xr:uid="{00000000-0005-0000-0000-000034070000}"/>
    <cellStyle name="20% - Ênfase6 4 5" xfId="1855" xr:uid="{00000000-0005-0000-0000-000035070000}"/>
    <cellStyle name="20% - Ênfase6 40" xfId="1856" xr:uid="{00000000-0005-0000-0000-000036070000}"/>
    <cellStyle name="20% - Ênfase6 41" xfId="1857" xr:uid="{00000000-0005-0000-0000-000037070000}"/>
    <cellStyle name="20% - Ênfase6 42" xfId="1858" xr:uid="{00000000-0005-0000-0000-000038070000}"/>
    <cellStyle name="20% - Ênfase6 43" xfId="1859" xr:uid="{00000000-0005-0000-0000-000039070000}"/>
    <cellStyle name="20% - Ênfase6 44" xfId="1860" xr:uid="{00000000-0005-0000-0000-00003A070000}"/>
    <cellStyle name="20% - Ênfase6 45" xfId="1861" xr:uid="{00000000-0005-0000-0000-00003B070000}"/>
    <cellStyle name="20% - Ênfase6 46" xfId="1862" xr:uid="{00000000-0005-0000-0000-00003C070000}"/>
    <cellStyle name="20% - Ênfase6 47" xfId="1863" xr:uid="{00000000-0005-0000-0000-00003D070000}"/>
    <cellStyle name="20% - Ênfase6 48" xfId="1864" xr:uid="{00000000-0005-0000-0000-00003E070000}"/>
    <cellStyle name="20% - Ênfase6 49" xfId="1865" xr:uid="{00000000-0005-0000-0000-00003F070000}"/>
    <cellStyle name="20% - Ênfase6 5" xfId="1866" xr:uid="{00000000-0005-0000-0000-000040070000}"/>
    <cellStyle name="20% - Ênfase6 5 2" xfId="1867" xr:uid="{00000000-0005-0000-0000-000041070000}"/>
    <cellStyle name="20% - Ênfase6 5 2 2" xfId="1868" xr:uid="{00000000-0005-0000-0000-000042070000}"/>
    <cellStyle name="20% - Ênfase6 5 2 2 2" xfId="1869" xr:uid="{00000000-0005-0000-0000-000043070000}"/>
    <cellStyle name="20% - Ênfase6 5 2 3" xfId="1870" xr:uid="{00000000-0005-0000-0000-000044070000}"/>
    <cellStyle name="20% - Ênfase6 5 3" xfId="1871" xr:uid="{00000000-0005-0000-0000-000045070000}"/>
    <cellStyle name="20% - Ênfase6 5 4" xfId="1872" xr:uid="{00000000-0005-0000-0000-000046070000}"/>
    <cellStyle name="20% - Ênfase6 5 4 2" xfId="1873" xr:uid="{00000000-0005-0000-0000-000047070000}"/>
    <cellStyle name="20% - Ênfase6 5 5" xfId="1874" xr:uid="{00000000-0005-0000-0000-000048070000}"/>
    <cellStyle name="20% - Ênfase6 50" xfId="1875" xr:uid="{00000000-0005-0000-0000-000049070000}"/>
    <cellStyle name="20% - Ênfase6 51" xfId="1876" xr:uid="{00000000-0005-0000-0000-00004A070000}"/>
    <cellStyle name="20% - Ênfase6 52" xfId="1877" xr:uid="{00000000-0005-0000-0000-00004B070000}"/>
    <cellStyle name="20% - Ênfase6 53" xfId="1878" xr:uid="{00000000-0005-0000-0000-00004C070000}"/>
    <cellStyle name="20% - Ênfase6 54" xfId="1879" xr:uid="{00000000-0005-0000-0000-00004D070000}"/>
    <cellStyle name="20% - Ênfase6 55" xfId="1880" xr:uid="{00000000-0005-0000-0000-00004E070000}"/>
    <cellStyle name="20% - Ênfase6 56" xfId="1881" xr:uid="{00000000-0005-0000-0000-00004F070000}"/>
    <cellStyle name="20% - Ênfase6 57" xfId="1882" xr:uid="{00000000-0005-0000-0000-000050070000}"/>
    <cellStyle name="20% - Ênfase6 58" xfId="1883" xr:uid="{00000000-0005-0000-0000-000051070000}"/>
    <cellStyle name="20% - Ênfase6 59" xfId="1884" xr:uid="{00000000-0005-0000-0000-000052070000}"/>
    <cellStyle name="20% - Ênfase6 6" xfId="1885" xr:uid="{00000000-0005-0000-0000-000053070000}"/>
    <cellStyle name="20% - Ênfase6 6 2" xfId="1886" xr:uid="{00000000-0005-0000-0000-000054070000}"/>
    <cellStyle name="20% - Ênfase6 6 2 2" xfId="1887" xr:uid="{00000000-0005-0000-0000-000055070000}"/>
    <cellStyle name="20% - Ênfase6 6 2 2 2" xfId="1888" xr:uid="{00000000-0005-0000-0000-000056070000}"/>
    <cellStyle name="20% - Ênfase6 6 2 3" xfId="1889" xr:uid="{00000000-0005-0000-0000-000057070000}"/>
    <cellStyle name="20% - Ênfase6 6 3" xfId="1890" xr:uid="{00000000-0005-0000-0000-000058070000}"/>
    <cellStyle name="20% - Ênfase6 6 4" xfId="1891" xr:uid="{00000000-0005-0000-0000-000059070000}"/>
    <cellStyle name="20% - Ênfase6 6 4 2" xfId="1892" xr:uid="{00000000-0005-0000-0000-00005A070000}"/>
    <cellStyle name="20% - Ênfase6 6 5" xfId="1893" xr:uid="{00000000-0005-0000-0000-00005B070000}"/>
    <cellStyle name="20% - Ênfase6 60" xfId="1894" xr:uid="{00000000-0005-0000-0000-00005C070000}"/>
    <cellStyle name="20% - Ênfase6 61" xfId="1895" xr:uid="{00000000-0005-0000-0000-00005D070000}"/>
    <cellStyle name="20% - Ênfase6 62" xfId="1896" xr:uid="{00000000-0005-0000-0000-00005E070000}"/>
    <cellStyle name="20% - Ênfase6 63" xfId="1897" xr:uid="{00000000-0005-0000-0000-00005F070000}"/>
    <cellStyle name="20% - Ênfase6 64" xfId="1898" xr:uid="{00000000-0005-0000-0000-000060070000}"/>
    <cellStyle name="20% - Ênfase6 65" xfId="1899" xr:uid="{00000000-0005-0000-0000-000061070000}"/>
    <cellStyle name="20% - Ênfase6 66" xfId="1900" xr:uid="{00000000-0005-0000-0000-000062070000}"/>
    <cellStyle name="20% - Ênfase6 67" xfId="1901" xr:uid="{00000000-0005-0000-0000-000063070000}"/>
    <cellStyle name="20% - Ênfase6 68" xfId="1902" xr:uid="{00000000-0005-0000-0000-000064070000}"/>
    <cellStyle name="20% - Ênfase6 69" xfId="1903" xr:uid="{00000000-0005-0000-0000-000065070000}"/>
    <cellStyle name="20% - Ênfase6 7" xfId="1904" xr:uid="{00000000-0005-0000-0000-000066070000}"/>
    <cellStyle name="20% - Ênfase6 7 2" xfId="1905" xr:uid="{00000000-0005-0000-0000-000067070000}"/>
    <cellStyle name="20% - Ênfase6 7 2 2" xfId="1906" xr:uid="{00000000-0005-0000-0000-000068070000}"/>
    <cellStyle name="20% - Ênfase6 7 2 2 2" xfId="1907" xr:uid="{00000000-0005-0000-0000-000069070000}"/>
    <cellStyle name="20% - Ênfase6 7 2 3" xfId="1908" xr:uid="{00000000-0005-0000-0000-00006A070000}"/>
    <cellStyle name="20% - Ênfase6 7 3" xfId="1909" xr:uid="{00000000-0005-0000-0000-00006B070000}"/>
    <cellStyle name="20% - Ênfase6 7 4" xfId="1910" xr:uid="{00000000-0005-0000-0000-00006C070000}"/>
    <cellStyle name="20% - Ênfase6 7 4 2" xfId="1911" xr:uid="{00000000-0005-0000-0000-00006D070000}"/>
    <cellStyle name="20% - Ênfase6 7 5" xfId="1912" xr:uid="{00000000-0005-0000-0000-00006E070000}"/>
    <cellStyle name="20% - Ênfase6 70" xfId="1913" xr:uid="{00000000-0005-0000-0000-00006F070000}"/>
    <cellStyle name="20% - Ênfase6 71" xfId="1914" xr:uid="{00000000-0005-0000-0000-000070070000}"/>
    <cellStyle name="20% - Ênfase6 72" xfId="1915" xr:uid="{00000000-0005-0000-0000-000071070000}"/>
    <cellStyle name="20% - Ênfase6 73" xfId="1916" xr:uid="{00000000-0005-0000-0000-000072070000}"/>
    <cellStyle name="20% - Ênfase6 74" xfId="1917" xr:uid="{00000000-0005-0000-0000-000073070000}"/>
    <cellStyle name="20% - Ênfase6 75" xfId="1918" xr:uid="{00000000-0005-0000-0000-000074070000}"/>
    <cellStyle name="20% - Ênfase6 76" xfId="1919" xr:uid="{00000000-0005-0000-0000-000075070000}"/>
    <cellStyle name="20% - Ênfase6 77" xfId="1920" xr:uid="{00000000-0005-0000-0000-000076070000}"/>
    <cellStyle name="20% - Ênfase6 78" xfId="1921" xr:uid="{00000000-0005-0000-0000-000077070000}"/>
    <cellStyle name="20% - Ênfase6 79" xfId="1922" xr:uid="{00000000-0005-0000-0000-000078070000}"/>
    <cellStyle name="20% - Ênfase6 8" xfId="1923" xr:uid="{00000000-0005-0000-0000-000079070000}"/>
    <cellStyle name="20% - Ênfase6 8 2" xfId="1924" xr:uid="{00000000-0005-0000-0000-00007A070000}"/>
    <cellStyle name="20% - Ênfase6 8 2 2" xfId="1925" xr:uid="{00000000-0005-0000-0000-00007B070000}"/>
    <cellStyle name="20% - Ênfase6 8 2 2 2" xfId="1926" xr:uid="{00000000-0005-0000-0000-00007C070000}"/>
    <cellStyle name="20% - Ênfase6 8 2 3" xfId="1927" xr:uid="{00000000-0005-0000-0000-00007D070000}"/>
    <cellStyle name="20% - Ênfase6 8 3" xfId="1928" xr:uid="{00000000-0005-0000-0000-00007E070000}"/>
    <cellStyle name="20% - Ênfase6 8 4" xfId="1929" xr:uid="{00000000-0005-0000-0000-00007F070000}"/>
    <cellStyle name="20% - Ênfase6 8 4 2" xfId="1930" xr:uid="{00000000-0005-0000-0000-000080070000}"/>
    <cellStyle name="20% - Ênfase6 8 5" xfId="1931" xr:uid="{00000000-0005-0000-0000-000081070000}"/>
    <cellStyle name="20% - Ênfase6 80" xfId="1932" xr:uid="{00000000-0005-0000-0000-000082070000}"/>
    <cellStyle name="20% - Ênfase6 81" xfId="1933" xr:uid="{00000000-0005-0000-0000-000083070000}"/>
    <cellStyle name="20% - Ênfase6 82" xfId="1934" xr:uid="{00000000-0005-0000-0000-000084070000}"/>
    <cellStyle name="20% - Ênfase6 83" xfId="1935" xr:uid="{00000000-0005-0000-0000-000085070000}"/>
    <cellStyle name="20% - Ênfase6 84" xfId="1936" xr:uid="{00000000-0005-0000-0000-000086070000}"/>
    <cellStyle name="20% - Ênfase6 85" xfId="1937" xr:uid="{00000000-0005-0000-0000-000087070000}"/>
    <cellStyle name="20% - Ênfase6 85 2" xfId="1938" xr:uid="{00000000-0005-0000-0000-000088070000}"/>
    <cellStyle name="20% - Ênfase6 85 2 2" xfId="1939" xr:uid="{00000000-0005-0000-0000-000089070000}"/>
    <cellStyle name="20% - Ênfase6 85 3" xfId="1940" xr:uid="{00000000-0005-0000-0000-00008A070000}"/>
    <cellStyle name="20% - Ênfase6 86" xfId="1941" xr:uid="{00000000-0005-0000-0000-00008B070000}"/>
    <cellStyle name="20% - Ênfase6 86 2" xfId="1942" xr:uid="{00000000-0005-0000-0000-00008C070000}"/>
    <cellStyle name="20% - Ênfase6 86 2 2" xfId="1943" xr:uid="{00000000-0005-0000-0000-00008D070000}"/>
    <cellStyle name="20% - Ênfase6 86 3" xfId="1944" xr:uid="{00000000-0005-0000-0000-00008E070000}"/>
    <cellStyle name="20% - Ênfase6 87" xfId="1945" xr:uid="{00000000-0005-0000-0000-00008F070000}"/>
    <cellStyle name="20% - Ênfase6 87 2" xfId="1946" xr:uid="{00000000-0005-0000-0000-000090070000}"/>
    <cellStyle name="20% - Ênfase6 87 2 2" xfId="1947" xr:uid="{00000000-0005-0000-0000-000091070000}"/>
    <cellStyle name="20% - Ênfase6 87 3" xfId="1948" xr:uid="{00000000-0005-0000-0000-000092070000}"/>
    <cellStyle name="20% - Ênfase6 88" xfId="1949" xr:uid="{00000000-0005-0000-0000-000093070000}"/>
    <cellStyle name="20% - Ênfase6 88 2" xfId="1950" xr:uid="{00000000-0005-0000-0000-000094070000}"/>
    <cellStyle name="20% - Ênfase6 88 2 2" xfId="1951" xr:uid="{00000000-0005-0000-0000-000095070000}"/>
    <cellStyle name="20% - Ênfase6 88 3" xfId="1952" xr:uid="{00000000-0005-0000-0000-000096070000}"/>
    <cellStyle name="20% - Ênfase6 89" xfId="1953" xr:uid="{00000000-0005-0000-0000-000097070000}"/>
    <cellStyle name="20% - Ênfase6 89 2" xfId="1954" xr:uid="{00000000-0005-0000-0000-000098070000}"/>
    <cellStyle name="20% - Ênfase6 89 2 2" xfId="1955" xr:uid="{00000000-0005-0000-0000-000099070000}"/>
    <cellStyle name="20% - Ênfase6 89 3" xfId="1956" xr:uid="{00000000-0005-0000-0000-00009A070000}"/>
    <cellStyle name="20% - Ênfase6 9" xfId="1957" xr:uid="{00000000-0005-0000-0000-00009B070000}"/>
    <cellStyle name="20% - Ênfase6 9 2" xfId="1958" xr:uid="{00000000-0005-0000-0000-00009C070000}"/>
    <cellStyle name="20% - Ênfase6 9 3" xfId="1959" xr:uid="{00000000-0005-0000-0000-00009D070000}"/>
    <cellStyle name="20% - Ênfase6 9 3 2" xfId="1960" xr:uid="{00000000-0005-0000-0000-00009E070000}"/>
    <cellStyle name="20% - Ênfase6 9 4" xfId="1961" xr:uid="{00000000-0005-0000-0000-00009F070000}"/>
    <cellStyle name="20% - Ênfase6 90" xfId="1962" xr:uid="{00000000-0005-0000-0000-0000A0070000}"/>
    <cellStyle name="20% - Ênfase6 90 2" xfId="1963" xr:uid="{00000000-0005-0000-0000-0000A1070000}"/>
    <cellStyle name="20% - Ênfase6 90 2 2" xfId="1964" xr:uid="{00000000-0005-0000-0000-0000A2070000}"/>
    <cellStyle name="20% - Ênfase6 90 3" xfId="1965" xr:uid="{00000000-0005-0000-0000-0000A3070000}"/>
    <cellStyle name="20% - Ênfase6 91" xfId="1966" xr:uid="{00000000-0005-0000-0000-0000A4070000}"/>
    <cellStyle name="20% - Ênfase6 91 2" xfId="1967" xr:uid="{00000000-0005-0000-0000-0000A5070000}"/>
    <cellStyle name="20% - Ênfase6 91 2 2" xfId="1968" xr:uid="{00000000-0005-0000-0000-0000A6070000}"/>
    <cellStyle name="20% - Ênfase6 91 3" xfId="1969" xr:uid="{00000000-0005-0000-0000-0000A7070000}"/>
    <cellStyle name="20% - Ênfase6 92" xfId="1970" xr:uid="{00000000-0005-0000-0000-0000A8070000}"/>
    <cellStyle name="20% - Ênfase6 92 2" xfId="1971" xr:uid="{00000000-0005-0000-0000-0000A9070000}"/>
    <cellStyle name="20% - Ênfase6 92 2 2" xfId="1972" xr:uid="{00000000-0005-0000-0000-0000AA070000}"/>
    <cellStyle name="20% - Ênfase6 92 3" xfId="1973" xr:uid="{00000000-0005-0000-0000-0000AB070000}"/>
    <cellStyle name="20% - Ênfase6 93" xfId="1974" xr:uid="{00000000-0005-0000-0000-0000AC070000}"/>
    <cellStyle name="20% - Ênfase6 93 2" xfId="1975" xr:uid="{00000000-0005-0000-0000-0000AD070000}"/>
    <cellStyle name="20% - Ênfase6 93 2 2" xfId="1976" xr:uid="{00000000-0005-0000-0000-0000AE070000}"/>
    <cellStyle name="20% - Ênfase6 93 3" xfId="1977" xr:uid="{00000000-0005-0000-0000-0000AF070000}"/>
    <cellStyle name="20% - Ênfase6 94" xfId="1978" xr:uid="{00000000-0005-0000-0000-0000B0070000}"/>
    <cellStyle name="20% - Ênfase6 94 2" xfId="1979" xr:uid="{00000000-0005-0000-0000-0000B1070000}"/>
    <cellStyle name="20% - Ênfase6 94 2 2" xfId="1980" xr:uid="{00000000-0005-0000-0000-0000B2070000}"/>
    <cellStyle name="20% - Ênfase6 94 3" xfId="1981" xr:uid="{00000000-0005-0000-0000-0000B3070000}"/>
    <cellStyle name="20% - Ênfase6 95" xfId="1982" xr:uid="{00000000-0005-0000-0000-0000B4070000}"/>
    <cellStyle name="20% - Ênfase6 95 2" xfId="1983" xr:uid="{00000000-0005-0000-0000-0000B5070000}"/>
    <cellStyle name="20% - Ênfase6 95 2 2" xfId="1984" xr:uid="{00000000-0005-0000-0000-0000B6070000}"/>
    <cellStyle name="20% - Ênfase6 95 3" xfId="1985" xr:uid="{00000000-0005-0000-0000-0000B7070000}"/>
    <cellStyle name="20% - Ênfase6 96" xfId="1986" xr:uid="{00000000-0005-0000-0000-0000B8070000}"/>
    <cellStyle name="20% - Ênfase6 96 2" xfId="1987" xr:uid="{00000000-0005-0000-0000-0000B9070000}"/>
    <cellStyle name="20% - Ênfase6 96 2 2" xfId="1988" xr:uid="{00000000-0005-0000-0000-0000BA070000}"/>
    <cellStyle name="20% - Ênfase6 96 3" xfId="1989" xr:uid="{00000000-0005-0000-0000-0000BB070000}"/>
    <cellStyle name="20% - Ênfase6 97" xfId="1990" xr:uid="{00000000-0005-0000-0000-0000BC070000}"/>
    <cellStyle name="20% - Ênfase6 97 2" xfId="1991" xr:uid="{00000000-0005-0000-0000-0000BD070000}"/>
    <cellStyle name="20% - Ênfase6 97 2 2" xfId="1992" xr:uid="{00000000-0005-0000-0000-0000BE070000}"/>
    <cellStyle name="20% - Ênfase6 97 3" xfId="1993" xr:uid="{00000000-0005-0000-0000-0000BF070000}"/>
    <cellStyle name="20% - Ênfase6 98" xfId="1994" xr:uid="{00000000-0005-0000-0000-0000C0070000}"/>
    <cellStyle name="20% - Ênfase6 98 2" xfId="1995" xr:uid="{00000000-0005-0000-0000-0000C1070000}"/>
    <cellStyle name="20% - Ênfase6 98 2 2" xfId="1996" xr:uid="{00000000-0005-0000-0000-0000C2070000}"/>
    <cellStyle name="20% - Ênfase6 98 3" xfId="1997" xr:uid="{00000000-0005-0000-0000-0000C3070000}"/>
    <cellStyle name="20% - Ênfase6 99" xfId="1998" xr:uid="{00000000-0005-0000-0000-0000C4070000}"/>
    <cellStyle name="20% - Ênfase6 99 2" xfId="1999" xr:uid="{00000000-0005-0000-0000-0000C5070000}"/>
    <cellStyle name="20% - Ênfase6 99 2 2" xfId="2000" xr:uid="{00000000-0005-0000-0000-0000C6070000}"/>
    <cellStyle name="20% - Ênfase6 99 3" xfId="2001" xr:uid="{00000000-0005-0000-0000-0000C7070000}"/>
    <cellStyle name="40% - Ênfase1 10" xfId="2002" xr:uid="{00000000-0005-0000-0000-0000C8070000}"/>
    <cellStyle name="40% - Ênfase1 10 2" xfId="2003" xr:uid="{00000000-0005-0000-0000-0000C9070000}"/>
    <cellStyle name="40% - Ênfase1 100" xfId="2004" xr:uid="{00000000-0005-0000-0000-0000CA070000}"/>
    <cellStyle name="40% - Ênfase1 100 2" xfId="2005" xr:uid="{00000000-0005-0000-0000-0000CB070000}"/>
    <cellStyle name="40% - Ênfase1 100 2 2" xfId="2006" xr:uid="{00000000-0005-0000-0000-0000CC070000}"/>
    <cellStyle name="40% - Ênfase1 100 3" xfId="2007" xr:uid="{00000000-0005-0000-0000-0000CD070000}"/>
    <cellStyle name="40% - Ênfase1 101" xfId="2008" xr:uid="{00000000-0005-0000-0000-0000CE070000}"/>
    <cellStyle name="40% - Ênfase1 101 2" xfId="2009" xr:uid="{00000000-0005-0000-0000-0000CF070000}"/>
    <cellStyle name="40% - Ênfase1 101 2 2" xfId="2010" xr:uid="{00000000-0005-0000-0000-0000D0070000}"/>
    <cellStyle name="40% - Ênfase1 101 3" xfId="2011" xr:uid="{00000000-0005-0000-0000-0000D1070000}"/>
    <cellStyle name="40% - Ênfase1 102" xfId="2012" xr:uid="{00000000-0005-0000-0000-0000D2070000}"/>
    <cellStyle name="40% - Ênfase1 102 2" xfId="2013" xr:uid="{00000000-0005-0000-0000-0000D3070000}"/>
    <cellStyle name="40% - Ênfase1 102 2 2" xfId="2014" xr:uid="{00000000-0005-0000-0000-0000D4070000}"/>
    <cellStyle name="40% - Ênfase1 102 3" xfId="2015" xr:uid="{00000000-0005-0000-0000-0000D5070000}"/>
    <cellStyle name="40% - Ênfase1 103" xfId="2016" xr:uid="{00000000-0005-0000-0000-0000D6070000}"/>
    <cellStyle name="40% - Ênfase1 103 2" xfId="2017" xr:uid="{00000000-0005-0000-0000-0000D7070000}"/>
    <cellStyle name="40% - Ênfase1 103 2 2" xfId="2018" xr:uid="{00000000-0005-0000-0000-0000D8070000}"/>
    <cellStyle name="40% - Ênfase1 103 3" xfId="2019" xr:uid="{00000000-0005-0000-0000-0000D9070000}"/>
    <cellStyle name="40% - Ênfase1 104" xfId="2020" xr:uid="{00000000-0005-0000-0000-0000DA070000}"/>
    <cellStyle name="40% - Ênfase1 104 2" xfId="2021" xr:uid="{00000000-0005-0000-0000-0000DB070000}"/>
    <cellStyle name="40% - Ênfase1 104 2 2" xfId="2022" xr:uid="{00000000-0005-0000-0000-0000DC070000}"/>
    <cellStyle name="40% - Ênfase1 104 3" xfId="2023" xr:uid="{00000000-0005-0000-0000-0000DD070000}"/>
    <cellStyle name="40% - Ênfase1 105" xfId="2024" xr:uid="{00000000-0005-0000-0000-0000DE070000}"/>
    <cellStyle name="40% - Ênfase1 105 2" xfId="2025" xr:uid="{00000000-0005-0000-0000-0000DF070000}"/>
    <cellStyle name="40% - Ênfase1 105 2 2" xfId="2026" xr:uid="{00000000-0005-0000-0000-0000E0070000}"/>
    <cellStyle name="40% - Ênfase1 105 3" xfId="2027" xr:uid="{00000000-0005-0000-0000-0000E1070000}"/>
    <cellStyle name="40% - Ênfase1 106" xfId="2028" xr:uid="{00000000-0005-0000-0000-0000E2070000}"/>
    <cellStyle name="40% - Ênfase1 106 2" xfId="2029" xr:uid="{00000000-0005-0000-0000-0000E3070000}"/>
    <cellStyle name="40% - Ênfase1 106 2 2" xfId="2030" xr:uid="{00000000-0005-0000-0000-0000E4070000}"/>
    <cellStyle name="40% - Ênfase1 106 3" xfId="2031" xr:uid="{00000000-0005-0000-0000-0000E5070000}"/>
    <cellStyle name="40% - Ênfase1 107" xfId="2032" xr:uid="{00000000-0005-0000-0000-0000E6070000}"/>
    <cellStyle name="40% - Ênfase1 107 2" xfId="2033" xr:uid="{00000000-0005-0000-0000-0000E7070000}"/>
    <cellStyle name="40% - Ênfase1 107 2 2" xfId="2034" xr:uid="{00000000-0005-0000-0000-0000E8070000}"/>
    <cellStyle name="40% - Ênfase1 107 3" xfId="2035" xr:uid="{00000000-0005-0000-0000-0000E9070000}"/>
    <cellStyle name="40% - Ênfase1 108" xfId="2036" xr:uid="{00000000-0005-0000-0000-0000EA070000}"/>
    <cellStyle name="40% - Ênfase1 108 2" xfId="2037" xr:uid="{00000000-0005-0000-0000-0000EB070000}"/>
    <cellStyle name="40% - Ênfase1 108 2 2" xfId="2038" xr:uid="{00000000-0005-0000-0000-0000EC070000}"/>
    <cellStyle name="40% - Ênfase1 108 3" xfId="2039" xr:uid="{00000000-0005-0000-0000-0000ED070000}"/>
    <cellStyle name="40% - Ênfase1 109" xfId="2040" xr:uid="{00000000-0005-0000-0000-0000EE070000}"/>
    <cellStyle name="40% - Ênfase1 109 2" xfId="2041" xr:uid="{00000000-0005-0000-0000-0000EF070000}"/>
    <cellStyle name="40% - Ênfase1 109 2 2" xfId="2042" xr:uid="{00000000-0005-0000-0000-0000F0070000}"/>
    <cellStyle name="40% - Ênfase1 109 3" xfId="2043" xr:uid="{00000000-0005-0000-0000-0000F1070000}"/>
    <cellStyle name="40% - Ênfase1 11" xfId="2044" xr:uid="{00000000-0005-0000-0000-0000F2070000}"/>
    <cellStyle name="40% - Ênfase1 11 2" xfId="2045" xr:uid="{00000000-0005-0000-0000-0000F3070000}"/>
    <cellStyle name="40% - Ênfase1 11 3" xfId="2046" xr:uid="{00000000-0005-0000-0000-0000F4070000}"/>
    <cellStyle name="40% - Ênfase1 11 3 2" xfId="2047" xr:uid="{00000000-0005-0000-0000-0000F5070000}"/>
    <cellStyle name="40% - Ênfase1 11 4" xfId="2048" xr:uid="{00000000-0005-0000-0000-0000F6070000}"/>
    <cellStyle name="40% - Ênfase1 110" xfId="2049" xr:uid="{00000000-0005-0000-0000-0000F7070000}"/>
    <cellStyle name="40% - Ênfase1 110 2" xfId="2050" xr:uid="{00000000-0005-0000-0000-0000F8070000}"/>
    <cellStyle name="40% - Ênfase1 110 2 2" xfId="2051" xr:uid="{00000000-0005-0000-0000-0000F9070000}"/>
    <cellStyle name="40% - Ênfase1 110 3" xfId="2052" xr:uid="{00000000-0005-0000-0000-0000FA070000}"/>
    <cellStyle name="40% - Ênfase1 111" xfId="2053" xr:uid="{00000000-0005-0000-0000-0000FB070000}"/>
    <cellStyle name="40% - Ênfase1 111 2" xfId="2054" xr:uid="{00000000-0005-0000-0000-0000FC070000}"/>
    <cellStyle name="40% - Ênfase1 111 2 2" xfId="2055" xr:uid="{00000000-0005-0000-0000-0000FD070000}"/>
    <cellStyle name="40% - Ênfase1 111 3" xfId="2056" xr:uid="{00000000-0005-0000-0000-0000FE070000}"/>
    <cellStyle name="40% - Ênfase1 112" xfId="2057" xr:uid="{00000000-0005-0000-0000-0000FF070000}"/>
    <cellStyle name="40% - Ênfase1 112 2" xfId="2058" xr:uid="{00000000-0005-0000-0000-000000080000}"/>
    <cellStyle name="40% - Ênfase1 112 2 2" xfId="2059" xr:uid="{00000000-0005-0000-0000-000001080000}"/>
    <cellStyle name="40% - Ênfase1 112 3" xfId="2060" xr:uid="{00000000-0005-0000-0000-000002080000}"/>
    <cellStyle name="40% - Ênfase1 113" xfId="2061" xr:uid="{00000000-0005-0000-0000-000003080000}"/>
    <cellStyle name="40% - Ênfase1 113 2" xfId="2062" xr:uid="{00000000-0005-0000-0000-000004080000}"/>
    <cellStyle name="40% - Ênfase1 113 2 2" xfId="2063" xr:uid="{00000000-0005-0000-0000-000005080000}"/>
    <cellStyle name="40% - Ênfase1 113 3" xfId="2064" xr:uid="{00000000-0005-0000-0000-000006080000}"/>
    <cellStyle name="40% - Ênfase1 114" xfId="2065" xr:uid="{00000000-0005-0000-0000-000007080000}"/>
    <cellStyle name="40% - Ênfase1 114 2" xfId="2066" xr:uid="{00000000-0005-0000-0000-000008080000}"/>
    <cellStyle name="40% - Ênfase1 114 2 2" xfId="2067" xr:uid="{00000000-0005-0000-0000-000009080000}"/>
    <cellStyle name="40% - Ênfase1 114 3" xfId="2068" xr:uid="{00000000-0005-0000-0000-00000A080000}"/>
    <cellStyle name="40% - Ênfase1 115" xfId="2069" xr:uid="{00000000-0005-0000-0000-00000B080000}"/>
    <cellStyle name="40% - Ênfase1 115 2" xfId="2070" xr:uid="{00000000-0005-0000-0000-00000C080000}"/>
    <cellStyle name="40% - Ênfase1 115 2 2" xfId="2071" xr:uid="{00000000-0005-0000-0000-00000D080000}"/>
    <cellStyle name="40% - Ênfase1 115 3" xfId="2072" xr:uid="{00000000-0005-0000-0000-00000E080000}"/>
    <cellStyle name="40% - Ênfase1 116" xfId="2073" xr:uid="{00000000-0005-0000-0000-00000F080000}"/>
    <cellStyle name="40% - Ênfase1 116 2" xfId="2074" xr:uid="{00000000-0005-0000-0000-000010080000}"/>
    <cellStyle name="40% - Ênfase1 116 2 2" xfId="2075" xr:uid="{00000000-0005-0000-0000-000011080000}"/>
    <cellStyle name="40% - Ênfase1 116 3" xfId="2076" xr:uid="{00000000-0005-0000-0000-000012080000}"/>
    <cellStyle name="40% - Ênfase1 117" xfId="2077" xr:uid="{00000000-0005-0000-0000-000013080000}"/>
    <cellStyle name="40% - Ênfase1 117 2" xfId="2078" xr:uid="{00000000-0005-0000-0000-000014080000}"/>
    <cellStyle name="40% - Ênfase1 117 2 2" xfId="2079" xr:uid="{00000000-0005-0000-0000-000015080000}"/>
    <cellStyle name="40% - Ênfase1 117 3" xfId="2080" xr:uid="{00000000-0005-0000-0000-000016080000}"/>
    <cellStyle name="40% - Ênfase1 118" xfId="2081" xr:uid="{00000000-0005-0000-0000-000017080000}"/>
    <cellStyle name="40% - Ênfase1 118 2" xfId="2082" xr:uid="{00000000-0005-0000-0000-000018080000}"/>
    <cellStyle name="40% - Ênfase1 118 2 2" xfId="2083" xr:uid="{00000000-0005-0000-0000-000019080000}"/>
    <cellStyle name="40% - Ênfase1 118 3" xfId="2084" xr:uid="{00000000-0005-0000-0000-00001A080000}"/>
    <cellStyle name="40% - Ênfase1 119" xfId="2085" xr:uid="{00000000-0005-0000-0000-00001B080000}"/>
    <cellStyle name="40% - Ênfase1 119 2" xfId="2086" xr:uid="{00000000-0005-0000-0000-00001C080000}"/>
    <cellStyle name="40% - Ênfase1 119 2 2" xfId="2087" xr:uid="{00000000-0005-0000-0000-00001D080000}"/>
    <cellStyle name="40% - Ênfase1 119 3" xfId="2088" xr:uid="{00000000-0005-0000-0000-00001E080000}"/>
    <cellStyle name="40% - Ênfase1 12" xfId="2089" xr:uid="{00000000-0005-0000-0000-00001F080000}"/>
    <cellStyle name="40% - Ênfase1 120" xfId="2090" xr:uid="{00000000-0005-0000-0000-000020080000}"/>
    <cellStyle name="40% - Ênfase1 120 2" xfId="2091" xr:uid="{00000000-0005-0000-0000-000021080000}"/>
    <cellStyle name="40% - Ênfase1 121" xfId="2092" xr:uid="{00000000-0005-0000-0000-000022080000}"/>
    <cellStyle name="40% - Ênfase1 122" xfId="2093" xr:uid="{00000000-0005-0000-0000-000023080000}"/>
    <cellStyle name="40% - Ênfase1 122 2" xfId="2094" xr:uid="{00000000-0005-0000-0000-000024080000}"/>
    <cellStyle name="40% - Ênfase1 123" xfId="2095" xr:uid="{00000000-0005-0000-0000-000025080000}"/>
    <cellStyle name="40% - Ênfase1 124" xfId="2096" xr:uid="{00000000-0005-0000-0000-000026080000}"/>
    <cellStyle name="40% - Ênfase1 125" xfId="2097" xr:uid="{00000000-0005-0000-0000-000027080000}"/>
    <cellStyle name="40% - Ênfase1 126" xfId="2098" xr:uid="{00000000-0005-0000-0000-000028080000}"/>
    <cellStyle name="40% - Ênfase1 127" xfId="2099" xr:uid="{00000000-0005-0000-0000-000029080000}"/>
    <cellStyle name="40% - Ênfase1 128" xfId="2100" xr:uid="{00000000-0005-0000-0000-00002A080000}"/>
    <cellStyle name="40% - Ênfase1 129" xfId="2101" xr:uid="{00000000-0005-0000-0000-00002B080000}"/>
    <cellStyle name="40% - Ênfase1 13" xfId="2102" xr:uid="{00000000-0005-0000-0000-00002C080000}"/>
    <cellStyle name="40% - Ênfase1 130" xfId="2103" xr:uid="{00000000-0005-0000-0000-00002D080000}"/>
    <cellStyle name="40% - Ênfase1 131" xfId="2104" xr:uid="{00000000-0005-0000-0000-00002E080000}"/>
    <cellStyle name="40% - Ênfase1 132" xfId="2105" xr:uid="{00000000-0005-0000-0000-00002F080000}"/>
    <cellStyle name="40% - Ênfase1 133" xfId="2106" xr:uid="{00000000-0005-0000-0000-000030080000}"/>
    <cellStyle name="40% - Ênfase1 134" xfId="2107" xr:uid="{00000000-0005-0000-0000-000031080000}"/>
    <cellStyle name="40% - Ênfase1 135" xfId="2108" xr:uid="{00000000-0005-0000-0000-000032080000}"/>
    <cellStyle name="40% - Ênfase1 136" xfId="2109" xr:uid="{00000000-0005-0000-0000-000033080000}"/>
    <cellStyle name="40% - Ênfase1 137" xfId="2110" xr:uid="{00000000-0005-0000-0000-000034080000}"/>
    <cellStyle name="40% - Ênfase1 138" xfId="2111" xr:uid="{00000000-0005-0000-0000-000035080000}"/>
    <cellStyle name="40% - Ênfase1 139" xfId="2112" xr:uid="{00000000-0005-0000-0000-000036080000}"/>
    <cellStyle name="40% - Ênfase1 14" xfId="2113" xr:uid="{00000000-0005-0000-0000-000037080000}"/>
    <cellStyle name="40% - Ênfase1 140" xfId="2114" xr:uid="{00000000-0005-0000-0000-000038080000}"/>
    <cellStyle name="40% - Ênfase1 141" xfId="2115" xr:uid="{00000000-0005-0000-0000-000039080000}"/>
    <cellStyle name="40% - Ênfase1 142" xfId="2116" xr:uid="{00000000-0005-0000-0000-00003A080000}"/>
    <cellStyle name="40% - Ênfase1 143" xfId="2117" xr:uid="{00000000-0005-0000-0000-00003B080000}"/>
    <cellStyle name="40% - Ênfase1 144" xfId="2118" xr:uid="{00000000-0005-0000-0000-00003C080000}"/>
    <cellStyle name="40% - Ênfase1 145" xfId="2119" xr:uid="{00000000-0005-0000-0000-00003D080000}"/>
    <cellStyle name="40% - Ênfase1 146" xfId="2120" xr:uid="{00000000-0005-0000-0000-00003E080000}"/>
    <cellStyle name="40% - Ênfase1 147" xfId="2121" xr:uid="{00000000-0005-0000-0000-00003F080000}"/>
    <cellStyle name="40% - Ênfase1 148" xfId="2122" xr:uid="{00000000-0005-0000-0000-000040080000}"/>
    <cellStyle name="40% - Ênfase1 149" xfId="2123" xr:uid="{00000000-0005-0000-0000-000041080000}"/>
    <cellStyle name="40% - Ênfase1 15" xfId="2124" xr:uid="{00000000-0005-0000-0000-000042080000}"/>
    <cellStyle name="40% - Ênfase1 150" xfId="2125" xr:uid="{00000000-0005-0000-0000-000043080000}"/>
    <cellStyle name="40% - Ênfase1 151" xfId="2126" xr:uid="{00000000-0005-0000-0000-000044080000}"/>
    <cellStyle name="40% - Ênfase1 152" xfId="2127" xr:uid="{00000000-0005-0000-0000-000045080000}"/>
    <cellStyle name="40% - Ênfase1 153" xfId="2128" xr:uid="{00000000-0005-0000-0000-000046080000}"/>
    <cellStyle name="40% - Ênfase1 154" xfId="2129" xr:uid="{00000000-0005-0000-0000-000047080000}"/>
    <cellStyle name="40% - Ênfase1 155" xfId="2130" xr:uid="{00000000-0005-0000-0000-000048080000}"/>
    <cellStyle name="40% - Ênfase1 156" xfId="2131" xr:uid="{00000000-0005-0000-0000-000049080000}"/>
    <cellStyle name="40% - Ênfase1 157" xfId="2132" xr:uid="{00000000-0005-0000-0000-00004A080000}"/>
    <cellStyle name="40% - Ênfase1 158" xfId="2133" xr:uid="{00000000-0005-0000-0000-00004B080000}"/>
    <cellStyle name="40% - Ênfase1 159" xfId="2134" xr:uid="{00000000-0005-0000-0000-00004C080000}"/>
    <cellStyle name="40% - Ênfase1 16" xfId="2135" xr:uid="{00000000-0005-0000-0000-00004D080000}"/>
    <cellStyle name="40% - Ênfase1 160" xfId="2136" xr:uid="{00000000-0005-0000-0000-00004E080000}"/>
    <cellStyle name="40% - Ênfase1 17" xfId="2137" xr:uid="{00000000-0005-0000-0000-00004F080000}"/>
    <cellStyle name="40% - Ênfase1 18" xfId="2138" xr:uid="{00000000-0005-0000-0000-000050080000}"/>
    <cellStyle name="40% - Ênfase1 19" xfId="2139" xr:uid="{00000000-0005-0000-0000-000051080000}"/>
    <cellStyle name="40% - Ênfase1 2" xfId="2140" xr:uid="{00000000-0005-0000-0000-000052080000}"/>
    <cellStyle name="40% - Ênfase1 2 2" xfId="2141" xr:uid="{00000000-0005-0000-0000-000053080000}"/>
    <cellStyle name="40% - Ênfase1 2 2 2" xfId="2142" xr:uid="{00000000-0005-0000-0000-000054080000}"/>
    <cellStyle name="40% - Ênfase1 2 2 3" xfId="2143" xr:uid="{00000000-0005-0000-0000-000055080000}"/>
    <cellStyle name="40% - Ênfase1 2 2 3 2" xfId="2144" xr:uid="{00000000-0005-0000-0000-000056080000}"/>
    <cellStyle name="40% - Ênfase1 2 2 4" xfId="2145" xr:uid="{00000000-0005-0000-0000-000057080000}"/>
    <cellStyle name="40% - Ênfase1 2 3" xfId="2146" xr:uid="{00000000-0005-0000-0000-000058080000}"/>
    <cellStyle name="40% - Ênfase1 2 4" xfId="2147" xr:uid="{00000000-0005-0000-0000-000059080000}"/>
    <cellStyle name="40% - Ênfase1 2 4 2" xfId="2148" xr:uid="{00000000-0005-0000-0000-00005A080000}"/>
    <cellStyle name="40% - Ênfase1 2 5" xfId="2149" xr:uid="{00000000-0005-0000-0000-00005B080000}"/>
    <cellStyle name="40% - Ênfase1 20" xfId="2150" xr:uid="{00000000-0005-0000-0000-00005C080000}"/>
    <cellStyle name="40% - Ênfase1 21" xfId="2151" xr:uid="{00000000-0005-0000-0000-00005D080000}"/>
    <cellStyle name="40% - Ênfase1 22" xfId="2152" xr:uid="{00000000-0005-0000-0000-00005E080000}"/>
    <cellStyle name="40% - Ênfase1 23" xfId="2153" xr:uid="{00000000-0005-0000-0000-00005F080000}"/>
    <cellStyle name="40% - Ênfase1 24" xfId="2154" xr:uid="{00000000-0005-0000-0000-000060080000}"/>
    <cellStyle name="40% - Ênfase1 25" xfId="2155" xr:uid="{00000000-0005-0000-0000-000061080000}"/>
    <cellStyle name="40% - Ênfase1 26" xfId="2156" xr:uid="{00000000-0005-0000-0000-000062080000}"/>
    <cellStyle name="40% - Ênfase1 27" xfId="2157" xr:uid="{00000000-0005-0000-0000-000063080000}"/>
    <cellStyle name="40% - Ênfase1 28" xfId="2158" xr:uid="{00000000-0005-0000-0000-000064080000}"/>
    <cellStyle name="40% - Ênfase1 29" xfId="2159" xr:uid="{00000000-0005-0000-0000-000065080000}"/>
    <cellStyle name="40% - Ênfase1 3" xfId="2160" xr:uid="{00000000-0005-0000-0000-000066080000}"/>
    <cellStyle name="40% - Ênfase1 3 2" xfId="2161" xr:uid="{00000000-0005-0000-0000-000067080000}"/>
    <cellStyle name="40% - Ênfase1 3 2 2" xfId="2162" xr:uid="{00000000-0005-0000-0000-000068080000}"/>
    <cellStyle name="40% - Ênfase1 3 2 2 2" xfId="2163" xr:uid="{00000000-0005-0000-0000-000069080000}"/>
    <cellStyle name="40% - Ênfase1 3 2 3" xfId="2164" xr:uid="{00000000-0005-0000-0000-00006A080000}"/>
    <cellStyle name="40% - Ênfase1 3 3" xfId="2165" xr:uid="{00000000-0005-0000-0000-00006B080000}"/>
    <cellStyle name="40% - Ênfase1 3 4" xfId="2166" xr:uid="{00000000-0005-0000-0000-00006C080000}"/>
    <cellStyle name="40% - Ênfase1 3 4 2" xfId="2167" xr:uid="{00000000-0005-0000-0000-00006D080000}"/>
    <cellStyle name="40% - Ênfase1 3 5" xfId="2168" xr:uid="{00000000-0005-0000-0000-00006E080000}"/>
    <cellStyle name="40% - Ênfase1 30" xfId="2169" xr:uid="{00000000-0005-0000-0000-00006F080000}"/>
    <cellStyle name="40% - Ênfase1 31" xfId="2170" xr:uid="{00000000-0005-0000-0000-000070080000}"/>
    <cellStyle name="40% - Ênfase1 32" xfId="2171" xr:uid="{00000000-0005-0000-0000-000071080000}"/>
    <cellStyle name="40% - Ênfase1 33" xfId="2172" xr:uid="{00000000-0005-0000-0000-000072080000}"/>
    <cellStyle name="40% - Ênfase1 34" xfId="2173" xr:uid="{00000000-0005-0000-0000-000073080000}"/>
    <cellStyle name="40% - Ênfase1 35" xfId="2174" xr:uid="{00000000-0005-0000-0000-000074080000}"/>
    <cellStyle name="40% - Ênfase1 36" xfId="2175" xr:uid="{00000000-0005-0000-0000-000075080000}"/>
    <cellStyle name="40% - Ênfase1 37" xfId="2176" xr:uid="{00000000-0005-0000-0000-000076080000}"/>
    <cellStyle name="40% - Ênfase1 38" xfId="2177" xr:uid="{00000000-0005-0000-0000-000077080000}"/>
    <cellStyle name="40% - Ênfase1 39" xfId="2178" xr:uid="{00000000-0005-0000-0000-000078080000}"/>
    <cellStyle name="40% - Ênfase1 4" xfId="2179" xr:uid="{00000000-0005-0000-0000-000079080000}"/>
    <cellStyle name="40% - Ênfase1 4 2" xfId="2180" xr:uid="{00000000-0005-0000-0000-00007A080000}"/>
    <cellStyle name="40% - Ênfase1 4 2 2" xfId="2181" xr:uid="{00000000-0005-0000-0000-00007B080000}"/>
    <cellStyle name="40% - Ênfase1 4 2 2 2" xfId="2182" xr:uid="{00000000-0005-0000-0000-00007C080000}"/>
    <cellStyle name="40% - Ênfase1 4 2 3" xfId="2183" xr:uid="{00000000-0005-0000-0000-00007D080000}"/>
    <cellStyle name="40% - Ênfase1 4 3" xfId="2184" xr:uid="{00000000-0005-0000-0000-00007E080000}"/>
    <cellStyle name="40% - Ênfase1 4 4" xfId="2185" xr:uid="{00000000-0005-0000-0000-00007F080000}"/>
    <cellStyle name="40% - Ênfase1 4 4 2" xfId="2186" xr:uid="{00000000-0005-0000-0000-000080080000}"/>
    <cellStyle name="40% - Ênfase1 4 5" xfId="2187" xr:uid="{00000000-0005-0000-0000-000081080000}"/>
    <cellStyle name="40% - Ênfase1 40" xfId="2188" xr:uid="{00000000-0005-0000-0000-000082080000}"/>
    <cellStyle name="40% - Ênfase1 41" xfId="2189" xr:uid="{00000000-0005-0000-0000-000083080000}"/>
    <cellStyle name="40% - Ênfase1 42" xfId="2190" xr:uid="{00000000-0005-0000-0000-000084080000}"/>
    <cellStyle name="40% - Ênfase1 43" xfId="2191" xr:uid="{00000000-0005-0000-0000-000085080000}"/>
    <cellStyle name="40% - Ênfase1 44" xfId="2192" xr:uid="{00000000-0005-0000-0000-000086080000}"/>
    <cellStyle name="40% - Ênfase1 45" xfId="2193" xr:uid="{00000000-0005-0000-0000-000087080000}"/>
    <cellStyle name="40% - Ênfase1 46" xfId="2194" xr:uid="{00000000-0005-0000-0000-000088080000}"/>
    <cellStyle name="40% - Ênfase1 47" xfId="2195" xr:uid="{00000000-0005-0000-0000-000089080000}"/>
    <cellStyle name="40% - Ênfase1 48" xfId="2196" xr:uid="{00000000-0005-0000-0000-00008A080000}"/>
    <cellStyle name="40% - Ênfase1 49" xfId="2197" xr:uid="{00000000-0005-0000-0000-00008B080000}"/>
    <cellStyle name="40% - Ênfase1 5" xfId="2198" xr:uid="{00000000-0005-0000-0000-00008C080000}"/>
    <cellStyle name="40% - Ênfase1 5 2" xfId="2199" xr:uid="{00000000-0005-0000-0000-00008D080000}"/>
    <cellStyle name="40% - Ênfase1 5 2 2" xfId="2200" xr:uid="{00000000-0005-0000-0000-00008E080000}"/>
    <cellStyle name="40% - Ênfase1 5 2 2 2" xfId="2201" xr:uid="{00000000-0005-0000-0000-00008F080000}"/>
    <cellStyle name="40% - Ênfase1 5 2 3" xfId="2202" xr:uid="{00000000-0005-0000-0000-000090080000}"/>
    <cellStyle name="40% - Ênfase1 5 3" xfId="2203" xr:uid="{00000000-0005-0000-0000-000091080000}"/>
    <cellStyle name="40% - Ênfase1 5 4" xfId="2204" xr:uid="{00000000-0005-0000-0000-000092080000}"/>
    <cellStyle name="40% - Ênfase1 5 4 2" xfId="2205" xr:uid="{00000000-0005-0000-0000-000093080000}"/>
    <cellStyle name="40% - Ênfase1 5 5" xfId="2206" xr:uid="{00000000-0005-0000-0000-000094080000}"/>
    <cellStyle name="40% - Ênfase1 50" xfId="2207" xr:uid="{00000000-0005-0000-0000-000095080000}"/>
    <cellStyle name="40% - Ênfase1 51" xfId="2208" xr:uid="{00000000-0005-0000-0000-000096080000}"/>
    <cellStyle name="40% - Ênfase1 52" xfId="2209" xr:uid="{00000000-0005-0000-0000-000097080000}"/>
    <cellStyle name="40% - Ênfase1 53" xfId="2210" xr:uid="{00000000-0005-0000-0000-000098080000}"/>
    <cellStyle name="40% - Ênfase1 54" xfId="2211" xr:uid="{00000000-0005-0000-0000-000099080000}"/>
    <cellStyle name="40% - Ênfase1 55" xfId="2212" xr:uid="{00000000-0005-0000-0000-00009A080000}"/>
    <cellStyle name="40% - Ênfase1 56" xfId="2213" xr:uid="{00000000-0005-0000-0000-00009B080000}"/>
    <cellStyle name="40% - Ênfase1 57" xfId="2214" xr:uid="{00000000-0005-0000-0000-00009C080000}"/>
    <cellStyle name="40% - Ênfase1 58" xfId="2215" xr:uid="{00000000-0005-0000-0000-00009D080000}"/>
    <cellStyle name="40% - Ênfase1 59" xfId="2216" xr:uid="{00000000-0005-0000-0000-00009E080000}"/>
    <cellStyle name="40% - Ênfase1 6" xfId="2217" xr:uid="{00000000-0005-0000-0000-00009F080000}"/>
    <cellStyle name="40% - Ênfase1 6 2" xfId="2218" xr:uid="{00000000-0005-0000-0000-0000A0080000}"/>
    <cellStyle name="40% - Ênfase1 6 2 2" xfId="2219" xr:uid="{00000000-0005-0000-0000-0000A1080000}"/>
    <cellStyle name="40% - Ênfase1 6 2 2 2" xfId="2220" xr:uid="{00000000-0005-0000-0000-0000A2080000}"/>
    <cellStyle name="40% - Ênfase1 6 2 3" xfId="2221" xr:uid="{00000000-0005-0000-0000-0000A3080000}"/>
    <cellStyle name="40% - Ênfase1 6 3" xfId="2222" xr:uid="{00000000-0005-0000-0000-0000A4080000}"/>
    <cellStyle name="40% - Ênfase1 6 4" xfId="2223" xr:uid="{00000000-0005-0000-0000-0000A5080000}"/>
    <cellStyle name="40% - Ênfase1 6 4 2" xfId="2224" xr:uid="{00000000-0005-0000-0000-0000A6080000}"/>
    <cellStyle name="40% - Ênfase1 6 5" xfId="2225" xr:uid="{00000000-0005-0000-0000-0000A7080000}"/>
    <cellStyle name="40% - Ênfase1 60" xfId="2226" xr:uid="{00000000-0005-0000-0000-0000A8080000}"/>
    <cellStyle name="40% - Ênfase1 61" xfId="2227" xr:uid="{00000000-0005-0000-0000-0000A9080000}"/>
    <cellStyle name="40% - Ênfase1 62" xfId="2228" xr:uid="{00000000-0005-0000-0000-0000AA080000}"/>
    <cellStyle name="40% - Ênfase1 63" xfId="2229" xr:uid="{00000000-0005-0000-0000-0000AB080000}"/>
    <cellStyle name="40% - Ênfase1 64" xfId="2230" xr:uid="{00000000-0005-0000-0000-0000AC080000}"/>
    <cellStyle name="40% - Ênfase1 65" xfId="2231" xr:uid="{00000000-0005-0000-0000-0000AD080000}"/>
    <cellStyle name="40% - Ênfase1 66" xfId="2232" xr:uid="{00000000-0005-0000-0000-0000AE080000}"/>
    <cellStyle name="40% - Ênfase1 67" xfId="2233" xr:uid="{00000000-0005-0000-0000-0000AF080000}"/>
    <cellStyle name="40% - Ênfase1 68" xfId="2234" xr:uid="{00000000-0005-0000-0000-0000B0080000}"/>
    <cellStyle name="40% - Ênfase1 69" xfId="2235" xr:uid="{00000000-0005-0000-0000-0000B1080000}"/>
    <cellStyle name="40% - Ênfase1 7" xfId="2236" xr:uid="{00000000-0005-0000-0000-0000B2080000}"/>
    <cellStyle name="40% - Ênfase1 7 2" xfId="2237" xr:uid="{00000000-0005-0000-0000-0000B3080000}"/>
    <cellStyle name="40% - Ênfase1 7 2 2" xfId="2238" xr:uid="{00000000-0005-0000-0000-0000B4080000}"/>
    <cellStyle name="40% - Ênfase1 7 2 2 2" xfId="2239" xr:uid="{00000000-0005-0000-0000-0000B5080000}"/>
    <cellStyle name="40% - Ênfase1 7 2 3" xfId="2240" xr:uid="{00000000-0005-0000-0000-0000B6080000}"/>
    <cellStyle name="40% - Ênfase1 7 3" xfId="2241" xr:uid="{00000000-0005-0000-0000-0000B7080000}"/>
    <cellStyle name="40% - Ênfase1 7 4" xfId="2242" xr:uid="{00000000-0005-0000-0000-0000B8080000}"/>
    <cellStyle name="40% - Ênfase1 7 4 2" xfId="2243" xr:uid="{00000000-0005-0000-0000-0000B9080000}"/>
    <cellStyle name="40% - Ênfase1 7 5" xfId="2244" xr:uid="{00000000-0005-0000-0000-0000BA080000}"/>
    <cellStyle name="40% - Ênfase1 70" xfId="2245" xr:uid="{00000000-0005-0000-0000-0000BB080000}"/>
    <cellStyle name="40% - Ênfase1 71" xfId="2246" xr:uid="{00000000-0005-0000-0000-0000BC080000}"/>
    <cellStyle name="40% - Ênfase1 72" xfId="2247" xr:uid="{00000000-0005-0000-0000-0000BD080000}"/>
    <cellStyle name="40% - Ênfase1 73" xfId="2248" xr:uid="{00000000-0005-0000-0000-0000BE080000}"/>
    <cellStyle name="40% - Ênfase1 74" xfId="2249" xr:uid="{00000000-0005-0000-0000-0000BF080000}"/>
    <cellStyle name="40% - Ênfase1 75" xfId="2250" xr:uid="{00000000-0005-0000-0000-0000C0080000}"/>
    <cellStyle name="40% - Ênfase1 76" xfId="2251" xr:uid="{00000000-0005-0000-0000-0000C1080000}"/>
    <cellStyle name="40% - Ênfase1 77" xfId="2252" xr:uid="{00000000-0005-0000-0000-0000C2080000}"/>
    <cellStyle name="40% - Ênfase1 78" xfId="2253" xr:uid="{00000000-0005-0000-0000-0000C3080000}"/>
    <cellStyle name="40% - Ênfase1 79" xfId="2254" xr:uid="{00000000-0005-0000-0000-0000C4080000}"/>
    <cellStyle name="40% - Ênfase1 8" xfId="2255" xr:uid="{00000000-0005-0000-0000-0000C5080000}"/>
    <cellStyle name="40% - Ênfase1 8 2" xfId="2256" xr:uid="{00000000-0005-0000-0000-0000C6080000}"/>
    <cellStyle name="40% - Ênfase1 8 2 2" xfId="2257" xr:uid="{00000000-0005-0000-0000-0000C7080000}"/>
    <cellStyle name="40% - Ênfase1 8 2 2 2" xfId="2258" xr:uid="{00000000-0005-0000-0000-0000C8080000}"/>
    <cellStyle name="40% - Ênfase1 8 2 3" xfId="2259" xr:uid="{00000000-0005-0000-0000-0000C9080000}"/>
    <cellStyle name="40% - Ênfase1 8 3" xfId="2260" xr:uid="{00000000-0005-0000-0000-0000CA080000}"/>
    <cellStyle name="40% - Ênfase1 8 4" xfId="2261" xr:uid="{00000000-0005-0000-0000-0000CB080000}"/>
    <cellStyle name="40% - Ênfase1 8 4 2" xfId="2262" xr:uid="{00000000-0005-0000-0000-0000CC080000}"/>
    <cellStyle name="40% - Ênfase1 8 5" xfId="2263" xr:uid="{00000000-0005-0000-0000-0000CD080000}"/>
    <cellStyle name="40% - Ênfase1 80" xfId="2264" xr:uid="{00000000-0005-0000-0000-0000CE080000}"/>
    <cellStyle name="40% - Ênfase1 81" xfId="2265" xr:uid="{00000000-0005-0000-0000-0000CF080000}"/>
    <cellStyle name="40% - Ênfase1 82" xfId="2266" xr:uid="{00000000-0005-0000-0000-0000D0080000}"/>
    <cellStyle name="40% - Ênfase1 83" xfId="2267" xr:uid="{00000000-0005-0000-0000-0000D1080000}"/>
    <cellStyle name="40% - Ênfase1 84" xfId="2268" xr:uid="{00000000-0005-0000-0000-0000D2080000}"/>
    <cellStyle name="40% - Ênfase1 85" xfId="2269" xr:uid="{00000000-0005-0000-0000-0000D3080000}"/>
    <cellStyle name="40% - Ênfase1 85 2" xfId="2270" xr:uid="{00000000-0005-0000-0000-0000D4080000}"/>
    <cellStyle name="40% - Ênfase1 85 2 2" xfId="2271" xr:uid="{00000000-0005-0000-0000-0000D5080000}"/>
    <cellStyle name="40% - Ênfase1 85 3" xfId="2272" xr:uid="{00000000-0005-0000-0000-0000D6080000}"/>
    <cellStyle name="40% - Ênfase1 86" xfId="2273" xr:uid="{00000000-0005-0000-0000-0000D7080000}"/>
    <cellStyle name="40% - Ênfase1 86 2" xfId="2274" xr:uid="{00000000-0005-0000-0000-0000D8080000}"/>
    <cellStyle name="40% - Ênfase1 86 2 2" xfId="2275" xr:uid="{00000000-0005-0000-0000-0000D9080000}"/>
    <cellStyle name="40% - Ênfase1 86 3" xfId="2276" xr:uid="{00000000-0005-0000-0000-0000DA080000}"/>
    <cellStyle name="40% - Ênfase1 87" xfId="2277" xr:uid="{00000000-0005-0000-0000-0000DB080000}"/>
    <cellStyle name="40% - Ênfase1 87 2" xfId="2278" xr:uid="{00000000-0005-0000-0000-0000DC080000}"/>
    <cellStyle name="40% - Ênfase1 87 2 2" xfId="2279" xr:uid="{00000000-0005-0000-0000-0000DD080000}"/>
    <cellStyle name="40% - Ênfase1 87 3" xfId="2280" xr:uid="{00000000-0005-0000-0000-0000DE080000}"/>
    <cellStyle name="40% - Ênfase1 88" xfId="2281" xr:uid="{00000000-0005-0000-0000-0000DF080000}"/>
    <cellStyle name="40% - Ênfase1 88 2" xfId="2282" xr:uid="{00000000-0005-0000-0000-0000E0080000}"/>
    <cellStyle name="40% - Ênfase1 88 2 2" xfId="2283" xr:uid="{00000000-0005-0000-0000-0000E1080000}"/>
    <cellStyle name="40% - Ênfase1 88 3" xfId="2284" xr:uid="{00000000-0005-0000-0000-0000E2080000}"/>
    <cellStyle name="40% - Ênfase1 89" xfId="2285" xr:uid="{00000000-0005-0000-0000-0000E3080000}"/>
    <cellStyle name="40% - Ênfase1 89 2" xfId="2286" xr:uid="{00000000-0005-0000-0000-0000E4080000}"/>
    <cellStyle name="40% - Ênfase1 89 2 2" xfId="2287" xr:uid="{00000000-0005-0000-0000-0000E5080000}"/>
    <cellStyle name="40% - Ênfase1 89 3" xfId="2288" xr:uid="{00000000-0005-0000-0000-0000E6080000}"/>
    <cellStyle name="40% - Ênfase1 9" xfId="2289" xr:uid="{00000000-0005-0000-0000-0000E7080000}"/>
    <cellStyle name="40% - Ênfase1 9 2" xfId="2290" xr:uid="{00000000-0005-0000-0000-0000E8080000}"/>
    <cellStyle name="40% - Ênfase1 9 3" xfId="2291" xr:uid="{00000000-0005-0000-0000-0000E9080000}"/>
    <cellStyle name="40% - Ênfase1 9 3 2" xfId="2292" xr:uid="{00000000-0005-0000-0000-0000EA080000}"/>
    <cellStyle name="40% - Ênfase1 9 4" xfId="2293" xr:uid="{00000000-0005-0000-0000-0000EB080000}"/>
    <cellStyle name="40% - Ênfase1 90" xfId="2294" xr:uid="{00000000-0005-0000-0000-0000EC080000}"/>
    <cellStyle name="40% - Ênfase1 90 2" xfId="2295" xr:uid="{00000000-0005-0000-0000-0000ED080000}"/>
    <cellStyle name="40% - Ênfase1 90 2 2" xfId="2296" xr:uid="{00000000-0005-0000-0000-0000EE080000}"/>
    <cellStyle name="40% - Ênfase1 90 3" xfId="2297" xr:uid="{00000000-0005-0000-0000-0000EF080000}"/>
    <cellStyle name="40% - Ênfase1 91" xfId="2298" xr:uid="{00000000-0005-0000-0000-0000F0080000}"/>
    <cellStyle name="40% - Ênfase1 91 2" xfId="2299" xr:uid="{00000000-0005-0000-0000-0000F1080000}"/>
    <cellStyle name="40% - Ênfase1 91 2 2" xfId="2300" xr:uid="{00000000-0005-0000-0000-0000F2080000}"/>
    <cellStyle name="40% - Ênfase1 91 3" xfId="2301" xr:uid="{00000000-0005-0000-0000-0000F3080000}"/>
    <cellStyle name="40% - Ênfase1 92" xfId="2302" xr:uid="{00000000-0005-0000-0000-0000F4080000}"/>
    <cellStyle name="40% - Ênfase1 92 2" xfId="2303" xr:uid="{00000000-0005-0000-0000-0000F5080000}"/>
    <cellStyle name="40% - Ênfase1 92 2 2" xfId="2304" xr:uid="{00000000-0005-0000-0000-0000F6080000}"/>
    <cellStyle name="40% - Ênfase1 92 3" xfId="2305" xr:uid="{00000000-0005-0000-0000-0000F7080000}"/>
    <cellStyle name="40% - Ênfase1 93" xfId="2306" xr:uid="{00000000-0005-0000-0000-0000F8080000}"/>
    <cellStyle name="40% - Ênfase1 93 2" xfId="2307" xr:uid="{00000000-0005-0000-0000-0000F9080000}"/>
    <cellStyle name="40% - Ênfase1 93 2 2" xfId="2308" xr:uid="{00000000-0005-0000-0000-0000FA080000}"/>
    <cellStyle name="40% - Ênfase1 93 3" xfId="2309" xr:uid="{00000000-0005-0000-0000-0000FB080000}"/>
    <cellStyle name="40% - Ênfase1 94" xfId="2310" xr:uid="{00000000-0005-0000-0000-0000FC080000}"/>
    <cellStyle name="40% - Ênfase1 94 2" xfId="2311" xr:uid="{00000000-0005-0000-0000-0000FD080000}"/>
    <cellStyle name="40% - Ênfase1 94 2 2" xfId="2312" xr:uid="{00000000-0005-0000-0000-0000FE080000}"/>
    <cellStyle name="40% - Ênfase1 94 3" xfId="2313" xr:uid="{00000000-0005-0000-0000-0000FF080000}"/>
    <cellStyle name="40% - Ênfase1 95" xfId="2314" xr:uid="{00000000-0005-0000-0000-000000090000}"/>
    <cellStyle name="40% - Ênfase1 95 2" xfId="2315" xr:uid="{00000000-0005-0000-0000-000001090000}"/>
    <cellStyle name="40% - Ênfase1 95 2 2" xfId="2316" xr:uid="{00000000-0005-0000-0000-000002090000}"/>
    <cellStyle name="40% - Ênfase1 95 3" xfId="2317" xr:uid="{00000000-0005-0000-0000-000003090000}"/>
    <cellStyle name="40% - Ênfase1 96" xfId="2318" xr:uid="{00000000-0005-0000-0000-000004090000}"/>
    <cellStyle name="40% - Ênfase1 96 2" xfId="2319" xr:uid="{00000000-0005-0000-0000-000005090000}"/>
    <cellStyle name="40% - Ênfase1 96 2 2" xfId="2320" xr:uid="{00000000-0005-0000-0000-000006090000}"/>
    <cellStyle name="40% - Ênfase1 96 3" xfId="2321" xr:uid="{00000000-0005-0000-0000-000007090000}"/>
    <cellStyle name="40% - Ênfase1 97" xfId="2322" xr:uid="{00000000-0005-0000-0000-000008090000}"/>
    <cellStyle name="40% - Ênfase1 97 2" xfId="2323" xr:uid="{00000000-0005-0000-0000-000009090000}"/>
    <cellStyle name="40% - Ênfase1 97 2 2" xfId="2324" xr:uid="{00000000-0005-0000-0000-00000A090000}"/>
    <cellStyle name="40% - Ênfase1 97 3" xfId="2325" xr:uid="{00000000-0005-0000-0000-00000B090000}"/>
    <cellStyle name="40% - Ênfase1 98" xfId="2326" xr:uid="{00000000-0005-0000-0000-00000C090000}"/>
    <cellStyle name="40% - Ênfase1 98 2" xfId="2327" xr:uid="{00000000-0005-0000-0000-00000D090000}"/>
    <cellStyle name="40% - Ênfase1 98 2 2" xfId="2328" xr:uid="{00000000-0005-0000-0000-00000E090000}"/>
    <cellStyle name="40% - Ênfase1 98 3" xfId="2329" xr:uid="{00000000-0005-0000-0000-00000F090000}"/>
    <cellStyle name="40% - Ênfase1 99" xfId="2330" xr:uid="{00000000-0005-0000-0000-000010090000}"/>
    <cellStyle name="40% - Ênfase1 99 2" xfId="2331" xr:uid="{00000000-0005-0000-0000-000011090000}"/>
    <cellStyle name="40% - Ênfase1 99 2 2" xfId="2332" xr:uid="{00000000-0005-0000-0000-000012090000}"/>
    <cellStyle name="40% - Ênfase1 99 3" xfId="2333" xr:uid="{00000000-0005-0000-0000-000013090000}"/>
    <cellStyle name="40% - Ênfase2 10" xfId="2334" xr:uid="{00000000-0005-0000-0000-000014090000}"/>
    <cellStyle name="40% - Ênfase2 10 2" xfId="2335" xr:uid="{00000000-0005-0000-0000-000015090000}"/>
    <cellStyle name="40% - Ênfase2 100" xfId="2336" xr:uid="{00000000-0005-0000-0000-000016090000}"/>
    <cellStyle name="40% - Ênfase2 100 2" xfId="2337" xr:uid="{00000000-0005-0000-0000-000017090000}"/>
    <cellStyle name="40% - Ênfase2 100 2 2" xfId="2338" xr:uid="{00000000-0005-0000-0000-000018090000}"/>
    <cellStyle name="40% - Ênfase2 100 3" xfId="2339" xr:uid="{00000000-0005-0000-0000-000019090000}"/>
    <cellStyle name="40% - Ênfase2 101" xfId="2340" xr:uid="{00000000-0005-0000-0000-00001A090000}"/>
    <cellStyle name="40% - Ênfase2 101 2" xfId="2341" xr:uid="{00000000-0005-0000-0000-00001B090000}"/>
    <cellStyle name="40% - Ênfase2 101 2 2" xfId="2342" xr:uid="{00000000-0005-0000-0000-00001C090000}"/>
    <cellStyle name="40% - Ênfase2 101 3" xfId="2343" xr:uid="{00000000-0005-0000-0000-00001D090000}"/>
    <cellStyle name="40% - Ênfase2 102" xfId="2344" xr:uid="{00000000-0005-0000-0000-00001E090000}"/>
    <cellStyle name="40% - Ênfase2 102 2" xfId="2345" xr:uid="{00000000-0005-0000-0000-00001F090000}"/>
    <cellStyle name="40% - Ênfase2 102 2 2" xfId="2346" xr:uid="{00000000-0005-0000-0000-000020090000}"/>
    <cellStyle name="40% - Ênfase2 102 3" xfId="2347" xr:uid="{00000000-0005-0000-0000-000021090000}"/>
    <cellStyle name="40% - Ênfase2 103" xfId="2348" xr:uid="{00000000-0005-0000-0000-000022090000}"/>
    <cellStyle name="40% - Ênfase2 103 2" xfId="2349" xr:uid="{00000000-0005-0000-0000-000023090000}"/>
    <cellStyle name="40% - Ênfase2 103 2 2" xfId="2350" xr:uid="{00000000-0005-0000-0000-000024090000}"/>
    <cellStyle name="40% - Ênfase2 103 3" xfId="2351" xr:uid="{00000000-0005-0000-0000-000025090000}"/>
    <cellStyle name="40% - Ênfase2 104" xfId="2352" xr:uid="{00000000-0005-0000-0000-000026090000}"/>
    <cellStyle name="40% - Ênfase2 104 2" xfId="2353" xr:uid="{00000000-0005-0000-0000-000027090000}"/>
    <cellStyle name="40% - Ênfase2 104 2 2" xfId="2354" xr:uid="{00000000-0005-0000-0000-000028090000}"/>
    <cellStyle name="40% - Ênfase2 104 3" xfId="2355" xr:uid="{00000000-0005-0000-0000-000029090000}"/>
    <cellStyle name="40% - Ênfase2 105" xfId="2356" xr:uid="{00000000-0005-0000-0000-00002A090000}"/>
    <cellStyle name="40% - Ênfase2 105 2" xfId="2357" xr:uid="{00000000-0005-0000-0000-00002B090000}"/>
    <cellStyle name="40% - Ênfase2 105 2 2" xfId="2358" xr:uid="{00000000-0005-0000-0000-00002C090000}"/>
    <cellStyle name="40% - Ênfase2 105 3" xfId="2359" xr:uid="{00000000-0005-0000-0000-00002D090000}"/>
    <cellStyle name="40% - Ênfase2 106" xfId="2360" xr:uid="{00000000-0005-0000-0000-00002E090000}"/>
    <cellStyle name="40% - Ênfase2 106 2" xfId="2361" xr:uid="{00000000-0005-0000-0000-00002F090000}"/>
    <cellStyle name="40% - Ênfase2 106 2 2" xfId="2362" xr:uid="{00000000-0005-0000-0000-000030090000}"/>
    <cellStyle name="40% - Ênfase2 106 3" xfId="2363" xr:uid="{00000000-0005-0000-0000-000031090000}"/>
    <cellStyle name="40% - Ênfase2 107" xfId="2364" xr:uid="{00000000-0005-0000-0000-000032090000}"/>
    <cellStyle name="40% - Ênfase2 107 2" xfId="2365" xr:uid="{00000000-0005-0000-0000-000033090000}"/>
    <cellStyle name="40% - Ênfase2 107 2 2" xfId="2366" xr:uid="{00000000-0005-0000-0000-000034090000}"/>
    <cellStyle name="40% - Ênfase2 107 3" xfId="2367" xr:uid="{00000000-0005-0000-0000-000035090000}"/>
    <cellStyle name="40% - Ênfase2 108" xfId="2368" xr:uid="{00000000-0005-0000-0000-000036090000}"/>
    <cellStyle name="40% - Ênfase2 108 2" xfId="2369" xr:uid="{00000000-0005-0000-0000-000037090000}"/>
    <cellStyle name="40% - Ênfase2 108 2 2" xfId="2370" xr:uid="{00000000-0005-0000-0000-000038090000}"/>
    <cellStyle name="40% - Ênfase2 108 3" xfId="2371" xr:uid="{00000000-0005-0000-0000-000039090000}"/>
    <cellStyle name="40% - Ênfase2 109" xfId="2372" xr:uid="{00000000-0005-0000-0000-00003A090000}"/>
    <cellStyle name="40% - Ênfase2 109 2" xfId="2373" xr:uid="{00000000-0005-0000-0000-00003B090000}"/>
    <cellStyle name="40% - Ênfase2 109 2 2" xfId="2374" xr:uid="{00000000-0005-0000-0000-00003C090000}"/>
    <cellStyle name="40% - Ênfase2 109 3" xfId="2375" xr:uid="{00000000-0005-0000-0000-00003D090000}"/>
    <cellStyle name="40% - Ênfase2 11" xfId="2376" xr:uid="{00000000-0005-0000-0000-00003E090000}"/>
    <cellStyle name="40% - Ênfase2 11 2" xfId="2377" xr:uid="{00000000-0005-0000-0000-00003F090000}"/>
    <cellStyle name="40% - Ênfase2 11 3" xfId="2378" xr:uid="{00000000-0005-0000-0000-000040090000}"/>
    <cellStyle name="40% - Ênfase2 11 3 2" xfId="2379" xr:uid="{00000000-0005-0000-0000-000041090000}"/>
    <cellStyle name="40% - Ênfase2 11 4" xfId="2380" xr:uid="{00000000-0005-0000-0000-000042090000}"/>
    <cellStyle name="40% - Ênfase2 110" xfId="2381" xr:uid="{00000000-0005-0000-0000-000043090000}"/>
    <cellStyle name="40% - Ênfase2 110 2" xfId="2382" xr:uid="{00000000-0005-0000-0000-000044090000}"/>
    <cellStyle name="40% - Ênfase2 110 2 2" xfId="2383" xr:uid="{00000000-0005-0000-0000-000045090000}"/>
    <cellStyle name="40% - Ênfase2 110 3" xfId="2384" xr:uid="{00000000-0005-0000-0000-000046090000}"/>
    <cellStyle name="40% - Ênfase2 111" xfId="2385" xr:uid="{00000000-0005-0000-0000-000047090000}"/>
    <cellStyle name="40% - Ênfase2 111 2" xfId="2386" xr:uid="{00000000-0005-0000-0000-000048090000}"/>
    <cellStyle name="40% - Ênfase2 111 2 2" xfId="2387" xr:uid="{00000000-0005-0000-0000-000049090000}"/>
    <cellStyle name="40% - Ênfase2 111 3" xfId="2388" xr:uid="{00000000-0005-0000-0000-00004A090000}"/>
    <cellStyle name="40% - Ênfase2 112" xfId="2389" xr:uid="{00000000-0005-0000-0000-00004B090000}"/>
    <cellStyle name="40% - Ênfase2 112 2" xfId="2390" xr:uid="{00000000-0005-0000-0000-00004C090000}"/>
    <cellStyle name="40% - Ênfase2 112 2 2" xfId="2391" xr:uid="{00000000-0005-0000-0000-00004D090000}"/>
    <cellStyle name="40% - Ênfase2 112 3" xfId="2392" xr:uid="{00000000-0005-0000-0000-00004E090000}"/>
    <cellStyle name="40% - Ênfase2 113" xfId="2393" xr:uid="{00000000-0005-0000-0000-00004F090000}"/>
    <cellStyle name="40% - Ênfase2 113 2" xfId="2394" xr:uid="{00000000-0005-0000-0000-000050090000}"/>
    <cellStyle name="40% - Ênfase2 113 2 2" xfId="2395" xr:uid="{00000000-0005-0000-0000-000051090000}"/>
    <cellStyle name="40% - Ênfase2 113 3" xfId="2396" xr:uid="{00000000-0005-0000-0000-000052090000}"/>
    <cellStyle name="40% - Ênfase2 114" xfId="2397" xr:uid="{00000000-0005-0000-0000-000053090000}"/>
    <cellStyle name="40% - Ênfase2 114 2" xfId="2398" xr:uid="{00000000-0005-0000-0000-000054090000}"/>
    <cellStyle name="40% - Ênfase2 114 2 2" xfId="2399" xr:uid="{00000000-0005-0000-0000-000055090000}"/>
    <cellStyle name="40% - Ênfase2 114 3" xfId="2400" xr:uid="{00000000-0005-0000-0000-000056090000}"/>
    <cellStyle name="40% - Ênfase2 115" xfId="2401" xr:uid="{00000000-0005-0000-0000-000057090000}"/>
    <cellStyle name="40% - Ênfase2 115 2" xfId="2402" xr:uid="{00000000-0005-0000-0000-000058090000}"/>
    <cellStyle name="40% - Ênfase2 115 2 2" xfId="2403" xr:uid="{00000000-0005-0000-0000-000059090000}"/>
    <cellStyle name="40% - Ênfase2 115 3" xfId="2404" xr:uid="{00000000-0005-0000-0000-00005A090000}"/>
    <cellStyle name="40% - Ênfase2 116" xfId="2405" xr:uid="{00000000-0005-0000-0000-00005B090000}"/>
    <cellStyle name="40% - Ênfase2 116 2" xfId="2406" xr:uid="{00000000-0005-0000-0000-00005C090000}"/>
    <cellStyle name="40% - Ênfase2 116 2 2" xfId="2407" xr:uid="{00000000-0005-0000-0000-00005D090000}"/>
    <cellStyle name="40% - Ênfase2 116 3" xfId="2408" xr:uid="{00000000-0005-0000-0000-00005E090000}"/>
    <cellStyle name="40% - Ênfase2 117" xfId="2409" xr:uid="{00000000-0005-0000-0000-00005F090000}"/>
    <cellStyle name="40% - Ênfase2 117 2" xfId="2410" xr:uid="{00000000-0005-0000-0000-000060090000}"/>
    <cellStyle name="40% - Ênfase2 117 2 2" xfId="2411" xr:uid="{00000000-0005-0000-0000-000061090000}"/>
    <cellStyle name="40% - Ênfase2 117 3" xfId="2412" xr:uid="{00000000-0005-0000-0000-000062090000}"/>
    <cellStyle name="40% - Ênfase2 118" xfId="2413" xr:uid="{00000000-0005-0000-0000-000063090000}"/>
    <cellStyle name="40% - Ênfase2 118 2" xfId="2414" xr:uid="{00000000-0005-0000-0000-000064090000}"/>
    <cellStyle name="40% - Ênfase2 118 2 2" xfId="2415" xr:uid="{00000000-0005-0000-0000-000065090000}"/>
    <cellStyle name="40% - Ênfase2 118 3" xfId="2416" xr:uid="{00000000-0005-0000-0000-000066090000}"/>
    <cellStyle name="40% - Ênfase2 119" xfId="2417" xr:uid="{00000000-0005-0000-0000-000067090000}"/>
    <cellStyle name="40% - Ênfase2 119 2" xfId="2418" xr:uid="{00000000-0005-0000-0000-000068090000}"/>
    <cellStyle name="40% - Ênfase2 119 2 2" xfId="2419" xr:uid="{00000000-0005-0000-0000-000069090000}"/>
    <cellStyle name="40% - Ênfase2 119 3" xfId="2420" xr:uid="{00000000-0005-0000-0000-00006A090000}"/>
    <cellStyle name="40% - Ênfase2 12" xfId="2421" xr:uid="{00000000-0005-0000-0000-00006B090000}"/>
    <cellStyle name="40% - Ênfase2 120" xfId="2422" xr:uid="{00000000-0005-0000-0000-00006C090000}"/>
    <cellStyle name="40% - Ênfase2 120 2" xfId="2423" xr:uid="{00000000-0005-0000-0000-00006D090000}"/>
    <cellStyle name="40% - Ênfase2 121" xfId="2424" xr:uid="{00000000-0005-0000-0000-00006E090000}"/>
    <cellStyle name="40% - Ênfase2 122" xfId="2425" xr:uid="{00000000-0005-0000-0000-00006F090000}"/>
    <cellStyle name="40% - Ênfase2 122 2" xfId="2426" xr:uid="{00000000-0005-0000-0000-000070090000}"/>
    <cellStyle name="40% - Ênfase2 123" xfId="2427" xr:uid="{00000000-0005-0000-0000-000071090000}"/>
    <cellStyle name="40% - Ênfase2 124" xfId="2428" xr:uid="{00000000-0005-0000-0000-000072090000}"/>
    <cellStyle name="40% - Ênfase2 125" xfId="2429" xr:uid="{00000000-0005-0000-0000-000073090000}"/>
    <cellStyle name="40% - Ênfase2 126" xfId="2430" xr:uid="{00000000-0005-0000-0000-000074090000}"/>
    <cellStyle name="40% - Ênfase2 127" xfId="2431" xr:uid="{00000000-0005-0000-0000-000075090000}"/>
    <cellStyle name="40% - Ênfase2 128" xfId="2432" xr:uid="{00000000-0005-0000-0000-000076090000}"/>
    <cellStyle name="40% - Ênfase2 129" xfId="2433" xr:uid="{00000000-0005-0000-0000-000077090000}"/>
    <cellStyle name="40% - Ênfase2 13" xfId="2434" xr:uid="{00000000-0005-0000-0000-000078090000}"/>
    <cellStyle name="40% - Ênfase2 130" xfId="2435" xr:uid="{00000000-0005-0000-0000-000079090000}"/>
    <cellStyle name="40% - Ênfase2 131" xfId="2436" xr:uid="{00000000-0005-0000-0000-00007A090000}"/>
    <cellStyle name="40% - Ênfase2 132" xfId="2437" xr:uid="{00000000-0005-0000-0000-00007B090000}"/>
    <cellStyle name="40% - Ênfase2 133" xfId="2438" xr:uid="{00000000-0005-0000-0000-00007C090000}"/>
    <cellStyle name="40% - Ênfase2 134" xfId="2439" xr:uid="{00000000-0005-0000-0000-00007D090000}"/>
    <cellStyle name="40% - Ênfase2 135" xfId="2440" xr:uid="{00000000-0005-0000-0000-00007E090000}"/>
    <cellStyle name="40% - Ênfase2 136" xfId="2441" xr:uid="{00000000-0005-0000-0000-00007F090000}"/>
    <cellStyle name="40% - Ênfase2 137" xfId="2442" xr:uid="{00000000-0005-0000-0000-000080090000}"/>
    <cellStyle name="40% - Ênfase2 138" xfId="2443" xr:uid="{00000000-0005-0000-0000-000081090000}"/>
    <cellStyle name="40% - Ênfase2 139" xfId="2444" xr:uid="{00000000-0005-0000-0000-000082090000}"/>
    <cellStyle name="40% - Ênfase2 14" xfId="2445" xr:uid="{00000000-0005-0000-0000-000083090000}"/>
    <cellStyle name="40% - Ênfase2 140" xfId="2446" xr:uid="{00000000-0005-0000-0000-000084090000}"/>
    <cellStyle name="40% - Ênfase2 141" xfId="2447" xr:uid="{00000000-0005-0000-0000-000085090000}"/>
    <cellStyle name="40% - Ênfase2 142" xfId="2448" xr:uid="{00000000-0005-0000-0000-000086090000}"/>
    <cellStyle name="40% - Ênfase2 143" xfId="2449" xr:uid="{00000000-0005-0000-0000-000087090000}"/>
    <cellStyle name="40% - Ênfase2 144" xfId="2450" xr:uid="{00000000-0005-0000-0000-000088090000}"/>
    <cellStyle name="40% - Ênfase2 145" xfId="2451" xr:uid="{00000000-0005-0000-0000-000089090000}"/>
    <cellStyle name="40% - Ênfase2 146" xfId="2452" xr:uid="{00000000-0005-0000-0000-00008A090000}"/>
    <cellStyle name="40% - Ênfase2 147" xfId="2453" xr:uid="{00000000-0005-0000-0000-00008B090000}"/>
    <cellStyle name="40% - Ênfase2 148" xfId="2454" xr:uid="{00000000-0005-0000-0000-00008C090000}"/>
    <cellStyle name="40% - Ênfase2 149" xfId="2455" xr:uid="{00000000-0005-0000-0000-00008D090000}"/>
    <cellStyle name="40% - Ênfase2 15" xfId="2456" xr:uid="{00000000-0005-0000-0000-00008E090000}"/>
    <cellStyle name="40% - Ênfase2 150" xfId="2457" xr:uid="{00000000-0005-0000-0000-00008F090000}"/>
    <cellStyle name="40% - Ênfase2 151" xfId="2458" xr:uid="{00000000-0005-0000-0000-000090090000}"/>
    <cellStyle name="40% - Ênfase2 152" xfId="2459" xr:uid="{00000000-0005-0000-0000-000091090000}"/>
    <cellStyle name="40% - Ênfase2 153" xfId="2460" xr:uid="{00000000-0005-0000-0000-000092090000}"/>
    <cellStyle name="40% - Ênfase2 154" xfId="2461" xr:uid="{00000000-0005-0000-0000-000093090000}"/>
    <cellStyle name="40% - Ênfase2 155" xfId="2462" xr:uid="{00000000-0005-0000-0000-000094090000}"/>
    <cellStyle name="40% - Ênfase2 156" xfId="2463" xr:uid="{00000000-0005-0000-0000-000095090000}"/>
    <cellStyle name="40% - Ênfase2 157" xfId="2464" xr:uid="{00000000-0005-0000-0000-000096090000}"/>
    <cellStyle name="40% - Ênfase2 158" xfId="2465" xr:uid="{00000000-0005-0000-0000-000097090000}"/>
    <cellStyle name="40% - Ênfase2 159" xfId="2466" xr:uid="{00000000-0005-0000-0000-000098090000}"/>
    <cellStyle name="40% - Ênfase2 16" xfId="2467" xr:uid="{00000000-0005-0000-0000-000099090000}"/>
    <cellStyle name="40% - Ênfase2 160" xfId="2468" xr:uid="{00000000-0005-0000-0000-00009A090000}"/>
    <cellStyle name="40% - Ênfase2 17" xfId="2469" xr:uid="{00000000-0005-0000-0000-00009B090000}"/>
    <cellStyle name="40% - Ênfase2 18" xfId="2470" xr:uid="{00000000-0005-0000-0000-00009C090000}"/>
    <cellStyle name="40% - Ênfase2 19" xfId="2471" xr:uid="{00000000-0005-0000-0000-00009D090000}"/>
    <cellStyle name="40% - Ênfase2 2" xfId="2472" xr:uid="{00000000-0005-0000-0000-00009E090000}"/>
    <cellStyle name="40% - Ênfase2 2 2" xfId="2473" xr:uid="{00000000-0005-0000-0000-00009F090000}"/>
    <cellStyle name="40% - Ênfase2 2 2 2" xfId="2474" xr:uid="{00000000-0005-0000-0000-0000A0090000}"/>
    <cellStyle name="40% - Ênfase2 2 2 3" xfId="2475" xr:uid="{00000000-0005-0000-0000-0000A1090000}"/>
    <cellStyle name="40% - Ênfase2 2 2 3 2" xfId="2476" xr:uid="{00000000-0005-0000-0000-0000A2090000}"/>
    <cellStyle name="40% - Ênfase2 2 2 4" xfId="2477" xr:uid="{00000000-0005-0000-0000-0000A3090000}"/>
    <cellStyle name="40% - Ênfase2 2 3" xfId="2478" xr:uid="{00000000-0005-0000-0000-0000A4090000}"/>
    <cellStyle name="40% - Ênfase2 2 4" xfId="2479" xr:uid="{00000000-0005-0000-0000-0000A5090000}"/>
    <cellStyle name="40% - Ênfase2 2 4 2" xfId="2480" xr:uid="{00000000-0005-0000-0000-0000A6090000}"/>
    <cellStyle name="40% - Ênfase2 2 5" xfId="2481" xr:uid="{00000000-0005-0000-0000-0000A7090000}"/>
    <cellStyle name="40% - Ênfase2 20" xfId="2482" xr:uid="{00000000-0005-0000-0000-0000A8090000}"/>
    <cellStyle name="40% - Ênfase2 21" xfId="2483" xr:uid="{00000000-0005-0000-0000-0000A9090000}"/>
    <cellStyle name="40% - Ênfase2 22" xfId="2484" xr:uid="{00000000-0005-0000-0000-0000AA090000}"/>
    <cellStyle name="40% - Ênfase2 23" xfId="2485" xr:uid="{00000000-0005-0000-0000-0000AB090000}"/>
    <cellStyle name="40% - Ênfase2 24" xfId="2486" xr:uid="{00000000-0005-0000-0000-0000AC090000}"/>
    <cellStyle name="40% - Ênfase2 25" xfId="2487" xr:uid="{00000000-0005-0000-0000-0000AD090000}"/>
    <cellStyle name="40% - Ênfase2 26" xfId="2488" xr:uid="{00000000-0005-0000-0000-0000AE090000}"/>
    <cellStyle name="40% - Ênfase2 27" xfId="2489" xr:uid="{00000000-0005-0000-0000-0000AF090000}"/>
    <cellStyle name="40% - Ênfase2 28" xfId="2490" xr:uid="{00000000-0005-0000-0000-0000B0090000}"/>
    <cellStyle name="40% - Ênfase2 29" xfId="2491" xr:uid="{00000000-0005-0000-0000-0000B1090000}"/>
    <cellStyle name="40% - Ênfase2 3" xfId="2492" xr:uid="{00000000-0005-0000-0000-0000B2090000}"/>
    <cellStyle name="40% - Ênfase2 3 2" xfId="2493" xr:uid="{00000000-0005-0000-0000-0000B3090000}"/>
    <cellStyle name="40% - Ênfase2 3 2 2" xfId="2494" xr:uid="{00000000-0005-0000-0000-0000B4090000}"/>
    <cellStyle name="40% - Ênfase2 3 2 2 2" xfId="2495" xr:uid="{00000000-0005-0000-0000-0000B5090000}"/>
    <cellStyle name="40% - Ênfase2 3 2 3" xfId="2496" xr:uid="{00000000-0005-0000-0000-0000B6090000}"/>
    <cellStyle name="40% - Ênfase2 3 3" xfId="2497" xr:uid="{00000000-0005-0000-0000-0000B7090000}"/>
    <cellStyle name="40% - Ênfase2 3 4" xfId="2498" xr:uid="{00000000-0005-0000-0000-0000B8090000}"/>
    <cellStyle name="40% - Ênfase2 3 4 2" xfId="2499" xr:uid="{00000000-0005-0000-0000-0000B9090000}"/>
    <cellStyle name="40% - Ênfase2 3 5" xfId="2500" xr:uid="{00000000-0005-0000-0000-0000BA090000}"/>
    <cellStyle name="40% - Ênfase2 30" xfId="2501" xr:uid="{00000000-0005-0000-0000-0000BB090000}"/>
    <cellStyle name="40% - Ênfase2 31" xfId="2502" xr:uid="{00000000-0005-0000-0000-0000BC090000}"/>
    <cellStyle name="40% - Ênfase2 32" xfId="2503" xr:uid="{00000000-0005-0000-0000-0000BD090000}"/>
    <cellStyle name="40% - Ênfase2 33" xfId="2504" xr:uid="{00000000-0005-0000-0000-0000BE090000}"/>
    <cellStyle name="40% - Ênfase2 34" xfId="2505" xr:uid="{00000000-0005-0000-0000-0000BF090000}"/>
    <cellStyle name="40% - Ênfase2 35" xfId="2506" xr:uid="{00000000-0005-0000-0000-0000C0090000}"/>
    <cellStyle name="40% - Ênfase2 36" xfId="2507" xr:uid="{00000000-0005-0000-0000-0000C1090000}"/>
    <cellStyle name="40% - Ênfase2 37" xfId="2508" xr:uid="{00000000-0005-0000-0000-0000C2090000}"/>
    <cellStyle name="40% - Ênfase2 38" xfId="2509" xr:uid="{00000000-0005-0000-0000-0000C3090000}"/>
    <cellStyle name="40% - Ênfase2 39" xfId="2510" xr:uid="{00000000-0005-0000-0000-0000C4090000}"/>
    <cellStyle name="40% - Ênfase2 4" xfId="2511" xr:uid="{00000000-0005-0000-0000-0000C5090000}"/>
    <cellStyle name="40% - Ênfase2 4 2" xfId="2512" xr:uid="{00000000-0005-0000-0000-0000C6090000}"/>
    <cellStyle name="40% - Ênfase2 4 2 2" xfId="2513" xr:uid="{00000000-0005-0000-0000-0000C7090000}"/>
    <cellStyle name="40% - Ênfase2 4 2 2 2" xfId="2514" xr:uid="{00000000-0005-0000-0000-0000C8090000}"/>
    <cellStyle name="40% - Ênfase2 4 2 3" xfId="2515" xr:uid="{00000000-0005-0000-0000-0000C9090000}"/>
    <cellStyle name="40% - Ênfase2 4 3" xfId="2516" xr:uid="{00000000-0005-0000-0000-0000CA090000}"/>
    <cellStyle name="40% - Ênfase2 4 4" xfId="2517" xr:uid="{00000000-0005-0000-0000-0000CB090000}"/>
    <cellStyle name="40% - Ênfase2 4 4 2" xfId="2518" xr:uid="{00000000-0005-0000-0000-0000CC090000}"/>
    <cellStyle name="40% - Ênfase2 4 5" xfId="2519" xr:uid="{00000000-0005-0000-0000-0000CD090000}"/>
    <cellStyle name="40% - Ênfase2 40" xfId="2520" xr:uid="{00000000-0005-0000-0000-0000CE090000}"/>
    <cellStyle name="40% - Ênfase2 41" xfId="2521" xr:uid="{00000000-0005-0000-0000-0000CF090000}"/>
    <cellStyle name="40% - Ênfase2 42" xfId="2522" xr:uid="{00000000-0005-0000-0000-0000D0090000}"/>
    <cellStyle name="40% - Ênfase2 43" xfId="2523" xr:uid="{00000000-0005-0000-0000-0000D1090000}"/>
    <cellStyle name="40% - Ênfase2 44" xfId="2524" xr:uid="{00000000-0005-0000-0000-0000D2090000}"/>
    <cellStyle name="40% - Ênfase2 45" xfId="2525" xr:uid="{00000000-0005-0000-0000-0000D3090000}"/>
    <cellStyle name="40% - Ênfase2 46" xfId="2526" xr:uid="{00000000-0005-0000-0000-0000D4090000}"/>
    <cellStyle name="40% - Ênfase2 47" xfId="2527" xr:uid="{00000000-0005-0000-0000-0000D5090000}"/>
    <cellStyle name="40% - Ênfase2 48" xfId="2528" xr:uid="{00000000-0005-0000-0000-0000D6090000}"/>
    <cellStyle name="40% - Ênfase2 49" xfId="2529" xr:uid="{00000000-0005-0000-0000-0000D7090000}"/>
    <cellStyle name="40% - Ênfase2 5" xfId="2530" xr:uid="{00000000-0005-0000-0000-0000D8090000}"/>
    <cellStyle name="40% - Ênfase2 5 2" xfId="2531" xr:uid="{00000000-0005-0000-0000-0000D9090000}"/>
    <cellStyle name="40% - Ênfase2 5 2 2" xfId="2532" xr:uid="{00000000-0005-0000-0000-0000DA090000}"/>
    <cellStyle name="40% - Ênfase2 5 2 2 2" xfId="2533" xr:uid="{00000000-0005-0000-0000-0000DB090000}"/>
    <cellStyle name="40% - Ênfase2 5 2 3" xfId="2534" xr:uid="{00000000-0005-0000-0000-0000DC090000}"/>
    <cellStyle name="40% - Ênfase2 5 3" xfId="2535" xr:uid="{00000000-0005-0000-0000-0000DD090000}"/>
    <cellStyle name="40% - Ênfase2 5 4" xfId="2536" xr:uid="{00000000-0005-0000-0000-0000DE090000}"/>
    <cellStyle name="40% - Ênfase2 5 4 2" xfId="2537" xr:uid="{00000000-0005-0000-0000-0000DF090000}"/>
    <cellStyle name="40% - Ênfase2 5 5" xfId="2538" xr:uid="{00000000-0005-0000-0000-0000E0090000}"/>
    <cellStyle name="40% - Ênfase2 50" xfId="2539" xr:uid="{00000000-0005-0000-0000-0000E1090000}"/>
    <cellStyle name="40% - Ênfase2 51" xfId="2540" xr:uid="{00000000-0005-0000-0000-0000E2090000}"/>
    <cellStyle name="40% - Ênfase2 52" xfId="2541" xr:uid="{00000000-0005-0000-0000-0000E3090000}"/>
    <cellStyle name="40% - Ênfase2 53" xfId="2542" xr:uid="{00000000-0005-0000-0000-0000E4090000}"/>
    <cellStyle name="40% - Ênfase2 54" xfId="2543" xr:uid="{00000000-0005-0000-0000-0000E5090000}"/>
    <cellStyle name="40% - Ênfase2 55" xfId="2544" xr:uid="{00000000-0005-0000-0000-0000E6090000}"/>
    <cellStyle name="40% - Ênfase2 56" xfId="2545" xr:uid="{00000000-0005-0000-0000-0000E7090000}"/>
    <cellStyle name="40% - Ênfase2 57" xfId="2546" xr:uid="{00000000-0005-0000-0000-0000E8090000}"/>
    <cellStyle name="40% - Ênfase2 58" xfId="2547" xr:uid="{00000000-0005-0000-0000-0000E9090000}"/>
    <cellStyle name="40% - Ênfase2 59" xfId="2548" xr:uid="{00000000-0005-0000-0000-0000EA090000}"/>
    <cellStyle name="40% - Ênfase2 6" xfId="2549" xr:uid="{00000000-0005-0000-0000-0000EB090000}"/>
    <cellStyle name="40% - Ênfase2 6 2" xfId="2550" xr:uid="{00000000-0005-0000-0000-0000EC090000}"/>
    <cellStyle name="40% - Ênfase2 6 2 2" xfId="2551" xr:uid="{00000000-0005-0000-0000-0000ED090000}"/>
    <cellStyle name="40% - Ênfase2 6 2 2 2" xfId="2552" xr:uid="{00000000-0005-0000-0000-0000EE090000}"/>
    <cellStyle name="40% - Ênfase2 6 2 3" xfId="2553" xr:uid="{00000000-0005-0000-0000-0000EF090000}"/>
    <cellStyle name="40% - Ênfase2 6 3" xfId="2554" xr:uid="{00000000-0005-0000-0000-0000F0090000}"/>
    <cellStyle name="40% - Ênfase2 6 4" xfId="2555" xr:uid="{00000000-0005-0000-0000-0000F1090000}"/>
    <cellStyle name="40% - Ênfase2 6 4 2" xfId="2556" xr:uid="{00000000-0005-0000-0000-0000F2090000}"/>
    <cellStyle name="40% - Ênfase2 6 5" xfId="2557" xr:uid="{00000000-0005-0000-0000-0000F3090000}"/>
    <cellStyle name="40% - Ênfase2 60" xfId="2558" xr:uid="{00000000-0005-0000-0000-0000F4090000}"/>
    <cellStyle name="40% - Ênfase2 61" xfId="2559" xr:uid="{00000000-0005-0000-0000-0000F5090000}"/>
    <cellStyle name="40% - Ênfase2 62" xfId="2560" xr:uid="{00000000-0005-0000-0000-0000F6090000}"/>
    <cellStyle name="40% - Ênfase2 63" xfId="2561" xr:uid="{00000000-0005-0000-0000-0000F7090000}"/>
    <cellStyle name="40% - Ênfase2 64" xfId="2562" xr:uid="{00000000-0005-0000-0000-0000F8090000}"/>
    <cellStyle name="40% - Ênfase2 65" xfId="2563" xr:uid="{00000000-0005-0000-0000-0000F9090000}"/>
    <cellStyle name="40% - Ênfase2 66" xfId="2564" xr:uid="{00000000-0005-0000-0000-0000FA090000}"/>
    <cellStyle name="40% - Ênfase2 67" xfId="2565" xr:uid="{00000000-0005-0000-0000-0000FB090000}"/>
    <cellStyle name="40% - Ênfase2 68" xfId="2566" xr:uid="{00000000-0005-0000-0000-0000FC090000}"/>
    <cellStyle name="40% - Ênfase2 69" xfId="2567" xr:uid="{00000000-0005-0000-0000-0000FD090000}"/>
    <cellStyle name="40% - Ênfase2 7" xfId="2568" xr:uid="{00000000-0005-0000-0000-0000FE090000}"/>
    <cellStyle name="40% - Ênfase2 7 2" xfId="2569" xr:uid="{00000000-0005-0000-0000-0000FF090000}"/>
    <cellStyle name="40% - Ênfase2 7 2 2" xfId="2570" xr:uid="{00000000-0005-0000-0000-0000000A0000}"/>
    <cellStyle name="40% - Ênfase2 7 2 2 2" xfId="2571" xr:uid="{00000000-0005-0000-0000-0000010A0000}"/>
    <cellStyle name="40% - Ênfase2 7 2 3" xfId="2572" xr:uid="{00000000-0005-0000-0000-0000020A0000}"/>
    <cellStyle name="40% - Ênfase2 7 3" xfId="2573" xr:uid="{00000000-0005-0000-0000-0000030A0000}"/>
    <cellStyle name="40% - Ênfase2 7 4" xfId="2574" xr:uid="{00000000-0005-0000-0000-0000040A0000}"/>
    <cellStyle name="40% - Ênfase2 7 4 2" xfId="2575" xr:uid="{00000000-0005-0000-0000-0000050A0000}"/>
    <cellStyle name="40% - Ênfase2 7 5" xfId="2576" xr:uid="{00000000-0005-0000-0000-0000060A0000}"/>
    <cellStyle name="40% - Ênfase2 70" xfId="2577" xr:uid="{00000000-0005-0000-0000-0000070A0000}"/>
    <cellStyle name="40% - Ênfase2 71" xfId="2578" xr:uid="{00000000-0005-0000-0000-0000080A0000}"/>
    <cellStyle name="40% - Ênfase2 72" xfId="2579" xr:uid="{00000000-0005-0000-0000-0000090A0000}"/>
    <cellStyle name="40% - Ênfase2 73" xfId="2580" xr:uid="{00000000-0005-0000-0000-00000A0A0000}"/>
    <cellStyle name="40% - Ênfase2 74" xfId="2581" xr:uid="{00000000-0005-0000-0000-00000B0A0000}"/>
    <cellStyle name="40% - Ênfase2 75" xfId="2582" xr:uid="{00000000-0005-0000-0000-00000C0A0000}"/>
    <cellStyle name="40% - Ênfase2 76" xfId="2583" xr:uid="{00000000-0005-0000-0000-00000D0A0000}"/>
    <cellStyle name="40% - Ênfase2 77" xfId="2584" xr:uid="{00000000-0005-0000-0000-00000E0A0000}"/>
    <cellStyle name="40% - Ênfase2 78" xfId="2585" xr:uid="{00000000-0005-0000-0000-00000F0A0000}"/>
    <cellStyle name="40% - Ênfase2 79" xfId="2586" xr:uid="{00000000-0005-0000-0000-0000100A0000}"/>
    <cellStyle name="40% - Ênfase2 8" xfId="2587" xr:uid="{00000000-0005-0000-0000-0000110A0000}"/>
    <cellStyle name="40% - Ênfase2 8 2" xfId="2588" xr:uid="{00000000-0005-0000-0000-0000120A0000}"/>
    <cellStyle name="40% - Ênfase2 8 2 2" xfId="2589" xr:uid="{00000000-0005-0000-0000-0000130A0000}"/>
    <cellStyle name="40% - Ênfase2 8 2 2 2" xfId="2590" xr:uid="{00000000-0005-0000-0000-0000140A0000}"/>
    <cellStyle name="40% - Ênfase2 8 2 3" xfId="2591" xr:uid="{00000000-0005-0000-0000-0000150A0000}"/>
    <cellStyle name="40% - Ênfase2 8 3" xfId="2592" xr:uid="{00000000-0005-0000-0000-0000160A0000}"/>
    <cellStyle name="40% - Ênfase2 8 4" xfId="2593" xr:uid="{00000000-0005-0000-0000-0000170A0000}"/>
    <cellStyle name="40% - Ênfase2 8 4 2" xfId="2594" xr:uid="{00000000-0005-0000-0000-0000180A0000}"/>
    <cellStyle name="40% - Ênfase2 8 5" xfId="2595" xr:uid="{00000000-0005-0000-0000-0000190A0000}"/>
    <cellStyle name="40% - Ênfase2 80" xfId="2596" xr:uid="{00000000-0005-0000-0000-00001A0A0000}"/>
    <cellStyle name="40% - Ênfase2 81" xfId="2597" xr:uid="{00000000-0005-0000-0000-00001B0A0000}"/>
    <cellStyle name="40% - Ênfase2 82" xfId="2598" xr:uid="{00000000-0005-0000-0000-00001C0A0000}"/>
    <cellStyle name="40% - Ênfase2 83" xfId="2599" xr:uid="{00000000-0005-0000-0000-00001D0A0000}"/>
    <cellStyle name="40% - Ênfase2 84" xfId="2600" xr:uid="{00000000-0005-0000-0000-00001E0A0000}"/>
    <cellStyle name="40% - Ênfase2 85" xfId="2601" xr:uid="{00000000-0005-0000-0000-00001F0A0000}"/>
    <cellStyle name="40% - Ênfase2 85 2" xfId="2602" xr:uid="{00000000-0005-0000-0000-0000200A0000}"/>
    <cellStyle name="40% - Ênfase2 85 2 2" xfId="2603" xr:uid="{00000000-0005-0000-0000-0000210A0000}"/>
    <cellStyle name="40% - Ênfase2 85 3" xfId="2604" xr:uid="{00000000-0005-0000-0000-0000220A0000}"/>
    <cellStyle name="40% - Ênfase2 86" xfId="2605" xr:uid="{00000000-0005-0000-0000-0000230A0000}"/>
    <cellStyle name="40% - Ênfase2 86 2" xfId="2606" xr:uid="{00000000-0005-0000-0000-0000240A0000}"/>
    <cellStyle name="40% - Ênfase2 86 2 2" xfId="2607" xr:uid="{00000000-0005-0000-0000-0000250A0000}"/>
    <cellStyle name="40% - Ênfase2 86 3" xfId="2608" xr:uid="{00000000-0005-0000-0000-0000260A0000}"/>
    <cellStyle name="40% - Ênfase2 87" xfId="2609" xr:uid="{00000000-0005-0000-0000-0000270A0000}"/>
    <cellStyle name="40% - Ênfase2 87 2" xfId="2610" xr:uid="{00000000-0005-0000-0000-0000280A0000}"/>
    <cellStyle name="40% - Ênfase2 87 2 2" xfId="2611" xr:uid="{00000000-0005-0000-0000-0000290A0000}"/>
    <cellStyle name="40% - Ênfase2 87 3" xfId="2612" xr:uid="{00000000-0005-0000-0000-00002A0A0000}"/>
    <cellStyle name="40% - Ênfase2 88" xfId="2613" xr:uid="{00000000-0005-0000-0000-00002B0A0000}"/>
    <cellStyle name="40% - Ênfase2 88 2" xfId="2614" xr:uid="{00000000-0005-0000-0000-00002C0A0000}"/>
    <cellStyle name="40% - Ênfase2 88 2 2" xfId="2615" xr:uid="{00000000-0005-0000-0000-00002D0A0000}"/>
    <cellStyle name="40% - Ênfase2 88 3" xfId="2616" xr:uid="{00000000-0005-0000-0000-00002E0A0000}"/>
    <cellStyle name="40% - Ênfase2 89" xfId="2617" xr:uid="{00000000-0005-0000-0000-00002F0A0000}"/>
    <cellStyle name="40% - Ênfase2 89 2" xfId="2618" xr:uid="{00000000-0005-0000-0000-0000300A0000}"/>
    <cellStyle name="40% - Ênfase2 89 2 2" xfId="2619" xr:uid="{00000000-0005-0000-0000-0000310A0000}"/>
    <cellStyle name="40% - Ênfase2 89 3" xfId="2620" xr:uid="{00000000-0005-0000-0000-0000320A0000}"/>
    <cellStyle name="40% - Ênfase2 9" xfId="2621" xr:uid="{00000000-0005-0000-0000-0000330A0000}"/>
    <cellStyle name="40% - Ênfase2 9 2" xfId="2622" xr:uid="{00000000-0005-0000-0000-0000340A0000}"/>
    <cellStyle name="40% - Ênfase2 9 3" xfId="2623" xr:uid="{00000000-0005-0000-0000-0000350A0000}"/>
    <cellStyle name="40% - Ênfase2 9 3 2" xfId="2624" xr:uid="{00000000-0005-0000-0000-0000360A0000}"/>
    <cellStyle name="40% - Ênfase2 9 4" xfId="2625" xr:uid="{00000000-0005-0000-0000-0000370A0000}"/>
    <cellStyle name="40% - Ênfase2 90" xfId="2626" xr:uid="{00000000-0005-0000-0000-0000380A0000}"/>
    <cellStyle name="40% - Ênfase2 90 2" xfId="2627" xr:uid="{00000000-0005-0000-0000-0000390A0000}"/>
    <cellStyle name="40% - Ênfase2 90 2 2" xfId="2628" xr:uid="{00000000-0005-0000-0000-00003A0A0000}"/>
    <cellStyle name="40% - Ênfase2 90 3" xfId="2629" xr:uid="{00000000-0005-0000-0000-00003B0A0000}"/>
    <cellStyle name="40% - Ênfase2 91" xfId="2630" xr:uid="{00000000-0005-0000-0000-00003C0A0000}"/>
    <cellStyle name="40% - Ênfase2 91 2" xfId="2631" xr:uid="{00000000-0005-0000-0000-00003D0A0000}"/>
    <cellStyle name="40% - Ênfase2 91 2 2" xfId="2632" xr:uid="{00000000-0005-0000-0000-00003E0A0000}"/>
    <cellStyle name="40% - Ênfase2 91 3" xfId="2633" xr:uid="{00000000-0005-0000-0000-00003F0A0000}"/>
    <cellStyle name="40% - Ênfase2 92" xfId="2634" xr:uid="{00000000-0005-0000-0000-0000400A0000}"/>
    <cellStyle name="40% - Ênfase2 92 2" xfId="2635" xr:uid="{00000000-0005-0000-0000-0000410A0000}"/>
    <cellStyle name="40% - Ênfase2 92 2 2" xfId="2636" xr:uid="{00000000-0005-0000-0000-0000420A0000}"/>
    <cellStyle name="40% - Ênfase2 92 3" xfId="2637" xr:uid="{00000000-0005-0000-0000-0000430A0000}"/>
    <cellStyle name="40% - Ênfase2 93" xfId="2638" xr:uid="{00000000-0005-0000-0000-0000440A0000}"/>
    <cellStyle name="40% - Ênfase2 93 2" xfId="2639" xr:uid="{00000000-0005-0000-0000-0000450A0000}"/>
    <cellStyle name="40% - Ênfase2 93 2 2" xfId="2640" xr:uid="{00000000-0005-0000-0000-0000460A0000}"/>
    <cellStyle name="40% - Ênfase2 93 3" xfId="2641" xr:uid="{00000000-0005-0000-0000-0000470A0000}"/>
    <cellStyle name="40% - Ênfase2 94" xfId="2642" xr:uid="{00000000-0005-0000-0000-0000480A0000}"/>
    <cellStyle name="40% - Ênfase2 94 2" xfId="2643" xr:uid="{00000000-0005-0000-0000-0000490A0000}"/>
    <cellStyle name="40% - Ênfase2 94 2 2" xfId="2644" xr:uid="{00000000-0005-0000-0000-00004A0A0000}"/>
    <cellStyle name="40% - Ênfase2 94 3" xfId="2645" xr:uid="{00000000-0005-0000-0000-00004B0A0000}"/>
    <cellStyle name="40% - Ênfase2 95" xfId="2646" xr:uid="{00000000-0005-0000-0000-00004C0A0000}"/>
    <cellStyle name="40% - Ênfase2 95 2" xfId="2647" xr:uid="{00000000-0005-0000-0000-00004D0A0000}"/>
    <cellStyle name="40% - Ênfase2 95 2 2" xfId="2648" xr:uid="{00000000-0005-0000-0000-00004E0A0000}"/>
    <cellStyle name="40% - Ênfase2 95 3" xfId="2649" xr:uid="{00000000-0005-0000-0000-00004F0A0000}"/>
    <cellStyle name="40% - Ênfase2 96" xfId="2650" xr:uid="{00000000-0005-0000-0000-0000500A0000}"/>
    <cellStyle name="40% - Ênfase2 96 2" xfId="2651" xr:uid="{00000000-0005-0000-0000-0000510A0000}"/>
    <cellStyle name="40% - Ênfase2 96 2 2" xfId="2652" xr:uid="{00000000-0005-0000-0000-0000520A0000}"/>
    <cellStyle name="40% - Ênfase2 96 3" xfId="2653" xr:uid="{00000000-0005-0000-0000-0000530A0000}"/>
    <cellStyle name="40% - Ênfase2 97" xfId="2654" xr:uid="{00000000-0005-0000-0000-0000540A0000}"/>
    <cellStyle name="40% - Ênfase2 97 2" xfId="2655" xr:uid="{00000000-0005-0000-0000-0000550A0000}"/>
    <cellStyle name="40% - Ênfase2 97 2 2" xfId="2656" xr:uid="{00000000-0005-0000-0000-0000560A0000}"/>
    <cellStyle name="40% - Ênfase2 97 3" xfId="2657" xr:uid="{00000000-0005-0000-0000-0000570A0000}"/>
    <cellStyle name="40% - Ênfase2 98" xfId="2658" xr:uid="{00000000-0005-0000-0000-0000580A0000}"/>
    <cellStyle name="40% - Ênfase2 98 2" xfId="2659" xr:uid="{00000000-0005-0000-0000-0000590A0000}"/>
    <cellStyle name="40% - Ênfase2 98 2 2" xfId="2660" xr:uid="{00000000-0005-0000-0000-00005A0A0000}"/>
    <cellStyle name="40% - Ênfase2 98 3" xfId="2661" xr:uid="{00000000-0005-0000-0000-00005B0A0000}"/>
    <cellStyle name="40% - Ênfase2 99" xfId="2662" xr:uid="{00000000-0005-0000-0000-00005C0A0000}"/>
    <cellStyle name="40% - Ênfase2 99 2" xfId="2663" xr:uid="{00000000-0005-0000-0000-00005D0A0000}"/>
    <cellStyle name="40% - Ênfase2 99 2 2" xfId="2664" xr:uid="{00000000-0005-0000-0000-00005E0A0000}"/>
    <cellStyle name="40% - Ênfase2 99 3" xfId="2665" xr:uid="{00000000-0005-0000-0000-00005F0A0000}"/>
    <cellStyle name="40% - Ênfase3 10" xfId="2666" xr:uid="{00000000-0005-0000-0000-0000600A0000}"/>
    <cellStyle name="40% - Ênfase3 10 2" xfId="2667" xr:uid="{00000000-0005-0000-0000-0000610A0000}"/>
    <cellStyle name="40% - Ênfase3 100" xfId="2668" xr:uid="{00000000-0005-0000-0000-0000620A0000}"/>
    <cellStyle name="40% - Ênfase3 100 2" xfId="2669" xr:uid="{00000000-0005-0000-0000-0000630A0000}"/>
    <cellStyle name="40% - Ênfase3 100 2 2" xfId="2670" xr:uid="{00000000-0005-0000-0000-0000640A0000}"/>
    <cellStyle name="40% - Ênfase3 100 3" xfId="2671" xr:uid="{00000000-0005-0000-0000-0000650A0000}"/>
    <cellStyle name="40% - Ênfase3 101" xfId="2672" xr:uid="{00000000-0005-0000-0000-0000660A0000}"/>
    <cellStyle name="40% - Ênfase3 101 2" xfId="2673" xr:uid="{00000000-0005-0000-0000-0000670A0000}"/>
    <cellStyle name="40% - Ênfase3 101 2 2" xfId="2674" xr:uid="{00000000-0005-0000-0000-0000680A0000}"/>
    <cellStyle name="40% - Ênfase3 101 3" xfId="2675" xr:uid="{00000000-0005-0000-0000-0000690A0000}"/>
    <cellStyle name="40% - Ênfase3 102" xfId="2676" xr:uid="{00000000-0005-0000-0000-00006A0A0000}"/>
    <cellStyle name="40% - Ênfase3 102 2" xfId="2677" xr:uid="{00000000-0005-0000-0000-00006B0A0000}"/>
    <cellStyle name="40% - Ênfase3 102 2 2" xfId="2678" xr:uid="{00000000-0005-0000-0000-00006C0A0000}"/>
    <cellStyle name="40% - Ênfase3 102 3" xfId="2679" xr:uid="{00000000-0005-0000-0000-00006D0A0000}"/>
    <cellStyle name="40% - Ênfase3 103" xfId="2680" xr:uid="{00000000-0005-0000-0000-00006E0A0000}"/>
    <cellStyle name="40% - Ênfase3 103 2" xfId="2681" xr:uid="{00000000-0005-0000-0000-00006F0A0000}"/>
    <cellStyle name="40% - Ênfase3 103 2 2" xfId="2682" xr:uid="{00000000-0005-0000-0000-0000700A0000}"/>
    <cellStyle name="40% - Ênfase3 103 3" xfId="2683" xr:uid="{00000000-0005-0000-0000-0000710A0000}"/>
    <cellStyle name="40% - Ênfase3 104" xfId="2684" xr:uid="{00000000-0005-0000-0000-0000720A0000}"/>
    <cellStyle name="40% - Ênfase3 104 2" xfId="2685" xr:uid="{00000000-0005-0000-0000-0000730A0000}"/>
    <cellStyle name="40% - Ênfase3 104 2 2" xfId="2686" xr:uid="{00000000-0005-0000-0000-0000740A0000}"/>
    <cellStyle name="40% - Ênfase3 104 3" xfId="2687" xr:uid="{00000000-0005-0000-0000-0000750A0000}"/>
    <cellStyle name="40% - Ênfase3 105" xfId="2688" xr:uid="{00000000-0005-0000-0000-0000760A0000}"/>
    <cellStyle name="40% - Ênfase3 105 2" xfId="2689" xr:uid="{00000000-0005-0000-0000-0000770A0000}"/>
    <cellStyle name="40% - Ênfase3 105 2 2" xfId="2690" xr:uid="{00000000-0005-0000-0000-0000780A0000}"/>
    <cellStyle name="40% - Ênfase3 105 3" xfId="2691" xr:uid="{00000000-0005-0000-0000-0000790A0000}"/>
    <cellStyle name="40% - Ênfase3 106" xfId="2692" xr:uid="{00000000-0005-0000-0000-00007A0A0000}"/>
    <cellStyle name="40% - Ênfase3 106 2" xfId="2693" xr:uid="{00000000-0005-0000-0000-00007B0A0000}"/>
    <cellStyle name="40% - Ênfase3 106 2 2" xfId="2694" xr:uid="{00000000-0005-0000-0000-00007C0A0000}"/>
    <cellStyle name="40% - Ênfase3 106 3" xfId="2695" xr:uid="{00000000-0005-0000-0000-00007D0A0000}"/>
    <cellStyle name="40% - Ênfase3 107" xfId="2696" xr:uid="{00000000-0005-0000-0000-00007E0A0000}"/>
    <cellStyle name="40% - Ênfase3 107 2" xfId="2697" xr:uid="{00000000-0005-0000-0000-00007F0A0000}"/>
    <cellStyle name="40% - Ênfase3 107 2 2" xfId="2698" xr:uid="{00000000-0005-0000-0000-0000800A0000}"/>
    <cellStyle name="40% - Ênfase3 107 3" xfId="2699" xr:uid="{00000000-0005-0000-0000-0000810A0000}"/>
    <cellStyle name="40% - Ênfase3 108" xfId="2700" xr:uid="{00000000-0005-0000-0000-0000820A0000}"/>
    <cellStyle name="40% - Ênfase3 108 2" xfId="2701" xr:uid="{00000000-0005-0000-0000-0000830A0000}"/>
    <cellStyle name="40% - Ênfase3 108 2 2" xfId="2702" xr:uid="{00000000-0005-0000-0000-0000840A0000}"/>
    <cellStyle name="40% - Ênfase3 108 3" xfId="2703" xr:uid="{00000000-0005-0000-0000-0000850A0000}"/>
    <cellStyle name="40% - Ênfase3 109" xfId="2704" xr:uid="{00000000-0005-0000-0000-0000860A0000}"/>
    <cellStyle name="40% - Ênfase3 109 2" xfId="2705" xr:uid="{00000000-0005-0000-0000-0000870A0000}"/>
    <cellStyle name="40% - Ênfase3 109 2 2" xfId="2706" xr:uid="{00000000-0005-0000-0000-0000880A0000}"/>
    <cellStyle name="40% - Ênfase3 109 3" xfId="2707" xr:uid="{00000000-0005-0000-0000-0000890A0000}"/>
    <cellStyle name="40% - Ênfase3 11" xfId="2708" xr:uid="{00000000-0005-0000-0000-00008A0A0000}"/>
    <cellStyle name="40% - Ênfase3 11 2" xfId="2709" xr:uid="{00000000-0005-0000-0000-00008B0A0000}"/>
    <cellStyle name="40% - Ênfase3 11 3" xfId="2710" xr:uid="{00000000-0005-0000-0000-00008C0A0000}"/>
    <cellStyle name="40% - Ênfase3 11 3 2" xfId="2711" xr:uid="{00000000-0005-0000-0000-00008D0A0000}"/>
    <cellStyle name="40% - Ênfase3 11 4" xfId="2712" xr:uid="{00000000-0005-0000-0000-00008E0A0000}"/>
    <cellStyle name="40% - Ênfase3 110" xfId="2713" xr:uid="{00000000-0005-0000-0000-00008F0A0000}"/>
    <cellStyle name="40% - Ênfase3 110 2" xfId="2714" xr:uid="{00000000-0005-0000-0000-0000900A0000}"/>
    <cellStyle name="40% - Ênfase3 110 2 2" xfId="2715" xr:uid="{00000000-0005-0000-0000-0000910A0000}"/>
    <cellStyle name="40% - Ênfase3 110 3" xfId="2716" xr:uid="{00000000-0005-0000-0000-0000920A0000}"/>
    <cellStyle name="40% - Ênfase3 111" xfId="2717" xr:uid="{00000000-0005-0000-0000-0000930A0000}"/>
    <cellStyle name="40% - Ênfase3 111 2" xfId="2718" xr:uid="{00000000-0005-0000-0000-0000940A0000}"/>
    <cellStyle name="40% - Ênfase3 111 2 2" xfId="2719" xr:uid="{00000000-0005-0000-0000-0000950A0000}"/>
    <cellStyle name="40% - Ênfase3 111 3" xfId="2720" xr:uid="{00000000-0005-0000-0000-0000960A0000}"/>
    <cellStyle name="40% - Ênfase3 112" xfId="2721" xr:uid="{00000000-0005-0000-0000-0000970A0000}"/>
    <cellStyle name="40% - Ênfase3 112 2" xfId="2722" xr:uid="{00000000-0005-0000-0000-0000980A0000}"/>
    <cellStyle name="40% - Ênfase3 112 2 2" xfId="2723" xr:uid="{00000000-0005-0000-0000-0000990A0000}"/>
    <cellStyle name="40% - Ênfase3 112 3" xfId="2724" xr:uid="{00000000-0005-0000-0000-00009A0A0000}"/>
    <cellStyle name="40% - Ênfase3 113" xfId="2725" xr:uid="{00000000-0005-0000-0000-00009B0A0000}"/>
    <cellStyle name="40% - Ênfase3 113 2" xfId="2726" xr:uid="{00000000-0005-0000-0000-00009C0A0000}"/>
    <cellStyle name="40% - Ênfase3 113 2 2" xfId="2727" xr:uid="{00000000-0005-0000-0000-00009D0A0000}"/>
    <cellStyle name="40% - Ênfase3 113 3" xfId="2728" xr:uid="{00000000-0005-0000-0000-00009E0A0000}"/>
    <cellStyle name="40% - Ênfase3 114" xfId="2729" xr:uid="{00000000-0005-0000-0000-00009F0A0000}"/>
    <cellStyle name="40% - Ênfase3 114 2" xfId="2730" xr:uid="{00000000-0005-0000-0000-0000A00A0000}"/>
    <cellStyle name="40% - Ênfase3 114 2 2" xfId="2731" xr:uid="{00000000-0005-0000-0000-0000A10A0000}"/>
    <cellStyle name="40% - Ênfase3 114 3" xfId="2732" xr:uid="{00000000-0005-0000-0000-0000A20A0000}"/>
    <cellStyle name="40% - Ênfase3 115" xfId="2733" xr:uid="{00000000-0005-0000-0000-0000A30A0000}"/>
    <cellStyle name="40% - Ênfase3 115 2" xfId="2734" xr:uid="{00000000-0005-0000-0000-0000A40A0000}"/>
    <cellStyle name="40% - Ênfase3 115 2 2" xfId="2735" xr:uid="{00000000-0005-0000-0000-0000A50A0000}"/>
    <cellStyle name="40% - Ênfase3 115 3" xfId="2736" xr:uid="{00000000-0005-0000-0000-0000A60A0000}"/>
    <cellStyle name="40% - Ênfase3 116" xfId="2737" xr:uid="{00000000-0005-0000-0000-0000A70A0000}"/>
    <cellStyle name="40% - Ênfase3 116 2" xfId="2738" xr:uid="{00000000-0005-0000-0000-0000A80A0000}"/>
    <cellStyle name="40% - Ênfase3 116 2 2" xfId="2739" xr:uid="{00000000-0005-0000-0000-0000A90A0000}"/>
    <cellStyle name="40% - Ênfase3 116 3" xfId="2740" xr:uid="{00000000-0005-0000-0000-0000AA0A0000}"/>
    <cellStyle name="40% - Ênfase3 117" xfId="2741" xr:uid="{00000000-0005-0000-0000-0000AB0A0000}"/>
    <cellStyle name="40% - Ênfase3 117 2" xfId="2742" xr:uid="{00000000-0005-0000-0000-0000AC0A0000}"/>
    <cellStyle name="40% - Ênfase3 117 2 2" xfId="2743" xr:uid="{00000000-0005-0000-0000-0000AD0A0000}"/>
    <cellStyle name="40% - Ênfase3 117 3" xfId="2744" xr:uid="{00000000-0005-0000-0000-0000AE0A0000}"/>
    <cellStyle name="40% - Ênfase3 118" xfId="2745" xr:uid="{00000000-0005-0000-0000-0000AF0A0000}"/>
    <cellStyle name="40% - Ênfase3 118 2" xfId="2746" xr:uid="{00000000-0005-0000-0000-0000B00A0000}"/>
    <cellStyle name="40% - Ênfase3 118 2 2" xfId="2747" xr:uid="{00000000-0005-0000-0000-0000B10A0000}"/>
    <cellStyle name="40% - Ênfase3 118 3" xfId="2748" xr:uid="{00000000-0005-0000-0000-0000B20A0000}"/>
    <cellStyle name="40% - Ênfase3 119" xfId="2749" xr:uid="{00000000-0005-0000-0000-0000B30A0000}"/>
    <cellStyle name="40% - Ênfase3 119 2" xfId="2750" xr:uid="{00000000-0005-0000-0000-0000B40A0000}"/>
    <cellStyle name="40% - Ênfase3 119 2 2" xfId="2751" xr:uid="{00000000-0005-0000-0000-0000B50A0000}"/>
    <cellStyle name="40% - Ênfase3 119 3" xfId="2752" xr:uid="{00000000-0005-0000-0000-0000B60A0000}"/>
    <cellStyle name="40% - Ênfase3 12" xfId="2753" xr:uid="{00000000-0005-0000-0000-0000B70A0000}"/>
    <cellStyle name="40% - Ênfase3 120" xfId="2754" xr:uid="{00000000-0005-0000-0000-0000B80A0000}"/>
    <cellStyle name="40% - Ênfase3 120 2" xfId="2755" xr:uid="{00000000-0005-0000-0000-0000B90A0000}"/>
    <cellStyle name="40% - Ênfase3 121" xfId="2756" xr:uid="{00000000-0005-0000-0000-0000BA0A0000}"/>
    <cellStyle name="40% - Ênfase3 122" xfId="2757" xr:uid="{00000000-0005-0000-0000-0000BB0A0000}"/>
    <cellStyle name="40% - Ênfase3 122 2" xfId="2758" xr:uid="{00000000-0005-0000-0000-0000BC0A0000}"/>
    <cellStyle name="40% - Ênfase3 123" xfId="2759" xr:uid="{00000000-0005-0000-0000-0000BD0A0000}"/>
    <cellStyle name="40% - Ênfase3 124" xfId="2760" xr:uid="{00000000-0005-0000-0000-0000BE0A0000}"/>
    <cellStyle name="40% - Ênfase3 125" xfId="2761" xr:uid="{00000000-0005-0000-0000-0000BF0A0000}"/>
    <cellStyle name="40% - Ênfase3 126" xfId="2762" xr:uid="{00000000-0005-0000-0000-0000C00A0000}"/>
    <cellStyle name="40% - Ênfase3 127" xfId="2763" xr:uid="{00000000-0005-0000-0000-0000C10A0000}"/>
    <cellStyle name="40% - Ênfase3 128" xfId="2764" xr:uid="{00000000-0005-0000-0000-0000C20A0000}"/>
    <cellStyle name="40% - Ênfase3 129" xfId="2765" xr:uid="{00000000-0005-0000-0000-0000C30A0000}"/>
    <cellStyle name="40% - Ênfase3 13" xfId="2766" xr:uid="{00000000-0005-0000-0000-0000C40A0000}"/>
    <cellStyle name="40% - Ênfase3 130" xfId="2767" xr:uid="{00000000-0005-0000-0000-0000C50A0000}"/>
    <cellStyle name="40% - Ênfase3 131" xfId="2768" xr:uid="{00000000-0005-0000-0000-0000C60A0000}"/>
    <cellStyle name="40% - Ênfase3 132" xfId="2769" xr:uid="{00000000-0005-0000-0000-0000C70A0000}"/>
    <cellStyle name="40% - Ênfase3 133" xfId="2770" xr:uid="{00000000-0005-0000-0000-0000C80A0000}"/>
    <cellStyle name="40% - Ênfase3 134" xfId="2771" xr:uid="{00000000-0005-0000-0000-0000C90A0000}"/>
    <cellStyle name="40% - Ênfase3 135" xfId="2772" xr:uid="{00000000-0005-0000-0000-0000CA0A0000}"/>
    <cellStyle name="40% - Ênfase3 136" xfId="2773" xr:uid="{00000000-0005-0000-0000-0000CB0A0000}"/>
    <cellStyle name="40% - Ênfase3 137" xfId="2774" xr:uid="{00000000-0005-0000-0000-0000CC0A0000}"/>
    <cellStyle name="40% - Ênfase3 138" xfId="2775" xr:uid="{00000000-0005-0000-0000-0000CD0A0000}"/>
    <cellStyle name="40% - Ênfase3 139" xfId="2776" xr:uid="{00000000-0005-0000-0000-0000CE0A0000}"/>
    <cellStyle name="40% - Ênfase3 14" xfId="2777" xr:uid="{00000000-0005-0000-0000-0000CF0A0000}"/>
    <cellStyle name="40% - Ênfase3 140" xfId="2778" xr:uid="{00000000-0005-0000-0000-0000D00A0000}"/>
    <cellStyle name="40% - Ênfase3 141" xfId="2779" xr:uid="{00000000-0005-0000-0000-0000D10A0000}"/>
    <cellStyle name="40% - Ênfase3 142" xfId="2780" xr:uid="{00000000-0005-0000-0000-0000D20A0000}"/>
    <cellStyle name="40% - Ênfase3 143" xfId="2781" xr:uid="{00000000-0005-0000-0000-0000D30A0000}"/>
    <cellStyle name="40% - Ênfase3 144" xfId="2782" xr:uid="{00000000-0005-0000-0000-0000D40A0000}"/>
    <cellStyle name="40% - Ênfase3 145" xfId="2783" xr:uid="{00000000-0005-0000-0000-0000D50A0000}"/>
    <cellStyle name="40% - Ênfase3 146" xfId="2784" xr:uid="{00000000-0005-0000-0000-0000D60A0000}"/>
    <cellStyle name="40% - Ênfase3 147" xfId="2785" xr:uid="{00000000-0005-0000-0000-0000D70A0000}"/>
    <cellStyle name="40% - Ênfase3 148" xfId="2786" xr:uid="{00000000-0005-0000-0000-0000D80A0000}"/>
    <cellStyle name="40% - Ênfase3 149" xfId="2787" xr:uid="{00000000-0005-0000-0000-0000D90A0000}"/>
    <cellStyle name="40% - Ênfase3 15" xfId="2788" xr:uid="{00000000-0005-0000-0000-0000DA0A0000}"/>
    <cellStyle name="40% - Ênfase3 150" xfId="2789" xr:uid="{00000000-0005-0000-0000-0000DB0A0000}"/>
    <cellStyle name="40% - Ênfase3 151" xfId="2790" xr:uid="{00000000-0005-0000-0000-0000DC0A0000}"/>
    <cellStyle name="40% - Ênfase3 152" xfId="2791" xr:uid="{00000000-0005-0000-0000-0000DD0A0000}"/>
    <cellStyle name="40% - Ênfase3 153" xfId="2792" xr:uid="{00000000-0005-0000-0000-0000DE0A0000}"/>
    <cellStyle name="40% - Ênfase3 154" xfId="2793" xr:uid="{00000000-0005-0000-0000-0000DF0A0000}"/>
    <cellStyle name="40% - Ênfase3 155" xfId="2794" xr:uid="{00000000-0005-0000-0000-0000E00A0000}"/>
    <cellStyle name="40% - Ênfase3 156" xfId="2795" xr:uid="{00000000-0005-0000-0000-0000E10A0000}"/>
    <cellStyle name="40% - Ênfase3 157" xfId="2796" xr:uid="{00000000-0005-0000-0000-0000E20A0000}"/>
    <cellStyle name="40% - Ênfase3 158" xfId="2797" xr:uid="{00000000-0005-0000-0000-0000E30A0000}"/>
    <cellStyle name="40% - Ênfase3 159" xfId="2798" xr:uid="{00000000-0005-0000-0000-0000E40A0000}"/>
    <cellStyle name="40% - Ênfase3 16" xfId="2799" xr:uid="{00000000-0005-0000-0000-0000E50A0000}"/>
    <cellStyle name="40% - Ênfase3 160" xfId="2800" xr:uid="{00000000-0005-0000-0000-0000E60A0000}"/>
    <cellStyle name="40% - Ênfase3 17" xfId="2801" xr:uid="{00000000-0005-0000-0000-0000E70A0000}"/>
    <cellStyle name="40% - Ênfase3 18" xfId="2802" xr:uid="{00000000-0005-0000-0000-0000E80A0000}"/>
    <cellStyle name="40% - Ênfase3 19" xfId="2803" xr:uid="{00000000-0005-0000-0000-0000E90A0000}"/>
    <cellStyle name="40% - Ênfase3 2" xfId="2804" xr:uid="{00000000-0005-0000-0000-0000EA0A0000}"/>
    <cellStyle name="40% - Ênfase3 2 2" xfId="2805" xr:uid="{00000000-0005-0000-0000-0000EB0A0000}"/>
    <cellStyle name="40% - Ênfase3 2 2 2" xfId="2806" xr:uid="{00000000-0005-0000-0000-0000EC0A0000}"/>
    <cellStyle name="40% - Ênfase3 2 2 3" xfId="2807" xr:uid="{00000000-0005-0000-0000-0000ED0A0000}"/>
    <cellStyle name="40% - Ênfase3 2 2 3 2" xfId="2808" xr:uid="{00000000-0005-0000-0000-0000EE0A0000}"/>
    <cellStyle name="40% - Ênfase3 2 2 4" xfId="2809" xr:uid="{00000000-0005-0000-0000-0000EF0A0000}"/>
    <cellStyle name="40% - Ênfase3 2 3" xfId="2810" xr:uid="{00000000-0005-0000-0000-0000F00A0000}"/>
    <cellStyle name="40% - Ênfase3 2 4" xfId="2811" xr:uid="{00000000-0005-0000-0000-0000F10A0000}"/>
    <cellStyle name="40% - Ênfase3 2 4 2" xfId="2812" xr:uid="{00000000-0005-0000-0000-0000F20A0000}"/>
    <cellStyle name="40% - Ênfase3 2 5" xfId="2813" xr:uid="{00000000-0005-0000-0000-0000F30A0000}"/>
    <cellStyle name="40% - Ênfase3 20" xfId="2814" xr:uid="{00000000-0005-0000-0000-0000F40A0000}"/>
    <cellStyle name="40% - Ênfase3 21" xfId="2815" xr:uid="{00000000-0005-0000-0000-0000F50A0000}"/>
    <cellStyle name="40% - Ênfase3 22" xfId="2816" xr:uid="{00000000-0005-0000-0000-0000F60A0000}"/>
    <cellStyle name="40% - Ênfase3 23" xfId="2817" xr:uid="{00000000-0005-0000-0000-0000F70A0000}"/>
    <cellStyle name="40% - Ênfase3 24" xfId="2818" xr:uid="{00000000-0005-0000-0000-0000F80A0000}"/>
    <cellStyle name="40% - Ênfase3 25" xfId="2819" xr:uid="{00000000-0005-0000-0000-0000F90A0000}"/>
    <cellStyle name="40% - Ênfase3 26" xfId="2820" xr:uid="{00000000-0005-0000-0000-0000FA0A0000}"/>
    <cellStyle name="40% - Ênfase3 27" xfId="2821" xr:uid="{00000000-0005-0000-0000-0000FB0A0000}"/>
    <cellStyle name="40% - Ênfase3 28" xfId="2822" xr:uid="{00000000-0005-0000-0000-0000FC0A0000}"/>
    <cellStyle name="40% - Ênfase3 29" xfId="2823" xr:uid="{00000000-0005-0000-0000-0000FD0A0000}"/>
    <cellStyle name="40% - Ênfase3 3" xfId="2824" xr:uid="{00000000-0005-0000-0000-0000FE0A0000}"/>
    <cellStyle name="40% - Ênfase3 3 2" xfId="2825" xr:uid="{00000000-0005-0000-0000-0000FF0A0000}"/>
    <cellStyle name="40% - Ênfase3 3 2 2" xfId="2826" xr:uid="{00000000-0005-0000-0000-0000000B0000}"/>
    <cellStyle name="40% - Ênfase3 3 2 2 2" xfId="2827" xr:uid="{00000000-0005-0000-0000-0000010B0000}"/>
    <cellStyle name="40% - Ênfase3 3 2 3" xfId="2828" xr:uid="{00000000-0005-0000-0000-0000020B0000}"/>
    <cellStyle name="40% - Ênfase3 3 3" xfId="2829" xr:uid="{00000000-0005-0000-0000-0000030B0000}"/>
    <cellStyle name="40% - Ênfase3 3 4" xfId="2830" xr:uid="{00000000-0005-0000-0000-0000040B0000}"/>
    <cellStyle name="40% - Ênfase3 3 4 2" xfId="2831" xr:uid="{00000000-0005-0000-0000-0000050B0000}"/>
    <cellStyle name="40% - Ênfase3 3 5" xfId="2832" xr:uid="{00000000-0005-0000-0000-0000060B0000}"/>
    <cellStyle name="40% - Ênfase3 30" xfId="2833" xr:uid="{00000000-0005-0000-0000-0000070B0000}"/>
    <cellStyle name="40% - Ênfase3 31" xfId="2834" xr:uid="{00000000-0005-0000-0000-0000080B0000}"/>
    <cellStyle name="40% - Ênfase3 32" xfId="2835" xr:uid="{00000000-0005-0000-0000-0000090B0000}"/>
    <cellStyle name="40% - Ênfase3 33" xfId="2836" xr:uid="{00000000-0005-0000-0000-00000A0B0000}"/>
    <cellStyle name="40% - Ênfase3 34" xfId="2837" xr:uid="{00000000-0005-0000-0000-00000B0B0000}"/>
    <cellStyle name="40% - Ênfase3 35" xfId="2838" xr:uid="{00000000-0005-0000-0000-00000C0B0000}"/>
    <cellStyle name="40% - Ênfase3 36" xfId="2839" xr:uid="{00000000-0005-0000-0000-00000D0B0000}"/>
    <cellStyle name="40% - Ênfase3 37" xfId="2840" xr:uid="{00000000-0005-0000-0000-00000E0B0000}"/>
    <cellStyle name="40% - Ênfase3 38" xfId="2841" xr:uid="{00000000-0005-0000-0000-00000F0B0000}"/>
    <cellStyle name="40% - Ênfase3 39" xfId="2842" xr:uid="{00000000-0005-0000-0000-0000100B0000}"/>
    <cellStyle name="40% - Ênfase3 4" xfId="2843" xr:uid="{00000000-0005-0000-0000-0000110B0000}"/>
    <cellStyle name="40% - Ênfase3 4 2" xfId="2844" xr:uid="{00000000-0005-0000-0000-0000120B0000}"/>
    <cellStyle name="40% - Ênfase3 4 2 2" xfId="2845" xr:uid="{00000000-0005-0000-0000-0000130B0000}"/>
    <cellStyle name="40% - Ênfase3 4 2 2 2" xfId="2846" xr:uid="{00000000-0005-0000-0000-0000140B0000}"/>
    <cellStyle name="40% - Ênfase3 4 2 3" xfId="2847" xr:uid="{00000000-0005-0000-0000-0000150B0000}"/>
    <cellStyle name="40% - Ênfase3 4 3" xfId="2848" xr:uid="{00000000-0005-0000-0000-0000160B0000}"/>
    <cellStyle name="40% - Ênfase3 4 4" xfId="2849" xr:uid="{00000000-0005-0000-0000-0000170B0000}"/>
    <cellStyle name="40% - Ênfase3 4 4 2" xfId="2850" xr:uid="{00000000-0005-0000-0000-0000180B0000}"/>
    <cellStyle name="40% - Ênfase3 4 5" xfId="2851" xr:uid="{00000000-0005-0000-0000-0000190B0000}"/>
    <cellStyle name="40% - Ênfase3 40" xfId="2852" xr:uid="{00000000-0005-0000-0000-00001A0B0000}"/>
    <cellStyle name="40% - Ênfase3 41" xfId="2853" xr:uid="{00000000-0005-0000-0000-00001B0B0000}"/>
    <cellStyle name="40% - Ênfase3 42" xfId="2854" xr:uid="{00000000-0005-0000-0000-00001C0B0000}"/>
    <cellStyle name="40% - Ênfase3 43" xfId="2855" xr:uid="{00000000-0005-0000-0000-00001D0B0000}"/>
    <cellStyle name="40% - Ênfase3 44" xfId="2856" xr:uid="{00000000-0005-0000-0000-00001E0B0000}"/>
    <cellStyle name="40% - Ênfase3 45" xfId="2857" xr:uid="{00000000-0005-0000-0000-00001F0B0000}"/>
    <cellStyle name="40% - Ênfase3 46" xfId="2858" xr:uid="{00000000-0005-0000-0000-0000200B0000}"/>
    <cellStyle name="40% - Ênfase3 47" xfId="2859" xr:uid="{00000000-0005-0000-0000-0000210B0000}"/>
    <cellStyle name="40% - Ênfase3 48" xfId="2860" xr:uid="{00000000-0005-0000-0000-0000220B0000}"/>
    <cellStyle name="40% - Ênfase3 49" xfId="2861" xr:uid="{00000000-0005-0000-0000-0000230B0000}"/>
    <cellStyle name="40% - Ênfase3 5" xfId="2862" xr:uid="{00000000-0005-0000-0000-0000240B0000}"/>
    <cellStyle name="40% - Ênfase3 5 2" xfId="2863" xr:uid="{00000000-0005-0000-0000-0000250B0000}"/>
    <cellStyle name="40% - Ênfase3 5 2 2" xfId="2864" xr:uid="{00000000-0005-0000-0000-0000260B0000}"/>
    <cellStyle name="40% - Ênfase3 5 2 2 2" xfId="2865" xr:uid="{00000000-0005-0000-0000-0000270B0000}"/>
    <cellStyle name="40% - Ênfase3 5 2 3" xfId="2866" xr:uid="{00000000-0005-0000-0000-0000280B0000}"/>
    <cellStyle name="40% - Ênfase3 5 3" xfId="2867" xr:uid="{00000000-0005-0000-0000-0000290B0000}"/>
    <cellStyle name="40% - Ênfase3 5 4" xfId="2868" xr:uid="{00000000-0005-0000-0000-00002A0B0000}"/>
    <cellStyle name="40% - Ênfase3 5 4 2" xfId="2869" xr:uid="{00000000-0005-0000-0000-00002B0B0000}"/>
    <cellStyle name="40% - Ênfase3 5 5" xfId="2870" xr:uid="{00000000-0005-0000-0000-00002C0B0000}"/>
    <cellStyle name="40% - Ênfase3 50" xfId="2871" xr:uid="{00000000-0005-0000-0000-00002D0B0000}"/>
    <cellStyle name="40% - Ênfase3 51" xfId="2872" xr:uid="{00000000-0005-0000-0000-00002E0B0000}"/>
    <cellStyle name="40% - Ênfase3 52" xfId="2873" xr:uid="{00000000-0005-0000-0000-00002F0B0000}"/>
    <cellStyle name="40% - Ênfase3 53" xfId="2874" xr:uid="{00000000-0005-0000-0000-0000300B0000}"/>
    <cellStyle name="40% - Ênfase3 54" xfId="2875" xr:uid="{00000000-0005-0000-0000-0000310B0000}"/>
    <cellStyle name="40% - Ênfase3 55" xfId="2876" xr:uid="{00000000-0005-0000-0000-0000320B0000}"/>
    <cellStyle name="40% - Ênfase3 56" xfId="2877" xr:uid="{00000000-0005-0000-0000-0000330B0000}"/>
    <cellStyle name="40% - Ênfase3 57" xfId="2878" xr:uid="{00000000-0005-0000-0000-0000340B0000}"/>
    <cellStyle name="40% - Ênfase3 58" xfId="2879" xr:uid="{00000000-0005-0000-0000-0000350B0000}"/>
    <cellStyle name="40% - Ênfase3 59" xfId="2880" xr:uid="{00000000-0005-0000-0000-0000360B0000}"/>
    <cellStyle name="40% - Ênfase3 6" xfId="2881" xr:uid="{00000000-0005-0000-0000-0000370B0000}"/>
    <cellStyle name="40% - Ênfase3 6 2" xfId="2882" xr:uid="{00000000-0005-0000-0000-0000380B0000}"/>
    <cellStyle name="40% - Ênfase3 6 2 2" xfId="2883" xr:uid="{00000000-0005-0000-0000-0000390B0000}"/>
    <cellStyle name="40% - Ênfase3 6 2 2 2" xfId="2884" xr:uid="{00000000-0005-0000-0000-00003A0B0000}"/>
    <cellStyle name="40% - Ênfase3 6 2 3" xfId="2885" xr:uid="{00000000-0005-0000-0000-00003B0B0000}"/>
    <cellStyle name="40% - Ênfase3 6 3" xfId="2886" xr:uid="{00000000-0005-0000-0000-00003C0B0000}"/>
    <cellStyle name="40% - Ênfase3 6 4" xfId="2887" xr:uid="{00000000-0005-0000-0000-00003D0B0000}"/>
    <cellStyle name="40% - Ênfase3 6 4 2" xfId="2888" xr:uid="{00000000-0005-0000-0000-00003E0B0000}"/>
    <cellStyle name="40% - Ênfase3 6 5" xfId="2889" xr:uid="{00000000-0005-0000-0000-00003F0B0000}"/>
    <cellStyle name="40% - Ênfase3 60" xfId="2890" xr:uid="{00000000-0005-0000-0000-0000400B0000}"/>
    <cellStyle name="40% - Ênfase3 61" xfId="2891" xr:uid="{00000000-0005-0000-0000-0000410B0000}"/>
    <cellStyle name="40% - Ênfase3 62" xfId="2892" xr:uid="{00000000-0005-0000-0000-0000420B0000}"/>
    <cellStyle name="40% - Ênfase3 63" xfId="2893" xr:uid="{00000000-0005-0000-0000-0000430B0000}"/>
    <cellStyle name="40% - Ênfase3 64" xfId="2894" xr:uid="{00000000-0005-0000-0000-0000440B0000}"/>
    <cellStyle name="40% - Ênfase3 65" xfId="2895" xr:uid="{00000000-0005-0000-0000-0000450B0000}"/>
    <cellStyle name="40% - Ênfase3 66" xfId="2896" xr:uid="{00000000-0005-0000-0000-0000460B0000}"/>
    <cellStyle name="40% - Ênfase3 67" xfId="2897" xr:uid="{00000000-0005-0000-0000-0000470B0000}"/>
    <cellStyle name="40% - Ênfase3 68" xfId="2898" xr:uid="{00000000-0005-0000-0000-0000480B0000}"/>
    <cellStyle name="40% - Ênfase3 69" xfId="2899" xr:uid="{00000000-0005-0000-0000-0000490B0000}"/>
    <cellStyle name="40% - Ênfase3 7" xfId="2900" xr:uid="{00000000-0005-0000-0000-00004A0B0000}"/>
    <cellStyle name="40% - Ênfase3 7 2" xfId="2901" xr:uid="{00000000-0005-0000-0000-00004B0B0000}"/>
    <cellStyle name="40% - Ênfase3 7 2 2" xfId="2902" xr:uid="{00000000-0005-0000-0000-00004C0B0000}"/>
    <cellStyle name="40% - Ênfase3 7 2 2 2" xfId="2903" xr:uid="{00000000-0005-0000-0000-00004D0B0000}"/>
    <cellStyle name="40% - Ênfase3 7 2 3" xfId="2904" xr:uid="{00000000-0005-0000-0000-00004E0B0000}"/>
    <cellStyle name="40% - Ênfase3 7 3" xfId="2905" xr:uid="{00000000-0005-0000-0000-00004F0B0000}"/>
    <cellStyle name="40% - Ênfase3 7 4" xfId="2906" xr:uid="{00000000-0005-0000-0000-0000500B0000}"/>
    <cellStyle name="40% - Ênfase3 7 4 2" xfId="2907" xr:uid="{00000000-0005-0000-0000-0000510B0000}"/>
    <cellStyle name="40% - Ênfase3 7 5" xfId="2908" xr:uid="{00000000-0005-0000-0000-0000520B0000}"/>
    <cellStyle name="40% - Ênfase3 70" xfId="2909" xr:uid="{00000000-0005-0000-0000-0000530B0000}"/>
    <cellStyle name="40% - Ênfase3 71" xfId="2910" xr:uid="{00000000-0005-0000-0000-0000540B0000}"/>
    <cellStyle name="40% - Ênfase3 72" xfId="2911" xr:uid="{00000000-0005-0000-0000-0000550B0000}"/>
    <cellStyle name="40% - Ênfase3 73" xfId="2912" xr:uid="{00000000-0005-0000-0000-0000560B0000}"/>
    <cellStyle name="40% - Ênfase3 74" xfId="2913" xr:uid="{00000000-0005-0000-0000-0000570B0000}"/>
    <cellStyle name="40% - Ênfase3 75" xfId="2914" xr:uid="{00000000-0005-0000-0000-0000580B0000}"/>
    <cellStyle name="40% - Ênfase3 76" xfId="2915" xr:uid="{00000000-0005-0000-0000-0000590B0000}"/>
    <cellStyle name="40% - Ênfase3 77" xfId="2916" xr:uid="{00000000-0005-0000-0000-00005A0B0000}"/>
    <cellStyle name="40% - Ênfase3 78" xfId="2917" xr:uid="{00000000-0005-0000-0000-00005B0B0000}"/>
    <cellStyle name="40% - Ênfase3 79" xfId="2918" xr:uid="{00000000-0005-0000-0000-00005C0B0000}"/>
    <cellStyle name="40% - Ênfase3 8" xfId="2919" xr:uid="{00000000-0005-0000-0000-00005D0B0000}"/>
    <cellStyle name="40% - Ênfase3 8 2" xfId="2920" xr:uid="{00000000-0005-0000-0000-00005E0B0000}"/>
    <cellStyle name="40% - Ênfase3 8 2 2" xfId="2921" xr:uid="{00000000-0005-0000-0000-00005F0B0000}"/>
    <cellStyle name="40% - Ênfase3 8 2 2 2" xfId="2922" xr:uid="{00000000-0005-0000-0000-0000600B0000}"/>
    <cellStyle name="40% - Ênfase3 8 2 3" xfId="2923" xr:uid="{00000000-0005-0000-0000-0000610B0000}"/>
    <cellStyle name="40% - Ênfase3 8 3" xfId="2924" xr:uid="{00000000-0005-0000-0000-0000620B0000}"/>
    <cellStyle name="40% - Ênfase3 8 4" xfId="2925" xr:uid="{00000000-0005-0000-0000-0000630B0000}"/>
    <cellStyle name="40% - Ênfase3 8 4 2" xfId="2926" xr:uid="{00000000-0005-0000-0000-0000640B0000}"/>
    <cellStyle name="40% - Ênfase3 8 5" xfId="2927" xr:uid="{00000000-0005-0000-0000-0000650B0000}"/>
    <cellStyle name="40% - Ênfase3 80" xfId="2928" xr:uid="{00000000-0005-0000-0000-0000660B0000}"/>
    <cellStyle name="40% - Ênfase3 81" xfId="2929" xr:uid="{00000000-0005-0000-0000-0000670B0000}"/>
    <cellStyle name="40% - Ênfase3 82" xfId="2930" xr:uid="{00000000-0005-0000-0000-0000680B0000}"/>
    <cellStyle name="40% - Ênfase3 83" xfId="2931" xr:uid="{00000000-0005-0000-0000-0000690B0000}"/>
    <cellStyle name="40% - Ênfase3 84" xfId="2932" xr:uid="{00000000-0005-0000-0000-00006A0B0000}"/>
    <cellStyle name="40% - Ênfase3 85" xfId="2933" xr:uid="{00000000-0005-0000-0000-00006B0B0000}"/>
    <cellStyle name="40% - Ênfase3 85 2" xfId="2934" xr:uid="{00000000-0005-0000-0000-00006C0B0000}"/>
    <cellStyle name="40% - Ênfase3 85 2 2" xfId="2935" xr:uid="{00000000-0005-0000-0000-00006D0B0000}"/>
    <cellStyle name="40% - Ênfase3 85 3" xfId="2936" xr:uid="{00000000-0005-0000-0000-00006E0B0000}"/>
    <cellStyle name="40% - Ênfase3 86" xfId="2937" xr:uid="{00000000-0005-0000-0000-00006F0B0000}"/>
    <cellStyle name="40% - Ênfase3 86 2" xfId="2938" xr:uid="{00000000-0005-0000-0000-0000700B0000}"/>
    <cellStyle name="40% - Ênfase3 86 2 2" xfId="2939" xr:uid="{00000000-0005-0000-0000-0000710B0000}"/>
    <cellStyle name="40% - Ênfase3 86 3" xfId="2940" xr:uid="{00000000-0005-0000-0000-0000720B0000}"/>
    <cellStyle name="40% - Ênfase3 87" xfId="2941" xr:uid="{00000000-0005-0000-0000-0000730B0000}"/>
    <cellStyle name="40% - Ênfase3 87 2" xfId="2942" xr:uid="{00000000-0005-0000-0000-0000740B0000}"/>
    <cellStyle name="40% - Ênfase3 87 2 2" xfId="2943" xr:uid="{00000000-0005-0000-0000-0000750B0000}"/>
    <cellStyle name="40% - Ênfase3 87 3" xfId="2944" xr:uid="{00000000-0005-0000-0000-0000760B0000}"/>
    <cellStyle name="40% - Ênfase3 88" xfId="2945" xr:uid="{00000000-0005-0000-0000-0000770B0000}"/>
    <cellStyle name="40% - Ênfase3 88 2" xfId="2946" xr:uid="{00000000-0005-0000-0000-0000780B0000}"/>
    <cellStyle name="40% - Ênfase3 88 2 2" xfId="2947" xr:uid="{00000000-0005-0000-0000-0000790B0000}"/>
    <cellStyle name="40% - Ênfase3 88 3" xfId="2948" xr:uid="{00000000-0005-0000-0000-00007A0B0000}"/>
    <cellStyle name="40% - Ênfase3 89" xfId="2949" xr:uid="{00000000-0005-0000-0000-00007B0B0000}"/>
    <cellStyle name="40% - Ênfase3 89 2" xfId="2950" xr:uid="{00000000-0005-0000-0000-00007C0B0000}"/>
    <cellStyle name="40% - Ênfase3 89 2 2" xfId="2951" xr:uid="{00000000-0005-0000-0000-00007D0B0000}"/>
    <cellStyle name="40% - Ênfase3 89 3" xfId="2952" xr:uid="{00000000-0005-0000-0000-00007E0B0000}"/>
    <cellStyle name="40% - Ênfase3 9" xfId="2953" xr:uid="{00000000-0005-0000-0000-00007F0B0000}"/>
    <cellStyle name="40% - Ênfase3 9 2" xfId="2954" xr:uid="{00000000-0005-0000-0000-0000800B0000}"/>
    <cellStyle name="40% - Ênfase3 9 3" xfId="2955" xr:uid="{00000000-0005-0000-0000-0000810B0000}"/>
    <cellStyle name="40% - Ênfase3 9 3 2" xfId="2956" xr:uid="{00000000-0005-0000-0000-0000820B0000}"/>
    <cellStyle name="40% - Ênfase3 9 4" xfId="2957" xr:uid="{00000000-0005-0000-0000-0000830B0000}"/>
    <cellStyle name="40% - Ênfase3 90" xfId="2958" xr:uid="{00000000-0005-0000-0000-0000840B0000}"/>
    <cellStyle name="40% - Ênfase3 90 2" xfId="2959" xr:uid="{00000000-0005-0000-0000-0000850B0000}"/>
    <cellStyle name="40% - Ênfase3 90 2 2" xfId="2960" xr:uid="{00000000-0005-0000-0000-0000860B0000}"/>
    <cellStyle name="40% - Ênfase3 90 3" xfId="2961" xr:uid="{00000000-0005-0000-0000-0000870B0000}"/>
    <cellStyle name="40% - Ênfase3 91" xfId="2962" xr:uid="{00000000-0005-0000-0000-0000880B0000}"/>
    <cellStyle name="40% - Ênfase3 91 2" xfId="2963" xr:uid="{00000000-0005-0000-0000-0000890B0000}"/>
    <cellStyle name="40% - Ênfase3 91 2 2" xfId="2964" xr:uid="{00000000-0005-0000-0000-00008A0B0000}"/>
    <cellStyle name="40% - Ênfase3 91 3" xfId="2965" xr:uid="{00000000-0005-0000-0000-00008B0B0000}"/>
    <cellStyle name="40% - Ênfase3 92" xfId="2966" xr:uid="{00000000-0005-0000-0000-00008C0B0000}"/>
    <cellStyle name="40% - Ênfase3 92 2" xfId="2967" xr:uid="{00000000-0005-0000-0000-00008D0B0000}"/>
    <cellStyle name="40% - Ênfase3 92 2 2" xfId="2968" xr:uid="{00000000-0005-0000-0000-00008E0B0000}"/>
    <cellStyle name="40% - Ênfase3 92 3" xfId="2969" xr:uid="{00000000-0005-0000-0000-00008F0B0000}"/>
    <cellStyle name="40% - Ênfase3 93" xfId="2970" xr:uid="{00000000-0005-0000-0000-0000900B0000}"/>
    <cellStyle name="40% - Ênfase3 93 2" xfId="2971" xr:uid="{00000000-0005-0000-0000-0000910B0000}"/>
    <cellStyle name="40% - Ênfase3 93 2 2" xfId="2972" xr:uid="{00000000-0005-0000-0000-0000920B0000}"/>
    <cellStyle name="40% - Ênfase3 93 3" xfId="2973" xr:uid="{00000000-0005-0000-0000-0000930B0000}"/>
    <cellStyle name="40% - Ênfase3 94" xfId="2974" xr:uid="{00000000-0005-0000-0000-0000940B0000}"/>
    <cellStyle name="40% - Ênfase3 94 2" xfId="2975" xr:uid="{00000000-0005-0000-0000-0000950B0000}"/>
    <cellStyle name="40% - Ênfase3 94 2 2" xfId="2976" xr:uid="{00000000-0005-0000-0000-0000960B0000}"/>
    <cellStyle name="40% - Ênfase3 94 3" xfId="2977" xr:uid="{00000000-0005-0000-0000-0000970B0000}"/>
    <cellStyle name="40% - Ênfase3 95" xfId="2978" xr:uid="{00000000-0005-0000-0000-0000980B0000}"/>
    <cellStyle name="40% - Ênfase3 95 2" xfId="2979" xr:uid="{00000000-0005-0000-0000-0000990B0000}"/>
    <cellStyle name="40% - Ênfase3 95 2 2" xfId="2980" xr:uid="{00000000-0005-0000-0000-00009A0B0000}"/>
    <cellStyle name="40% - Ênfase3 95 3" xfId="2981" xr:uid="{00000000-0005-0000-0000-00009B0B0000}"/>
    <cellStyle name="40% - Ênfase3 96" xfId="2982" xr:uid="{00000000-0005-0000-0000-00009C0B0000}"/>
    <cellStyle name="40% - Ênfase3 96 2" xfId="2983" xr:uid="{00000000-0005-0000-0000-00009D0B0000}"/>
    <cellStyle name="40% - Ênfase3 96 2 2" xfId="2984" xr:uid="{00000000-0005-0000-0000-00009E0B0000}"/>
    <cellStyle name="40% - Ênfase3 96 3" xfId="2985" xr:uid="{00000000-0005-0000-0000-00009F0B0000}"/>
    <cellStyle name="40% - Ênfase3 97" xfId="2986" xr:uid="{00000000-0005-0000-0000-0000A00B0000}"/>
    <cellStyle name="40% - Ênfase3 97 2" xfId="2987" xr:uid="{00000000-0005-0000-0000-0000A10B0000}"/>
    <cellStyle name="40% - Ênfase3 97 2 2" xfId="2988" xr:uid="{00000000-0005-0000-0000-0000A20B0000}"/>
    <cellStyle name="40% - Ênfase3 97 3" xfId="2989" xr:uid="{00000000-0005-0000-0000-0000A30B0000}"/>
    <cellStyle name="40% - Ênfase3 98" xfId="2990" xr:uid="{00000000-0005-0000-0000-0000A40B0000}"/>
    <cellStyle name="40% - Ênfase3 98 2" xfId="2991" xr:uid="{00000000-0005-0000-0000-0000A50B0000}"/>
    <cellStyle name="40% - Ênfase3 98 2 2" xfId="2992" xr:uid="{00000000-0005-0000-0000-0000A60B0000}"/>
    <cellStyle name="40% - Ênfase3 98 3" xfId="2993" xr:uid="{00000000-0005-0000-0000-0000A70B0000}"/>
    <cellStyle name="40% - Ênfase3 99" xfId="2994" xr:uid="{00000000-0005-0000-0000-0000A80B0000}"/>
    <cellStyle name="40% - Ênfase3 99 2" xfId="2995" xr:uid="{00000000-0005-0000-0000-0000A90B0000}"/>
    <cellStyle name="40% - Ênfase3 99 2 2" xfId="2996" xr:uid="{00000000-0005-0000-0000-0000AA0B0000}"/>
    <cellStyle name="40% - Ênfase3 99 3" xfId="2997" xr:uid="{00000000-0005-0000-0000-0000AB0B0000}"/>
    <cellStyle name="40% - Ênfase4 10" xfId="2998" xr:uid="{00000000-0005-0000-0000-0000AC0B0000}"/>
    <cellStyle name="40% - Ênfase4 10 2" xfId="2999" xr:uid="{00000000-0005-0000-0000-0000AD0B0000}"/>
    <cellStyle name="40% - Ênfase4 100" xfId="3000" xr:uid="{00000000-0005-0000-0000-0000AE0B0000}"/>
    <cellStyle name="40% - Ênfase4 100 2" xfId="3001" xr:uid="{00000000-0005-0000-0000-0000AF0B0000}"/>
    <cellStyle name="40% - Ênfase4 100 2 2" xfId="3002" xr:uid="{00000000-0005-0000-0000-0000B00B0000}"/>
    <cellStyle name="40% - Ênfase4 100 3" xfId="3003" xr:uid="{00000000-0005-0000-0000-0000B10B0000}"/>
    <cellStyle name="40% - Ênfase4 101" xfId="3004" xr:uid="{00000000-0005-0000-0000-0000B20B0000}"/>
    <cellStyle name="40% - Ênfase4 101 2" xfId="3005" xr:uid="{00000000-0005-0000-0000-0000B30B0000}"/>
    <cellStyle name="40% - Ênfase4 101 2 2" xfId="3006" xr:uid="{00000000-0005-0000-0000-0000B40B0000}"/>
    <cellStyle name="40% - Ênfase4 101 3" xfId="3007" xr:uid="{00000000-0005-0000-0000-0000B50B0000}"/>
    <cellStyle name="40% - Ênfase4 102" xfId="3008" xr:uid="{00000000-0005-0000-0000-0000B60B0000}"/>
    <cellStyle name="40% - Ênfase4 102 2" xfId="3009" xr:uid="{00000000-0005-0000-0000-0000B70B0000}"/>
    <cellStyle name="40% - Ênfase4 102 2 2" xfId="3010" xr:uid="{00000000-0005-0000-0000-0000B80B0000}"/>
    <cellStyle name="40% - Ênfase4 102 3" xfId="3011" xr:uid="{00000000-0005-0000-0000-0000B90B0000}"/>
    <cellStyle name="40% - Ênfase4 103" xfId="3012" xr:uid="{00000000-0005-0000-0000-0000BA0B0000}"/>
    <cellStyle name="40% - Ênfase4 103 2" xfId="3013" xr:uid="{00000000-0005-0000-0000-0000BB0B0000}"/>
    <cellStyle name="40% - Ênfase4 103 2 2" xfId="3014" xr:uid="{00000000-0005-0000-0000-0000BC0B0000}"/>
    <cellStyle name="40% - Ênfase4 103 3" xfId="3015" xr:uid="{00000000-0005-0000-0000-0000BD0B0000}"/>
    <cellStyle name="40% - Ênfase4 104" xfId="3016" xr:uid="{00000000-0005-0000-0000-0000BE0B0000}"/>
    <cellStyle name="40% - Ênfase4 104 2" xfId="3017" xr:uid="{00000000-0005-0000-0000-0000BF0B0000}"/>
    <cellStyle name="40% - Ênfase4 104 2 2" xfId="3018" xr:uid="{00000000-0005-0000-0000-0000C00B0000}"/>
    <cellStyle name="40% - Ênfase4 104 3" xfId="3019" xr:uid="{00000000-0005-0000-0000-0000C10B0000}"/>
    <cellStyle name="40% - Ênfase4 105" xfId="3020" xr:uid="{00000000-0005-0000-0000-0000C20B0000}"/>
    <cellStyle name="40% - Ênfase4 105 2" xfId="3021" xr:uid="{00000000-0005-0000-0000-0000C30B0000}"/>
    <cellStyle name="40% - Ênfase4 105 2 2" xfId="3022" xr:uid="{00000000-0005-0000-0000-0000C40B0000}"/>
    <cellStyle name="40% - Ênfase4 105 3" xfId="3023" xr:uid="{00000000-0005-0000-0000-0000C50B0000}"/>
    <cellStyle name="40% - Ênfase4 106" xfId="3024" xr:uid="{00000000-0005-0000-0000-0000C60B0000}"/>
    <cellStyle name="40% - Ênfase4 106 2" xfId="3025" xr:uid="{00000000-0005-0000-0000-0000C70B0000}"/>
    <cellStyle name="40% - Ênfase4 106 2 2" xfId="3026" xr:uid="{00000000-0005-0000-0000-0000C80B0000}"/>
    <cellStyle name="40% - Ênfase4 106 3" xfId="3027" xr:uid="{00000000-0005-0000-0000-0000C90B0000}"/>
    <cellStyle name="40% - Ênfase4 107" xfId="3028" xr:uid="{00000000-0005-0000-0000-0000CA0B0000}"/>
    <cellStyle name="40% - Ênfase4 107 2" xfId="3029" xr:uid="{00000000-0005-0000-0000-0000CB0B0000}"/>
    <cellStyle name="40% - Ênfase4 107 2 2" xfId="3030" xr:uid="{00000000-0005-0000-0000-0000CC0B0000}"/>
    <cellStyle name="40% - Ênfase4 107 3" xfId="3031" xr:uid="{00000000-0005-0000-0000-0000CD0B0000}"/>
    <cellStyle name="40% - Ênfase4 108" xfId="3032" xr:uid="{00000000-0005-0000-0000-0000CE0B0000}"/>
    <cellStyle name="40% - Ênfase4 108 2" xfId="3033" xr:uid="{00000000-0005-0000-0000-0000CF0B0000}"/>
    <cellStyle name="40% - Ênfase4 108 2 2" xfId="3034" xr:uid="{00000000-0005-0000-0000-0000D00B0000}"/>
    <cellStyle name="40% - Ênfase4 108 3" xfId="3035" xr:uid="{00000000-0005-0000-0000-0000D10B0000}"/>
    <cellStyle name="40% - Ênfase4 109" xfId="3036" xr:uid="{00000000-0005-0000-0000-0000D20B0000}"/>
    <cellStyle name="40% - Ênfase4 109 2" xfId="3037" xr:uid="{00000000-0005-0000-0000-0000D30B0000}"/>
    <cellStyle name="40% - Ênfase4 109 2 2" xfId="3038" xr:uid="{00000000-0005-0000-0000-0000D40B0000}"/>
    <cellStyle name="40% - Ênfase4 109 3" xfId="3039" xr:uid="{00000000-0005-0000-0000-0000D50B0000}"/>
    <cellStyle name="40% - Ênfase4 11" xfId="3040" xr:uid="{00000000-0005-0000-0000-0000D60B0000}"/>
    <cellStyle name="40% - Ênfase4 11 2" xfId="3041" xr:uid="{00000000-0005-0000-0000-0000D70B0000}"/>
    <cellStyle name="40% - Ênfase4 11 3" xfId="3042" xr:uid="{00000000-0005-0000-0000-0000D80B0000}"/>
    <cellStyle name="40% - Ênfase4 11 3 2" xfId="3043" xr:uid="{00000000-0005-0000-0000-0000D90B0000}"/>
    <cellStyle name="40% - Ênfase4 11 4" xfId="3044" xr:uid="{00000000-0005-0000-0000-0000DA0B0000}"/>
    <cellStyle name="40% - Ênfase4 110" xfId="3045" xr:uid="{00000000-0005-0000-0000-0000DB0B0000}"/>
    <cellStyle name="40% - Ênfase4 110 2" xfId="3046" xr:uid="{00000000-0005-0000-0000-0000DC0B0000}"/>
    <cellStyle name="40% - Ênfase4 110 2 2" xfId="3047" xr:uid="{00000000-0005-0000-0000-0000DD0B0000}"/>
    <cellStyle name="40% - Ênfase4 110 3" xfId="3048" xr:uid="{00000000-0005-0000-0000-0000DE0B0000}"/>
    <cellStyle name="40% - Ênfase4 111" xfId="3049" xr:uid="{00000000-0005-0000-0000-0000DF0B0000}"/>
    <cellStyle name="40% - Ênfase4 111 2" xfId="3050" xr:uid="{00000000-0005-0000-0000-0000E00B0000}"/>
    <cellStyle name="40% - Ênfase4 111 2 2" xfId="3051" xr:uid="{00000000-0005-0000-0000-0000E10B0000}"/>
    <cellStyle name="40% - Ênfase4 111 3" xfId="3052" xr:uid="{00000000-0005-0000-0000-0000E20B0000}"/>
    <cellStyle name="40% - Ênfase4 112" xfId="3053" xr:uid="{00000000-0005-0000-0000-0000E30B0000}"/>
    <cellStyle name="40% - Ênfase4 112 2" xfId="3054" xr:uid="{00000000-0005-0000-0000-0000E40B0000}"/>
    <cellStyle name="40% - Ênfase4 112 2 2" xfId="3055" xr:uid="{00000000-0005-0000-0000-0000E50B0000}"/>
    <cellStyle name="40% - Ênfase4 112 3" xfId="3056" xr:uid="{00000000-0005-0000-0000-0000E60B0000}"/>
    <cellStyle name="40% - Ênfase4 113" xfId="3057" xr:uid="{00000000-0005-0000-0000-0000E70B0000}"/>
    <cellStyle name="40% - Ênfase4 113 2" xfId="3058" xr:uid="{00000000-0005-0000-0000-0000E80B0000}"/>
    <cellStyle name="40% - Ênfase4 113 2 2" xfId="3059" xr:uid="{00000000-0005-0000-0000-0000E90B0000}"/>
    <cellStyle name="40% - Ênfase4 113 3" xfId="3060" xr:uid="{00000000-0005-0000-0000-0000EA0B0000}"/>
    <cellStyle name="40% - Ênfase4 114" xfId="3061" xr:uid="{00000000-0005-0000-0000-0000EB0B0000}"/>
    <cellStyle name="40% - Ênfase4 114 2" xfId="3062" xr:uid="{00000000-0005-0000-0000-0000EC0B0000}"/>
    <cellStyle name="40% - Ênfase4 114 2 2" xfId="3063" xr:uid="{00000000-0005-0000-0000-0000ED0B0000}"/>
    <cellStyle name="40% - Ênfase4 114 3" xfId="3064" xr:uid="{00000000-0005-0000-0000-0000EE0B0000}"/>
    <cellStyle name="40% - Ênfase4 115" xfId="3065" xr:uid="{00000000-0005-0000-0000-0000EF0B0000}"/>
    <cellStyle name="40% - Ênfase4 115 2" xfId="3066" xr:uid="{00000000-0005-0000-0000-0000F00B0000}"/>
    <cellStyle name="40% - Ênfase4 115 2 2" xfId="3067" xr:uid="{00000000-0005-0000-0000-0000F10B0000}"/>
    <cellStyle name="40% - Ênfase4 115 3" xfId="3068" xr:uid="{00000000-0005-0000-0000-0000F20B0000}"/>
    <cellStyle name="40% - Ênfase4 116" xfId="3069" xr:uid="{00000000-0005-0000-0000-0000F30B0000}"/>
    <cellStyle name="40% - Ênfase4 116 2" xfId="3070" xr:uid="{00000000-0005-0000-0000-0000F40B0000}"/>
    <cellStyle name="40% - Ênfase4 116 2 2" xfId="3071" xr:uid="{00000000-0005-0000-0000-0000F50B0000}"/>
    <cellStyle name="40% - Ênfase4 116 3" xfId="3072" xr:uid="{00000000-0005-0000-0000-0000F60B0000}"/>
    <cellStyle name="40% - Ênfase4 117" xfId="3073" xr:uid="{00000000-0005-0000-0000-0000F70B0000}"/>
    <cellStyle name="40% - Ênfase4 117 2" xfId="3074" xr:uid="{00000000-0005-0000-0000-0000F80B0000}"/>
    <cellStyle name="40% - Ênfase4 117 2 2" xfId="3075" xr:uid="{00000000-0005-0000-0000-0000F90B0000}"/>
    <cellStyle name="40% - Ênfase4 117 3" xfId="3076" xr:uid="{00000000-0005-0000-0000-0000FA0B0000}"/>
    <cellStyle name="40% - Ênfase4 118" xfId="3077" xr:uid="{00000000-0005-0000-0000-0000FB0B0000}"/>
    <cellStyle name="40% - Ênfase4 118 2" xfId="3078" xr:uid="{00000000-0005-0000-0000-0000FC0B0000}"/>
    <cellStyle name="40% - Ênfase4 118 2 2" xfId="3079" xr:uid="{00000000-0005-0000-0000-0000FD0B0000}"/>
    <cellStyle name="40% - Ênfase4 118 3" xfId="3080" xr:uid="{00000000-0005-0000-0000-0000FE0B0000}"/>
    <cellStyle name="40% - Ênfase4 119" xfId="3081" xr:uid="{00000000-0005-0000-0000-0000FF0B0000}"/>
    <cellStyle name="40% - Ênfase4 119 2" xfId="3082" xr:uid="{00000000-0005-0000-0000-0000000C0000}"/>
    <cellStyle name="40% - Ênfase4 119 2 2" xfId="3083" xr:uid="{00000000-0005-0000-0000-0000010C0000}"/>
    <cellStyle name="40% - Ênfase4 119 3" xfId="3084" xr:uid="{00000000-0005-0000-0000-0000020C0000}"/>
    <cellStyle name="40% - Ênfase4 12" xfId="3085" xr:uid="{00000000-0005-0000-0000-0000030C0000}"/>
    <cellStyle name="40% - Ênfase4 120" xfId="3086" xr:uid="{00000000-0005-0000-0000-0000040C0000}"/>
    <cellStyle name="40% - Ênfase4 120 2" xfId="3087" xr:uid="{00000000-0005-0000-0000-0000050C0000}"/>
    <cellStyle name="40% - Ênfase4 121" xfId="3088" xr:uid="{00000000-0005-0000-0000-0000060C0000}"/>
    <cellStyle name="40% - Ênfase4 122" xfId="3089" xr:uid="{00000000-0005-0000-0000-0000070C0000}"/>
    <cellStyle name="40% - Ênfase4 122 2" xfId="3090" xr:uid="{00000000-0005-0000-0000-0000080C0000}"/>
    <cellStyle name="40% - Ênfase4 123" xfId="3091" xr:uid="{00000000-0005-0000-0000-0000090C0000}"/>
    <cellStyle name="40% - Ênfase4 124" xfId="3092" xr:uid="{00000000-0005-0000-0000-00000A0C0000}"/>
    <cellStyle name="40% - Ênfase4 125" xfId="3093" xr:uid="{00000000-0005-0000-0000-00000B0C0000}"/>
    <cellStyle name="40% - Ênfase4 126" xfId="3094" xr:uid="{00000000-0005-0000-0000-00000C0C0000}"/>
    <cellStyle name="40% - Ênfase4 127" xfId="3095" xr:uid="{00000000-0005-0000-0000-00000D0C0000}"/>
    <cellStyle name="40% - Ênfase4 128" xfId="3096" xr:uid="{00000000-0005-0000-0000-00000E0C0000}"/>
    <cellStyle name="40% - Ênfase4 129" xfId="3097" xr:uid="{00000000-0005-0000-0000-00000F0C0000}"/>
    <cellStyle name="40% - Ênfase4 13" xfId="3098" xr:uid="{00000000-0005-0000-0000-0000100C0000}"/>
    <cellStyle name="40% - Ênfase4 130" xfId="3099" xr:uid="{00000000-0005-0000-0000-0000110C0000}"/>
    <cellStyle name="40% - Ênfase4 131" xfId="3100" xr:uid="{00000000-0005-0000-0000-0000120C0000}"/>
    <cellStyle name="40% - Ênfase4 132" xfId="3101" xr:uid="{00000000-0005-0000-0000-0000130C0000}"/>
    <cellStyle name="40% - Ênfase4 133" xfId="3102" xr:uid="{00000000-0005-0000-0000-0000140C0000}"/>
    <cellStyle name="40% - Ênfase4 134" xfId="3103" xr:uid="{00000000-0005-0000-0000-0000150C0000}"/>
    <cellStyle name="40% - Ênfase4 135" xfId="3104" xr:uid="{00000000-0005-0000-0000-0000160C0000}"/>
    <cellStyle name="40% - Ênfase4 136" xfId="3105" xr:uid="{00000000-0005-0000-0000-0000170C0000}"/>
    <cellStyle name="40% - Ênfase4 137" xfId="3106" xr:uid="{00000000-0005-0000-0000-0000180C0000}"/>
    <cellStyle name="40% - Ênfase4 138" xfId="3107" xr:uid="{00000000-0005-0000-0000-0000190C0000}"/>
    <cellStyle name="40% - Ênfase4 139" xfId="3108" xr:uid="{00000000-0005-0000-0000-00001A0C0000}"/>
    <cellStyle name="40% - Ênfase4 14" xfId="3109" xr:uid="{00000000-0005-0000-0000-00001B0C0000}"/>
    <cellStyle name="40% - Ênfase4 140" xfId="3110" xr:uid="{00000000-0005-0000-0000-00001C0C0000}"/>
    <cellStyle name="40% - Ênfase4 141" xfId="3111" xr:uid="{00000000-0005-0000-0000-00001D0C0000}"/>
    <cellStyle name="40% - Ênfase4 142" xfId="3112" xr:uid="{00000000-0005-0000-0000-00001E0C0000}"/>
    <cellStyle name="40% - Ênfase4 143" xfId="3113" xr:uid="{00000000-0005-0000-0000-00001F0C0000}"/>
    <cellStyle name="40% - Ênfase4 144" xfId="3114" xr:uid="{00000000-0005-0000-0000-0000200C0000}"/>
    <cellStyle name="40% - Ênfase4 145" xfId="3115" xr:uid="{00000000-0005-0000-0000-0000210C0000}"/>
    <cellStyle name="40% - Ênfase4 146" xfId="3116" xr:uid="{00000000-0005-0000-0000-0000220C0000}"/>
    <cellStyle name="40% - Ênfase4 147" xfId="3117" xr:uid="{00000000-0005-0000-0000-0000230C0000}"/>
    <cellStyle name="40% - Ênfase4 148" xfId="3118" xr:uid="{00000000-0005-0000-0000-0000240C0000}"/>
    <cellStyle name="40% - Ênfase4 149" xfId="3119" xr:uid="{00000000-0005-0000-0000-0000250C0000}"/>
    <cellStyle name="40% - Ênfase4 15" xfId="3120" xr:uid="{00000000-0005-0000-0000-0000260C0000}"/>
    <cellStyle name="40% - Ênfase4 150" xfId="3121" xr:uid="{00000000-0005-0000-0000-0000270C0000}"/>
    <cellStyle name="40% - Ênfase4 151" xfId="3122" xr:uid="{00000000-0005-0000-0000-0000280C0000}"/>
    <cellStyle name="40% - Ênfase4 152" xfId="3123" xr:uid="{00000000-0005-0000-0000-0000290C0000}"/>
    <cellStyle name="40% - Ênfase4 153" xfId="3124" xr:uid="{00000000-0005-0000-0000-00002A0C0000}"/>
    <cellStyle name="40% - Ênfase4 154" xfId="3125" xr:uid="{00000000-0005-0000-0000-00002B0C0000}"/>
    <cellStyle name="40% - Ênfase4 155" xfId="3126" xr:uid="{00000000-0005-0000-0000-00002C0C0000}"/>
    <cellStyle name="40% - Ênfase4 156" xfId="3127" xr:uid="{00000000-0005-0000-0000-00002D0C0000}"/>
    <cellStyle name="40% - Ênfase4 157" xfId="3128" xr:uid="{00000000-0005-0000-0000-00002E0C0000}"/>
    <cellStyle name="40% - Ênfase4 158" xfId="3129" xr:uid="{00000000-0005-0000-0000-00002F0C0000}"/>
    <cellStyle name="40% - Ênfase4 159" xfId="3130" xr:uid="{00000000-0005-0000-0000-0000300C0000}"/>
    <cellStyle name="40% - Ênfase4 16" xfId="3131" xr:uid="{00000000-0005-0000-0000-0000310C0000}"/>
    <cellStyle name="40% - Ênfase4 160" xfId="3132" xr:uid="{00000000-0005-0000-0000-0000320C0000}"/>
    <cellStyle name="40% - Ênfase4 17" xfId="3133" xr:uid="{00000000-0005-0000-0000-0000330C0000}"/>
    <cellStyle name="40% - Ênfase4 18" xfId="3134" xr:uid="{00000000-0005-0000-0000-0000340C0000}"/>
    <cellStyle name="40% - Ênfase4 19" xfId="3135" xr:uid="{00000000-0005-0000-0000-0000350C0000}"/>
    <cellStyle name="40% - Ênfase4 2" xfId="3136" xr:uid="{00000000-0005-0000-0000-0000360C0000}"/>
    <cellStyle name="40% - Ênfase4 2 2" xfId="3137" xr:uid="{00000000-0005-0000-0000-0000370C0000}"/>
    <cellStyle name="40% - Ênfase4 2 2 2" xfId="3138" xr:uid="{00000000-0005-0000-0000-0000380C0000}"/>
    <cellStyle name="40% - Ênfase4 2 2 3" xfId="3139" xr:uid="{00000000-0005-0000-0000-0000390C0000}"/>
    <cellStyle name="40% - Ênfase4 2 2 3 2" xfId="3140" xr:uid="{00000000-0005-0000-0000-00003A0C0000}"/>
    <cellStyle name="40% - Ênfase4 2 2 4" xfId="3141" xr:uid="{00000000-0005-0000-0000-00003B0C0000}"/>
    <cellStyle name="40% - Ênfase4 2 3" xfId="3142" xr:uid="{00000000-0005-0000-0000-00003C0C0000}"/>
    <cellStyle name="40% - Ênfase4 2 4" xfId="3143" xr:uid="{00000000-0005-0000-0000-00003D0C0000}"/>
    <cellStyle name="40% - Ênfase4 2 4 2" xfId="3144" xr:uid="{00000000-0005-0000-0000-00003E0C0000}"/>
    <cellStyle name="40% - Ênfase4 2 5" xfId="3145" xr:uid="{00000000-0005-0000-0000-00003F0C0000}"/>
    <cellStyle name="40% - Ênfase4 20" xfId="3146" xr:uid="{00000000-0005-0000-0000-0000400C0000}"/>
    <cellStyle name="40% - Ênfase4 21" xfId="3147" xr:uid="{00000000-0005-0000-0000-0000410C0000}"/>
    <cellStyle name="40% - Ênfase4 22" xfId="3148" xr:uid="{00000000-0005-0000-0000-0000420C0000}"/>
    <cellStyle name="40% - Ênfase4 23" xfId="3149" xr:uid="{00000000-0005-0000-0000-0000430C0000}"/>
    <cellStyle name="40% - Ênfase4 24" xfId="3150" xr:uid="{00000000-0005-0000-0000-0000440C0000}"/>
    <cellStyle name="40% - Ênfase4 25" xfId="3151" xr:uid="{00000000-0005-0000-0000-0000450C0000}"/>
    <cellStyle name="40% - Ênfase4 26" xfId="3152" xr:uid="{00000000-0005-0000-0000-0000460C0000}"/>
    <cellStyle name="40% - Ênfase4 27" xfId="3153" xr:uid="{00000000-0005-0000-0000-0000470C0000}"/>
    <cellStyle name="40% - Ênfase4 28" xfId="3154" xr:uid="{00000000-0005-0000-0000-0000480C0000}"/>
    <cellStyle name="40% - Ênfase4 29" xfId="3155" xr:uid="{00000000-0005-0000-0000-0000490C0000}"/>
    <cellStyle name="40% - Ênfase4 3" xfId="3156" xr:uid="{00000000-0005-0000-0000-00004A0C0000}"/>
    <cellStyle name="40% - Ênfase4 3 2" xfId="3157" xr:uid="{00000000-0005-0000-0000-00004B0C0000}"/>
    <cellStyle name="40% - Ênfase4 3 2 2" xfId="3158" xr:uid="{00000000-0005-0000-0000-00004C0C0000}"/>
    <cellStyle name="40% - Ênfase4 3 2 2 2" xfId="3159" xr:uid="{00000000-0005-0000-0000-00004D0C0000}"/>
    <cellStyle name="40% - Ênfase4 3 2 3" xfId="3160" xr:uid="{00000000-0005-0000-0000-00004E0C0000}"/>
    <cellStyle name="40% - Ênfase4 3 3" xfId="3161" xr:uid="{00000000-0005-0000-0000-00004F0C0000}"/>
    <cellStyle name="40% - Ênfase4 3 4" xfId="3162" xr:uid="{00000000-0005-0000-0000-0000500C0000}"/>
    <cellStyle name="40% - Ênfase4 3 4 2" xfId="3163" xr:uid="{00000000-0005-0000-0000-0000510C0000}"/>
    <cellStyle name="40% - Ênfase4 3 5" xfId="3164" xr:uid="{00000000-0005-0000-0000-0000520C0000}"/>
    <cellStyle name="40% - Ênfase4 30" xfId="3165" xr:uid="{00000000-0005-0000-0000-0000530C0000}"/>
    <cellStyle name="40% - Ênfase4 31" xfId="3166" xr:uid="{00000000-0005-0000-0000-0000540C0000}"/>
    <cellStyle name="40% - Ênfase4 32" xfId="3167" xr:uid="{00000000-0005-0000-0000-0000550C0000}"/>
    <cellStyle name="40% - Ênfase4 33" xfId="3168" xr:uid="{00000000-0005-0000-0000-0000560C0000}"/>
    <cellStyle name="40% - Ênfase4 34" xfId="3169" xr:uid="{00000000-0005-0000-0000-0000570C0000}"/>
    <cellStyle name="40% - Ênfase4 35" xfId="3170" xr:uid="{00000000-0005-0000-0000-0000580C0000}"/>
    <cellStyle name="40% - Ênfase4 36" xfId="3171" xr:uid="{00000000-0005-0000-0000-0000590C0000}"/>
    <cellStyle name="40% - Ênfase4 37" xfId="3172" xr:uid="{00000000-0005-0000-0000-00005A0C0000}"/>
    <cellStyle name="40% - Ênfase4 38" xfId="3173" xr:uid="{00000000-0005-0000-0000-00005B0C0000}"/>
    <cellStyle name="40% - Ênfase4 39" xfId="3174" xr:uid="{00000000-0005-0000-0000-00005C0C0000}"/>
    <cellStyle name="40% - Ênfase4 4" xfId="3175" xr:uid="{00000000-0005-0000-0000-00005D0C0000}"/>
    <cellStyle name="40% - Ênfase4 4 2" xfId="3176" xr:uid="{00000000-0005-0000-0000-00005E0C0000}"/>
    <cellStyle name="40% - Ênfase4 4 2 2" xfId="3177" xr:uid="{00000000-0005-0000-0000-00005F0C0000}"/>
    <cellStyle name="40% - Ênfase4 4 2 2 2" xfId="3178" xr:uid="{00000000-0005-0000-0000-0000600C0000}"/>
    <cellStyle name="40% - Ênfase4 4 2 3" xfId="3179" xr:uid="{00000000-0005-0000-0000-0000610C0000}"/>
    <cellStyle name="40% - Ênfase4 4 3" xfId="3180" xr:uid="{00000000-0005-0000-0000-0000620C0000}"/>
    <cellStyle name="40% - Ênfase4 4 4" xfId="3181" xr:uid="{00000000-0005-0000-0000-0000630C0000}"/>
    <cellStyle name="40% - Ênfase4 4 4 2" xfId="3182" xr:uid="{00000000-0005-0000-0000-0000640C0000}"/>
    <cellStyle name="40% - Ênfase4 4 5" xfId="3183" xr:uid="{00000000-0005-0000-0000-0000650C0000}"/>
    <cellStyle name="40% - Ênfase4 40" xfId="3184" xr:uid="{00000000-0005-0000-0000-0000660C0000}"/>
    <cellStyle name="40% - Ênfase4 41" xfId="3185" xr:uid="{00000000-0005-0000-0000-0000670C0000}"/>
    <cellStyle name="40% - Ênfase4 42" xfId="3186" xr:uid="{00000000-0005-0000-0000-0000680C0000}"/>
    <cellStyle name="40% - Ênfase4 43" xfId="3187" xr:uid="{00000000-0005-0000-0000-0000690C0000}"/>
    <cellStyle name="40% - Ênfase4 44" xfId="3188" xr:uid="{00000000-0005-0000-0000-00006A0C0000}"/>
    <cellStyle name="40% - Ênfase4 45" xfId="3189" xr:uid="{00000000-0005-0000-0000-00006B0C0000}"/>
    <cellStyle name="40% - Ênfase4 46" xfId="3190" xr:uid="{00000000-0005-0000-0000-00006C0C0000}"/>
    <cellStyle name="40% - Ênfase4 47" xfId="3191" xr:uid="{00000000-0005-0000-0000-00006D0C0000}"/>
    <cellStyle name="40% - Ênfase4 48" xfId="3192" xr:uid="{00000000-0005-0000-0000-00006E0C0000}"/>
    <cellStyle name="40% - Ênfase4 49" xfId="3193" xr:uid="{00000000-0005-0000-0000-00006F0C0000}"/>
    <cellStyle name="40% - Ênfase4 5" xfId="3194" xr:uid="{00000000-0005-0000-0000-0000700C0000}"/>
    <cellStyle name="40% - Ênfase4 5 2" xfId="3195" xr:uid="{00000000-0005-0000-0000-0000710C0000}"/>
    <cellStyle name="40% - Ênfase4 5 2 2" xfId="3196" xr:uid="{00000000-0005-0000-0000-0000720C0000}"/>
    <cellStyle name="40% - Ênfase4 5 2 2 2" xfId="3197" xr:uid="{00000000-0005-0000-0000-0000730C0000}"/>
    <cellStyle name="40% - Ênfase4 5 2 3" xfId="3198" xr:uid="{00000000-0005-0000-0000-0000740C0000}"/>
    <cellStyle name="40% - Ênfase4 5 3" xfId="3199" xr:uid="{00000000-0005-0000-0000-0000750C0000}"/>
    <cellStyle name="40% - Ênfase4 5 4" xfId="3200" xr:uid="{00000000-0005-0000-0000-0000760C0000}"/>
    <cellStyle name="40% - Ênfase4 5 4 2" xfId="3201" xr:uid="{00000000-0005-0000-0000-0000770C0000}"/>
    <cellStyle name="40% - Ênfase4 5 5" xfId="3202" xr:uid="{00000000-0005-0000-0000-0000780C0000}"/>
    <cellStyle name="40% - Ênfase4 50" xfId="3203" xr:uid="{00000000-0005-0000-0000-0000790C0000}"/>
    <cellStyle name="40% - Ênfase4 51" xfId="3204" xr:uid="{00000000-0005-0000-0000-00007A0C0000}"/>
    <cellStyle name="40% - Ênfase4 52" xfId="3205" xr:uid="{00000000-0005-0000-0000-00007B0C0000}"/>
    <cellStyle name="40% - Ênfase4 53" xfId="3206" xr:uid="{00000000-0005-0000-0000-00007C0C0000}"/>
    <cellStyle name="40% - Ênfase4 54" xfId="3207" xr:uid="{00000000-0005-0000-0000-00007D0C0000}"/>
    <cellStyle name="40% - Ênfase4 55" xfId="3208" xr:uid="{00000000-0005-0000-0000-00007E0C0000}"/>
    <cellStyle name="40% - Ênfase4 56" xfId="3209" xr:uid="{00000000-0005-0000-0000-00007F0C0000}"/>
    <cellStyle name="40% - Ênfase4 57" xfId="3210" xr:uid="{00000000-0005-0000-0000-0000800C0000}"/>
    <cellStyle name="40% - Ênfase4 58" xfId="3211" xr:uid="{00000000-0005-0000-0000-0000810C0000}"/>
    <cellStyle name="40% - Ênfase4 59" xfId="3212" xr:uid="{00000000-0005-0000-0000-0000820C0000}"/>
    <cellStyle name="40% - Ênfase4 6" xfId="3213" xr:uid="{00000000-0005-0000-0000-0000830C0000}"/>
    <cellStyle name="40% - Ênfase4 6 2" xfId="3214" xr:uid="{00000000-0005-0000-0000-0000840C0000}"/>
    <cellStyle name="40% - Ênfase4 6 2 2" xfId="3215" xr:uid="{00000000-0005-0000-0000-0000850C0000}"/>
    <cellStyle name="40% - Ênfase4 6 2 2 2" xfId="3216" xr:uid="{00000000-0005-0000-0000-0000860C0000}"/>
    <cellStyle name="40% - Ênfase4 6 2 3" xfId="3217" xr:uid="{00000000-0005-0000-0000-0000870C0000}"/>
    <cellStyle name="40% - Ênfase4 6 3" xfId="3218" xr:uid="{00000000-0005-0000-0000-0000880C0000}"/>
    <cellStyle name="40% - Ênfase4 6 4" xfId="3219" xr:uid="{00000000-0005-0000-0000-0000890C0000}"/>
    <cellStyle name="40% - Ênfase4 6 4 2" xfId="3220" xr:uid="{00000000-0005-0000-0000-00008A0C0000}"/>
    <cellStyle name="40% - Ênfase4 6 5" xfId="3221" xr:uid="{00000000-0005-0000-0000-00008B0C0000}"/>
    <cellStyle name="40% - Ênfase4 60" xfId="3222" xr:uid="{00000000-0005-0000-0000-00008C0C0000}"/>
    <cellStyle name="40% - Ênfase4 61" xfId="3223" xr:uid="{00000000-0005-0000-0000-00008D0C0000}"/>
    <cellStyle name="40% - Ênfase4 62" xfId="3224" xr:uid="{00000000-0005-0000-0000-00008E0C0000}"/>
    <cellStyle name="40% - Ênfase4 63" xfId="3225" xr:uid="{00000000-0005-0000-0000-00008F0C0000}"/>
    <cellStyle name="40% - Ênfase4 64" xfId="3226" xr:uid="{00000000-0005-0000-0000-0000900C0000}"/>
    <cellStyle name="40% - Ênfase4 65" xfId="3227" xr:uid="{00000000-0005-0000-0000-0000910C0000}"/>
    <cellStyle name="40% - Ênfase4 66" xfId="3228" xr:uid="{00000000-0005-0000-0000-0000920C0000}"/>
    <cellStyle name="40% - Ênfase4 67" xfId="3229" xr:uid="{00000000-0005-0000-0000-0000930C0000}"/>
    <cellStyle name="40% - Ênfase4 68" xfId="3230" xr:uid="{00000000-0005-0000-0000-0000940C0000}"/>
    <cellStyle name="40% - Ênfase4 69" xfId="3231" xr:uid="{00000000-0005-0000-0000-0000950C0000}"/>
    <cellStyle name="40% - Ênfase4 7" xfId="3232" xr:uid="{00000000-0005-0000-0000-0000960C0000}"/>
    <cellStyle name="40% - Ênfase4 7 2" xfId="3233" xr:uid="{00000000-0005-0000-0000-0000970C0000}"/>
    <cellStyle name="40% - Ênfase4 7 2 2" xfId="3234" xr:uid="{00000000-0005-0000-0000-0000980C0000}"/>
    <cellStyle name="40% - Ênfase4 7 2 2 2" xfId="3235" xr:uid="{00000000-0005-0000-0000-0000990C0000}"/>
    <cellStyle name="40% - Ênfase4 7 2 3" xfId="3236" xr:uid="{00000000-0005-0000-0000-00009A0C0000}"/>
    <cellStyle name="40% - Ênfase4 7 3" xfId="3237" xr:uid="{00000000-0005-0000-0000-00009B0C0000}"/>
    <cellStyle name="40% - Ênfase4 7 4" xfId="3238" xr:uid="{00000000-0005-0000-0000-00009C0C0000}"/>
    <cellStyle name="40% - Ênfase4 7 4 2" xfId="3239" xr:uid="{00000000-0005-0000-0000-00009D0C0000}"/>
    <cellStyle name="40% - Ênfase4 7 5" xfId="3240" xr:uid="{00000000-0005-0000-0000-00009E0C0000}"/>
    <cellStyle name="40% - Ênfase4 70" xfId="3241" xr:uid="{00000000-0005-0000-0000-00009F0C0000}"/>
    <cellStyle name="40% - Ênfase4 71" xfId="3242" xr:uid="{00000000-0005-0000-0000-0000A00C0000}"/>
    <cellStyle name="40% - Ênfase4 72" xfId="3243" xr:uid="{00000000-0005-0000-0000-0000A10C0000}"/>
    <cellStyle name="40% - Ênfase4 73" xfId="3244" xr:uid="{00000000-0005-0000-0000-0000A20C0000}"/>
    <cellStyle name="40% - Ênfase4 74" xfId="3245" xr:uid="{00000000-0005-0000-0000-0000A30C0000}"/>
    <cellStyle name="40% - Ênfase4 75" xfId="3246" xr:uid="{00000000-0005-0000-0000-0000A40C0000}"/>
    <cellStyle name="40% - Ênfase4 76" xfId="3247" xr:uid="{00000000-0005-0000-0000-0000A50C0000}"/>
    <cellStyle name="40% - Ênfase4 77" xfId="3248" xr:uid="{00000000-0005-0000-0000-0000A60C0000}"/>
    <cellStyle name="40% - Ênfase4 78" xfId="3249" xr:uid="{00000000-0005-0000-0000-0000A70C0000}"/>
    <cellStyle name="40% - Ênfase4 79" xfId="3250" xr:uid="{00000000-0005-0000-0000-0000A80C0000}"/>
    <cellStyle name="40% - Ênfase4 8" xfId="3251" xr:uid="{00000000-0005-0000-0000-0000A90C0000}"/>
    <cellStyle name="40% - Ênfase4 8 2" xfId="3252" xr:uid="{00000000-0005-0000-0000-0000AA0C0000}"/>
    <cellStyle name="40% - Ênfase4 8 2 2" xfId="3253" xr:uid="{00000000-0005-0000-0000-0000AB0C0000}"/>
    <cellStyle name="40% - Ênfase4 8 2 2 2" xfId="3254" xr:uid="{00000000-0005-0000-0000-0000AC0C0000}"/>
    <cellStyle name="40% - Ênfase4 8 2 3" xfId="3255" xr:uid="{00000000-0005-0000-0000-0000AD0C0000}"/>
    <cellStyle name="40% - Ênfase4 8 3" xfId="3256" xr:uid="{00000000-0005-0000-0000-0000AE0C0000}"/>
    <cellStyle name="40% - Ênfase4 8 4" xfId="3257" xr:uid="{00000000-0005-0000-0000-0000AF0C0000}"/>
    <cellStyle name="40% - Ênfase4 8 4 2" xfId="3258" xr:uid="{00000000-0005-0000-0000-0000B00C0000}"/>
    <cellStyle name="40% - Ênfase4 8 5" xfId="3259" xr:uid="{00000000-0005-0000-0000-0000B10C0000}"/>
    <cellStyle name="40% - Ênfase4 80" xfId="3260" xr:uid="{00000000-0005-0000-0000-0000B20C0000}"/>
    <cellStyle name="40% - Ênfase4 81" xfId="3261" xr:uid="{00000000-0005-0000-0000-0000B30C0000}"/>
    <cellStyle name="40% - Ênfase4 82" xfId="3262" xr:uid="{00000000-0005-0000-0000-0000B40C0000}"/>
    <cellStyle name="40% - Ênfase4 83" xfId="3263" xr:uid="{00000000-0005-0000-0000-0000B50C0000}"/>
    <cellStyle name="40% - Ênfase4 84" xfId="3264" xr:uid="{00000000-0005-0000-0000-0000B60C0000}"/>
    <cellStyle name="40% - Ênfase4 85" xfId="3265" xr:uid="{00000000-0005-0000-0000-0000B70C0000}"/>
    <cellStyle name="40% - Ênfase4 85 2" xfId="3266" xr:uid="{00000000-0005-0000-0000-0000B80C0000}"/>
    <cellStyle name="40% - Ênfase4 85 2 2" xfId="3267" xr:uid="{00000000-0005-0000-0000-0000B90C0000}"/>
    <cellStyle name="40% - Ênfase4 85 3" xfId="3268" xr:uid="{00000000-0005-0000-0000-0000BA0C0000}"/>
    <cellStyle name="40% - Ênfase4 86" xfId="3269" xr:uid="{00000000-0005-0000-0000-0000BB0C0000}"/>
    <cellStyle name="40% - Ênfase4 86 2" xfId="3270" xr:uid="{00000000-0005-0000-0000-0000BC0C0000}"/>
    <cellStyle name="40% - Ênfase4 86 2 2" xfId="3271" xr:uid="{00000000-0005-0000-0000-0000BD0C0000}"/>
    <cellStyle name="40% - Ênfase4 86 3" xfId="3272" xr:uid="{00000000-0005-0000-0000-0000BE0C0000}"/>
    <cellStyle name="40% - Ênfase4 87" xfId="3273" xr:uid="{00000000-0005-0000-0000-0000BF0C0000}"/>
    <cellStyle name="40% - Ênfase4 87 2" xfId="3274" xr:uid="{00000000-0005-0000-0000-0000C00C0000}"/>
    <cellStyle name="40% - Ênfase4 87 2 2" xfId="3275" xr:uid="{00000000-0005-0000-0000-0000C10C0000}"/>
    <cellStyle name="40% - Ênfase4 87 3" xfId="3276" xr:uid="{00000000-0005-0000-0000-0000C20C0000}"/>
    <cellStyle name="40% - Ênfase4 88" xfId="3277" xr:uid="{00000000-0005-0000-0000-0000C30C0000}"/>
    <cellStyle name="40% - Ênfase4 88 2" xfId="3278" xr:uid="{00000000-0005-0000-0000-0000C40C0000}"/>
    <cellStyle name="40% - Ênfase4 88 2 2" xfId="3279" xr:uid="{00000000-0005-0000-0000-0000C50C0000}"/>
    <cellStyle name="40% - Ênfase4 88 3" xfId="3280" xr:uid="{00000000-0005-0000-0000-0000C60C0000}"/>
    <cellStyle name="40% - Ênfase4 89" xfId="3281" xr:uid="{00000000-0005-0000-0000-0000C70C0000}"/>
    <cellStyle name="40% - Ênfase4 89 2" xfId="3282" xr:uid="{00000000-0005-0000-0000-0000C80C0000}"/>
    <cellStyle name="40% - Ênfase4 89 2 2" xfId="3283" xr:uid="{00000000-0005-0000-0000-0000C90C0000}"/>
    <cellStyle name="40% - Ênfase4 89 3" xfId="3284" xr:uid="{00000000-0005-0000-0000-0000CA0C0000}"/>
    <cellStyle name="40% - Ênfase4 9" xfId="3285" xr:uid="{00000000-0005-0000-0000-0000CB0C0000}"/>
    <cellStyle name="40% - Ênfase4 9 2" xfId="3286" xr:uid="{00000000-0005-0000-0000-0000CC0C0000}"/>
    <cellStyle name="40% - Ênfase4 9 3" xfId="3287" xr:uid="{00000000-0005-0000-0000-0000CD0C0000}"/>
    <cellStyle name="40% - Ênfase4 9 3 2" xfId="3288" xr:uid="{00000000-0005-0000-0000-0000CE0C0000}"/>
    <cellStyle name="40% - Ênfase4 9 4" xfId="3289" xr:uid="{00000000-0005-0000-0000-0000CF0C0000}"/>
    <cellStyle name="40% - Ênfase4 90" xfId="3290" xr:uid="{00000000-0005-0000-0000-0000D00C0000}"/>
    <cellStyle name="40% - Ênfase4 90 2" xfId="3291" xr:uid="{00000000-0005-0000-0000-0000D10C0000}"/>
    <cellStyle name="40% - Ênfase4 90 2 2" xfId="3292" xr:uid="{00000000-0005-0000-0000-0000D20C0000}"/>
    <cellStyle name="40% - Ênfase4 90 3" xfId="3293" xr:uid="{00000000-0005-0000-0000-0000D30C0000}"/>
    <cellStyle name="40% - Ênfase4 91" xfId="3294" xr:uid="{00000000-0005-0000-0000-0000D40C0000}"/>
    <cellStyle name="40% - Ênfase4 91 2" xfId="3295" xr:uid="{00000000-0005-0000-0000-0000D50C0000}"/>
    <cellStyle name="40% - Ênfase4 91 2 2" xfId="3296" xr:uid="{00000000-0005-0000-0000-0000D60C0000}"/>
    <cellStyle name="40% - Ênfase4 91 3" xfId="3297" xr:uid="{00000000-0005-0000-0000-0000D70C0000}"/>
    <cellStyle name="40% - Ênfase4 92" xfId="3298" xr:uid="{00000000-0005-0000-0000-0000D80C0000}"/>
    <cellStyle name="40% - Ênfase4 92 2" xfId="3299" xr:uid="{00000000-0005-0000-0000-0000D90C0000}"/>
    <cellStyle name="40% - Ênfase4 92 2 2" xfId="3300" xr:uid="{00000000-0005-0000-0000-0000DA0C0000}"/>
    <cellStyle name="40% - Ênfase4 92 3" xfId="3301" xr:uid="{00000000-0005-0000-0000-0000DB0C0000}"/>
    <cellStyle name="40% - Ênfase4 93" xfId="3302" xr:uid="{00000000-0005-0000-0000-0000DC0C0000}"/>
    <cellStyle name="40% - Ênfase4 93 2" xfId="3303" xr:uid="{00000000-0005-0000-0000-0000DD0C0000}"/>
    <cellStyle name="40% - Ênfase4 93 2 2" xfId="3304" xr:uid="{00000000-0005-0000-0000-0000DE0C0000}"/>
    <cellStyle name="40% - Ênfase4 93 3" xfId="3305" xr:uid="{00000000-0005-0000-0000-0000DF0C0000}"/>
    <cellStyle name="40% - Ênfase4 94" xfId="3306" xr:uid="{00000000-0005-0000-0000-0000E00C0000}"/>
    <cellStyle name="40% - Ênfase4 94 2" xfId="3307" xr:uid="{00000000-0005-0000-0000-0000E10C0000}"/>
    <cellStyle name="40% - Ênfase4 94 2 2" xfId="3308" xr:uid="{00000000-0005-0000-0000-0000E20C0000}"/>
    <cellStyle name="40% - Ênfase4 94 3" xfId="3309" xr:uid="{00000000-0005-0000-0000-0000E30C0000}"/>
    <cellStyle name="40% - Ênfase4 95" xfId="3310" xr:uid="{00000000-0005-0000-0000-0000E40C0000}"/>
    <cellStyle name="40% - Ênfase4 95 2" xfId="3311" xr:uid="{00000000-0005-0000-0000-0000E50C0000}"/>
    <cellStyle name="40% - Ênfase4 95 2 2" xfId="3312" xr:uid="{00000000-0005-0000-0000-0000E60C0000}"/>
    <cellStyle name="40% - Ênfase4 95 3" xfId="3313" xr:uid="{00000000-0005-0000-0000-0000E70C0000}"/>
    <cellStyle name="40% - Ênfase4 96" xfId="3314" xr:uid="{00000000-0005-0000-0000-0000E80C0000}"/>
    <cellStyle name="40% - Ênfase4 96 2" xfId="3315" xr:uid="{00000000-0005-0000-0000-0000E90C0000}"/>
    <cellStyle name="40% - Ênfase4 96 2 2" xfId="3316" xr:uid="{00000000-0005-0000-0000-0000EA0C0000}"/>
    <cellStyle name="40% - Ênfase4 96 3" xfId="3317" xr:uid="{00000000-0005-0000-0000-0000EB0C0000}"/>
    <cellStyle name="40% - Ênfase4 97" xfId="3318" xr:uid="{00000000-0005-0000-0000-0000EC0C0000}"/>
    <cellStyle name="40% - Ênfase4 97 2" xfId="3319" xr:uid="{00000000-0005-0000-0000-0000ED0C0000}"/>
    <cellStyle name="40% - Ênfase4 97 2 2" xfId="3320" xr:uid="{00000000-0005-0000-0000-0000EE0C0000}"/>
    <cellStyle name="40% - Ênfase4 97 3" xfId="3321" xr:uid="{00000000-0005-0000-0000-0000EF0C0000}"/>
    <cellStyle name="40% - Ênfase4 98" xfId="3322" xr:uid="{00000000-0005-0000-0000-0000F00C0000}"/>
    <cellStyle name="40% - Ênfase4 98 2" xfId="3323" xr:uid="{00000000-0005-0000-0000-0000F10C0000}"/>
    <cellStyle name="40% - Ênfase4 98 2 2" xfId="3324" xr:uid="{00000000-0005-0000-0000-0000F20C0000}"/>
    <cellStyle name="40% - Ênfase4 98 3" xfId="3325" xr:uid="{00000000-0005-0000-0000-0000F30C0000}"/>
    <cellStyle name="40% - Ênfase4 99" xfId="3326" xr:uid="{00000000-0005-0000-0000-0000F40C0000}"/>
    <cellStyle name="40% - Ênfase4 99 2" xfId="3327" xr:uid="{00000000-0005-0000-0000-0000F50C0000}"/>
    <cellStyle name="40% - Ênfase4 99 2 2" xfId="3328" xr:uid="{00000000-0005-0000-0000-0000F60C0000}"/>
    <cellStyle name="40% - Ênfase4 99 3" xfId="3329" xr:uid="{00000000-0005-0000-0000-0000F70C0000}"/>
    <cellStyle name="40% - Ênfase5 10" xfId="3330" xr:uid="{00000000-0005-0000-0000-0000F80C0000}"/>
    <cellStyle name="40% - Ênfase5 10 2" xfId="3331" xr:uid="{00000000-0005-0000-0000-0000F90C0000}"/>
    <cellStyle name="40% - Ênfase5 100" xfId="3332" xr:uid="{00000000-0005-0000-0000-0000FA0C0000}"/>
    <cellStyle name="40% - Ênfase5 100 2" xfId="3333" xr:uid="{00000000-0005-0000-0000-0000FB0C0000}"/>
    <cellStyle name="40% - Ênfase5 100 2 2" xfId="3334" xr:uid="{00000000-0005-0000-0000-0000FC0C0000}"/>
    <cellStyle name="40% - Ênfase5 100 3" xfId="3335" xr:uid="{00000000-0005-0000-0000-0000FD0C0000}"/>
    <cellStyle name="40% - Ênfase5 101" xfId="3336" xr:uid="{00000000-0005-0000-0000-0000FE0C0000}"/>
    <cellStyle name="40% - Ênfase5 101 2" xfId="3337" xr:uid="{00000000-0005-0000-0000-0000FF0C0000}"/>
    <cellStyle name="40% - Ênfase5 101 2 2" xfId="3338" xr:uid="{00000000-0005-0000-0000-0000000D0000}"/>
    <cellStyle name="40% - Ênfase5 101 3" xfId="3339" xr:uid="{00000000-0005-0000-0000-0000010D0000}"/>
    <cellStyle name="40% - Ênfase5 102" xfId="3340" xr:uid="{00000000-0005-0000-0000-0000020D0000}"/>
    <cellStyle name="40% - Ênfase5 102 2" xfId="3341" xr:uid="{00000000-0005-0000-0000-0000030D0000}"/>
    <cellStyle name="40% - Ênfase5 102 2 2" xfId="3342" xr:uid="{00000000-0005-0000-0000-0000040D0000}"/>
    <cellStyle name="40% - Ênfase5 102 3" xfId="3343" xr:uid="{00000000-0005-0000-0000-0000050D0000}"/>
    <cellStyle name="40% - Ênfase5 103" xfId="3344" xr:uid="{00000000-0005-0000-0000-0000060D0000}"/>
    <cellStyle name="40% - Ênfase5 103 2" xfId="3345" xr:uid="{00000000-0005-0000-0000-0000070D0000}"/>
    <cellStyle name="40% - Ênfase5 103 2 2" xfId="3346" xr:uid="{00000000-0005-0000-0000-0000080D0000}"/>
    <cellStyle name="40% - Ênfase5 103 3" xfId="3347" xr:uid="{00000000-0005-0000-0000-0000090D0000}"/>
    <cellStyle name="40% - Ênfase5 104" xfId="3348" xr:uid="{00000000-0005-0000-0000-00000A0D0000}"/>
    <cellStyle name="40% - Ênfase5 104 2" xfId="3349" xr:uid="{00000000-0005-0000-0000-00000B0D0000}"/>
    <cellStyle name="40% - Ênfase5 104 2 2" xfId="3350" xr:uid="{00000000-0005-0000-0000-00000C0D0000}"/>
    <cellStyle name="40% - Ênfase5 104 3" xfId="3351" xr:uid="{00000000-0005-0000-0000-00000D0D0000}"/>
    <cellStyle name="40% - Ênfase5 105" xfId="3352" xr:uid="{00000000-0005-0000-0000-00000E0D0000}"/>
    <cellStyle name="40% - Ênfase5 105 2" xfId="3353" xr:uid="{00000000-0005-0000-0000-00000F0D0000}"/>
    <cellStyle name="40% - Ênfase5 105 2 2" xfId="3354" xr:uid="{00000000-0005-0000-0000-0000100D0000}"/>
    <cellStyle name="40% - Ênfase5 105 3" xfId="3355" xr:uid="{00000000-0005-0000-0000-0000110D0000}"/>
    <cellStyle name="40% - Ênfase5 106" xfId="3356" xr:uid="{00000000-0005-0000-0000-0000120D0000}"/>
    <cellStyle name="40% - Ênfase5 106 2" xfId="3357" xr:uid="{00000000-0005-0000-0000-0000130D0000}"/>
    <cellStyle name="40% - Ênfase5 106 2 2" xfId="3358" xr:uid="{00000000-0005-0000-0000-0000140D0000}"/>
    <cellStyle name="40% - Ênfase5 106 3" xfId="3359" xr:uid="{00000000-0005-0000-0000-0000150D0000}"/>
    <cellStyle name="40% - Ênfase5 107" xfId="3360" xr:uid="{00000000-0005-0000-0000-0000160D0000}"/>
    <cellStyle name="40% - Ênfase5 107 2" xfId="3361" xr:uid="{00000000-0005-0000-0000-0000170D0000}"/>
    <cellStyle name="40% - Ênfase5 107 2 2" xfId="3362" xr:uid="{00000000-0005-0000-0000-0000180D0000}"/>
    <cellStyle name="40% - Ênfase5 107 3" xfId="3363" xr:uid="{00000000-0005-0000-0000-0000190D0000}"/>
    <cellStyle name="40% - Ênfase5 108" xfId="3364" xr:uid="{00000000-0005-0000-0000-00001A0D0000}"/>
    <cellStyle name="40% - Ênfase5 108 2" xfId="3365" xr:uid="{00000000-0005-0000-0000-00001B0D0000}"/>
    <cellStyle name="40% - Ênfase5 108 2 2" xfId="3366" xr:uid="{00000000-0005-0000-0000-00001C0D0000}"/>
    <cellStyle name="40% - Ênfase5 108 3" xfId="3367" xr:uid="{00000000-0005-0000-0000-00001D0D0000}"/>
    <cellStyle name="40% - Ênfase5 109" xfId="3368" xr:uid="{00000000-0005-0000-0000-00001E0D0000}"/>
    <cellStyle name="40% - Ênfase5 109 2" xfId="3369" xr:uid="{00000000-0005-0000-0000-00001F0D0000}"/>
    <cellStyle name="40% - Ênfase5 109 2 2" xfId="3370" xr:uid="{00000000-0005-0000-0000-0000200D0000}"/>
    <cellStyle name="40% - Ênfase5 109 3" xfId="3371" xr:uid="{00000000-0005-0000-0000-0000210D0000}"/>
    <cellStyle name="40% - Ênfase5 11" xfId="3372" xr:uid="{00000000-0005-0000-0000-0000220D0000}"/>
    <cellStyle name="40% - Ênfase5 11 2" xfId="3373" xr:uid="{00000000-0005-0000-0000-0000230D0000}"/>
    <cellStyle name="40% - Ênfase5 11 3" xfId="3374" xr:uid="{00000000-0005-0000-0000-0000240D0000}"/>
    <cellStyle name="40% - Ênfase5 11 3 2" xfId="3375" xr:uid="{00000000-0005-0000-0000-0000250D0000}"/>
    <cellStyle name="40% - Ênfase5 11 4" xfId="3376" xr:uid="{00000000-0005-0000-0000-0000260D0000}"/>
    <cellStyle name="40% - Ênfase5 110" xfId="3377" xr:uid="{00000000-0005-0000-0000-0000270D0000}"/>
    <cellStyle name="40% - Ênfase5 110 2" xfId="3378" xr:uid="{00000000-0005-0000-0000-0000280D0000}"/>
    <cellStyle name="40% - Ênfase5 110 2 2" xfId="3379" xr:uid="{00000000-0005-0000-0000-0000290D0000}"/>
    <cellStyle name="40% - Ênfase5 110 3" xfId="3380" xr:uid="{00000000-0005-0000-0000-00002A0D0000}"/>
    <cellStyle name="40% - Ênfase5 111" xfId="3381" xr:uid="{00000000-0005-0000-0000-00002B0D0000}"/>
    <cellStyle name="40% - Ênfase5 111 2" xfId="3382" xr:uid="{00000000-0005-0000-0000-00002C0D0000}"/>
    <cellStyle name="40% - Ênfase5 111 2 2" xfId="3383" xr:uid="{00000000-0005-0000-0000-00002D0D0000}"/>
    <cellStyle name="40% - Ênfase5 111 3" xfId="3384" xr:uid="{00000000-0005-0000-0000-00002E0D0000}"/>
    <cellStyle name="40% - Ênfase5 112" xfId="3385" xr:uid="{00000000-0005-0000-0000-00002F0D0000}"/>
    <cellStyle name="40% - Ênfase5 112 2" xfId="3386" xr:uid="{00000000-0005-0000-0000-0000300D0000}"/>
    <cellStyle name="40% - Ênfase5 112 2 2" xfId="3387" xr:uid="{00000000-0005-0000-0000-0000310D0000}"/>
    <cellStyle name="40% - Ênfase5 112 3" xfId="3388" xr:uid="{00000000-0005-0000-0000-0000320D0000}"/>
    <cellStyle name="40% - Ênfase5 113" xfId="3389" xr:uid="{00000000-0005-0000-0000-0000330D0000}"/>
    <cellStyle name="40% - Ênfase5 113 2" xfId="3390" xr:uid="{00000000-0005-0000-0000-0000340D0000}"/>
    <cellStyle name="40% - Ênfase5 113 2 2" xfId="3391" xr:uid="{00000000-0005-0000-0000-0000350D0000}"/>
    <cellStyle name="40% - Ênfase5 113 3" xfId="3392" xr:uid="{00000000-0005-0000-0000-0000360D0000}"/>
    <cellStyle name="40% - Ênfase5 114" xfId="3393" xr:uid="{00000000-0005-0000-0000-0000370D0000}"/>
    <cellStyle name="40% - Ênfase5 114 2" xfId="3394" xr:uid="{00000000-0005-0000-0000-0000380D0000}"/>
    <cellStyle name="40% - Ênfase5 114 2 2" xfId="3395" xr:uid="{00000000-0005-0000-0000-0000390D0000}"/>
    <cellStyle name="40% - Ênfase5 114 3" xfId="3396" xr:uid="{00000000-0005-0000-0000-00003A0D0000}"/>
    <cellStyle name="40% - Ênfase5 115" xfId="3397" xr:uid="{00000000-0005-0000-0000-00003B0D0000}"/>
    <cellStyle name="40% - Ênfase5 115 2" xfId="3398" xr:uid="{00000000-0005-0000-0000-00003C0D0000}"/>
    <cellStyle name="40% - Ênfase5 115 2 2" xfId="3399" xr:uid="{00000000-0005-0000-0000-00003D0D0000}"/>
    <cellStyle name="40% - Ênfase5 115 3" xfId="3400" xr:uid="{00000000-0005-0000-0000-00003E0D0000}"/>
    <cellStyle name="40% - Ênfase5 116" xfId="3401" xr:uid="{00000000-0005-0000-0000-00003F0D0000}"/>
    <cellStyle name="40% - Ênfase5 116 2" xfId="3402" xr:uid="{00000000-0005-0000-0000-0000400D0000}"/>
    <cellStyle name="40% - Ênfase5 116 2 2" xfId="3403" xr:uid="{00000000-0005-0000-0000-0000410D0000}"/>
    <cellStyle name="40% - Ênfase5 116 3" xfId="3404" xr:uid="{00000000-0005-0000-0000-0000420D0000}"/>
    <cellStyle name="40% - Ênfase5 117" xfId="3405" xr:uid="{00000000-0005-0000-0000-0000430D0000}"/>
    <cellStyle name="40% - Ênfase5 117 2" xfId="3406" xr:uid="{00000000-0005-0000-0000-0000440D0000}"/>
    <cellStyle name="40% - Ênfase5 117 2 2" xfId="3407" xr:uid="{00000000-0005-0000-0000-0000450D0000}"/>
    <cellStyle name="40% - Ênfase5 117 3" xfId="3408" xr:uid="{00000000-0005-0000-0000-0000460D0000}"/>
    <cellStyle name="40% - Ênfase5 118" xfId="3409" xr:uid="{00000000-0005-0000-0000-0000470D0000}"/>
    <cellStyle name="40% - Ênfase5 118 2" xfId="3410" xr:uid="{00000000-0005-0000-0000-0000480D0000}"/>
    <cellStyle name="40% - Ênfase5 118 2 2" xfId="3411" xr:uid="{00000000-0005-0000-0000-0000490D0000}"/>
    <cellStyle name="40% - Ênfase5 118 3" xfId="3412" xr:uid="{00000000-0005-0000-0000-00004A0D0000}"/>
    <cellStyle name="40% - Ênfase5 119" xfId="3413" xr:uid="{00000000-0005-0000-0000-00004B0D0000}"/>
    <cellStyle name="40% - Ênfase5 119 2" xfId="3414" xr:uid="{00000000-0005-0000-0000-00004C0D0000}"/>
    <cellStyle name="40% - Ênfase5 119 2 2" xfId="3415" xr:uid="{00000000-0005-0000-0000-00004D0D0000}"/>
    <cellStyle name="40% - Ênfase5 119 3" xfId="3416" xr:uid="{00000000-0005-0000-0000-00004E0D0000}"/>
    <cellStyle name="40% - Ênfase5 12" xfId="3417" xr:uid="{00000000-0005-0000-0000-00004F0D0000}"/>
    <cellStyle name="40% - Ênfase5 120" xfId="3418" xr:uid="{00000000-0005-0000-0000-0000500D0000}"/>
    <cellStyle name="40% - Ênfase5 120 2" xfId="3419" xr:uid="{00000000-0005-0000-0000-0000510D0000}"/>
    <cellStyle name="40% - Ênfase5 121" xfId="3420" xr:uid="{00000000-0005-0000-0000-0000520D0000}"/>
    <cellStyle name="40% - Ênfase5 122" xfId="3421" xr:uid="{00000000-0005-0000-0000-0000530D0000}"/>
    <cellStyle name="40% - Ênfase5 122 2" xfId="3422" xr:uid="{00000000-0005-0000-0000-0000540D0000}"/>
    <cellStyle name="40% - Ênfase5 123" xfId="3423" xr:uid="{00000000-0005-0000-0000-0000550D0000}"/>
    <cellStyle name="40% - Ênfase5 124" xfId="3424" xr:uid="{00000000-0005-0000-0000-0000560D0000}"/>
    <cellStyle name="40% - Ênfase5 125" xfId="3425" xr:uid="{00000000-0005-0000-0000-0000570D0000}"/>
    <cellStyle name="40% - Ênfase5 126" xfId="3426" xr:uid="{00000000-0005-0000-0000-0000580D0000}"/>
    <cellStyle name="40% - Ênfase5 127" xfId="3427" xr:uid="{00000000-0005-0000-0000-0000590D0000}"/>
    <cellStyle name="40% - Ênfase5 128" xfId="3428" xr:uid="{00000000-0005-0000-0000-00005A0D0000}"/>
    <cellStyle name="40% - Ênfase5 129" xfId="3429" xr:uid="{00000000-0005-0000-0000-00005B0D0000}"/>
    <cellStyle name="40% - Ênfase5 13" xfId="3430" xr:uid="{00000000-0005-0000-0000-00005C0D0000}"/>
    <cellStyle name="40% - Ênfase5 130" xfId="3431" xr:uid="{00000000-0005-0000-0000-00005D0D0000}"/>
    <cellStyle name="40% - Ênfase5 131" xfId="3432" xr:uid="{00000000-0005-0000-0000-00005E0D0000}"/>
    <cellStyle name="40% - Ênfase5 132" xfId="3433" xr:uid="{00000000-0005-0000-0000-00005F0D0000}"/>
    <cellStyle name="40% - Ênfase5 133" xfId="3434" xr:uid="{00000000-0005-0000-0000-0000600D0000}"/>
    <cellStyle name="40% - Ênfase5 134" xfId="3435" xr:uid="{00000000-0005-0000-0000-0000610D0000}"/>
    <cellStyle name="40% - Ênfase5 135" xfId="3436" xr:uid="{00000000-0005-0000-0000-0000620D0000}"/>
    <cellStyle name="40% - Ênfase5 136" xfId="3437" xr:uid="{00000000-0005-0000-0000-0000630D0000}"/>
    <cellStyle name="40% - Ênfase5 137" xfId="3438" xr:uid="{00000000-0005-0000-0000-0000640D0000}"/>
    <cellStyle name="40% - Ênfase5 138" xfId="3439" xr:uid="{00000000-0005-0000-0000-0000650D0000}"/>
    <cellStyle name="40% - Ênfase5 139" xfId="3440" xr:uid="{00000000-0005-0000-0000-0000660D0000}"/>
    <cellStyle name="40% - Ênfase5 14" xfId="3441" xr:uid="{00000000-0005-0000-0000-0000670D0000}"/>
    <cellStyle name="40% - Ênfase5 140" xfId="3442" xr:uid="{00000000-0005-0000-0000-0000680D0000}"/>
    <cellStyle name="40% - Ênfase5 141" xfId="3443" xr:uid="{00000000-0005-0000-0000-0000690D0000}"/>
    <cellStyle name="40% - Ênfase5 142" xfId="3444" xr:uid="{00000000-0005-0000-0000-00006A0D0000}"/>
    <cellStyle name="40% - Ênfase5 143" xfId="3445" xr:uid="{00000000-0005-0000-0000-00006B0D0000}"/>
    <cellStyle name="40% - Ênfase5 144" xfId="3446" xr:uid="{00000000-0005-0000-0000-00006C0D0000}"/>
    <cellStyle name="40% - Ênfase5 145" xfId="3447" xr:uid="{00000000-0005-0000-0000-00006D0D0000}"/>
    <cellStyle name="40% - Ênfase5 146" xfId="3448" xr:uid="{00000000-0005-0000-0000-00006E0D0000}"/>
    <cellStyle name="40% - Ênfase5 147" xfId="3449" xr:uid="{00000000-0005-0000-0000-00006F0D0000}"/>
    <cellStyle name="40% - Ênfase5 148" xfId="3450" xr:uid="{00000000-0005-0000-0000-0000700D0000}"/>
    <cellStyle name="40% - Ênfase5 149" xfId="3451" xr:uid="{00000000-0005-0000-0000-0000710D0000}"/>
    <cellStyle name="40% - Ênfase5 15" xfId="3452" xr:uid="{00000000-0005-0000-0000-0000720D0000}"/>
    <cellStyle name="40% - Ênfase5 150" xfId="3453" xr:uid="{00000000-0005-0000-0000-0000730D0000}"/>
    <cellStyle name="40% - Ênfase5 151" xfId="3454" xr:uid="{00000000-0005-0000-0000-0000740D0000}"/>
    <cellStyle name="40% - Ênfase5 152" xfId="3455" xr:uid="{00000000-0005-0000-0000-0000750D0000}"/>
    <cellStyle name="40% - Ênfase5 153" xfId="3456" xr:uid="{00000000-0005-0000-0000-0000760D0000}"/>
    <cellStyle name="40% - Ênfase5 154" xfId="3457" xr:uid="{00000000-0005-0000-0000-0000770D0000}"/>
    <cellStyle name="40% - Ênfase5 155" xfId="3458" xr:uid="{00000000-0005-0000-0000-0000780D0000}"/>
    <cellStyle name="40% - Ênfase5 156" xfId="3459" xr:uid="{00000000-0005-0000-0000-0000790D0000}"/>
    <cellStyle name="40% - Ênfase5 157" xfId="3460" xr:uid="{00000000-0005-0000-0000-00007A0D0000}"/>
    <cellStyle name="40% - Ênfase5 158" xfId="3461" xr:uid="{00000000-0005-0000-0000-00007B0D0000}"/>
    <cellStyle name="40% - Ênfase5 159" xfId="3462" xr:uid="{00000000-0005-0000-0000-00007C0D0000}"/>
    <cellStyle name="40% - Ênfase5 16" xfId="3463" xr:uid="{00000000-0005-0000-0000-00007D0D0000}"/>
    <cellStyle name="40% - Ênfase5 160" xfId="3464" xr:uid="{00000000-0005-0000-0000-00007E0D0000}"/>
    <cellStyle name="40% - Ênfase5 17" xfId="3465" xr:uid="{00000000-0005-0000-0000-00007F0D0000}"/>
    <cellStyle name="40% - Ênfase5 18" xfId="3466" xr:uid="{00000000-0005-0000-0000-0000800D0000}"/>
    <cellStyle name="40% - Ênfase5 19" xfId="3467" xr:uid="{00000000-0005-0000-0000-0000810D0000}"/>
    <cellStyle name="40% - Ênfase5 2" xfId="3468" xr:uid="{00000000-0005-0000-0000-0000820D0000}"/>
    <cellStyle name="40% - Ênfase5 2 2" xfId="3469" xr:uid="{00000000-0005-0000-0000-0000830D0000}"/>
    <cellStyle name="40% - Ênfase5 2 2 2" xfId="3470" xr:uid="{00000000-0005-0000-0000-0000840D0000}"/>
    <cellStyle name="40% - Ênfase5 2 2 3" xfId="3471" xr:uid="{00000000-0005-0000-0000-0000850D0000}"/>
    <cellStyle name="40% - Ênfase5 2 2 3 2" xfId="3472" xr:uid="{00000000-0005-0000-0000-0000860D0000}"/>
    <cellStyle name="40% - Ênfase5 2 2 4" xfId="3473" xr:uid="{00000000-0005-0000-0000-0000870D0000}"/>
    <cellStyle name="40% - Ênfase5 2 3" xfId="3474" xr:uid="{00000000-0005-0000-0000-0000880D0000}"/>
    <cellStyle name="40% - Ênfase5 2 4" xfId="3475" xr:uid="{00000000-0005-0000-0000-0000890D0000}"/>
    <cellStyle name="40% - Ênfase5 2 4 2" xfId="3476" xr:uid="{00000000-0005-0000-0000-00008A0D0000}"/>
    <cellStyle name="40% - Ênfase5 2 5" xfId="3477" xr:uid="{00000000-0005-0000-0000-00008B0D0000}"/>
    <cellStyle name="40% - Ênfase5 20" xfId="3478" xr:uid="{00000000-0005-0000-0000-00008C0D0000}"/>
    <cellStyle name="40% - Ênfase5 21" xfId="3479" xr:uid="{00000000-0005-0000-0000-00008D0D0000}"/>
    <cellStyle name="40% - Ênfase5 22" xfId="3480" xr:uid="{00000000-0005-0000-0000-00008E0D0000}"/>
    <cellStyle name="40% - Ênfase5 23" xfId="3481" xr:uid="{00000000-0005-0000-0000-00008F0D0000}"/>
    <cellStyle name="40% - Ênfase5 24" xfId="3482" xr:uid="{00000000-0005-0000-0000-0000900D0000}"/>
    <cellStyle name="40% - Ênfase5 25" xfId="3483" xr:uid="{00000000-0005-0000-0000-0000910D0000}"/>
    <cellStyle name="40% - Ênfase5 26" xfId="3484" xr:uid="{00000000-0005-0000-0000-0000920D0000}"/>
    <cellStyle name="40% - Ênfase5 27" xfId="3485" xr:uid="{00000000-0005-0000-0000-0000930D0000}"/>
    <cellStyle name="40% - Ênfase5 28" xfId="3486" xr:uid="{00000000-0005-0000-0000-0000940D0000}"/>
    <cellStyle name="40% - Ênfase5 29" xfId="3487" xr:uid="{00000000-0005-0000-0000-0000950D0000}"/>
    <cellStyle name="40% - Ênfase5 3" xfId="3488" xr:uid="{00000000-0005-0000-0000-0000960D0000}"/>
    <cellStyle name="40% - Ênfase5 3 2" xfId="3489" xr:uid="{00000000-0005-0000-0000-0000970D0000}"/>
    <cellStyle name="40% - Ênfase5 3 2 2" xfId="3490" xr:uid="{00000000-0005-0000-0000-0000980D0000}"/>
    <cellStyle name="40% - Ênfase5 3 2 2 2" xfId="3491" xr:uid="{00000000-0005-0000-0000-0000990D0000}"/>
    <cellStyle name="40% - Ênfase5 3 2 3" xfId="3492" xr:uid="{00000000-0005-0000-0000-00009A0D0000}"/>
    <cellStyle name="40% - Ênfase5 3 3" xfId="3493" xr:uid="{00000000-0005-0000-0000-00009B0D0000}"/>
    <cellStyle name="40% - Ênfase5 3 4" xfId="3494" xr:uid="{00000000-0005-0000-0000-00009C0D0000}"/>
    <cellStyle name="40% - Ênfase5 3 4 2" xfId="3495" xr:uid="{00000000-0005-0000-0000-00009D0D0000}"/>
    <cellStyle name="40% - Ênfase5 3 5" xfId="3496" xr:uid="{00000000-0005-0000-0000-00009E0D0000}"/>
    <cellStyle name="40% - Ênfase5 30" xfId="3497" xr:uid="{00000000-0005-0000-0000-00009F0D0000}"/>
    <cellStyle name="40% - Ênfase5 31" xfId="3498" xr:uid="{00000000-0005-0000-0000-0000A00D0000}"/>
    <cellStyle name="40% - Ênfase5 32" xfId="3499" xr:uid="{00000000-0005-0000-0000-0000A10D0000}"/>
    <cellStyle name="40% - Ênfase5 33" xfId="3500" xr:uid="{00000000-0005-0000-0000-0000A20D0000}"/>
    <cellStyle name="40% - Ênfase5 34" xfId="3501" xr:uid="{00000000-0005-0000-0000-0000A30D0000}"/>
    <cellStyle name="40% - Ênfase5 35" xfId="3502" xr:uid="{00000000-0005-0000-0000-0000A40D0000}"/>
    <cellStyle name="40% - Ênfase5 36" xfId="3503" xr:uid="{00000000-0005-0000-0000-0000A50D0000}"/>
    <cellStyle name="40% - Ênfase5 37" xfId="3504" xr:uid="{00000000-0005-0000-0000-0000A60D0000}"/>
    <cellStyle name="40% - Ênfase5 38" xfId="3505" xr:uid="{00000000-0005-0000-0000-0000A70D0000}"/>
    <cellStyle name="40% - Ênfase5 39" xfId="3506" xr:uid="{00000000-0005-0000-0000-0000A80D0000}"/>
    <cellStyle name="40% - Ênfase5 4" xfId="3507" xr:uid="{00000000-0005-0000-0000-0000A90D0000}"/>
    <cellStyle name="40% - Ênfase5 4 2" xfId="3508" xr:uid="{00000000-0005-0000-0000-0000AA0D0000}"/>
    <cellStyle name="40% - Ênfase5 4 2 2" xfId="3509" xr:uid="{00000000-0005-0000-0000-0000AB0D0000}"/>
    <cellStyle name="40% - Ênfase5 4 2 2 2" xfId="3510" xr:uid="{00000000-0005-0000-0000-0000AC0D0000}"/>
    <cellStyle name="40% - Ênfase5 4 2 3" xfId="3511" xr:uid="{00000000-0005-0000-0000-0000AD0D0000}"/>
    <cellStyle name="40% - Ênfase5 4 3" xfId="3512" xr:uid="{00000000-0005-0000-0000-0000AE0D0000}"/>
    <cellStyle name="40% - Ênfase5 4 4" xfId="3513" xr:uid="{00000000-0005-0000-0000-0000AF0D0000}"/>
    <cellStyle name="40% - Ênfase5 4 4 2" xfId="3514" xr:uid="{00000000-0005-0000-0000-0000B00D0000}"/>
    <cellStyle name="40% - Ênfase5 4 5" xfId="3515" xr:uid="{00000000-0005-0000-0000-0000B10D0000}"/>
    <cellStyle name="40% - Ênfase5 40" xfId="3516" xr:uid="{00000000-0005-0000-0000-0000B20D0000}"/>
    <cellStyle name="40% - Ênfase5 41" xfId="3517" xr:uid="{00000000-0005-0000-0000-0000B30D0000}"/>
    <cellStyle name="40% - Ênfase5 42" xfId="3518" xr:uid="{00000000-0005-0000-0000-0000B40D0000}"/>
    <cellStyle name="40% - Ênfase5 43" xfId="3519" xr:uid="{00000000-0005-0000-0000-0000B50D0000}"/>
    <cellStyle name="40% - Ênfase5 44" xfId="3520" xr:uid="{00000000-0005-0000-0000-0000B60D0000}"/>
    <cellStyle name="40% - Ênfase5 45" xfId="3521" xr:uid="{00000000-0005-0000-0000-0000B70D0000}"/>
    <cellStyle name="40% - Ênfase5 46" xfId="3522" xr:uid="{00000000-0005-0000-0000-0000B80D0000}"/>
    <cellStyle name="40% - Ênfase5 47" xfId="3523" xr:uid="{00000000-0005-0000-0000-0000B90D0000}"/>
    <cellStyle name="40% - Ênfase5 48" xfId="3524" xr:uid="{00000000-0005-0000-0000-0000BA0D0000}"/>
    <cellStyle name="40% - Ênfase5 49" xfId="3525" xr:uid="{00000000-0005-0000-0000-0000BB0D0000}"/>
    <cellStyle name="40% - Ênfase5 5" xfId="3526" xr:uid="{00000000-0005-0000-0000-0000BC0D0000}"/>
    <cellStyle name="40% - Ênfase5 5 2" xfId="3527" xr:uid="{00000000-0005-0000-0000-0000BD0D0000}"/>
    <cellStyle name="40% - Ênfase5 5 2 2" xfId="3528" xr:uid="{00000000-0005-0000-0000-0000BE0D0000}"/>
    <cellStyle name="40% - Ênfase5 5 2 2 2" xfId="3529" xr:uid="{00000000-0005-0000-0000-0000BF0D0000}"/>
    <cellStyle name="40% - Ênfase5 5 2 3" xfId="3530" xr:uid="{00000000-0005-0000-0000-0000C00D0000}"/>
    <cellStyle name="40% - Ênfase5 5 3" xfId="3531" xr:uid="{00000000-0005-0000-0000-0000C10D0000}"/>
    <cellStyle name="40% - Ênfase5 5 4" xfId="3532" xr:uid="{00000000-0005-0000-0000-0000C20D0000}"/>
    <cellStyle name="40% - Ênfase5 5 4 2" xfId="3533" xr:uid="{00000000-0005-0000-0000-0000C30D0000}"/>
    <cellStyle name="40% - Ênfase5 5 5" xfId="3534" xr:uid="{00000000-0005-0000-0000-0000C40D0000}"/>
    <cellStyle name="40% - Ênfase5 50" xfId="3535" xr:uid="{00000000-0005-0000-0000-0000C50D0000}"/>
    <cellStyle name="40% - Ênfase5 51" xfId="3536" xr:uid="{00000000-0005-0000-0000-0000C60D0000}"/>
    <cellStyle name="40% - Ênfase5 52" xfId="3537" xr:uid="{00000000-0005-0000-0000-0000C70D0000}"/>
    <cellStyle name="40% - Ênfase5 53" xfId="3538" xr:uid="{00000000-0005-0000-0000-0000C80D0000}"/>
    <cellStyle name="40% - Ênfase5 54" xfId="3539" xr:uid="{00000000-0005-0000-0000-0000C90D0000}"/>
    <cellStyle name="40% - Ênfase5 55" xfId="3540" xr:uid="{00000000-0005-0000-0000-0000CA0D0000}"/>
    <cellStyle name="40% - Ênfase5 56" xfId="3541" xr:uid="{00000000-0005-0000-0000-0000CB0D0000}"/>
    <cellStyle name="40% - Ênfase5 57" xfId="3542" xr:uid="{00000000-0005-0000-0000-0000CC0D0000}"/>
    <cellStyle name="40% - Ênfase5 58" xfId="3543" xr:uid="{00000000-0005-0000-0000-0000CD0D0000}"/>
    <cellStyle name="40% - Ênfase5 59" xfId="3544" xr:uid="{00000000-0005-0000-0000-0000CE0D0000}"/>
    <cellStyle name="40% - Ênfase5 6" xfId="3545" xr:uid="{00000000-0005-0000-0000-0000CF0D0000}"/>
    <cellStyle name="40% - Ênfase5 6 2" xfId="3546" xr:uid="{00000000-0005-0000-0000-0000D00D0000}"/>
    <cellStyle name="40% - Ênfase5 6 2 2" xfId="3547" xr:uid="{00000000-0005-0000-0000-0000D10D0000}"/>
    <cellStyle name="40% - Ênfase5 6 2 2 2" xfId="3548" xr:uid="{00000000-0005-0000-0000-0000D20D0000}"/>
    <cellStyle name="40% - Ênfase5 6 2 3" xfId="3549" xr:uid="{00000000-0005-0000-0000-0000D30D0000}"/>
    <cellStyle name="40% - Ênfase5 6 3" xfId="3550" xr:uid="{00000000-0005-0000-0000-0000D40D0000}"/>
    <cellStyle name="40% - Ênfase5 6 4" xfId="3551" xr:uid="{00000000-0005-0000-0000-0000D50D0000}"/>
    <cellStyle name="40% - Ênfase5 6 4 2" xfId="3552" xr:uid="{00000000-0005-0000-0000-0000D60D0000}"/>
    <cellStyle name="40% - Ênfase5 6 5" xfId="3553" xr:uid="{00000000-0005-0000-0000-0000D70D0000}"/>
    <cellStyle name="40% - Ênfase5 60" xfId="3554" xr:uid="{00000000-0005-0000-0000-0000D80D0000}"/>
    <cellStyle name="40% - Ênfase5 61" xfId="3555" xr:uid="{00000000-0005-0000-0000-0000D90D0000}"/>
    <cellStyle name="40% - Ênfase5 62" xfId="3556" xr:uid="{00000000-0005-0000-0000-0000DA0D0000}"/>
    <cellStyle name="40% - Ênfase5 63" xfId="3557" xr:uid="{00000000-0005-0000-0000-0000DB0D0000}"/>
    <cellStyle name="40% - Ênfase5 64" xfId="3558" xr:uid="{00000000-0005-0000-0000-0000DC0D0000}"/>
    <cellStyle name="40% - Ênfase5 65" xfId="3559" xr:uid="{00000000-0005-0000-0000-0000DD0D0000}"/>
    <cellStyle name="40% - Ênfase5 66" xfId="3560" xr:uid="{00000000-0005-0000-0000-0000DE0D0000}"/>
    <cellStyle name="40% - Ênfase5 67" xfId="3561" xr:uid="{00000000-0005-0000-0000-0000DF0D0000}"/>
    <cellStyle name="40% - Ênfase5 68" xfId="3562" xr:uid="{00000000-0005-0000-0000-0000E00D0000}"/>
    <cellStyle name="40% - Ênfase5 69" xfId="3563" xr:uid="{00000000-0005-0000-0000-0000E10D0000}"/>
    <cellStyle name="40% - Ênfase5 7" xfId="3564" xr:uid="{00000000-0005-0000-0000-0000E20D0000}"/>
    <cellStyle name="40% - Ênfase5 7 2" xfId="3565" xr:uid="{00000000-0005-0000-0000-0000E30D0000}"/>
    <cellStyle name="40% - Ênfase5 7 2 2" xfId="3566" xr:uid="{00000000-0005-0000-0000-0000E40D0000}"/>
    <cellStyle name="40% - Ênfase5 7 2 2 2" xfId="3567" xr:uid="{00000000-0005-0000-0000-0000E50D0000}"/>
    <cellStyle name="40% - Ênfase5 7 2 3" xfId="3568" xr:uid="{00000000-0005-0000-0000-0000E60D0000}"/>
    <cellStyle name="40% - Ênfase5 7 3" xfId="3569" xr:uid="{00000000-0005-0000-0000-0000E70D0000}"/>
    <cellStyle name="40% - Ênfase5 7 4" xfId="3570" xr:uid="{00000000-0005-0000-0000-0000E80D0000}"/>
    <cellStyle name="40% - Ênfase5 7 4 2" xfId="3571" xr:uid="{00000000-0005-0000-0000-0000E90D0000}"/>
    <cellStyle name="40% - Ênfase5 7 5" xfId="3572" xr:uid="{00000000-0005-0000-0000-0000EA0D0000}"/>
    <cellStyle name="40% - Ênfase5 70" xfId="3573" xr:uid="{00000000-0005-0000-0000-0000EB0D0000}"/>
    <cellStyle name="40% - Ênfase5 71" xfId="3574" xr:uid="{00000000-0005-0000-0000-0000EC0D0000}"/>
    <cellStyle name="40% - Ênfase5 72" xfId="3575" xr:uid="{00000000-0005-0000-0000-0000ED0D0000}"/>
    <cellStyle name="40% - Ênfase5 73" xfId="3576" xr:uid="{00000000-0005-0000-0000-0000EE0D0000}"/>
    <cellStyle name="40% - Ênfase5 74" xfId="3577" xr:uid="{00000000-0005-0000-0000-0000EF0D0000}"/>
    <cellStyle name="40% - Ênfase5 75" xfId="3578" xr:uid="{00000000-0005-0000-0000-0000F00D0000}"/>
    <cellStyle name="40% - Ênfase5 76" xfId="3579" xr:uid="{00000000-0005-0000-0000-0000F10D0000}"/>
    <cellStyle name="40% - Ênfase5 77" xfId="3580" xr:uid="{00000000-0005-0000-0000-0000F20D0000}"/>
    <cellStyle name="40% - Ênfase5 78" xfId="3581" xr:uid="{00000000-0005-0000-0000-0000F30D0000}"/>
    <cellStyle name="40% - Ênfase5 79" xfId="3582" xr:uid="{00000000-0005-0000-0000-0000F40D0000}"/>
    <cellStyle name="40% - Ênfase5 8" xfId="3583" xr:uid="{00000000-0005-0000-0000-0000F50D0000}"/>
    <cellStyle name="40% - Ênfase5 8 2" xfId="3584" xr:uid="{00000000-0005-0000-0000-0000F60D0000}"/>
    <cellStyle name="40% - Ênfase5 8 2 2" xfId="3585" xr:uid="{00000000-0005-0000-0000-0000F70D0000}"/>
    <cellStyle name="40% - Ênfase5 8 2 2 2" xfId="3586" xr:uid="{00000000-0005-0000-0000-0000F80D0000}"/>
    <cellStyle name="40% - Ênfase5 8 2 3" xfId="3587" xr:uid="{00000000-0005-0000-0000-0000F90D0000}"/>
    <cellStyle name="40% - Ênfase5 8 3" xfId="3588" xr:uid="{00000000-0005-0000-0000-0000FA0D0000}"/>
    <cellStyle name="40% - Ênfase5 8 4" xfId="3589" xr:uid="{00000000-0005-0000-0000-0000FB0D0000}"/>
    <cellStyle name="40% - Ênfase5 8 4 2" xfId="3590" xr:uid="{00000000-0005-0000-0000-0000FC0D0000}"/>
    <cellStyle name="40% - Ênfase5 8 5" xfId="3591" xr:uid="{00000000-0005-0000-0000-0000FD0D0000}"/>
    <cellStyle name="40% - Ênfase5 80" xfId="3592" xr:uid="{00000000-0005-0000-0000-0000FE0D0000}"/>
    <cellStyle name="40% - Ênfase5 81" xfId="3593" xr:uid="{00000000-0005-0000-0000-0000FF0D0000}"/>
    <cellStyle name="40% - Ênfase5 82" xfId="3594" xr:uid="{00000000-0005-0000-0000-0000000E0000}"/>
    <cellStyle name="40% - Ênfase5 83" xfId="3595" xr:uid="{00000000-0005-0000-0000-0000010E0000}"/>
    <cellStyle name="40% - Ênfase5 84" xfId="3596" xr:uid="{00000000-0005-0000-0000-0000020E0000}"/>
    <cellStyle name="40% - Ênfase5 85" xfId="3597" xr:uid="{00000000-0005-0000-0000-0000030E0000}"/>
    <cellStyle name="40% - Ênfase5 85 2" xfId="3598" xr:uid="{00000000-0005-0000-0000-0000040E0000}"/>
    <cellStyle name="40% - Ênfase5 85 2 2" xfId="3599" xr:uid="{00000000-0005-0000-0000-0000050E0000}"/>
    <cellStyle name="40% - Ênfase5 85 3" xfId="3600" xr:uid="{00000000-0005-0000-0000-0000060E0000}"/>
    <cellStyle name="40% - Ênfase5 86" xfId="3601" xr:uid="{00000000-0005-0000-0000-0000070E0000}"/>
    <cellStyle name="40% - Ênfase5 86 2" xfId="3602" xr:uid="{00000000-0005-0000-0000-0000080E0000}"/>
    <cellStyle name="40% - Ênfase5 86 2 2" xfId="3603" xr:uid="{00000000-0005-0000-0000-0000090E0000}"/>
    <cellStyle name="40% - Ênfase5 86 3" xfId="3604" xr:uid="{00000000-0005-0000-0000-00000A0E0000}"/>
    <cellStyle name="40% - Ênfase5 87" xfId="3605" xr:uid="{00000000-0005-0000-0000-00000B0E0000}"/>
    <cellStyle name="40% - Ênfase5 87 2" xfId="3606" xr:uid="{00000000-0005-0000-0000-00000C0E0000}"/>
    <cellStyle name="40% - Ênfase5 87 2 2" xfId="3607" xr:uid="{00000000-0005-0000-0000-00000D0E0000}"/>
    <cellStyle name="40% - Ênfase5 87 3" xfId="3608" xr:uid="{00000000-0005-0000-0000-00000E0E0000}"/>
    <cellStyle name="40% - Ênfase5 88" xfId="3609" xr:uid="{00000000-0005-0000-0000-00000F0E0000}"/>
    <cellStyle name="40% - Ênfase5 88 2" xfId="3610" xr:uid="{00000000-0005-0000-0000-0000100E0000}"/>
    <cellStyle name="40% - Ênfase5 88 2 2" xfId="3611" xr:uid="{00000000-0005-0000-0000-0000110E0000}"/>
    <cellStyle name="40% - Ênfase5 88 3" xfId="3612" xr:uid="{00000000-0005-0000-0000-0000120E0000}"/>
    <cellStyle name="40% - Ênfase5 89" xfId="3613" xr:uid="{00000000-0005-0000-0000-0000130E0000}"/>
    <cellStyle name="40% - Ênfase5 89 2" xfId="3614" xr:uid="{00000000-0005-0000-0000-0000140E0000}"/>
    <cellStyle name="40% - Ênfase5 89 2 2" xfId="3615" xr:uid="{00000000-0005-0000-0000-0000150E0000}"/>
    <cellStyle name="40% - Ênfase5 89 3" xfId="3616" xr:uid="{00000000-0005-0000-0000-0000160E0000}"/>
    <cellStyle name="40% - Ênfase5 9" xfId="3617" xr:uid="{00000000-0005-0000-0000-0000170E0000}"/>
    <cellStyle name="40% - Ênfase5 9 2" xfId="3618" xr:uid="{00000000-0005-0000-0000-0000180E0000}"/>
    <cellStyle name="40% - Ênfase5 9 3" xfId="3619" xr:uid="{00000000-0005-0000-0000-0000190E0000}"/>
    <cellStyle name="40% - Ênfase5 9 3 2" xfId="3620" xr:uid="{00000000-0005-0000-0000-00001A0E0000}"/>
    <cellStyle name="40% - Ênfase5 9 4" xfId="3621" xr:uid="{00000000-0005-0000-0000-00001B0E0000}"/>
    <cellStyle name="40% - Ênfase5 90" xfId="3622" xr:uid="{00000000-0005-0000-0000-00001C0E0000}"/>
    <cellStyle name="40% - Ênfase5 90 2" xfId="3623" xr:uid="{00000000-0005-0000-0000-00001D0E0000}"/>
    <cellStyle name="40% - Ênfase5 90 2 2" xfId="3624" xr:uid="{00000000-0005-0000-0000-00001E0E0000}"/>
    <cellStyle name="40% - Ênfase5 90 3" xfId="3625" xr:uid="{00000000-0005-0000-0000-00001F0E0000}"/>
    <cellStyle name="40% - Ênfase5 91" xfId="3626" xr:uid="{00000000-0005-0000-0000-0000200E0000}"/>
    <cellStyle name="40% - Ênfase5 91 2" xfId="3627" xr:uid="{00000000-0005-0000-0000-0000210E0000}"/>
    <cellStyle name="40% - Ênfase5 91 2 2" xfId="3628" xr:uid="{00000000-0005-0000-0000-0000220E0000}"/>
    <cellStyle name="40% - Ênfase5 91 3" xfId="3629" xr:uid="{00000000-0005-0000-0000-0000230E0000}"/>
    <cellStyle name="40% - Ênfase5 92" xfId="3630" xr:uid="{00000000-0005-0000-0000-0000240E0000}"/>
    <cellStyle name="40% - Ênfase5 92 2" xfId="3631" xr:uid="{00000000-0005-0000-0000-0000250E0000}"/>
    <cellStyle name="40% - Ênfase5 92 2 2" xfId="3632" xr:uid="{00000000-0005-0000-0000-0000260E0000}"/>
    <cellStyle name="40% - Ênfase5 92 3" xfId="3633" xr:uid="{00000000-0005-0000-0000-0000270E0000}"/>
    <cellStyle name="40% - Ênfase5 93" xfId="3634" xr:uid="{00000000-0005-0000-0000-0000280E0000}"/>
    <cellStyle name="40% - Ênfase5 93 2" xfId="3635" xr:uid="{00000000-0005-0000-0000-0000290E0000}"/>
    <cellStyle name="40% - Ênfase5 93 2 2" xfId="3636" xr:uid="{00000000-0005-0000-0000-00002A0E0000}"/>
    <cellStyle name="40% - Ênfase5 93 3" xfId="3637" xr:uid="{00000000-0005-0000-0000-00002B0E0000}"/>
    <cellStyle name="40% - Ênfase5 94" xfId="3638" xr:uid="{00000000-0005-0000-0000-00002C0E0000}"/>
    <cellStyle name="40% - Ênfase5 94 2" xfId="3639" xr:uid="{00000000-0005-0000-0000-00002D0E0000}"/>
    <cellStyle name="40% - Ênfase5 94 2 2" xfId="3640" xr:uid="{00000000-0005-0000-0000-00002E0E0000}"/>
    <cellStyle name="40% - Ênfase5 94 3" xfId="3641" xr:uid="{00000000-0005-0000-0000-00002F0E0000}"/>
    <cellStyle name="40% - Ênfase5 95" xfId="3642" xr:uid="{00000000-0005-0000-0000-0000300E0000}"/>
    <cellStyle name="40% - Ênfase5 95 2" xfId="3643" xr:uid="{00000000-0005-0000-0000-0000310E0000}"/>
    <cellStyle name="40% - Ênfase5 95 2 2" xfId="3644" xr:uid="{00000000-0005-0000-0000-0000320E0000}"/>
    <cellStyle name="40% - Ênfase5 95 3" xfId="3645" xr:uid="{00000000-0005-0000-0000-0000330E0000}"/>
    <cellStyle name="40% - Ênfase5 96" xfId="3646" xr:uid="{00000000-0005-0000-0000-0000340E0000}"/>
    <cellStyle name="40% - Ênfase5 96 2" xfId="3647" xr:uid="{00000000-0005-0000-0000-0000350E0000}"/>
    <cellStyle name="40% - Ênfase5 96 2 2" xfId="3648" xr:uid="{00000000-0005-0000-0000-0000360E0000}"/>
    <cellStyle name="40% - Ênfase5 96 3" xfId="3649" xr:uid="{00000000-0005-0000-0000-0000370E0000}"/>
    <cellStyle name="40% - Ênfase5 97" xfId="3650" xr:uid="{00000000-0005-0000-0000-0000380E0000}"/>
    <cellStyle name="40% - Ênfase5 97 2" xfId="3651" xr:uid="{00000000-0005-0000-0000-0000390E0000}"/>
    <cellStyle name="40% - Ênfase5 97 2 2" xfId="3652" xr:uid="{00000000-0005-0000-0000-00003A0E0000}"/>
    <cellStyle name="40% - Ênfase5 97 3" xfId="3653" xr:uid="{00000000-0005-0000-0000-00003B0E0000}"/>
    <cellStyle name="40% - Ênfase5 98" xfId="3654" xr:uid="{00000000-0005-0000-0000-00003C0E0000}"/>
    <cellStyle name="40% - Ênfase5 98 2" xfId="3655" xr:uid="{00000000-0005-0000-0000-00003D0E0000}"/>
    <cellStyle name="40% - Ênfase5 98 2 2" xfId="3656" xr:uid="{00000000-0005-0000-0000-00003E0E0000}"/>
    <cellStyle name="40% - Ênfase5 98 3" xfId="3657" xr:uid="{00000000-0005-0000-0000-00003F0E0000}"/>
    <cellStyle name="40% - Ênfase5 99" xfId="3658" xr:uid="{00000000-0005-0000-0000-0000400E0000}"/>
    <cellStyle name="40% - Ênfase5 99 2" xfId="3659" xr:uid="{00000000-0005-0000-0000-0000410E0000}"/>
    <cellStyle name="40% - Ênfase5 99 2 2" xfId="3660" xr:uid="{00000000-0005-0000-0000-0000420E0000}"/>
    <cellStyle name="40% - Ênfase5 99 3" xfId="3661" xr:uid="{00000000-0005-0000-0000-0000430E0000}"/>
    <cellStyle name="40% - Ênfase6 10" xfId="3662" xr:uid="{00000000-0005-0000-0000-0000440E0000}"/>
    <cellStyle name="40% - Ênfase6 10 2" xfId="3663" xr:uid="{00000000-0005-0000-0000-0000450E0000}"/>
    <cellStyle name="40% - Ênfase6 100" xfId="3664" xr:uid="{00000000-0005-0000-0000-0000460E0000}"/>
    <cellStyle name="40% - Ênfase6 100 2" xfId="3665" xr:uid="{00000000-0005-0000-0000-0000470E0000}"/>
    <cellStyle name="40% - Ênfase6 100 2 2" xfId="3666" xr:uid="{00000000-0005-0000-0000-0000480E0000}"/>
    <cellStyle name="40% - Ênfase6 100 3" xfId="3667" xr:uid="{00000000-0005-0000-0000-0000490E0000}"/>
    <cellStyle name="40% - Ênfase6 101" xfId="3668" xr:uid="{00000000-0005-0000-0000-00004A0E0000}"/>
    <cellStyle name="40% - Ênfase6 101 2" xfId="3669" xr:uid="{00000000-0005-0000-0000-00004B0E0000}"/>
    <cellStyle name="40% - Ênfase6 101 2 2" xfId="3670" xr:uid="{00000000-0005-0000-0000-00004C0E0000}"/>
    <cellStyle name="40% - Ênfase6 101 3" xfId="3671" xr:uid="{00000000-0005-0000-0000-00004D0E0000}"/>
    <cellStyle name="40% - Ênfase6 102" xfId="3672" xr:uid="{00000000-0005-0000-0000-00004E0E0000}"/>
    <cellStyle name="40% - Ênfase6 102 2" xfId="3673" xr:uid="{00000000-0005-0000-0000-00004F0E0000}"/>
    <cellStyle name="40% - Ênfase6 102 2 2" xfId="3674" xr:uid="{00000000-0005-0000-0000-0000500E0000}"/>
    <cellStyle name="40% - Ênfase6 102 3" xfId="3675" xr:uid="{00000000-0005-0000-0000-0000510E0000}"/>
    <cellStyle name="40% - Ênfase6 103" xfId="3676" xr:uid="{00000000-0005-0000-0000-0000520E0000}"/>
    <cellStyle name="40% - Ênfase6 103 2" xfId="3677" xr:uid="{00000000-0005-0000-0000-0000530E0000}"/>
    <cellStyle name="40% - Ênfase6 103 2 2" xfId="3678" xr:uid="{00000000-0005-0000-0000-0000540E0000}"/>
    <cellStyle name="40% - Ênfase6 103 3" xfId="3679" xr:uid="{00000000-0005-0000-0000-0000550E0000}"/>
    <cellStyle name="40% - Ênfase6 104" xfId="3680" xr:uid="{00000000-0005-0000-0000-0000560E0000}"/>
    <cellStyle name="40% - Ênfase6 104 2" xfId="3681" xr:uid="{00000000-0005-0000-0000-0000570E0000}"/>
    <cellStyle name="40% - Ênfase6 104 2 2" xfId="3682" xr:uid="{00000000-0005-0000-0000-0000580E0000}"/>
    <cellStyle name="40% - Ênfase6 104 3" xfId="3683" xr:uid="{00000000-0005-0000-0000-0000590E0000}"/>
    <cellStyle name="40% - Ênfase6 105" xfId="3684" xr:uid="{00000000-0005-0000-0000-00005A0E0000}"/>
    <cellStyle name="40% - Ênfase6 105 2" xfId="3685" xr:uid="{00000000-0005-0000-0000-00005B0E0000}"/>
    <cellStyle name="40% - Ênfase6 105 2 2" xfId="3686" xr:uid="{00000000-0005-0000-0000-00005C0E0000}"/>
    <cellStyle name="40% - Ênfase6 105 3" xfId="3687" xr:uid="{00000000-0005-0000-0000-00005D0E0000}"/>
    <cellStyle name="40% - Ênfase6 106" xfId="3688" xr:uid="{00000000-0005-0000-0000-00005E0E0000}"/>
    <cellStyle name="40% - Ênfase6 106 2" xfId="3689" xr:uid="{00000000-0005-0000-0000-00005F0E0000}"/>
    <cellStyle name="40% - Ênfase6 106 2 2" xfId="3690" xr:uid="{00000000-0005-0000-0000-0000600E0000}"/>
    <cellStyle name="40% - Ênfase6 106 3" xfId="3691" xr:uid="{00000000-0005-0000-0000-0000610E0000}"/>
    <cellStyle name="40% - Ênfase6 107" xfId="3692" xr:uid="{00000000-0005-0000-0000-0000620E0000}"/>
    <cellStyle name="40% - Ênfase6 107 2" xfId="3693" xr:uid="{00000000-0005-0000-0000-0000630E0000}"/>
    <cellStyle name="40% - Ênfase6 107 2 2" xfId="3694" xr:uid="{00000000-0005-0000-0000-0000640E0000}"/>
    <cellStyle name="40% - Ênfase6 107 3" xfId="3695" xr:uid="{00000000-0005-0000-0000-0000650E0000}"/>
    <cellStyle name="40% - Ênfase6 108" xfId="3696" xr:uid="{00000000-0005-0000-0000-0000660E0000}"/>
    <cellStyle name="40% - Ênfase6 108 2" xfId="3697" xr:uid="{00000000-0005-0000-0000-0000670E0000}"/>
    <cellStyle name="40% - Ênfase6 108 2 2" xfId="3698" xr:uid="{00000000-0005-0000-0000-0000680E0000}"/>
    <cellStyle name="40% - Ênfase6 108 3" xfId="3699" xr:uid="{00000000-0005-0000-0000-0000690E0000}"/>
    <cellStyle name="40% - Ênfase6 109" xfId="3700" xr:uid="{00000000-0005-0000-0000-00006A0E0000}"/>
    <cellStyle name="40% - Ênfase6 109 2" xfId="3701" xr:uid="{00000000-0005-0000-0000-00006B0E0000}"/>
    <cellStyle name="40% - Ênfase6 109 2 2" xfId="3702" xr:uid="{00000000-0005-0000-0000-00006C0E0000}"/>
    <cellStyle name="40% - Ênfase6 109 3" xfId="3703" xr:uid="{00000000-0005-0000-0000-00006D0E0000}"/>
    <cellStyle name="40% - Ênfase6 11" xfId="3704" xr:uid="{00000000-0005-0000-0000-00006E0E0000}"/>
    <cellStyle name="40% - Ênfase6 11 2" xfId="3705" xr:uid="{00000000-0005-0000-0000-00006F0E0000}"/>
    <cellStyle name="40% - Ênfase6 11 3" xfId="3706" xr:uid="{00000000-0005-0000-0000-0000700E0000}"/>
    <cellStyle name="40% - Ênfase6 11 3 2" xfId="3707" xr:uid="{00000000-0005-0000-0000-0000710E0000}"/>
    <cellStyle name="40% - Ênfase6 11 4" xfId="3708" xr:uid="{00000000-0005-0000-0000-0000720E0000}"/>
    <cellStyle name="40% - Ênfase6 110" xfId="3709" xr:uid="{00000000-0005-0000-0000-0000730E0000}"/>
    <cellStyle name="40% - Ênfase6 110 2" xfId="3710" xr:uid="{00000000-0005-0000-0000-0000740E0000}"/>
    <cellStyle name="40% - Ênfase6 110 2 2" xfId="3711" xr:uid="{00000000-0005-0000-0000-0000750E0000}"/>
    <cellStyle name="40% - Ênfase6 110 3" xfId="3712" xr:uid="{00000000-0005-0000-0000-0000760E0000}"/>
    <cellStyle name="40% - Ênfase6 111" xfId="3713" xr:uid="{00000000-0005-0000-0000-0000770E0000}"/>
    <cellStyle name="40% - Ênfase6 111 2" xfId="3714" xr:uid="{00000000-0005-0000-0000-0000780E0000}"/>
    <cellStyle name="40% - Ênfase6 111 2 2" xfId="3715" xr:uid="{00000000-0005-0000-0000-0000790E0000}"/>
    <cellStyle name="40% - Ênfase6 111 3" xfId="3716" xr:uid="{00000000-0005-0000-0000-00007A0E0000}"/>
    <cellStyle name="40% - Ênfase6 112" xfId="3717" xr:uid="{00000000-0005-0000-0000-00007B0E0000}"/>
    <cellStyle name="40% - Ênfase6 112 2" xfId="3718" xr:uid="{00000000-0005-0000-0000-00007C0E0000}"/>
    <cellStyle name="40% - Ênfase6 112 2 2" xfId="3719" xr:uid="{00000000-0005-0000-0000-00007D0E0000}"/>
    <cellStyle name="40% - Ênfase6 112 3" xfId="3720" xr:uid="{00000000-0005-0000-0000-00007E0E0000}"/>
    <cellStyle name="40% - Ênfase6 113" xfId="3721" xr:uid="{00000000-0005-0000-0000-00007F0E0000}"/>
    <cellStyle name="40% - Ênfase6 113 2" xfId="3722" xr:uid="{00000000-0005-0000-0000-0000800E0000}"/>
    <cellStyle name="40% - Ênfase6 113 2 2" xfId="3723" xr:uid="{00000000-0005-0000-0000-0000810E0000}"/>
    <cellStyle name="40% - Ênfase6 113 3" xfId="3724" xr:uid="{00000000-0005-0000-0000-0000820E0000}"/>
    <cellStyle name="40% - Ênfase6 114" xfId="3725" xr:uid="{00000000-0005-0000-0000-0000830E0000}"/>
    <cellStyle name="40% - Ênfase6 114 2" xfId="3726" xr:uid="{00000000-0005-0000-0000-0000840E0000}"/>
    <cellStyle name="40% - Ênfase6 114 2 2" xfId="3727" xr:uid="{00000000-0005-0000-0000-0000850E0000}"/>
    <cellStyle name="40% - Ênfase6 114 3" xfId="3728" xr:uid="{00000000-0005-0000-0000-0000860E0000}"/>
    <cellStyle name="40% - Ênfase6 115" xfId="3729" xr:uid="{00000000-0005-0000-0000-0000870E0000}"/>
    <cellStyle name="40% - Ênfase6 115 2" xfId="3730" xr:uid="{00000000-0005-0000-0000-0000880E0000}"/>
    <cellStyle name="40% - Ênfase6 115 2 2" xfId="3731" xr:uid="{00000000-0005-0000-0000-0000890E0000}"/>
    <cellStyle name="40% - Ênfase6 115 3" xfId="3732" xr:uid="{00000000-0005-0000-0000-00008A0E0000}"/>
    <cellStyle name="40% - Ênfase6 116" xfId="3733" xr:uid="{00000000-0005-0000-0000-00008B0E0000}"/>
    <cellStyle name="40% - Ênfase6 116 2" xfId="3734" xr:uid="{00000000-0005-0000-0000-00008C0E0000}"/>
    <cellStyle name="40% - Ênfase6 116 2 2" xfId="3735" xr:uid="{00000000-0005-0000-0000-00008D0E0000}"/>
    <cellStyle name="40% - Ênfase6 116 3" xfId="3736" xr:uid="{00000000-0005-0000-0000-00008E0E0000}"/>
    <cellStyle name="40% - Ênfase6 117" xfId="3737" xr:uid="{00000000-0005-0000-0000-00008F0E0000}"/>
    <cellStyle name="40% - Ênfase6 117 2" xfId="3738" xr:uid="{00000000-0005-0000-0000-0000900E0000}"/>
    <cellStyle name="40% - Ênfase6 117 2 2" xfId="3739" xr:uid="{00000000-0005-0000-0000-0000910E0000}"/>
    <cellStyle name="40% - Ênfase6 117 3" xfId="3740" xr:uid="{00000000-0005-0000-0000-0000920E0000}"/>
    <cellStyle name="40% - Ênfase6 118" xfId="3741" xr:uid="{00000000-0005-0000-0000-0000930E0000}"/>
    <cellStyle name="40% - Ênfase6 118 2" xfId="3742" xr:uid="{00000000-0005-0000-0000-0000940E0000}"/>
    <cellStyle name="40% - Ênfase6 118 2 2" xfId="3743" xr:uid="{00000000-0005-0000-0000-0000950E0000}"/>
    <cellStyle name="40% - Ênfase6 118 3" xfId="3744" xr:uid="{00000000-0005-0000-0000-0000960E0000}"/>
    <cellStyle name="40% - Ênfase6 119" xfId="3745" xr:uid="{00000000-0005-0000-0000-0000970E0000}"/>
    <cellStyle name="40% - Ênfase6 119 2" xfId="3746" xr:uid="{00000000-0005-0000-0000-0000980E0000}"/>
    <cellStyle name="40% - Ênfase6 119 2 2" xfId="3747" xr:uid="{00000000-0005-0000-0000-0000990E0000}"/>
    <cellStyle name="40% - Ênfase6 119 3" xfId="3748" xr:uid="{00000000-0005-0000-0000-00009A0E0000}"/>
    <cellStyle name="40% - Ênfase6 12" xfId="3749" xr:uid="{00000000-0005-0000-0000-00009B0E0000}"/>
    <cellStyle name="40% - Ênfase6 120" xfId="3750" xr:uid="{00000000-0005-0000-0000-00009C0E0000}"/>
    <cellStyle name="40% - Ênfase6 120 2" xfId="3751" xr:uid="{00000000-0005-0000-0000-00009D0E0000}"/>
    <cellStyle name="40% - Ênfase6 121" xfId="3752" xr:uid="{00000000-0005-0000-0000-00009E0E0000}"/>
    <cellStyle name="40% - Ênfase6 122" xfId="3753" xr:uid="{00000000-0005-0000-0000-00009F0E0000}"/>
    <cellStyle name="40% - Ênfase6 122 2" xfId="3754" xr:uid="{00000000-0005-0000-0000-0000A00E0000}"/>
    <cellStyle name="40% - Ênfase6 123" xfId="3755" xr:uid="{00000000-0005-0000-0000-0000A10E0000}"/>
    <cellStyle name="40% - Ênfase6 124" xfId="3756" xr:uid="{00000000-0005-0000-0000-0000A20E0000}"/>
    <cellStyle name="40% - Ênfase6 125" xfId="3757" xr:uid="{00000000-0005-0000-0000-0000A30E0000}"/>
    <cellStyle name="40% - Ênfase6 126" xfId="3758" xr:uid="{00000000-0005-0000-0000-0000A40E0000}"/>
    <cellStyle name="40% - Ênfase6 127" xfId="3759" xr:uid="{00000000-0005-0000-0000-0000A50E0000}"/>
    <cellStyle name="40% - Ênfase6 128" xfId="3760" xr:uid="{00000000-0005-0000-0000-0000A60E0000}"/>
    <cellStyle name="40% - Ênfase6 129" xfId="3761" xr:uid="{00000000-0005-0000-0000-0000A70E0000}"/>
    <cellStyle name="40% - Ênfase6 13" xfId="3762" xr:uid="{00000000-0005-0000-0000-0000A80E0000}"/>
    <cellStyle name="40% - Ênfase6 130" xfId="3763" xr:uid="{00000000-0005-0000-0000-0000A90E0000}"/>
    <cellStyle name="40% - Ênfase6 131" xfId="3764" xr:uid="{00000000-0005-0000-0000-0000AA0E0000}"/>
    <cellStyle name="40% - Ênfase6 132" xfId="3765" xr:uid="{00000000-0005-0000-0000-0000AB0E0000}"/>
    <cellStyle name="40% - Ênfase6 133" xfId="3766" xr:uid="{00000000-0005-0000-0000-0000AC0E0000}"/>
    <cellStyle name="40% - Ênfase6 134" xfId="3767" xr:uid="{00000000-0005-0000-0000-0000AD0E0000}"/>
    <cellStyle name="40% - Ênfase6 135" xfId="3768" xr:uid="{00000000-0005-0000-0000-0000AE0E0000}"/>
    <cellStyle name="40% - Ênfase6 136" xfId="3769" xr:uid="{00000000-0005-0000-0000-0000AF0E0000}"/>
    <cellStyle name="40% - Ênfase6 137" xfId="3770" xr:uid="{00000000-0005-0000-0000-0000B00E0000}"/>
    <cellStyle name="40% - Ênfase6 138" xfId="3771" xr:uid="{00000000-0005-0000-0000-0000B10E0000}"/>
    <cellStyle name="40% - Ênfase6 139" xfId="3772" xr:uid="{00000000-0005-0000-0000-0000B20E0000}"/>
    <cellStyle name="40% - Ênfase6 14" xfId="3773" xr:uid="{00000000-0005-0000-0000-0000B30E0000}"/>
    <cellStyle name="40% - Ênfase6 140" xfId="3774" xr:uid="{00000000-0005-0000-0000-0000B40E0000}"/>
    <cellStyle name="40% - Ênfase6 141" xfId="3775" xr:uid="{00000000-0005-0000-0000-0000B50E0000}"/>
    <cellStyle name="40% - Ênfase6 142" xfId="3776" xr:uid="{00000000-0005-0000-0000-0000B60E0000}"/>
    <cellStyle name="40% - Ênfase6 143" xfId="3777" xr:uid="{00000000-0005-0000-0000-0000B70E0000}"/>
    <cellStyle name="40% - Ênfase6 144" xfId="3778" xr:uid="{00000000-0005-0000-0000-0000B80E0000}"/>
    <cellStyle name="40% - Ênfase6 145" xfId="3779" xr:uid="{00000000-0005-0000-0000-0000B90E0000}"/>
    <cellStyle name="40% - Ênfase6 146" xfId="3780" xr:uid="{00000000-0005-0000-0000-0000BA0E0000}"/>
    <cellStyle name="40% - Ênfase6 147" xfId="3781" xr:uid="{00000000-0005-0000-0000-0000BB0E0000}"/>
    <cellStyle name="40% - Ênfase6 148" xfId="3782" xr:uid="{00000000-0005-0000-0000-0000BC0E0000}"/>
    <cellStyle name="40% - Ênfase6 149" xfId="3783" xr:uid="{00000000-0005-0000-0000-0000BD0E0000}"/>
    <cellStyle name="40% - Ênfase6 15" xfId="3784" xr:uid="{00000000-0005-0000-0000-0000BE0E0000}"/>
    <cellStyle name="40% - Ênfase6 150" xfId="3785" xr:uid="{00000000-0005-0000-0000-0000BF0E0000}"/>
    <cellStyle name="40% - Ênfase6 151" xfId="3786" xr:uid="{00000000-0005-0000-0000-0000C00E0000}"/>
    <cellStyle name="40% - Ênfase6 152" xfId="3787" xr:uid="{00000000-0005-0000-0000-0000C10E0000}"/>
    <cellStyle name="40% - Ênfase6 153" xfId="3788" xr:uid="{00000000-0005-0000-0000-0000C20E0000}"/>
    <cellStyle name="40% - Ênfase6 154" xfId="3789" xr:uid="{00000000-0005-0000-0000-0000C30E0000}"/>
    <cellStyle name="40% - Ênfase6 155" xfId="3790" xr:uid="{00000000-0005-0000-0000-0000C40E0000}"/>
    <cellStyle name="40% - Ênfase6 156" xfId="3791" xr:uid="{00000000-0005-0000-0000-0000C50E0000}"/>
    <cellStyle name="40% - Ênfase6 157" xfId="3792" xr:uid="{00000000-0005-0000-0000-0000C60E0000}"/>
    <cellStyle name="40% - Ênfase6 158" xfId="3793" xr:uid="{00000000-0005-0000-0000-0000C70E0000}"/>
    <cellStyle name="40% - Ênfase6 159" xfId="3794" xr:uid="{00000000-0005-0000-0000-0000C80E0000}"/>
    <cellStyle name="40% - Ênfase6 16" xfId="3795" xr:uid="{00000000-0005-0000-0000-0000C90E0000}"/>
    <cellStyle name="40% - Ênfase6 160" xfId="3796" xr:uid="{00000000-0005-0000-0000-0000CA0E0000}"/>
    <cellStyle name="40% - Ênfase6 17" xfId="3797" xr:uid="{00000000-0005-0000-0000-0000CB0E0000}"/>
    <cellStyle name="40% - Ênfase6 18" xfId="3798" xr:uid="{00000000-0005-0000-0000-0000CC0E0000}"/>
    <cellStyle name="40% - Ênfase6 19" xfId="3799" xr:uid="{00000000-0005-0000-0000-0000CD0E0000}"/>
    <cellStyle name="40% - Ênfase6 2" xfId="3800" xr:uid="{00000000-0005-0000-0000-0000CE0E0000}"/>
    <cellStyle name="40% - Ênfase6 2 2" xfId="3801" xr:uid="{00000000-0005-0000-0000-0000CF0E0000}"/>
    <cellStyle name="40% - Ênfase6 2 2 2" xfId="3802" xr:uid="{00000000-0005-0000-0000-0000D00E0000}"/>
    <cellStyle name="40% - Ênfase6 2 2 3" xfId="3803" xr:uid="{00000000-0005-0000-0000-0000D10E0000}"/>
    <cellStyle name="40% - Ênfase6 2 2 3 2" xfId="3804" xr:uid="{00000000-0005-0000-0000-0000D20E0000}"/>
    <cellStyle name="40% - Ênfase6 2 2 4" xfId="3805" xr:uid="{00000000-0005-0000-0000-0000D30E0000}"/>
    <cellStyle name="40% - Ênfase6 2 3" xfId="3806" xr:uid="{00000000-0005-0000-0000-0000D40E0000}"/>
    <cellStyle name="40% - Ênfase6 2 4" xfId="3807" xr:uid="{00000000-0005-0000-0000-0000D50E0000}"/>
    <cellStyle name="40% - Ênfase6 2 4 2" xfId="3808" xr:uid="{00000000-0005-0000-0000-0000D60E0000}"/>
    <cellStyle name="40% - Ênfase6 2 5" xfId="3809" xr:uid="{00000000-0005-0000-0000-0000D70E0000}"/>
    <cellStyle name="40% - Ênfase6 20" xfId="3810" xr:uid="{00000000-0005-0000-0000-0000D80E0000}"/>
    <cellStyle name="40% - Ênfase6 21" xfId="3811" xr:uid="{00000000-0005-0000-0000-0000D90E0000}"/>
    <cellStyle name="40% - Ênfase6 22" xfId="3812" xr:uid="{00000000-0005-0000-0000-0000DA0E0000}"/>
    <cellStyle name="40% - Ênfase6 23" xfId="3813" xr:uid="{00000000-0005-0000-0000-0000DB0E0000}"/>
    <cellStyle name="40% - Ênfase6 24" xfId="3814" xr:uid="{00000000-0005-0000-0000-0000DC0E0000}"/>
    <cellStyle name="40% - Ênfase6 25" xfId="3815" xr:uid="{00000000-0005-0000-0000-0000DD0E0000}"/>
    <cellStyle name="40% - Ênfase6 26" xfId="3816" xr:uid="{00000000-0005-0000-0000-0000DE0E0000}"/>
    <cellStyle name="40% - Ênfase6 27" xfId="3817" xr:uid="{00000000-0005-0000-0000-0000DF0E0000}"/>
    <cellStyle name="40% - Ênfase6 28" xfId="3818" xr:uid="{00000000-0005-0000-0000-0000E00E0000}"/>
    <cellStyle name="40% - Ênfase6 29" xfId="3819" xr:uid="{00000000-0005-0000-0000-0000E10E0000}"/>
    <cellStyle name="40% - Ênfase6 3" xfId="3820" xr:uid="{00000000-0005-0000-0000-0000E20E0000}"/>
    <cellStyle name="40% - Ênfase6 3 2" xfId="3821" xr:uid="{00000000-0005-0000-0000-0000E30E0000}"/>
    <cellStyle name="40% - Ênfase6 3 2 2" xfId="3822" xr:uid="{00000000-0005-0000-0000-0000E40E0000}"/>
    <cellStyle name="40% - Ênfase6 3 2 2 2" xfId="3823" xr:uid="{00000000-0005-0000-0000-0000E50E0000}"/>
    <cellStyle name="40% - Ênfase6 3 2 3" xfId="3824" xr:uid="{00000000-0005-0000-0000-0000E60E0000}"/>
    <cellStyle name="40% - Ênfase6 3 3" xfId="3825" xr:uid="{00000000-0005-0000-0000-0000E70E0000}"/>
    <cellStyle name="40% - Ênfase6 3 4" xfId="3826" xr:uid="{00000000-0005-0000-0000-0000E80E0000}"/>
    <cellStyle name="40% - Ênfase6 3 4 2" xfId="3827" xr:uid="{00000000-0005-0000-0000-0000E90E0000}"/>
    <cellStyle name="40% - Ênfase6 3 5" xfId="3828" xr:uid="{00000000-0005-0000-0000-0000EA0E0000}"/>
    <cellStyle name="40% - Ênfase6 30" xfId="3829" xr:uid="{00000000-0005-0000-0000-0000EB0E0000}"/>
    <cellStyle name="40% - Ênfase6 31" xfId="3830" xr:uid="{00000000-0005-0000-0000-0000EC0E0000}"/>
    <cellStyle name="40% - Ênfase6 32" xfId="3831" xr:uid="{00000000-0005-0000-0000-0000ED0E0000}"/>
    <cellStyle name="40% - Ênfase6 33" xfId="3832" xr:uid="{00000000-0005-0000-0000-0000EE0E0000}"/>
    <cellStyle name="40% - Ênfase6 34" xfId="3833" xr:uid="{00000000-0005-0000-0000-0000EF0E0000}"/>
    <cellStyle name="40% - Ênfase6 35" xfId="3834" xr:uid="{00000000-0005-0000-0000-0000F00E0000}"/>
    <cellStyle name="40% - Ênfase6 36" xfId="3835" xr:uid="{00000000-0005-0000-0000-0000F10E0000}"/>
    <cellStyle name="40% - Ênfase6 37" xfId="3836" xr:uid="{00000000-0005-0000-0000-0000F20E0000}"/>
    <cellStyle name="40% - Ênfase6 38" xfId="3837" xr:uid="{00000000-0005-0000-0000-0000F30E0000}"/>
    <cellStyle name="40% - Ênfase6 39" xfId="3838" xr:uid="{00000000-0005-0000-0000-0000F40E0000}"/>
    <cellStyle name="40% - Ênfase6 4" xfId="3839" xr:uid="{00000000-0005-0000-0000-0000F50E0000}"/>
    <cellStyle name="40% - Ênfase6 4 2" xfId="3840" xr:uid="{00000000-0005-0000-0000-0000F60E0000}"/>
    <cellStyle name="40% - Ênfase6 4 2 2" xfId="3841" xr:uid="{00000000-0005-0000-0000-0000F70E0000}"/>
    <cellStyle name="40% - Ênfase6 4 2 2 2" xfId="3842" xr:uid="{00000000-0005-0000-0000-0000F80E0000}"/>
    <cellStyle name="40% - Ênfase6 4 2 3" xfId="3843" xr:uid="{00000000-0005-0000-0000-0000F90E0000}"/>
    <cellStyle name="40% - Ênfase6 4 3" xfId="3844" xr:uid="{00000000-0005-0000-0000-0000FA0E0000}"/>
    <cellStyle name="40% - Ênfase6 4 4" xfId="3845" xr:uid="{00000000-0005-0000-0000-0000FB0E0000}"/>
    <cellStyle name="40% - Ênfase6 4 4 2" xfId="3846" xr:uid="{00000000-0005-0000-0000-0000FC0E0000}"/>
    <cellStyle name="40% - Ênfase6 4 5" xfId="3847" xr:uid="{00000000-0005-0000-0000-0000FD0E0000}"/>
    <cellStyle name="40% - Ênfase6 40" xfId="3848" xr:uid="{00000000-0005-0000-0000-0000FE0E0000}"/>
    <cellStyle name="40% - Ênfase6 41" xfId="3849" xr:uid="{00000000-0005-0000-0000-0000FF0E0000}"/>
    <cellStyle name="40% - Ênfase6 42" xfId="3850" xr:uid="{00000000-0005-0000-0000-0000000F0000}"/>
    <cellStyle name="40% - Ênfase6 43" xfId="3851" xr:uid="{00000000-0005-0000-0000-0000010F0000}"/>
    <cellStyle name="40% - Ênfase6 44" xfId="3852" xr:uid="{00000000-0005-0000-0000-0000020F0000}"/>
    <cellStyle name="40% - Ênfase6 45" xfId="3853" xr:uid="{00000000-0005-0000-0000-0000030F0000}"/>
    <cellStyle name="40% - Ênfase6 46" xfId="3854" xr:uid="{00000000-0005-0000-0000-0000040F0000}"/>
    <cellStyle name="40% - Ênfase6 47" xfId="3855" xr:uid="{00000000-0005-0000-0000-0000050F0000}"/>
    <cellStyle name="40% - Ênfase6 48" xfId="3856" xr:uid="{00000000-0005-0000-0000-0000060F0000}"/>
    <cellStyle name="40% - Ênfase6 49" xfId="3857" xr:uid="{00000000-0005-0000-0000-0000070F0000}"/>
    <cellStyle name="40% - Ênfase6 5" xfId="3858" xr:uid="{00000000-0005-0000-0000-0000080F0000}"/>
    <cellStyle name="40% - Ênfase6 5 2" xfId="3859" xr:uid="{00000000-0005-0000-0000-0000090F0000}"/>
    <cellStyle name="40% - Ênfase6 5 2 2" xfId="3860" xr:uid="{00000000-0005-0000-0000-00000A0F0000}"/>
    <cellStyle name="40% - Ênfase6 5 2 2 2" xfId="3861" xr:uid="{00000000-0005-0000-0000-00000B0F0000}"/>
    <cellStyle name="40% - Ênfase6 5 2 3" xfId="3862" xr:uid="{00000000-0005-0000-0000-00000C0F0000}"/>
    <cellStyle name="40% - Ênfase6 5 3" xfId="3863" xr:uid="{00000000-0005-0000-0000-00000D0F0000}"/>
    <cellStyle name="40% - Ênfase6 5 4" xfId="3864" xr:uid="{00000000-0005-0000-0000-00000E0F0000}"/>
    <cellStyle name="40% - Ênfase6 5 4 2" xfId="3865" xr:uid="{00000000-0005-0000-0000-00000F0F0000}"/>
    <cellStyle name="40% - Ênfase6 5 5" xfId="3866" xr:uid="{00000000-0005-0000-0000-0000100F0000}"/>
    <cellStyle name="40% - Ênfase6 50" xfId="3867" xr:uid="{00000000-0005-0000-0000-0000110F0000}"/>
    <cellStyle name="40% - Ênfase6 51" xfId="3868" xr:uid="{00000000-0005-0000-0000-0000120F0000}"/>
    <cellStyle name="40% - Ênfase6 52" xfId="3869" xr:uid="{00000000-0005-0000-0000-0000130F0000}"/>
    <cellStyle name="40% - Ênfase6 53" xfId="3870" xr:uid="{00000000-0005-0000-0000-0000140F0000}"/>
    <cellStyle name="40% - Ênfase6 54" xfId="3871" xr:uid="{00000000-0005-0000-0000-0000150F0000}"/>
    <cellStyle name="40% - Ênfase6 55" xfId="3872" xr:uid="{00000000-0005-0000-0000-0000160F0000}"/>
    <cellStyle name="40% - Ênfase6 56" xfId="3873" xr:uid="{00000000-0005-0000-0000-0000170F0000}"/>
    <cellStyle name="40% - Ênfase6 57" xfId="3874" xr:uid="{00000000-0005-0000-0000-0000180F0000}"/>
    <cellStyle name="40% - Ênfase6 58" xfId="3875" xr:uid="{00000000-0005-0000-0000-0000190F0000}"/>
    <cellStyle name="40% - Ênfase6 59" xfId="3876" xr:uid="{00000000-0005-0000-0000-00001A0F0000}"/>
    <cellStyle name="40% - Ênfase6 6" xfId="3877" xr:uid="{00000000-0005-0000-0000-00001B0F0000}"/>
    <cellStyle name="40% - Ênfase6 6 2" xfId="3878" xr:uid="{00000000-0005-0000-0000-00001C0F0000}"/>
    <cellStyle name="40% - Ênfase6 6 2 2" xfId="3879" xr:uid="{00000000-0005-0000-0000-00001D0F0000}"/>
    <cellStyle name="40% - Ênfase6 6 2 2 2" xfId="3880" xr:uid="{00000000-0005-0000-0000-00001E0F0000}"/>
    <cellStyle name="40% - Ênfase6 6 2 3" xfId="3881" xr:uid="{00000000-0005-0000-0000-00001F0F0000}"/>
    <cellStyle name="40% - Ênfase6 6 3" xfId="3882" xr:uid="{00000000-0005-0000-0000-0000200F0000}"/>
    <cellStyle name="40% - Ênfase6 6 4" xfId="3883" xr:uid="{00000000-0005-0000-0000-0000210F0000}"/>
    <cellStyle name="40% - Ênfase6 6 4 2" xfId="3884" xr:uid="{00000000-0005-0000-0000-0000220F0000}"/>
    <cellStyle name="40% - Ênfase6 6 5" xfId="3885" xr:uid="{00000000-0005-0000-0000-0000230F0000}"/>
    <cellStyle name="40% - Ênfase6 60" xfId="3886" xr:uid="{00000000-0005-0000-0000-0000240F0000}"/>
    <cellStyle name="40% - Ênfase6 61" xfId="3887" xr:uid="{00000000-0005-0000-0000-0000250F0000}"/>
    <cellStyle name="40% - Ênfase6 62" xfId="3888" xr:uid="{00000000-0005-0000-0000-0000260F0000}"/>
    <cellStyle name="40% - Ênfase6 63" xfId="3889" xr:uid="{00000000-0005-0000-0000-0000270F0000}"/>
    <cellStyle name="40% - Ênfase6 64" xfId="3890" xr:uid="{00000000-0005-0000-0000-0000280F0000}"/>
    <cellStyle name="40% - Ênfase6 65" xfId="3891" xr:uid="{00000000-0005-0000-0000-0000290F0000}"/>
    <cellStyle name="40% - Ênfase6 66" xfId="3892" xr:uid="{00000000-0005-0000-0000-00002A0F0000}"/>
    <cellStyle name="40% - Ênfase6 67" xfId="3893" xr:uid="{00000000-0005-0000-0000-00002B0F0000}"/>
    <cellStyle name="40% - Ênfase6 68" xfId="3894" xr:uid="{00000000-0005-0000-0000-00002C0F0000}"/>
    <cellStyle name="40% - Ênfase6 69" xfId="3895" xr:uid="{00000000-0005-0000-0000-00002D0F0000}"/>
    <cellStyle name="40% - Ênfase6 7" xfId="3896" xr:uid="{00000000-0005-0000-0000-00002E0F0000}"/>
    <cellStyle name="40% - Ênfase6 7 2" xfId="3897" xr:uid="{00000000-0005-0000-0000-00002F0F0000}"/>
    <cellStyle name="40% - Ênfase6 7 2 2" xfId="3898" xr:uid="{00000000-0005-0000-0000-0000300F0000}"/>
    <cellStyle name="40% - Ênfase6 7 2 2 2" xfId="3899" xr:uid="{00000000-0005-0000-0000-0000310F0000}"/>
    <cellStyle name="40% - Ênfase6 7 2 3" xfId="3900" xr:uid="{00000000-0005-0000-0000-0000320F0000}"/>
    <cellStyle name="40% - Ênfase6 7 3" xfId="3901" xr:uid="{00000000-0005-0000-0000-0000330F0000}"/>
    <cellStyle name="40% - Ênfase6 7 4" xfId="3902" xr:uid="{00000000-0005-0000-0000-0000340F0000}"/>
    <cellStyle name="40% - Ênfase6 7 4 2" xfId="3903" xr:uid="{00000000-0005-0000-0000-0000350F0000}"/>
    <cellStyle name="40% - Ênfase6 7 5" xfId="3904" xr:uid="{00000000-0005-0000-0000-0000360F0000}"/>
    <cellStyle name="40% - Ênfase6 70" xfId="3905" xr:uid="{00000000-0005-0000-0000-0000370F0000}"/>
    <cellStyle name="40% - Ênfase6 71" xfId="3906" xr:uid="{00000000-0005-0000-0000-0000380F0000}"/>
    <cellStyle name="40% - Ênfase6 72" xfId="3907" xr:uid="{00000000-0005-0000-0000-0000390F0000}"/>
    <cellStyle name="40% - Ênfase6 73" xfId="3908" xr:uid="{00000000-0005-0000-0000-00003A0F0000}"/>
    <cellStyle name="40% - Ênfase6 74" xfId="3909" xr:uid="{00000000-0005-0000-0000-00003B0F0000}"/>
    <cellStyle name="40% - Ênfase6 75" xfId="3910" xr:uid="{00000000-0005-0000-0000-00003C0F0000}"/>
    <cellStyle name="40% - Ênfase6 76" xfId="3911" xr:uid="{00000000-0005-0000-0000-00003D0F0000}"/>
    <cellStyle name="40% - Ênfase6 77" xfId="3912" xr:uid="{00000000-0005-0000-0000-00003E0F0000}"/>
    <cellStyle name="40% - Ênfase6 78" xfId="3913" xr:uid="{00000000-0005-0000-0000-00003F0F0000}"/>
    <cellStyle name="40% - Ênfase6 79" xfId="3914" xr:uid="{00000000-0005-0000-0000-0000400F0000}"/>
    <cellStyle name="40% - Ênfase6 8" xfId="3915" xr:uid="{00000000-0005-0000-0000-0000410F0000}"/>
    <cellStyle name="40% - Ênfase6 8 2" xfId="3916" xr:uid="{00000000-0005-0000-0000-0000420F0000}"/>
    <cellStyle name="40% - Ênfase6 8 2 2" xfId="3917" xr:uid="{00000000-0005-0000-0000-0000430F0000}"/>
    <cellStyle name="40% - Ênfase6 8 2 2 2" xfId="3918" xr:uid="{00000000-0005-0000-0000-0000440F0000}"/>
    <cellStyle name="40% - Ênfase6 8 2 3" xfId="3919" xr:uid="{00000000-0005-0000-0000-0000450F0000}"/>
    <cellStyle name="40% - Ênfase6 8 3" xfId="3920" xr:uid="{00000000-0005-0000-0000-0000460F0000}"/>
    <cellStyle name="40% - Ênfase6 8 4" xfId="3921" xr:uid="{00000000-0005-0000-0000-0000470F0000}"/>
    <cellStyle name="40% - Ênfase6 8 4 2" xfId="3922" xr:uid="{00000000-0005-0000-0000-0000480F0000}"/>
    <cellStyle name="40% - Ênfase6 8 5" xfId="3923" xr:uid="{00000000-0005-0000-0000-0000490F0000}"/>
    <cellStyle name="40% - Ênfase6 80" xfId="3924" xr:uid="{00000000-0005-0000-0000-00004A0F0000}"/>
    <cellStyle name="40% - Ênfase6 81" xfId="3925" xr:uid="{00000000-0005-0000-0000-00004B0F0000}"/>
    <cellStyle name="40% - Ênfase6 82" xfId="3926" xr:uid="{00000000-0005-0000-0000-00004C0F0000}"/>
    <cellStyle name="40% - Ênfase6 83" xfId="3927" xr:uid="{00000000-0005-0000-0000-00004D0F0000}"/>
    <cellStyle name="40% - Ênfase6 84" xfId="3928" xr:uid="{00000000-0005-0000-0000-00004E0F0000}"/>
    <cellStyle name="40% - Ênfase6 85" xfId="3929" xr:uid="{00000000-0005-0000-0000-00004F0F0000}"/>
    <cellStyle name="40% - Ênfase6 85 2" xfId="3930" xr:uid="{00000000-0005-0000-0000-0000500F0000}"/>
    <cellStyle name="40% - Ênfase6 85 2 2" xfId="3931" xr:uid="{00000000-0005-0000-0000-0000510F0000}"/>
    <cellStyle name="40% - Ênfase6 85 3" xfId="3932" xr:uid="{00000000-0005-0000-0000-0000520F0000}"/>
    <cellStyle name="40% - Ênfase6 86" xfId="3933" xr:uid="{00000000-0005-0000-0000-0000530F0000}"/>
    <cellStyle name="40% - Ênfase6 86 2" xfId="3934" xr:uid="{00000000-0005-0000-0000-0000540F0000}"/>
    <cellStyle name="40% - Ênfase6 86 2 2" xfId="3935" xr:uid="{00000000-0005-0000-0000-0000550F0000}"/>
    <cellStyle name="40% - Ênfase6 86 3" xfId="3936" xr:uid="{00000000-0005-0000-0000-0000560F0000}"/>
    <cellStyle name="40% - Ênfase6 87" xfId="3937" xr:uid="{00000000-0005-0000-0000-0000570F0000}"/>
    <cellStyle name="40% - Ênfase6 87 2" xfId="3938" xr:uid="{00000000-0005-0000-0000-0000580F0000}"/>
    <cellStyle name="40% - Ênfase6 87 2 2" xfId="3939" xr:uid="{00000000-0005-0000-0000-0000590F0000}"/>
    <cellStyle name="40% - Ênfase6 87 3" xfId="3940" xr:uid="{00000000-0005-0000-0000-00005A0F0000}"/>
    <cellStyle name="40% - Ênfase6 88" xfId="3941" xr:uid="{00000000-0005-0000-0000-00005B0F0000}"/>
    <cellStyle name="40% - Ênfase6 88 2" xfId="3942" xr:uid="{00000000-0005-0000-0000-00005C0F0000}"/>
    <cellStyle name="40% - Ênfase6 88 2 2" xfId="3943" xr:uid="{00000000-0005-0000-0000-00005D0F0000}"/>
    <cellStyle name="40% - Ênfase6 88 3" xfId="3944" xr:uid="{00000000-0005-0000-0000-00005E0F0000}"/>
    <cellStyle name="40% - Ênfase6 89" xfId="3945" xr:uid="{00000000-0005-0000-0000-00005F0F0000}"/>
    <cellStyle name="40% - Ênfase6 89 2" xfId="3946" xr:uid="{00000000-0005-0000-0000-0000600F0000}"/>
    <cellStyle name="40% - Ênfase6 89 2 2" xfId="3947" xr:uid="{00000000-0005-0000-0000-0000610F0000}"/>
    <cellStyle name="40% - Ênfase6 89 3" xfId="3948" xr:uid="{00000000-0005-0000-0000-0000620F0000}"/>
    <cellStyle name="40% - Ênfase6 9" xfId="3949" xr:uid="{00000000-0005-0000-0000-0000630F0000}"/>
    <cellStyle name="40% - Ênfase6 9 2" xfId="3950" xr:uid="{00000000-0005-0000-0000-0000640F0000}"/>
    <cellStyle name="40% - Ênfase6 9 3" xfId="3951" xr:uid="{00000000-0005-0000-0000-0000650F0000}"/>
    <cellStyle name="40% - Ênfase6 9 3 2" xfId="3952" xr:uid="{00000000-0005-0000-0000-0000660F0000}"/>
    <cellStyle name="40% - Ênfase6 9 4" xfId="3953" xr:uid="{00000000-0005-0000-0000-0000670F0000}"/>
    <cellStyle name="40% - Ênfase6 90" xfId="3954" xr:uid="{00000000-0005-0000-0000-0000680F0000}"/>
    <cellStyle name="40% - Ênfase6 90 2" xfId="3955" xr:uid="{00000000-0005-0000-0000-0000690F0000}"/>
    <cellStyle name="40% - Ênfase6 90 2 2" xfId="3956" xr:uid="{00000000-0005-0000-0000-00006A0F0000}"/>
    <cellStyle name="40% - Ênfase6 90 3" xfId="3957" xr:uid="{00000000-0005-0000-0000-00006B0F0000}"/>
    <cellStyle name="40% - Ênfase6 91" xfId="3958" xr:uid="{00000000-0005-0000-0000-00006C0F0000}"/>
    <cellStyle name="40% - Ênfase6 91 2" xfId="3959" xr:uid="{00000000-0005-0000-0000-00006D0F0000}"/>
    <cellStyle name="40% - Ênfase6 91 2 2" xfId="3960" xr:uid="{00000000-0005-0000-0000-00006E0F0000}"/>
    <cellStyle name="40% - Ênfase6 91 3" xfId="3961" xr:uid="{00000000-0005-0000-0000-00006F0F0000}"/>
    <cellStyle name="40% - Ênfase6 92" xfId="3962" xr:uid="{00000000-0005-0000-0000-0000700F0000}"/>
    <cellStyle name="40% - Ênfase6 92 2" xfId="3963" xr:uid="{00000000-0005-0000-0000-0000710F0000}"/>
    <cellStyle name="40% - Ênfase6 92 2 2" xfId="3964" xr:uid="{00000000-0005-0000-0000-0000720F0000}"/>
    <cellStyle name="40% - Ênfase6 92 3" xfId="3965" xr:uid="{00000000-0005-0000-0000-0000730F0000}"/>
    <cellStyle name="40% - Ênfase6 93" xfId="3966" xr:uid="{00000000-0005-0000-0000-0000740F0000}"/>
    <cellStyle name="40% - Ênfase6 93 2" xfId="3967" xr:uid="{00000000-0005-0000-0000-0000750F0000}"/>
    <cellStyle name="40% - Ênfase6 93 2 2" xfId="3968" xr:uid="{00000000-0005-0000-0000-0000760F0000}"/>
    <cellStyle name="40% - Ênfase6 93 3" xfId="3969" xr:uid="{00000000-0005-0000-0000-0000770F0000}"/>
    <cellStyle name="40% - Ênfase6 94" xfId="3970" xr:uid="{00000000-0005-0000-0000-0000780F0000}"/>
    <cellStyle name="40% - Ênfase6 94 2" xfId="3971" xr:uid="{00000000-0005-0000-0000-0000790F0000}"/>
    <cellStyle name="40% - Ênfase6 94 2 2" xfId="3972" xr:uid="{00000000-0005-0000-0000-00007A0F0000}"/>
    <cellStyle name="40% - Ênfase6 94 3" xfId="3973" xr:uid="{00000000-0005-0000-0000-00007B0F0000}"/>
    <cellStyle name="40% - Ênfase6 95" xfId="3974" xr:uid="{00000000-0005-0000-0000-00007C0F0000}"/>
    <cellStyle name="40% - Ênfase6 95 2" xfId="3975" xr:uid="{00000000-0005-0000-0000-00007D0F0000}"/>
    <cellStyle name="40% - Ênfase6 95 2 2" xfId="3976" xr:uid="{00000000-0005-0000-0000-00007E0F0000}"/>
    <cellStyle name="40% - Ênfase6 95 3" xfId="3977" xr:uid="{00000000-0005-0000-0000-00007F0F0000}"/>
    <cellStyle name="40% - Ênfase6 96" xfId="3978" xr:uid="{00000000-0005-0000-0000-0000800F0000}"/>
    <cellStyle name="40% - Ênfase6 96 2" xfId="3979" xr:uid="{00000000-0005-0000-0000-0000810F0000}"/>
    <cellStyle name="40% - Ênfase6 96 2 2" xfId="3980" xr:uid="{00000000-0005-0000-0000-0000820F0000}"/>
    <cellStyle name="40% - Ênfase6 96 3" xfId="3981" xr:uid="{00000000-0005-0000-0000-0000830F0000}"/>
    <cellStyle name="40% - Ênfase6 97" xfId="3982" xr:uid="{00000000-0005-0000-0000-0000840F0000}"/>
    <cellStyle name="40% - Ênfase6 97 2" xfId="3983" xr:uid="{00000000-0005-0000-0000-0000850F0000}"/>
    <cellStyle name="40% - Ênfase6 97 2 2" xfId="3984" xr:uid="{00000000-0005-0000-0000-0000860F0000}"/>
    <cellStyle name="40% - Ênfase6 97 3" xfId="3985" xr:uid="{00000000-0005-0000-0000-0000870F0000}"/>
    <cellStyle name="40% - Ênfase6 98" xfId="3986" xr:uid="{00000000-0005-0000-0000-0000880F0000}"/>
    <cellStyle name="40% - Ênfase6 98 2" xfId="3987" xr:uid="{00000000-0005-0000-0000-0000890F0000}"/>
    <cellStyle name="40% - Ênfase6 98 2 2" xfId="3988" xr:uid="{00000000-0005-0000-0000-00008A0F0000}"/>
    <cellStyle name="40% - Ênfase6 98 3" xfId="3989" xr:uid="{00000000-0005-0000-0000-00008B0F0000}"/>
    <cellStyle name="40% - Ênfase6 99" xfId="3990" xr:uid="{00000000-0005-0000-0000-00008C0F0000}"/>
    <cellStyle name="40% - Ênfase6 99 2" xfId="3991" xr:uid="{00000000-0005-0000-0000-00008D0F0000}"/>
    <cellStyle name="40% - Ênfase6 99 2 2" xfId="3992" xr:uid="{00000000-0005-0000-0000-00008E0F0000}"/>
    <cellStyle name="40% - Ênfase6 99 3" xfId="3993" xr:uid="{00000000-0005-0000-0000-00008F0F0000}"/>
    <cellStyle name="60% - Ênfase1 10" xfId="3994" xr:uid="{00000000-0005-0000-0000-0000900F0000}"/>
    <cellStyle name="60% - Ênfase1 11" xfId="3995" xr:uid="{00000000-0005-0000-0000-0000910F0000}"/>
    <cellStyle name="60% - Ênfase1 12" xfId="3996" xr:uid="{00000000-0005-0000-0000-0000920F0000}"/>
    <cellStyle name="60% - Ênfase1 13" xfId="3997" xr:uid="{00000000-0005-0000-0000-0000930F0000}"/>
    <cellStyle name="60% - Ênfase1 14" xfId="3998" xr:uid="{00000000-0005-0000-0000-0000940F0000}"/>
    <cellStyle name="60% - Ênfase1 15" xfId="3999" xr:uid="{00000000-0005-0000-0000-0000950F0000}"/>
    <cellStyle name="60% - Ênfase1 16" xfId="4000" xr:uid="{00000000-0005-0000-0000-0000960F0000}"/>
    <cellStyle name="60% - Ênfase1 17" xfId="4001" xr:uid="{00000000-0005-0000-0000-0000970F0000}"/>
    <cellStyle name="60% - Ênfase1 18" xfId="4002" xr:uid="{00000000-0005-0000-0000-0000980F0000}"/>
    <cellStyle name="60% - Ênfase1 19" xfId="4003" xr:uid="{00000000-0005-0000-0000-0000990F0000}"/>
    <cellStyle name="60% - Ênfase1 2" xfId="4004" xr:uid="{00000000-0005-0000-0000-00009A0F0000}"/>
    <cellStyle name="60% - Ênfase1 2 2" xfId="4005" xr:uid="{00000000-0005-0000-0000-00009B0F0000}"/>
    <cellStyle name="60% - Ênfase1 2 3" xfId="4006" xr:uid="{00000000-0005-0000-0000-00009C0F0000}"/>
    <cellStyle name="60% - Ênfase1 20" xfId="4007" xr:uid="{00000000-0005-0000-0000-00009D0F0000}"/>
    <cellStyle name="60% - Ênfase1 21" xfId="4008" xr:uid="{00000000-0005-0000-0000-00009E0F0000}"/>
    <cellStyle name="60% - Ênfase1 22" xfId="4009" xr:uid="{00000000-0005-0000-0000-00009F0F0000}"/>
    <cellStyle name="60% - Ênfase1 23" xfId="4010" xr:uid="{00000000-0005-0000-0000-0000A00F0000}"/>
    <cellStyle name="60% - Ênfase1 24" xfId="4011" xr:uid="{00000000-0005-0000-0000-0000A10F0000}"/>
    <cellStyle name="60% - Ênfase1 25" xfId="4012" xr:uid="{00000000-0005-0000-0000-0000A20F0000}"/>
    <cellStyle name="60% - Ênfase1 26" xfId="4013" xr:uid="{00000000-0005-0000-0000-0000A30F0000}"/>
    <cellStyle name="60% - Ênfase1 27" xfId="4014" xr:uid="{00000000-0005-0000-0000-0000A40F0000}"/>
    <cellStyle name="60% - Ênfase1 28" xfId="4015" xr:uid="{00000000-0005-0000-0000-0000A50F0000}"/>
    <cellStyle name="60% - Ênfase1 29" xfId="4016" xr:uid="{00000000-0005-0000-0000-0000A60F0000}"/>
    <cellStyle name="60% - Ênfase1 3" xfId="4017" xr:uid="{00000000-0005-0000-0000-0000A70F0000}"/>
    <cellStyle name="60% - Ênfase1 3 2" xfId="4018" xr:uid="{00000000-0005-0000-0000-0000A80F0000}"/>
    <cellStyle name="60% - Ênfase1 30" xfId="4019" xr:uid="{00000000-0005-0000-0000-0000A90F0000}"/>
    <cellStyle name="60% - Ênfase1 31" xfId="4020" xr:uid="{00000000-0005-0000-0000-0000AA0F0000}"/>
    <cellStyle name="60% - Ênfase1 32" xfId="4021" xr:uid="{00000000-0005-0000-0000-0000AB0F0000}"/>
    <cellStyle name="60% - Ênfase1 33" xfId="4022" xr:uid="{00000000-0005-0000-0000-0000AC0F0000}"/>
    <cellStyle name="60% - Ênfase1 34" xfId="4023" xr:uid="{00000000-0005-0000-0000-0000AD0F0000}"/>
    <cellStyle name="60% - Ênfase1 35" xfId="4024" xr:uid="{00000000-0005-0000-0000-0000AE0F0000}"/>
    <cellStyle name="60% - Ênfase1 36" xfId="4025" xr:uid="{00000000-0005-0000-0000-0000AF0F0000}"/>
    <cellStyle name="60% - Ênfase1 37" xfId="4026" xr:uid="{00000000-0005-0000-0000-0000B00F0000}"/>
    <cellStyle name="60% - Ênfase1 38" xfId="4027" xr:uid="{00000000-0005-0000-0000-0000B10F0000}"/>
    <cellStyle name="60% - Ênfase1 39" xfId="4028" xr:uid="{00000000-0005-0000-0000-0000B20F0000}"/>
    <cellStyle name="60% - Ênfase1 4" xfId="4029" xr:uid="{00000000-0005-0000-0000-0000B30F0000}"/>
    <cellStyle name="60% - Ênfase1 40" xfId="4030" xr:uid="{00000000-0005-0000-0000-0000B40F0000}"/>
    <cellStyle name="60% - Ênfase1 41" xfId="4031" xr:uid="{00000000-0005-0000-0000-0000B50F0000}"/>
    <cellStyle name="60% - Ênfase1 42" xfId="4032" xr:uid="{00000000-0005-0000-0000-0000B60F0000}"/>
    <cellStyle name="60% - Ênfase1 43" xfId="4033" xr:uid="{00000000-0005-0000-0000-0000B70F0000}"/>
    <cellStyle name="60% - Ênfase1 44" xfId="4034" xr:uid="{00000000-0005-0000-0000-0000B80F0000}"/>
    <cellStyle name="60% - Ênfase1 45" xfId="4035" xr:uid="{00000000-0005-0000-0000-0000B90F0000}"/>
    <cellStyle name="60% - Ênfase1 46" xfId="4036" xr:uid="{00000000-0005-0000-0000-0000BA0F0000}"/>
    <cellStyle name="60% - Ênfase1 47" xfId="4037" xr:uid="{00000000-0005-0000-0000-0000BB0F0000}"/>
    <cellStyle name="60% - Ênfase1 48" xfId="4038" xr:uid="{00000000-0005-0000-0000-0000BC0F0000}"/>
    <cellStyle name="60% - Ênfase1 49" xfId="4039" xr:uid="{00000000-0005-0000-0000-0000BD0F0000}"/>
    <cellStyle name="60% - Ênfase1 5" xfId="4040" xr:uid="{00000000-0005-0000-0000-0000BE0F0000}"/>
    <cellStyle name="60% - Ênfase1 50" xfId="4041" xr:uid="{00000000-0005-0000-0000-0000BF0F0000}"/>
    <cellStyle name="60% - Ênfase1 51" xfId="4042" xr:uid="{00000000-0005-0000-0000-0000C00F0000}"/>
    <cellStyle name="60% - Ênfase1 52" xfId="4043" xr:uid="{00000000-0005-0000-0000-0000C10F0000}"/>
    <cellStyle name="60% - Ênfase1 53" xfId="4044" xr:uid="{00000000-0005-0000-0000-0000C20F0000}"/>
    <cellStyle name="60% - Ênfase1 54" xfId="4045" xr:uid="{00000000-0005-0000-0000-0000C30F0000}"/>
    <cellStyle name="60% - Ênfase1 55" xfId="4046" xr:uid="{00000000-0005-0000-0000-0000C40F0000}"/>
    <cellStyle name="60% - Ênfase1 56" xfId="4047" xr:uid="{00000000-0005-0000-0000-0000C50F0000}"/>
    <cellStyle name="60% - Ênfase1 57" xfId="4048" xr:uid="{00000000-0005-0000-0000-0000C60F0000}"/>
    <cellStyle name="60% - Ênfase1 58" xfId="4049" xr:uid="{00000000-0005-0000-0000-0000C70F0000}"/>
    <cellStyle name="60% - Ênfase1 59" xfId="4050" xr:uid="{00000000-0005-0000-0000-0000C80F0000}"/>
    <cellStyle name="60% - Ênfase1 6" xfId="4051" xr:uid="{00000000-0005-0000-0000-0000C90F0000}"/>
    <cellStyle name="60% - Ênfase1 60" xfId="4052" xr:uid="{00000000-0005-0000-0000-0000CA0F0000}"/>
    <cellStyle name="60% - Ênfase1 61" xfId="4053" xr:uid="{00000000-0005-0000-0000-0000CB0F0000}"/>
    <cellStyle name="60% - Ênfase1 62" xfId="4054" xr:uid="{00000000-0005-0000-0000-0000CC0F0000}"/>
    <cellStyle name="60% - Ênfase1 63" xfId="4055" xr:uid="{00000000-0005-0000-0000-0000CD0F0000}"/>
    <cellStyle name="60% - Ênfase1 64" xfId="4056" xr:uid="{00000000-0005-0000-0000-0000CE0F0000}"/>
    <cellStyle name="60% - Ênfase1 7" xfId="4057" xr:uid="{00000000-0005-0000-0000-0000CF0F0000}"/>
    <cellStyle name="60% - Ênfase1 8" xfId="4058" xr:uid="{00000000-0005-0000-0000-0000D00F0000}"/>
    <cellStyle name="60% - Ênfase1 9" xfId="4059" xr:uid="{00000000-0005-0000-0000-0000D10F0000}"/>
    <cellStyle name="60% - Ênfase2 10" xfId="4060" xr:uid="{00000000-0005-0000-0000-0000D20F0000}"/>
    <cellStyle name="60% - Ênfase2 11" xfId="4061" xr:uid="{00000000-0005-0000-0000-0000D30F0000}"/>
    <cellStyle name="60% - Ênfase2 12" xfId="4062" xr:uid="{00000000-0005-0000-0000-0000D40F0000}"/>
    <cellStyle name="60% - Ênfase2 13" xfId="4063" xr:uid="{00000000-0005-0000-0000-0000D50F0000}"/>
    <cellStyle name="60% - Ênfase2 14" xfId="4064" xr:uid="{00000000-0005-0000-0000-0000D60F0000}"/>
    <cellStyle name="60% - Ênfase2 15" xfId="4065" xr:uid="{00000000-0005-0000-0000-0000D70F0000}"/>
    <cellStyle name="60% - Ênfase2 16" xfId="4066" xr:uid="{00000000-0005-0000-0000-0000D80F0000}"/>
    <cellStyle name="60% - Ênfase2 17" xfId="4067" xr:uid="{00000000-0005-0000-0000-0000D90F0000}"/>
    <cellStyle name="60% - Ênfase2 18" xfId="4068" xr:uid="{00000000-0005-0000-0000-0000DA0F0000}"/>
    <cellStyle name="60% - Ênfase2 19" xfId="4069" xr:uid="{00000000-0005-0000-0000-0000DB0F0000}"/>
    <cellStyle name="60% - Ênfase2 2" xfId="4070" xr:uid="{00000000-0005-0000-0000-0000DC0F0000}"/>
    <cellStyle name="60% - Ênfase2 2 2" xfId="4071" xr:uid="{00000000-0005-0000-0000-0000DD0F0000}"/>
    <cellStyle name="60% - Ênfase2 2 3" xfId="4072" xr:uid="{00000000-0005-0000-0000-0000DE0F0000}"/>
    <cellStyle name="60% - Ênfase2 20" xfId="4073" xr:uid="{00000000-0005-0000-0000-0000DF0F0000}"/>
    <cellStyle name="60% - Ênfase2 21" xfId="4074" xr:uid="{00000000-0005-0000-0000-0000E00F0000}"/>
    <cellStyle name="60% - Ênfase2 22" xfId="4075" xr:uid="{00000000-0005-0000-0000-0000E10F0000}"/>
    <cellStyle name="60% - Ênfase2 23" xfId="4076" xr:uid="{00000000-0005-0000-0000-0000E20F0000}"/>
    <cellStyle name="60% - Ênfase2 24" xfId="4077" xr:uid="{00000000-0005-0000-0000-0000E30F0000}"/>
    <cellStyle name="60% - Ênfase2 25" xfId="4078" xr:uid="{00000000-0005-0000-0000-0000E40F0000}"/>
    <cellStyle name="60% - Ênfase2 26" xfId="4079" xr:uid="{00000000-0005-0000-0000-0000E50F0000}"/>
    <cellStyle name="60% - Ênfase2 27" xfId="4080" xr:uid="{00000000-0005-0000-0000-0000E60F0000}"/>
    <cellStyle name="60% - Ênfase2 28" xfId="4081" xr:uid="{00000000-0005-0000-0000-0000E70F0000}"/>
    <cellStyle name="60% - Ênfase2 29" xfId="4082" xr:uid="{00000000-0005-0000-0000-0000E80F0000}"/>
    <cellStyle name="60% - Ênfase2 3" xfId="4083" xr:uid="{00000000-0005-0000-0000-0000E90F0000}"/>
    <cellStyle name="60% - Ênfase2 3 2" xfId="4084" xr:uid="{00000000-0005-0000-0000-0000EA0F0000}"/>
    <cellStyle name="60% - Ênfase2 30" xfId="4085" xr:uid="{00000000-0005-0000-0000-0000EB0F0000}"/>
    <cellStyle name="60% - Ênfase2 31" xfId="4086" xr:uid="{00000000-0005-0000-0000-0000EC0F0000}"/>
    <cellStyle name="60% - Ênfase2 32" xfId="4087" xr:uid="{00000000-0005-0000-0000-0000ED0F0000}"/>
    <cellStyle name="60% - Ênfase2 33" xfId="4088" xr:uid="{00000000-0005-0000-0000-0000EE0F0000}"/>
    <cellStyle name="60% - Ênfase2 34" xfId="4089" xr:uid="{00000000-0005-0000-0000-0000EF0F0000}"/>
    <cellStyle name="60% - Ênfase2 35" xfId="4090" xr:uid="{00000000-0005-0000-0000-0000F00F0000}"/>
    <cellStyle name="60% - Ênfase2 36" xfId="4091" xr:uid="{00000000-0005-0000-0000-0000F10F0000}"/>
    <cellStyle name="60% - Ênfase2 37" xfId="4092" xr:uid="{00000000-0005-0000-0000-0000F20F0000}"/>
    <cellStyle name="60% - Ênfase2 38" xfId="4093" xr:uid="{00000000-0005-0000-0000-0000F30F0000}"/>
    <cellStyle name="60% - Ênfase2 39" xfId="4094" xr:uid="{00000000-0005-0000-0000-0000F40F0000}"/>
    <cellStyle name="60% - Ênfase2 4" xfId="4095" xr:uid="{00000000-0005-0000-0000-0000F50F0000}"/>
    <cellStyle name="60% - Ênfase2 40" xfId="4096" xr:uid="{00000000-0005-0000-0000-0000F60F0000}"/>
    <cellStyle name="60% - Ênfase2 41" xfId="4097" xr:uid="{00000000-0005-0000-0000-0000F70F0000}"/>
    <cellStyle name="60% - Ênfase2 42" xfId="4098" xr:uid="{00000000-0005-0000-0000-0000F80F0000}"/>
    <cellStyle name="60% - Ênfase2 43" xfId="4099" xr:uid="{00000000-0005-0000-0000-0000F90F0000}"/>
    <cellStyle name="60% - Ênfase2 44" xfId="4100" xr:uid="{00000000-0005-0000-0000-0000FA0F0000}"/>
    <cellStyle name="60% - Ênfase2 45" xfId="4101" xr:uid="{00000000-0005-0000-0000-0000FB0F0000}"/>
    <cellStyle name="60% - Ênfase2 46" xfId="4102" xr:uid="{00000000-0005-0000-0000-0000FC0F0000}"/>
    <cellStyle name="60% - Ênfase2 47" xfId="4103" xr:uid="{00000000-0005-0000-0000-0000FD0F0000}"/>
    <cellStyle name="60% - Ênfase2 48" xfId="4104" xr:uid="{00000000-0005-0000-0000-0000FE0F0000}"/>
    <cellStyle name="60% - Ênfase2 49" xfId="4105" xr:uid="{00000000-0005-0000-0000-0000FF0F0000}"/>
    <cellStyle name="60% - Ênfase2 5" xfId="4106" xr:uid="{00000000-0005-0000-0000-000000100000}"/>
    <cellStyle name="60% - Ênfase2 50" xfId="4107" xr:uid="{00000000-0005-0000-0000-000001100000}"/>
    <cellStyle name="60% - Ênfase2 51" xfId="4108" xr:uid="{00000000-0005-0000-0000-000002100000}"/>
    <cellStyle name="60% - Ênfase2 52" xfId="4109" xr:uid="{00000000-0005-0000-0000-000003100000}"/>
    <cellStyle name="60% - Ênfase2 53" xfId="4110" xr:uid="{00000000-0005-0000-0000-000004100000}"/>
    <cellStyle name="60% - Ênfase2 54" xfId="4111" xr:uid="{00000000-0005-0000-0000-000005100000}"/>
    <cellStyle name="60% - Ênfase2 55" xfId="4112" xr:uid="{00000000-0005-0000-0000-000006100000}"/>
    <cellStyle name="60% - Ênfase2 56" xfId="4113" xr:uid="{00000000-0005-0000-0000-000007100000}"/>
    <cellStyle name="60% - Ênfase2 57" xfId="4114" xr:uid="{00000000-0005-0000-0000-000008100000}"/>
    <cellStyle name="60% - Ênfase2 58" xfId="4115" xr:uid="{00000000-0005-0000-0000-000009100000}"/>
    <cellStyle name="60% - Ênfase2 59" xfId="4116" xr:uid="{00000000-0005-0000-0000-00000A100000}"/>
    <cellStyle name="60% - Ênfase2 6" xfId="4117" xr:uid="{00000000-0005-0000-0000-00000B100000}"/>
    <cellStyle name="60% - Ênfase2 60" xfId="4118" xr:uid="{00000000-0005-0000-0000-00000C100000}"/>
    <cellStyle name="60% - Ênfase2 61" xfId="4119" xr:uid="{00000000-0005-0000-0000-00000D100000}"/>
    <cellStyle name="60% - Ênfase2 62" xfId="4120" xr:uid="{00000000-0005-0000-0000-00000E100000}"/>
    <cellStyle name="60% - Ênfase2 63" xfId="4121" xr:uid="{00000000-0005-0000-0000-00000F100000}"/>
    <cellStyle name="60% - Ênfase2 64" xfId="4122" xr:uid="{00000000-0005-0000-0000-000010100000}"/>
    <cellStyle name="60% - Ênfase2 7" xfId="4123" xr:uid="{00000000-0005-0000-0000-000011100000}"/>
    <cellStyle name="60% - Ênfase2 8" xfId="4124" xr:uid="{00000000-0005-0000-0000-000012100000}"/>
    <cellStyle name="60% - Ênfase2 9" xfId="4125" xr:uid="{00000000-0005-0000-0000-000013100000}"/>
    <cellStyle name="60% - Ênfase3 10" xfId="4126" xr:uid="{00000000-0005-0000-0000-000014100000}"/>
    <cellStyle name="60% - Ênfase3 11" xfId="4127" xr:uid="{00000000-0005-0000-0000-000015100000}"/>
    <cellStyle name="60% - Ênfase3 12" xfId="4128" xr:uid="{00000000-0005-0000-0000-000016100000}"/>
    <cellStyle name="60% - Ênfase3 13" xfId="4129" xr:uid="{00000000-0005-0000-0000-000017100000}"/>
    <cellStyle name="60% - Ênfase3 14" xfId="4130" xr:uid="{00000000-0005-0000-0000-000018100000}"/>
    <cellStyle name="60% - Ênfase3 15" xfId="4131" xr:uid="{00000000-0005-0000-0000-000019100000}"/>
    <cellStyle name="60% - Ênfase3 16" xfId="4132" xr:uid="{00000000-0005-0000-0000-00001A100000}"/>
    <cellStyle name="60% - Ênfase3 17" xfId="4133" xr:uid="{00000000-0005-0000-0000-00001B100000}"/>
    <cellStyle name="60% - Ênfase3 18" xfId="4134" xr:uid="{00000000-0005-0000-0000-00001C100000}"/>
    <cellStyle name="60% - Ênfase3 19" xfId="4135" xr:uid="{00000000-0005-0000-0000-00001D100000}"/>
    <cellStyle name="60% - Ênfase3 2" xfId="4136" xr:uid="{00000000-0005-0000-0000-00001E100000}"/>
    <cellStyle name="60% - Ênfase3 2 2" xfId="4137" xr:uid="{00000000-0005-0000-0000-00001F100000}"/>
    <cellStyle name="60% - Ênfase3 2 3" xfId="4138" xr:uid="{00000000-0005-0000-0000-000020100000}"/>
    <cellStyle name="60% - Ênfase3 20" xfId="4139" xr:uid="{00000000-0005-0000-0000-000021100000}"/>
    <cellStyle name="60% - Ênfase3 21" xfId="4140" xr:uid="{00000000-0005-0000-0000-000022100000}"/>
    <cellStyle name="60% - Ênfase3 22" xfId="4141" xr:uid="{00000000-0005-0000-0000-000023100000}"/>
    <cellStyle name="60% - Ênfase3 23" xfId="4142" xr:uid="{00000000-0005-0000-0000-000024100000}"/>
    <cellStyle name="60% - Ênfase3 24" xfId="4143" xr:uid="{00000000-0005-0000-0000-000025100000}"/>
    <cellStyle name="60% - Ênfase3 25" xfId="4144" xr:uid="{00000000-0005-0000-0000-000026100000}"/>
    <cellStyle name="60% - Ênfase3 26" xfId="4145" xr:uid="{00000000-0005-0000-0000-000027100000}"/>
    <cellStyle name="60% - Ênfase3 27" xfId="4146" xr:uid="{00000000-0005-0000-0000-000028100000}"/>
    <cellStyle name="60% - Ênfase3 28" xfId="4147" xr:uid="{00000000-0005-0000-0000-000029100000}"/>
    <cellStyle name="60% - Ênfase3 29" xfId="4148" xr:uid="{00000000-0005-0000-0000-00002A100000}"/>
    <cellStyle name="60% - Ênfase3 3" xfId="4149" xr:uid="{00000000-0005-0000-0000-00002B100000}"/>
    <cellStyle name="60% - Ênfase3 3 2" xfId="4150" xr:uid="{00000000-0005-0000-0000-00002C100000}"/>
    <cellStyle name="60% - Ênfase3 30" xfId="4151" xr:uid="{00000000-0005-0000-0000-00002D100000}"/>
    <cellStyle name="60% - Ênfase3 31" xfId="4152" xr:uid="{00000000-0005-0000-0000-00002E100000}"/>
    <cellStyle name="60% - Ênfase3 32" xfId="4153" xr:uid="{00000000-0005-0000-0000-00002F100000}"/>
    <cellStyle name="60% - Ênfase3 33" xfId="4154" xr:uid="{00000000-0005-0000-0000-000030100000}"/>
    <cellStyle name="60% - Ênfase3 34" xfId="4155" xr:uid="{00000000-0005-0000-0000-000031100000}"/>
    <cellStyle name="60% - Ênfase3 35" xfId="4156" xr:uid="{00000000-0005-0000-0000-000032100000}"/>
    <cellStyle name="60% - Ênfase3 36" xfId="4157" xr:uid="{00000000-0005-0000-0000-000033100000}"/>
    <cellStyle name="60% - Ênfase3 37" xfId="4158" xr:uid="{00000000-0005-0000-0000-000034100000}"/>
    <cellStyle name="60% - Ênfase3 38" xfId="4159" xr:uid="{00000000-0005-0000-0000-000035100000}"/>
    <cellStyle name="60% - Ênfase3 39" xfId="4160" xr:uid="{00000000-0005-0000-0000-000036100000}"/>
    <cellStyle name="60% - Ênfase3 4" xfId="4161" xr:uid="{00000000-0005-0000-0000-000037100000}"/>
    <cellStyle name="60% - Ênfase3 40" xfId="4162" xr:uid="{00000000-0005-0000-0000-000038100000}"/>
    <cellStyle name="60% - Ênfase3 41" xfId="4163" xr:uid="{00000000-0005-0000-0000-000039100000}"/>
    <cellStyle name="60% - Ênfase3 42" xfId="4164" xr:uid="{00000000-0005-0000-0000-00003A100000}"/>
    <cellStyle name="60% - Ênfase3 43" xfId="4165" xr:uid="{00000000-0005-0000-0000-00003B100000}"/>
    <cellStyle name="60% - Ênfase3 44" xfId="4166" xr:uid="{00000000-0005-0000-0000-00003C100000}"/>
    <cellStyle name="60% - Ênfase3 45" xfId="4167" xr:uid="{00000000-0005-0000-0000-00003D100000}"/>
    <cellStyle name="60% - Ênfase3 46" xfId="4168" xr:uid="{00000000-0005-0000-0000-00003E100000}"/>
    <cellStyle name="60% - Ênfase3 47" xfId="4169" xr:uid="{00000000-0005-0000-0000-00003F100000}"/>
    <cellStyle name="60% - Ênfase3 48" xfId="4170" xr:uid="{00000000-0005-0000-0000-000040100000}"/>
    <cellStyle name="60% - Ênfase3 49" xfId="4171" xr:uid="{00000000-0005-0000-0000-000041100000}"/>
    <cellStyle name="60% - Ênfase3 5" xfId="4172" xr:uid="{00000000-0005-0000-0000-000042100000}"/>
    <cellStyle name="60% - Ênfase3 50" xfId="4173" xr:uid="{00000000-0005-0000-0000-000043100000}"/>
    <cellStyle name="60% - Ênfase3 51" xfId="4174" xr:uid="{00000000-0005-0000-0000-000044100000}"/>
    <cellStyle name="60% - Ênfase3 52" xfId="4175" xr:uid="{00000000-0005-0000-0000-000045100000}"/>
    <cellStyle name="60% - Ênfase3 53" xfId="4176" xr:uid="{00000000-0005-0000-0000-000046100000}"/>
    <cellStyle name="60% - Ênfase3 54" xfId="4177" xr:uid="{00000000-0005-0000-0000-000047100000}"/>
    <cellStyle name="60% - Ênfase3 55" xfId="4178" xr:uid="{00000000-0005-0000-0000-000048100000}"/>
    <cellStyle name="60% - Ênfase3 56" xfId="4179" xr:uid="{00000000-0005-0000-0000-000049100000}"/>
    <cellStyle name="60% - Ênfase3 57" xfId="4180" xr:uid="{00000000-0005-0000-0000-00004A100000}"/>
    <cellStyle name="60% - Ênfase3 58" xfId="4181" xr:uid="{00000000-0005-0000-0000-00004B100000}"/>
    <cellStyle name="60% - Ênfase3 59" xfId="4182" xr:uid="{00000000-0005-0000-0000-00004C100000}"/>
    <cellStyle name="60% - Ênfase3 6" xfId="4183" xr:uid="{00000000-0005-0000-0000-00004D100000}"/>
    <cellStyle name="60% - Ênfase3 60" xfId="4184" xr:uid="{00000000-0005-0000-0000-00004E100000}"/>
    <cellStyle name="60% - Ênfase3 61" xfId="4185" xr:uid="{00000000-0005-0000-0000-00004F100000}"/>
    <cellStyle name="60% - Ênfase3 62" xfId="4186" xr:uid="{00000000-0005-0000-0000-000050100000}"/>
    <cellStyle name="60% - Ênfase3 63" xfId="4187" xr:uid="{00000000-0005-0000-0000-000051100000}"/>
    <cellStyle name="60% - Ênfase3 64" xfId="4188" xr:uid="{00000000-0005-0000-0000-000052100000}"/>
    <cellStyle name="60% - Ênfase3 7" xfId="4189" xr:uid="{00000000-0005-0000-0000-000053100000}"/>
    <cellStyle name="60% - Ênfase3 8" xfId="4190" xr:uid="{00000000-0005-0000-0000-000054100000}"/>
    <cellStyle name="60% - Ênfase3 9" xfId="4191" xr:uid="{00000000-0005-0000-0000-000055100000}"/>
    <cellStyle name="60% - Ênfase4 10" xfId="4192" xr:uid="{00000000-0005-0000-0000-000056100000}"/>
    <cellStyle name="60% - Ênfase4 11" xfId="4193" xr:uid="{00000000-0005-0000-0000-000057100000}"/>
    <cellStyle name="60% - Ênfase4 12" xfId="4194" xr:uid="{00000000-0005-0000-0000-000058100000}"/>
    <cellStyle name="60% - Ênfase4 13" xfId="4195" xr:uid="{00000000-0005-0000-0000-000059100000}"/>
    <cellStyle name="60% - Ênfase4 14" xfId="4196" xr:uid="{00000000-0005-0000-0000-00005A100000}"/>
    <cellStyle name="60% - Ênfase4 15" xfId="4197" xr:uid="{00000000-0005-0000-0000-00005B100000}"/>
    <cellStyle name="60% - Ênfase4 16" xfId="4198" xr:uid="{00000000-0005-0000-0000-00005C100000}"/>
    <cellStyle name="60% - Ênfase4 17" xfId="4199" xr:uid="{00000000-0005-0000-0000-00005D100000}"/>
    <cellStyle name="60% - Ênfase4 18" xfId="4200" xr:uid="{00000000-0005-0000-0000-00005E100000}"/>
    <cellStyle name="60% - Ênfase4 19" xfId="4201" xr:uid="{00000000-0005-0000-0000-00005F100000}"/>
    <cellStyle name="60% - Ênfase4 2" xfId="4202" xr:uid="{00000000-0005-0000-0000-000060100000}"/>
    <cellStyle name="60% - Ênfase4 2 2" xfId="4203" xr:uid="{00000000-0005-0000-0000-000061100000}"/>
    <cellStyle name="60% - Ênfase4 2 3" xfId="4204" xr:uid="{00000000-0005-0000-0000-000062100000}"/>
    <cellStyle name="60% - Ênfase4 20" xfId="4205" xr:uid="{00000000-0005-0000-0000-000063100000}"/>
    <cellStyle name="60% - Ênfase4 21" xfId="4206" xr:uid="{00000000-0005-0000-0000-000064100000}"/>
    <cellStyle name="60% - Ênfase4 22" xfId="4207" xr:uid="{00000000-0005-0000-0000-000065100000}"/>
    <cellStyle name="60% - Ênfase4 23" xfId="4208" xr:uid="{00000000-0005-0000-0000-000066100000}"/>
    <cellStyle name="60% - Ênfase4 24" xfId="4209" xr:uid="{00000000-0005-0000-0000-000067100000}"/>
    <cellStyle name="60% - Ênfase4 25" xfId="4210" xr:uid="{00000000-0005-0000-0000-000068100000}"/>
    <cellStyle name="60% - Ênfase4 26" xfId="4211" xr:uid="{00000000-0005-0000-0000-000069100000}"/>
    <cellStyle name="60% - Ênfase4 27" xfId="4212" xr:uid="{00000000-0005-0000-0000-00006A100000}"/>
    <cellStyle name="60% - Ênfase4 28" xfId="4213" xr:uid="{00000000-0005-0000-0000-00006B100000}"/>
    <cellStyle name="60% - Ênfase4 29" xfId="4214" xr:uid="{00000000-0005-0000-0000-00006C100000}"/>
    <cellStyle name="60% - Ênfase4 3" xfId="4215" xr:uid="{00000000-0005-0000-0000-00006D100000}"/>
    <cellStyle name="60% - Ênfase4 3 2" xfId="4216" xr:uid="{00000000-0005-0000-0000-00006E100000}"/>
    <cellStyle name="60% - Ênfase4 30" xfId="4217" xr:uid="{00000000-0005-0000-0000-00006F100000}"/>
    <cellStyle name="60% - Ênfase4 31" xfId="4218" xr:uid="{00000000-0005-0000-0000-000070100000}"/>
    <cellStyle name="60% - Ênfase4 32" xfId="4219" xr:uid="{00000000-0005-0000-0000-000071100000}"/>
    <cellStyle name="60% - Ênfase4 33" xfId="4220" xr:uid="{00000000-0005-0000-0000-000072100000}"/>
    <cellStyle name="60% - Ênfase4 34" xfId="4221" xr:uid="{00000000-0005-0000-0000-000073100000}"/>
    <cellStyle name="60% - Ênfase4 35" xfId="4222" xr:uid="{00000000-0005-0000-0000-000074100000}"/>
    <cellStyle name="60% - Ênfase4 36" xfId="4223" xr:uid="{00000000-0005-0000-0000-000075100000}"/>
    <cellStyle name="60% - Ênfase4 37" xfId="4224" xr:uid="{00000000-0005-0000-0000-000076100000}"/>
    <cellStyle name="60% - Ênfase4 38" xfId="4225" xr:uid="{00000000-0005-0000-0000-000077100000}"/>
    <cellStyle name="60% - Ênfase4 39" xfId="4226" xr:uid="{00000000-0005-0000-0000-000078100000}"/>
    <cellStyle name="60% - Ênfase4 4" xfId="4227" xr:uid="{00000000-0005-0000-0000-000079100000}"/>
    <cellStyle name="60% - Ênfase4 40" xfId="4228" xr:uid="{00000000-0005-0000-0000-00007A100000}"/>
    <cellStyle name="60% - Ênfase4 41" xfId="4229" xr:uid="{00000000-0005-0000-0000-00007B100000}"/>
    <cellStyle name="60% - Ênfase4 42" xfId="4230" xr:uid="{00000000-0005-0000-0000-00007C100000}"/>
    <cellStyle name="60% - Ênfase4 43" xfId="4231" xr:uid="{00000000-0005-0000-0000-00007D100000}"/>
    <cellStyle name="60% - Ênfase4 44" xfId="4232" xr:uid="{00000000-0005-0000-0000-00007E100000}"/>
    <cellStyle name="60% - Ênfase4 45" xfId="4233" xr:uid="{00000000-0005-0000-0000-00007F100000}"/>
    <cellStyle name="60% - Ênfase4 46" xfId="4234" xr:uid="{00000000-0005-0000-0000-000080100000}"/>
    <cellStyle name="60% - Ênfase4 47" xfId="4235" xr:uid="{00000000-0005-0000-0000-000081100000}"/>
    <cellStyle name="60% - Ênfase4 48" xfId="4236" xr:uid="{00000000-0005-0000-0000-000082100000}"/>
    <cellStyle name="60% - Ênfase4 49" xfId="4237" xr:uid="{00000000-0005-0000-0000-000083100000}"/>
    <cellStyle name="60% - Ênfase4 5" xfId="4238" xr:uid="{00000000-0005-0000-0000-000084100000}"/>
    <cellStyle name="60% - Ênfase4 50" xfId="4239" xr:uid="{00000000-0005-0000-0000-000085100000}"/>
    <cellStyle name="60% - Ênfase4 51" xfId="4240" xr:uid="{00000000-0005-0000-0000-000086100000}"/>
    <cellStyle name="60% - Ênfase4 52" xfId="4241" xr:uid="{00000000-0005-0000-0000-000087100000}"/>
    <cellStyle name="60% - Ênfase4 53" xfId="4242" xr:uid="{00000000-0005-0000-0000-000088100000}"/>
    <cellStyle name="60% - Ênfase4 54" xfId="4243" xr:uid="{00000000-0005-0000-0000-000089100000}"/>
    <cellStyle name="60% - Ênfase4 55" xfId="4244" xr:uid="{00000000-0005-0000-0000-00008A100000}"/>
    <cellStyle name="60% - Ênfase4 56" xfId="4245" xr:uid="{00000000-0005-0000-0000-00008B100000}"/>
    <cellStyle name="60% - Ênfase4 57" xfId="4246" xr:uid="{00000000-0005-0000-0000-00008C100000}"/>
    <cellStyle name="60% - Ênfase4 58" xfId="4247" xr:uid="{00000000-0005-0000-0000-00008D100000}"/>
    <cellStyle name="60% - Ênfase4 59" xfId="4248" xr:uid="{00000000-0005-0000-0000-00008E100000}"/>
    <cellStyle name="60% - Ênfase4 6" xfId="4249" xr:uid="{00000000-0005-0000-0000-00008F100000}"/>
    <cellStyle name="60% - Ênfase4 60" xfId="4250" xr:uid="{00000000-0005-0000-0000-000090100000}"/>
    <cellStyle name="60% - Ênfase4 61" xfId="4251" xr:uid="{00000000-0005-0000-0000-000091100000}"/>
    <cellStyle name="60% - Ênfase4 62" xfId="4252" xr:uid="{00000000-0005-0000-0000-000092100000}"/>
    <cellStyle name="60% - Ênfase4 63" xfId="4253" xr:uid="{00000000-0005-0000-0000-000093100000}"/>
    <cellStyle name="60% - Ênfase4 64" xfId="4254" xr:uid="{00000000-0005-0000-0000-000094100000}"/>
    <cellStyle name="60% - Ênfase4 7" xfId="4255" xr:uid="{00000000-0005-0000-0000-000095100000}"/>
    <cellStyle name="60% - Ênfase4 8" xfId="4256" xr:uid="{00000000-0005-0000-0000-000096100000}"/>
    <cellStyle name="60% - Ênfase4 9" xfId="4257" xr:uid="{00000000-0005-0000-0000-000097100000}"/>
    <cellStyle name="60% - Ênfase5 10" xfId="4258" xr:uid="{00000000-0005-0000-0000-000098100000}"/>
    <cellStyle name="60% - Ênfase5 11" xfId="4259" xr:uid="{00000000-0005-0000-0000-000099100000}"/>
    <cellStyle name="60% - Ênfase5 12" xfId="4260" xr:uid="{00000000-0005-0000-0000-00009A100000}"/>
    <cellStyle name="60% - Ênfase5 13" xfId="4261" xr:uid="{00000000-0005-0000-0000-00009B100000}"/>
    <cellStyle name="60% - Ênfase5 14" xfId="4262" xr:uid="{00000000-0005-0000-0000-00009C100000}"/>
    <cellStyle name="60% - Ênfase5 15" xfId="4263" xr:uid="{00000000-0005-0000-0000-00009D100000}"/>
    <cellStyle name="60% - Ênfase5 16" xfId="4264" xr:uid="{00000000-0005-0000-0000-00009E100000}"/>
    <cellStyle name="60% - Ênfase5 17" xfId="4265" xr:uid="{00000000-0005-0000-0000-00009F100000}"/>
    <cellStyle name="60% - Ênfase5 18" xfId="4266" xr:uid="{00000000-0005-0000-0000-0000A0100000}"/>
    <cellStyle name="60% - Ênfase5 19" xfId="4267" xr:uid="{00000000-0005-0000-0000-0000A1100000}"/>
    <cellStyle name="60% - Ênfase5 2" xfId="4268" xr:uid="{00000000-0005-0000-0000-0000A2100000}"/>
    <cellStyle name="60% - Ênfase5 2 2" xfId="4269" xr:uid="{00000000-0005-0000-0000-0000A3100000}"/>
    <cellStyle name="60% - Ênfase5 2 3" xfId="4270" xr:uid="{00000000-0005-0000-0000-0000A4100000}"/>
    <cellStyle name="60% - Ênfase5 20" xfId="4271" xr:uid="{00000000-0005-0000-0000-0000A5100000}"/>
    <cellStyle name="60% - Ênfase5 21" xfId="4272" xr:uid="{00000000-0005-0000-0000-0000A6100000}"/>
    <cellStyle name="60% - Ênfase5 22" xfId="4273" xr:uid="{00000000-0005-0000-0000-0000A7100000}"/>
    <cellStyle name="60% - Ênfase5 23" xfId="4274" xr:uid="{00000000-0005-0000-0000-0000A8100000}"/>
    <cellStyle name="60% - Ênfase5 24" xfId="4275" xr:uid="{00000000-0005-0000-0000-0000A9100000}"/>
    <cellStyle name="60% - Ênfase5 25" xfId="4276" xr:uid="{00000000-0005-0000-0000-0000AA100000}"/>
    <cellStyle name="60% - Ênfase5 26" xfId="4277" xr:uid="{00000000-0005-0000-0000-0000AB100000}"/>
    <cellStyle name="60% - Ênfase5 27" xfId="4278" xr:uid="{00000000-0005-0000-0000-0000AC100000}"/>
    <cellStyle name="60% - Ênfase5 28" xfId="4279" xr:uid="{00000000-0005-0000-0000-0000AD100000}"/>
    <cellStyle name="60% - Ênfase5 29" xfId="4280" xr:uid="{00000000-0005-0000-0000-0000AE100000}"/>
    <cellStyle name="60% - Ênfase5 3" xfId="4281" xr:uid="{00000000-0005-0000-0000-0000AF100000}"/>
    <cellStyle name="60% - Ênfase5 3 2" xfId="4282" xr:uid="{00000000-0005-0000-0000-0000B0100000}"/>
    <cellStyle name="60% - Ênfase5 30" xfId="4283" xr:uid="{00000000-0005-0000-0000-0000B1100000}"/>
    <cellStyle name="60% - Ênfase5 31" xfId="4284" xr:uid="{00000000-0005-0000-0000-0000B2100000}"/>
    <cellStyle name="60% - Ênfase5 32" xfId="4285" xr:uid="{00000000-0005-0000-0000-0000B3100000}"/>
    <cellStyle name="60% - Ênfase5 33" xfId="4286" xr:uid="{00000000-0005-0000-0000-0000B4100000}"/>
    <cellStyle name="60% - Ênfase5 34" xfId="4287" xr:uid="{00000000-0005-0000-0000-0000B5100000}"/>
    <cellStyle name="60% - Ênfase5 35" xfId="4288" xr:uid="{00000000-0005-0000-0000-0000B6100000}"/>
    <cellStyle name="60% - Ênfase5 36" xfId="4289" xr:uid="{00000000-0005-0000-0000-0000B7100000}"/>
    <cellStyle name="60% - Ênfase5 37" xfId="4290" xr:uid="{00000000-0005-0000-0000-0000B8100000}"/>
    <cellStyle name="60% - Ênfase5 38" xfId="4291" xr:uid="{00000000-0005-0000-0000-0000B9100000}"/>
    <cellStyle name="60% - Ênfase5 39" xfId="4292" xr:uid="{00000000-0005-0000-0000-0000BA100000}"/>
    <cellStyle name="60% - Ênfase5 4" xfId="4293" xr:uid="{00000000-0005-0000-0000-0000BB100000}"/>
    <cellStyle name="60% - Ênfase5 40" xfId="4294" xr:uid="{00000000-0005-0000-0000-0000BC100000}"/>
    <cellStyle name="60% - Ênfase5 41" xfId="4295" xr:uid="{00000000-0005-0000-0000-0000BD100000}"/>
    <cellStyle name="60% - Ênfase5 42" xfId="4296" xr:uid="{00000000-0005-0000-0000-0000BE100000}"/>
    <cellStyle name="60% - Ênfase5 43" xfId="4297" xr:uid="{00000000-0005-0000-0000-0000BF100000}"/>
    <cellStyle name="60% - Ênfase5 44" xfId="4298" xr:uid="{00000000-0005-0000-0000-0000C0100000}"/>
    <cellStyle name="60% - Ênfase5 45" xfId="4299" xr:uid="{00000000-0005-0000-0000-0000C1100000}"/>
    <cellStyle name="60% - Ênfase5 46" xfId="4300" xr:uid="{00000000-0005-0000-0000-0000C2100000}"/>
    <cellStyle name="60% - Ênfase5 47" xfId="4301" xr:uid="{00000000-0005-0000-0000-0000C3100000}"/>
    <cellStyle name="60% - Ênfase5 48" xfId="4302" xr:uid="{00000000-0005-0000-0000-0000C4100000}"/>
    <cellStyle name="60% - Ênfase5 49" xfId="4303" xr:uid="{00000000-0005-0000-0000-0000C5100000}"/>
    <cellStyle name="60% - Ênfase5 5" xfId="4304" xr:uid="{00000000-0005-0000-0000-0000C6100000}"/>
    <cellStyle name="60% - Ênfase5 50" xfId="4305" xr:uid="{00000000-0005-0000-0000-0000C7100000}"/>
    <cellStyle name="60% - Ênfase5 51" xfId="4306" xr:uid="{00000000-0005-0000-0000-0000C8100000}"/>
    <cellStyle name="60% - Ênfase5 52" xfId="4307" xr:uid="{00000000-0005-0000-0000-0000C9100000}"/>
    <cellStyle name="60% - Ênfase5 53" xfId="4308" xr:uid="{00000000-0005-0000-0000-0000CA100000}"/>
    <cellStyle name="60% - Ênfase5 54" xfId="4309" xr:uid="{00000000-0005-0000-0000-0000CB100000}"/>
    <cellStyle name="60% - Ênfase5 55" xfId="4310" xr:uid="{00000000-0005-0000-0000-0000CC100000}"/>
    <cellStyle name="60% - Ênfase5 56" xfId="4311" xr:uid="{00000000-0005-0000-0000-0000CD100000}"/>
    <cellStyle name="60% - Ênfase5 57" xfId="4312" xr:uid="{00000000-0005-0000-0000-0000CE100000}"/>
    <cellStyle name="60% - Ênfase5 58" xfId="4313" xr:uid="{00000000-0005-0000-0000-0000CF100000}"/>
    <cellStyle name="60% - Ênfase5 59" xfId="4314" xr:uid="{00000000-0005-0000-0000-0000D0100000}"/>
    <cellStyle name="60% - Ênfase5 6" xfId="4315" xr:uid="{00000000-0005-0000-0000-0000D1100000}"/>
    <cellStyle name="60% - Ênfase5 60" xfId="4316" xr:uid="{00000000-0005-0000-0000-0000D2100000}"/>
    <cellStyle name="60% - Ênfase5 61" xfId="4317" xr:uid="{00000000-0005-0000-0000-0000D3100000}"/>
    <cellStyle name="60% - Ênfase5 62" xfId="4318" xr:uid="{00000000-0005-0000-0000-0000D4100000}"/>
    <cellStyle name="60% - Ênfase5 63" xfId="4319" xr:uid="{00000000-0005-0000-0000-0000D5100000}"/>
    <cellStyle name="60% - Ênfase5 64" xfId="4320" xr:uid="{00000000-0005-0000-0000-0000D6100000}"/>
    <cellStyle name="60% - Ênfase5 7" xfId="4321" xr:uid="{00000000-0005-0000-0000-0000D7100000}"/>
    <cellStyle name="60% - Ênfase5 8" xfId="4322" xr:uid="{00000000-0005-0000-0000-0000D8100000}"/>
    <cellStyle name="60% - Ênfase5 9" xfId="4323" xr:uid="{00000000-0005-0000-0000-0000D9100000}"/>
    <cellStyle name="60% - Ênfase6 10" xfId="4324" xr:uid="{00000000-0005-0000-0000-0000DA100000}"/>
    <cellStyle name="60% - Ênfase6 11" xfId="4325" xr:uid="{00000000-0005-0000-0000-0000DB100000}"/>
    <cellStyle name="60% - Ênfase6 12" xfId="4326" xr:uid="{00000000-0005-0000-0000-0000DC100000}"/>
    <cellStyle name="60% - Ênfase6 13" xfId="4327" xr:uid="{00000000-0005-0000-0000-0000DD100000}"/>
    <cellStyle name="60% - Ênfase6 14" xfId="4328" xr:uid="{00000000-0005-0000-0000-0000DE100000}"/>
    <cellStyle name="60% - Ênfase6 15" xfId="4329" xr:uid="{00000000-0005-0000-0000-0000DF100000}"/>
    <cellStyle name="60% - Ênfase6 16" xfId="4330" xr:uid="{00000000-0005-0000-0000-0000E0100000}"/>
    <cellStyle name="60% - Ênfase6 17" xfId="4331" xr:uid="{00000000-0005-0000-0000-0000E1100000}"/>
    <cellStyle name="60% - Ênfase6 18" xfId="4332" xr:uid="{00000000-0005-0000-0000-0000E2100000}"/>
    <cellStyle name="60% - Ênfase6 19" xfId="4333" xr:uid="{00000000-0005-0000-0000-0000E3100000}"/>
    <cellStyle name="60% - Ênfase6 2" xfId="4334" xr:uid="{00000000-0005-0000-0000-0000E4100000}"/>
    <cellStyle name="60% - Ênfase6 2 2" xfId="4335" xr:uid="{00000000-0005-0000-0000-0000E5100000}"/>
    <cellStyle name="60% - Ênfase6 2 3" xfId="4336" xr:uid="{00000000-0005-0000-0000-0000E6100000}"/>
    <cellStyle name="60% - Ênfase6 20" xfId="4337" xr:uid="{00000000-0005-0000-0000-0000E7100000}"/>
    <cellStyle name="60% - Ênfase6 21" xfId="4338" xr:uid="{00000000-0005-0000-0000-0000E8100000}"/>
    <cellStyle name="60% - Ênfase6 22" xfId="4339" xr:uid="{00000000-0005-0000-0000-0000E9100000}"/>
    <cellStyle name="60% - Ênfase6 23" xfId="4340" xr:uid="{00000000-0005-0000-0000-0000EA100000}"/>
    <cellStyle name="60% - Ênfase6 24" xfId="4341" xr:uid="{00000000-0005-0000-0000-0000EB100000}"/>
    <cellStyle name="60% - Ênfase6 25" xfId="4342" xr:uid="{00000000-0005-0000-0000-0000EC100000}"/>
    <cellStyle name="60% - Ênfase6 26" xfId="4343" xr:uid="{00000000-0005-0000-0000-0000ED100000}"/>
    <cellStyle name="60% - Ênfase6 27" xfId="4344" xr:uid="{00000000-0005-0000-0000-0000EE100000}"/>
    <cellStyle name="60% - Ênfase6 28" xfId="4345" xr:uid="{00000000-0005-0000-0000-0000EF100000}"/>
    <cellStyle name="60% - Ênfase6 29" xfId="4346" xr:uid="{00000000-0005-0000-0000-0000F0100000}"/>
    <cellStyle name="60% - Ênfase6 3" xfId="4347" xr:uid="{00000000-0005-0000-0000-0000F1100000}"/>
    <cellStyle name="60% - Ênfase6 3 2" xfId="4348" xr:uid="{00000000-0005-0000-0000-0000F2100000}"/>
    <cellStyle name="60% - Ênfase6 30" xfId="4349" xr:uid="{00000000-0005-0000-0000-0000F3100000}"/>
    <cellStyle name="60% - Ênfase6 31" xfId="4350" xr:uid="{00000000-0005-0000-0000-0000F4100000}"/>
    <cellStyle name="60% - Ênfase6 32" xfId="4351" xr:uid="{00000000-0005-0000-0000-0000F5100000}"/>
    <cellStyle name="60% - Ênfase6 33" xfId="4352" xr:uid="{00000000-0005-0000-0000-0000F6100000}"/>
    <cellStyle name="60% - Ênfase6 34" xfId="4353" xr:uid="{00000000-0005-0000-0000-0000F7100000}"/>
    <cellStyle name="60% - Ênfase6 35" xfId="4354" xr:uid="{00000000-0005-0000-0000-0000F8100000}"/>
    <cellStyle name="60% - Ênfase6 36" xfId="4355" xr:uid="{00000000-0005-0000-0000-0000F9100000}"/>
    <cellStyle name="60% - Ênfase6 37" xfId="4356" xr:uid="{00000000-0005-0000-0000-0000FA100000}"/>
    <cellStyle name="60% - Ênfase6 38" xfId="4357" xr:uid="{00000000-0005-0000-0000-0000FB100000}"/>
    <cellStyle name="60% - Ênfase6 39" xfId="4358" xr:uid="{00000000-0005-0000-0000-0000FC100000}"/>
    <cellStyle name="60% - Ênfase6 4" xfId="4359" xr:uid="{00000000-0005-0000-0000-0000FD100000}"/>
    <cellStyle name="60% - Ênfase6 40" xfId="4360" xr:uid="{00000000-0005-0000-0000-0000FE100000}"/>
    <cellStyle name="60% - Ênfase6 41" xfId="4361" xr:uid="{00000000-0005-0000-0000-0000FF100000}"/>
    <cellStyle name="60% - Ênfase6 42" xfId="4362" xr:uid="{00000000-0005-0000-0000-000000110000}"/>
    <cellStyle name="60% - Ênfase6 43" xfId="4363" xr:uid="{00000000-0005-0000-0000-000001110000}"/>
    <cellStyle name="60% - Ênfase6 44" xfId="4364" xr:uid="{00000000-0005-0000-0000-000002110000}"/>
    <cellStyle name="60% - Ênfase6 45" xfId="4365" xr:uid="{00000000-0005-0000-0000-000003110000}"/>
    <cellStyle name="60% - Ênfase6 46" xfId="4366" xr:uid="{00000000-0005-0000-0000-000004110000}"/>
    <cellStyle name="60% - Ênfase6 47" xfId="4367" xr:uid="{00000000-0005-0000-0000-000005110000}"/>
    <cellStyle name="60% - Ênfase6 48" xfId="4368" xr:uid="{00000000-0005-0000-0000-000006110000}"/>
    <cellStyle name="60% - Ênfase6 49" xfId="4369" xr:uid="{00000000-0005-0000-0000-000007110000}"/>
    <cellStyle name="60% - Ênfase6 5" xfId="4370" xr:uid="{00000000-0005-0000-0000-000008110000}"/>
    <cellStyle name="60% - Ênfase6 50" xfId="4371" xr:uid="{00000000-0005-0000-0000-000009110000}"/>
    <cellStyle name="60% - Ênfase6 51" xfId="4372" xr:uid="{00000000-0005-0000-0000-00000A110000}"/>
    <cellStyle name="60% - Ênfase6 52" xfId="4373" xr:uid="{00000000-0005-0000-0000-00000B110000}"/>
    <cellStyle name="60% - Ênfase6 53" xfId="4374" xr:uid="{00000000-0005-0000-0000-00000C110000}"/>
    <cellStyle name="60% - Ênfase6 54" xfId="4375" xr:uid="{00000000-0005-0000-0000-00000D110000}"/>
    <cellStyle name="60% - Ênfase6 55" xfId="4376" xr:uid="{00000000-0005-0000-0000-00000E110000}"/>
    <cellStyle name="60% - Ênfase6 56" xfId="4377" xr:uid="{00000000-0005-0000-0000-00000F110000}"/>
    <cellStyle name="60% - Ênfase6 57" xfId="4378" xr:uid="{00000000-0005-0000-0000-000010110000}"/>
    <cellStyle name="60% - Ênfase6 58" xfId="4379" xr:uid="{00000000-0005-0000-0000-000011110000}"/>
    <cellStyle name="60% - Ênfase6 59" xfId="4380" xr:uid="{00000000-0005-0000-0000-000012110000}"/>
    <cellStyle name="60% - Ênfase6 6" xfId="4381" xr:uid="{00000000-0005-0000-0000-000013110000}"/>
    <cellStyle name="60% - Ênfase6 60" xfId="4382" xr:uid="{00000000-0005-0000-0000-000014110000}"/>
    <cellStyle name="60% - Ênfase6 61" xfId="4383" xr:uid="{00000000-0005-0000-0000-000015110000}"/>
    <cellStyle name="60% - Ênfase6 62" xfId="4384" xr:uid="{00000000-0005-0000-0000-000016110000}"/>
    <cellStyle name="60% - Ênfase6 63" xfId="4385" xr:uid="{00000000-0005-0000-0000-000017110000}"/>
    <cellStyle name="60% - Ênfase6 64" xfId="4386" xr:uid="{00000000-0005-0000-0000-000018110000}"/>
    <cellStyle name="60% - Ênfase6 7" xfId="4387" xr:uid="{00000000-0005-0000-0000-000019110000}"/>
    <cellStyle name="60% - Ênfase6 8" xfId="4388" xr:uid="{00000000-0005-0000-0000-00001A110000}"/>
    <cellStyle name="60% - Ênfase6 9" xfId="4389" xr:uid="{00000000-0005-0000-0000-00001B110000}"/>
    <cellStyle name="Bom 10" xfId="4390" xr:uid="{00000000-0005-0000-0000-00001C110000}"/>
    <cellStyle name="Bom 11" xfId="4391" xr:uid="{00000000-0005-0000-0000-00001D110000}"/>
    <cellStyle name="Bom 12" xfId="4392" xr:uid="{00000000-0005-0000-0000-00001E110000}"/>
    <cellStyle name="Bom 13" xfId="4393" xr:uid="{00000000-0005-0000-0000-00001F110000}"/>
    <cellStyle name="Bom 14" xfId="4394" xr:uid="{00000000-0005-0000-0000-000020110000}"/>
    <cellStyle name="Bom 15" xfId="4395" xr:uid="{00000000-0005-0000-0000-000021110000}"/>
    <cellStyle name="Bom 16" xfId="4396" xr:uid="{00000000-0005-0000-0000-000022110000}"/>
    <cellStyle name="Bom 17" xfId="4397" xr:uid="{00000000-0005-0000-0000-000023110000}"/>
    <cellStyle name="Bom 18" xfId="4398" xr:uid="{00000000-0005-0000-0000-000024110000}"/>
    <cellStyle name="Bom 19" xfId="4399" xr:uid="{00000000-0005-0000-0000-000025110000}"/>
    <cellStyle name="Bom 2" xfId="4400" xr:uid="{00000000-0005-0000-0000-000026110000}"/>
    <cellStyle name="Bom 2 2" xfId="4401" xr:uid="{00000000-0005-0000-0000-000027110000}"/>
    <cellStyle name="Bom 2 3" xfId="4402" xr:uid="{00000000-0005-0000-0000-000028110000}"/>
    <cellStyle name="Bom 20" xfId="4403" xr:uid="{00000000-0005-0000-0000-000029110000}"/>
    <cellStyle name="Bom 21" xfId="4404" xr:uid="{00000000-0005-0000-0000-00002A110000}"/>
    <cellStyle name="Bom 22" xfId="4405" xr:uid="{00000000-0005-0000-0000-00002B110000}"/>
    <cellStyle name="Bom 23" xfId="4406" xr:uid="{00000000-0005-0000-0000-00002C110000}"/>
    <cellStyle name="Bom 24" xfId="4407" xr:uid="{00000000-0005-0000-0000-00002D110000}"/>
    <cellStyle name="Bom 25" xfId="4408" xr:uid="{00000000-0005-0000-0000-00002E110000}"/>
    <cellStyle name="Bom 26" xfId="4409" xr:uid="{00000000-0005-0000-0000-00002F110000}"/>
    <cellStyle name="Bom 27" xfId="4410" xr:uid="{00000000-0005-0000-0000-000030110000}"/>
    <cellStyle name="Bom 28" xfId="4411" xr:uid="{00000000-0005-0000-0000-000031110000}"/>
    <cellStyle name="Bom 29" xfId="4412" xr:uid="{00000000-0005-0000-0000-000032110000}"/>
    <cellStyle name="Bom 3" xfId="4413" xr:uid="{00000000-0005-0000-0000-000033110000}"/>
    <cellStyle name="Bom 3 2" xfId="4414" xr:uid="{00000000-0005-0000-0000-000034110000}"/>
    <cellStyle name="Bom 30" xfId="4415" xr:uid="{00000000-0005-0000-0000-000035110000}"/>
    <cellStyle name="Bom 31" xfId="4416" xr:uid="{00000000-0005-0000-0000-000036110000}"/>
    <cellStyle name="Bom 32" xfId="4417" xr:uid="{00000000-0005-0000-0000-000037110000}"/>
    <cellStyle name="Bom 33" xfId="4418" xr:uid="{00000000-0005-0000-0000-000038110000}"/>
    <cellStyle name="Bom 34" xfId="4419" xr:uid="{00000000-0005-0000-0000-000039110000}"/>
    <cellStyle name="Bom 35" xfId="4420" xr:uid="{00000000-0005-0000-0000-00003A110000}"/>
    <cellStyle name="Bom 36" xfId="4421" xr:uid="{00000000-0005-0000-0000-00003B110000}"/>
    <cellStyle name="Bom 37" xfId="4422" xr:uid="{00000000-0005-0000-0000-00003C110000}"/>
    <cellStyle name="Bom 38" xfId="4423" xr:uid="{00000000-0005-0000-0000-00003D110000}"/>
    <cellStyle name="Bom 39" xfId="4424" xr:uid="{00000000-0005-0000-0000-00003E110000}"/>
    <cellStyle name="Bom 4" xfId="4425" xr:uid="{00000000-0005-0000-0000-00003F110000}"/>
    <cellStyle name="Bom 40" xfId="4426" xr:uid="{00000000-0005-0000-0000-000040110000}"/>
    <cellStyle name="Bom 41" xfId="4427" xr:uid="{00000000-0005-0000-0000-000041110000}"/>
    <cellStyle name="Bom 42" xfId="4428" xr:uid="{00000000-0005-0000-0000-000042110000}"/>
    <cellStyle name="Bom 43" xfId="4429" xr:uid="{00000000-0005-0000-0000-000043110000}"/>
    <cellStyle name="Bom 44" xfId="4430" xr:uid="{00000000-0005-0000-0000-000044110000}"/>
    <cellStyle name="Bom 45" xfId="4431" xr:uid="{00000000-0005-0000-0000-000045110000}"/>
    <cellStyle name="Bom 46" xfId="4432" xr:uid="{00000000-0005-0000-0000-000046110000}"/>
    <cellStyle name="Bom 47" xfId="4433" xr:uid="{00000000-0005-0000-0000-000047110000}"/>
    <cellStyle name="Bom 48" xfId="4434" xr:uid="{00000000-0005-0000-0000-000048110000}"/>
    <cellStyle name="Bom 49" xfId="4435" xr:uid="{00000000-0005-0000-0000-000049110000}"/>
    <cellStyle name="Bom 5" xfId="4436" xr:uid="{00000000-0005-0000-0000-00004A110000}"/>
    <cellStyle name="Bom 50" xfId="4437" xr:uid="{00000000-0005-0000-0000-00004B110000}"/>
    <cellStyle name="Bom 51" xfId="4438" xr:uid="{00000000-0005-0000-0000-00004C110000}"/>
    <cellStyle name="Bom 52" xfId="4439" xr:uid="{00000000-0005-0000-0000-00004D110000}"/>
    <cellStyle name="Bom 53" xfId="4440" xr:uid="{00000000-0005-0000-0000-00004E110000}"/>
    <cellStyle name="Bom 54" xfId="4441" xr:uid="{00000000-0005-0000-0000-00004F110000}"/>
    <cellStyle name="Bom 55" xfId="4442" xr:uid="{00000000-0005-0000-0000-000050110000}"/>
    <cellStyle name="Bom 56" xfId="4443" xr:uid="{00000000-0005-0000-0000-000051110000}"/>
    <cellStyle name="Bom 57" xfId="4444" xr:uid="{00000000-0005-0000-0000-000052110000}"/>
    <cellStyle name="Bom 58" xfId="4445" xr:uid="{00000000-0005-0000-0000-000053110000}"/>
    <cellStyle name="Bom 59" xfId="4446" xr:uid="{00000000-0005-0000-0000-000054110000}"/>
    <cellStyle name="Bom 6" xfId="4447" xr:uid="{00000000-0005-0000-0000-000055110000}"/>
    <cellStyle name="Bom 60" xfId="4448" xr:uid="{00000000-0005-0000-0000-000056110000}"/>
    <cellStyle name="Bom 61" xfId="4449" xr:uid="{00000000-0005-0000-0000-000057110000}"/>
    <cellStyle name="Bom 62" xfId="4450" xr:uid="{00000000-0005-0000-0000-000058110000}"/>
    <cellStyle name="Bom 63" xfId="4451" xr:uid="{00000000-0005-0000-0000-000059110000}"/>
    <cellStyle name="Bom 64" xfId="4452" xr:uid="{00000000-0005-0000-0000-00005A110000}"/>
    <cellStyle name="Bom 7" xfId="4453" xr:uid="{00000000-0005-0000-0000-00005B110000}"/>
    <cellStyle name="Bom 8" xfId="4454" xr:uid="{00000000-0005-0000-0000-00005C110000}"/>
    <cellStyle name="Bom 9" xfId="4455" xr:uid="{00000000-0005-0000-0000-00005D110000}"/>
    <cellStyle name="Cálculo 10" xfId="4456" xr:uid="{00000000-0005-0000-0000-00005E110000}"/>
    <cellStyle name="Cálculo 11" xfId="4457" xr:uid="{00000000-0005-0000-0000-00005F110000}"/>
    <cellStyle name="Cálculo 12" xfId="4458" xr:uid="{00000000-0005-0000-0000-000060110000}"/>
    <cellStyle name="Cálculo 13" xfId="4459" xr:uid="{00000000-0005-0000-0000-000061110000}"/>
    <cellStyle name="Cálculo 14" xfId="4460" xr:uid="{00000000-0005-0000-0000-000062110000}"/>
    <cellStyle name="Cálculo 15" xfId="4461" xr:uid="{00000000-0005-0000-0000-000063110000}"/>
    <cellStyle name="Cálculo 16" xfId="4462" xr:uid="{00000000-0005-0000-0000-000064110000}"/>
    <cellStyle name="Cálculo 17" xfId="4463" xr:uid="{00000000-0005-0000-0000-000065110000}"/>
    <cellStyle name="Cálculo 18" xfId="4464" xr:uid="{00000000-0005-0000-0000-000066110000}"/>
    <cellStyle name="Cálculo 19" xfId="4465" xr:uid="{00000000-0005-0000-0000-000067110000}"/>
    <cellStyle name="Cálculo 2" xfId="4466" xr:uid="{00000000-0005-0000-0000-000068110000}"/>
    <cellStyle name="Cálculo 2 2" xfId="4467" xr:uid="{00000000-0005-0000-0000-000069110000}"/>
    <cellStyle name="Cálculo 2 3" xfId="4468" xr:uid="{00000000-0005-0000-0000-00006A110000}"/>
    <cellStyle name="Cálculo 20" xfId="4469" xr:uid="{00000000-0005-0000-0000-00006B110000}"/>
    <cellStyle name="Cálculo 21" xfId="4470" xr:uid="{00000000-0005-0000-0000-00006C110000}"/>
    <cellStyle name="Cálculo 22" xfId="4471" xr:uid="{00000000-0005-0000-0000-00006D110000}"/>
    <cellStyle name="Cálculo 23" xfId="4472" xr:uid="{00000000-0005-0000-0000-00006E110000}"/>
    <cellStyle name="Cálculo 24" xfId="4473" xr:uid="{00000000-0005-0000-0000-00006F110000}"/>
    <cellStyle name="Cálculo 25" xfId="4474" xr:uid="{00000000-0005-0000-0000-000070110000}"/>
    <cellStyle name="Cálculo 26" xfId="4475" xr:uid="{00000000-0005-0000-0000-000071110000}"/>
    <cellStyle name="Cálculo 27" xfId="4476" xr:uid="{00000000-0005-0000-0000-000072110000}"/>
    <cellStyle name="Cálculo 28" xfId="4477" xr:uid="{00000000-0005-0000-0000-000073110000}"/>
    <cellStyle name="Cálculo 29" xfId="4478" xr:uid="{00000000-0005-0000-0000-000074110000}"/>
    <cellStyle name="Cálculo 3" xfId="4479" xr:uid="{00000000-0005-0000-0000-000075110000}"/>
    <cellStyle name="Cálculo 3 2" xfId="4480" xr:uid="{00000000-0005-0000-0000-000076110000}"/>
    <cellStyle name="Cálculo 30" xfId="4481" xr:uid="{00000000-0005-0000-0000-000077110000}"/>
    <cellStyle name="Cálculo 31" xfId="4482" xr:uid="{00000000-0005-0000-0000-000078110000}"/>
    <cellStyle name="Cálculo 32" xfId="4483" xr:uid="{00000000-0005-0000-0000-000079110000}"/>
    <cellStyle name="Cálculo 33" xfId="4484" xr:uid="{00000000-0005-0000-0000-00007A110000}"/>
    <cellStyle name="Cálculo 34" xfId="4485" xr:uid="{00000000-0005-0000-0000-00007B110000}"/>
    <cellStyle name="Cálculo 35" xfId="4486" xr:uid="{00000000-0005-0000-0000-00007C110000}"/>
    <cellStyle name="Cálculo 36" xfId="4487" xr:uid="{00000000-0005-0000-0000-00007D110000}"/>
    <cellStyle name="Cálculo 37" xfId="4488" xr:uid="{00000000-0005-0000-0000-00007E110000}"/>
    <cellStyle name="Cálculo 38" xfId="4489" xr:uid="{00000000-0005-0000-0000-00007F110000}"/>
    <cellStyle name="Cálculo 39" xfId="4490" xr:uid="{00000000-0005-0000-0000-000080110000}"/>
    <cellStyle name="Cálculo 4" xfId="4491" xr:uid="{00000000-0005-0000-0000-000081110000}"/>
    <cellStyle name="Cálculo 40" xfId="4492" xr:uid="{00000000-0005-0000-0000-000082110000}"/>
    <cellStyle name="Cálculo 41" xfId="4493" xr:uid="{00000000-0005-0000-0000-000083110000}"/>
    <cellStyle name="Cálculo 42" xfId="4494" xr:uid="{00000000-0005-0000-0000-000084110000}"/>
    <cellStyle name="Cálculo 43" xfId="4495" xr:uid="{00000000-0005-0000-0000-000085110000}"/>
    <cellStyle name="Cálculo 44" xfId="4496" xr:uid="{00000000-0005-0000-0000-000086110000}"/>
    <cellStyle name="Cálculo 45" xfId="4497" xr:uid="{00000000-0005-0000-0000-000087110000}"/>
    <cellStyle name="Cálculo 46" xfId="4498" xr:uid="{00000000-0005-0000-0000-000088110000}"/>
    <cellStyle name="Cálculo 47" xfId="4499" xr:uid="{00000000-0005-0000-0000-000089110000}"/>
    <cellStyle name="Cálculo 48" xfId="4500" xr:uid="{00000000-0005-0000-0000-00008A110000}"/>
    <cellStyle name="Cálculo 49" xfId="4501" xr:uid="{00000000-0005-0000-0000-00008B110000}"/>
    <cellStyle name="Cálculo 5" xfId="4502" xr:uid="{00000000-0005-0000-0000-00008C110000}"/>
    <cellStyle name="Cálculo 50" xfId="4503" xr:uid="{00000000-0005-0000-0000-00008D110000}"/>
    <cellStyle name="Cálculo 51" xfId="4504" xr:uid="{00000000-0005-0000-0000-00008E110000}"/>
    <cellStyle name="Cálculo 52" xfId="4505" xr:uid="{00000000-0005-0000-0000-00008F110000}"/>
    <cellStyle name="Cálculo 53" xfId="4506" xr:uid="{00000000-0005-0000-0000-000090110000}"/>
    <cellStyle name="Cálculo 54" xfId="4507" xr:uid="{00000000-0005-0000-0000-000091110000}"/>
    <cellStyle name="Cálculo 55" xfId="4508" xr:uid="{00000000-0005-0000-0000-000092110000}"/>
    <cellStyle name="Cálculo 56" xfId="4509" xr:uid="{00000000-0005-0000-0000-000093110000}"/>
    <cellStyle name="Cálculo 57" xfId="4510" xr:uid="{00000000-0005-0000-0000-000094110000}"/>
    <cellStyle name="Cálculo 58" xfId="4511" xr:uid="{00000000-0005-0000-0000-000095110000}"/>
    <cellStyle name="Cálculo 59" xfId="4512" xr:uid="{00000000-0005-0000-0000-000096110000}"/>
    <cellStyle name="Cálculo 6" xfId="4513" xr:uid="{00000000-0005-0000-0000-000097110000}"/>
    <cellStyle name="Cálculo 60" xfId="4514" xr:uid="{00000000-0005-0000-0000-000098110000}"/>
    <cellStyle name="Cálculo 61" xfId="4515" xr:uid="{00000000-0005-0000-0000-000099110000}"/>
    <cellStyle name="Cálculo 62" xfId="4516" xr:uid="{00000000-0005-0000-0000-00009A110000}"/>
    <cellStyle name="Cálculo 63" xfId="4517" xr:uid="{00000000-0005-0000-0000-00009B110000}"/>
    <cellStyle name="Cálculo 64" xfId="4518" xr:uid="{00000000-0005-0000-0000-00009C110000}"/>
    <cellStyle name="Cálculo 7" xfId="4519" xr:uid="{00000000-0005-0000-0000-00009D110000}"/>
    <cellStyle name="Cálculo 8" xfId="4520" xr:uid="{00000000-0005-0000-0000-00009E110000}"/>
    <cellStyle name="Cálculo 9" xfId="4521" xr:uid="{00000000-0005-0000-0000-00009F110000}"/>
    <cellStyle name="Célula de Verificação 10" xfId="4522" xr:uid="{00000000-0005-0000-0000-0000A0110000}"/>
    <cellStyle name="Célula de Verificação 11" xfId="4523" xr:uid="{00000000-0005-0000-0000-0000A1110000}"/>
    <cellStyle name="Célula de Verificação 12" xfId="4524" xr:uid="{00000000-0005-0000-0000-0000A2110000}"/>
    <cellStyle name="Célula de Verificação 13" xfId="4525" xr:uid="{00000000-0005-0000-0000-0000A3110000}"/>
    <cellStyle name="Célula de Verificação 14" xfId="4526" xr:uid="{00000000-0005-0000-0000-0000A4110000}"/>
    <cellStyle name="Célula de Verificação 15" xfId="4527" xr:uid="{00000000-0005-0000-0000-0000A5110000}"/>
    <cellStyle name="Célula de Verificação 16" xfId="4528" xr:uid="{00000000-0005-0000-0000-0000A6110000}"/>
    <cellStyle name="Célula de Verificação 17" xfId="4529" xr:uid="{00000000-0005-0000-0000-0000A7110000}"/>
    <cellStyle name="Célula de Verificação 18" xfId="4530" xr:uid="{00000000-0005-0000-0000-0000A8110000}"/>
    <cellStyle name="Célula de Verificação 19" xfId="4531" xr:uid="{00000000-0005-0000-0000-0000A9110000}"/>
    <cellStyle name="Célula de Verificação 2" xfId="4532" xr:uid="{00000000-0005-0000-0000-0000AA110000}"/>
    <cellStyle name="Célula de Verificação 2 2" xfId="4533" xr:uid="{00000000-0005-0000-0000-0000AB110000}"/>
    <cellStyle name="Célula de Verificação 2 3" xfId="4534" xr:uid="{00000000-0005-0000-0000-0000AC110000}"/>
    <cellStyle name="Célula de Verificação 20" xfId="4535" xr:uid="{00000000-0005-0000-0000-0000AD110000}"/>
    <cellStyle name="Célula de Verificação 21" xfId="4536" xr:uid="{00000000-0005-0000-0000-0000AE110000}"/>
    <cellStyle name="Célula de Verificação 22" xfId="4537" xr:uid="{00000000-0005-0000-0000-0000AF110000}"/>
    <cellStyle name="Célula de Verificação 23" xfId="4538" xr:uid="{00000000-0005-0000-0000-0000B0110000}"/>
    <cellStyle name="Célula de Verificação 24" xfId="4539" xr:uid="{00000000-0005-0000-0000-0000B1110000}"/>
    <cellStyle name="Célula de Verificação 25" xfId="4540" xr:uid="{00000000-0005-0000-0000-0000B2110000}"/>
    <cellStyle name="Célula de Verificação 26" xfId="4541" xr:uid="{00000000-0005-0000-0000-0000B3110000}"/>
    <cellStyle name="Célula de Verificação 27" xfId="4542" xr:uid="{00000000-0005-0000-0000-0000B4110000}"/>
    <cellStyle name="Célula de Verificação 28" xfId="4543" xr:uid="{00000000-0005-0000-0000-0000B5110000}"/>
    <cellStyle name="Célula de Verificação 29" xfId="4544" xr:uid="{00000000-0005-0000-0000-0000B6110000}"/>
    <cellStyle name="Célula de Verificação 3" xfId="4545" xr:uid="{00000000-0005-0000-0000-0000B7110000}"/>
    <cellStyle name="Célula de Verificação 3 2" xfId="4546" xr:uid="{00000000-0005-0000-0000-0000B8110000}"/>
    <cellStyle name="Célula de Verificação 30" xfId="4547" xr:uid="{00000000-0005-0000-0000-0000B9110000}"/>
    <cellStyle name="Célula de Verificação 31" xfId="4548" xr:uid="{00000000-0005-0000-0000-0000BA110000}"/>
    <cellStyle name="Célula de Verificação 32" xfId="4549" xr:uid="{00000000-0005-0000-0000-0000BB110000}"/>
    <cellStyle name="Célula de Verificação 33" xfId="4550" xr:uid="{00000000-0005-0000-0000-0000BC110000}"/>
    <cellStyle name="Célula de Verificação 34" xfId="4551" xr:uid="{00000000-0005-0000-0000-0000BD110000}"/>
    <cellStyle name="Célula de Verificação 35" xfId="4552" xr:uid="{00000000-0005-0000-0000-0000BE110000}"/>
    <cellStyle name="Célula de Verificação 36" xfId="4553" xr:uid="{00000000-0005-0000-0000-0000BF110000}"/>
    <cellStyle name="Célula de Verificação 37" xfId="4554" xr:uid="{00000000-0005-0000-0000-0000C0110000}"/>
    <cellStyle name="Célula de Verificação 38" xfId="4555" xr:uid="{00000000-0005-0000-0000-0000C1110000}"/>
    <cellStyle name="Célula de Verificação 39" xfId="4556" xr:uid="{00000000-0005-0000-0000-0000C2110000}"/>
    <cellStyle name="Célula de Verificação 4" xfId="4557" xr:uid="{00000000-0005-0000-0000-0000C3110000}"/>
    <cellStyle name="Célula de Verificação 40" xfId="4558" xr:uid="{00000000-0005-0000-0000-0000C4110000}"/>
    <cellStyle name="Célula de Verificação 41" xfId="4559" xr:uid="{00000000-0005-0000-0000-0000C5110000}"/>
    <cellStyle name="Célula de Verificação 42" xfId="4560" xr:uid="{00000000-0005-0000-0000-0000C6110000}"/>
    <cellStyle name="Célula de Verificação 43" xfId="4561" xr:uid="{00000000-0005-0000-0000-0000C7110000}"/>
    <cellStyle name="Célula de Verificação 44" xfId="4562" xr:uid="{00000000-0005-0000-0000-0000C8110000}"/>
    <cellStyle name="Célula de Verificação 45" xfId="4563" xr:uid="{00000000-0005-0000-0000-0000C9110000}"/>
    <cellStyle name="Célula de Verificação 46" xfId="4564" xr:uid="{00000000-0005-0000-0000-0000CA110000}"/>
    <cellStyle name="Célula de Verificação 47" xfId="4565" xr:uid="{00000000-0005-0000-0000-0000CB110000}"/>
    <cellStyle name="Célula de Verificação 48" xfId="4566" xr:uid="{00000000-0005-0000-0000-0000CC110000}"/>
    <cellStyle name="Célula de Verificação 49" xfId="4567" xr:uid="{00000000-0005-0000-0000-0000CD110000}"/>
    <cellStyle name="Célula de Verificação 5" xfId="4568" xr:uid="{00000000-0005-0000-0000-0000CE110000}"/>
    <cellStyle name="Célula de Verificação 50" xfId="4569" xr:uid="{00000000-0005-0000-0000-0000CF110000}"/>
    <cellStyle name="Célula de Verificação 51" xfId="4570" xr:uid="{00000000-0005-0000-0000-0000D0110000}"/>
    <cellStyle name="Célula de Verificação 52" xfId="4571" xr:uid="{00000000-0005-0000-0000-0000D1110000}"/>
    <cellStyle name="Célula de Verificação 53" xfId="4572" xr:uid="{00000000-0005-0000-0000-0000D2110000}"/>
    <cellStyle name="Célula de Verificação 54" xfId="4573" xr:uid="{00000000-0005-0000-0000-0000D3110000}"/>
    <cellStyle name="Célula de Verificação 55" xfId="4574" xr:uid="{00000000-0005-0000-0000-0000D4110000}"/>
    <cellStyle name="Célula de Verificação 56" xfId="4575" xr:uid="{00000000-0005-0000-0000-0000D5110000}"/>
    <cellStyle name="Célula de Verificação 57" xfId="4576" xr:uid="{00000000-0005-0000-0000-0000D6110000}"/>
    <cellStyle name="Célula de Verificação 58" xfId="4577" xr:uid="{00000000-0005-0000-0000-0000D7110000}"/>
    <cellStyle name="Célula de Verificação 59" xfId="4578" xr:uid="{00000000-0005-0000-0000-0000D8110000}"/>
    <cellStyle name="Célula de Verificação 6" xfId="4579" xr:uid="{00000000-0005-0000-0000-0000D9110000}"/>
    <cellStyle name="Célula de Verificação 60" xfId="4580" xr:uid="{00000000-0005-0000-0000-0000DA110000}"/>
    <cellStyle name="Célula de Verificação 61" xfId="4581" xr:uid="{00000000-0005-0000-0000-0000DB110000}"/>
    <cellStyle name="Célula de Verificação 62" xfId="4582" xr:uid="{00000000-0005-0000-0000-0000DC110000}"/>
    <cellStyle name="Célula de Verificação 63" xfId="4583" xr:uid="{00000000-0005-0000-0000-0000DD110000}"/>
    <cellStyle name="Célula de Verificação 64" xfId="4584" xr:uid="{00000000-0005-0000-0000-0000DE110000}"/>
    <cellStyle name="Célula de Verificação 7" xfId="4585" xr:uid="{00000000-0005-0000-0000-0000DF110000}"/>
    <cellStyle name="Célula de Verificação 8" xfId="4586" xr:uid="{00000000-0005-0000-0000-0000E0110000}"/>
    <cellStyle name="Célula de Verificação 9" xfId="4587" xr:uid="{00000000-0005-0000-0000-0000E1110000}"/>
    <cellStyle name="Célula Vinculada 10" xfId="4588" xr:uid="{00000000-0005-0000-0000-0000E2110000}"/>
    <cellStyle name="Célula Vinculada 11" xfId="4589" xr:uid="{00000000-0005-0000-0000-0000E3110000}"/>
    <cellStyle name="Célula Vinculada 12" xfId="4590" xr:uid="{00000000-0005-0000-0000-0000E4110000}"/>
    <cellStyle name="Célula Vinculada 13" xfId="4591" xr:uid="{00000000-0005-0000-0000-0000E5110000}"/>
    <cellStyle name="Célula Vinculada 14" xfId="4592" xr:uid="{00000000-0005-0000-0000-0000E6110000}"/>
    <cellStyle name="Célula Vinculada 15" xfId="4593" xr:uid="{00000000-0005-0000-0000-0000E7110000}"/>
    <cellStyle name="Célula Vinculada 16" xfId="4594" xr:uid="{00000000-0005-0000-0000-0000E8110000}"/>
    <cellStyle name="Célula Vinculada 17" xfId="4595" xr:uid="{00000000-0005-0000-0000-0000E9110000}"/>
    <cellStyle name="Célula Vinculada 18" xfId="4596" xr:uid="{00000000-0005-0000-0000-0000EA110000}"/>
    <cellStyle name="Célula Vinculada 19" xfId="4597" xr:uid="{00000000-0005-0000-0000-0000EB110000}"/>
    <cellStyle name="Célula Vinculada 2" xfId="4598" xr:uid="{00000000-0005-0000-0000-0000EC110000}"/>
    <cellStyle name="Célula Vinculada 2 2" xfId="4599" xr:uid="{00000000-0005-0000-0000-0000ED110000}"/>
    <cellStyle name="Célula Vinculada 2 3" xfId="4600" xr:uid="{00000000-0005-0000-0000-0000EE110000}"/>
    <cellStyle name="Célula Vinculada 20" xfId="4601" xr:uid="{00000000-0005-0000-0000-0000EF110000}"/>
    <cellStyle name="Célula Vinculada 21" xfId="4602" xr:uid="{00000000-0005-0000-0000-0000F0110000}"/>
    <cellStyle name="Célula Vinculada 22" xfId="4603" xr:uid="{00000000-0005-0000-0000-0000F1110000}"/>
    <cellStyle name="Célula Vinculada 23" xfId="4604" xr:uid="{00000000-0005-0000-0000-0000F2110000}"/>
    <cellStyle name="Célula Vinculada 24" xfId="4605" xr:uid="{00000000-0005-0000-0000-0000F3110000}"/>
    <cellStyle name="Célula Vinculada 25" xfId="4606" xr:uid="{00000000-0005-0000-0000-0000F4110000}"/>
    <cellStyle name="Célula Vinculada 26" xfId="4607" xr:uid="{00000000-0005-0000-0000-0000F5110000}"/>
    <cellStyle name="Célula Vinculada 27" xfId="4608" xr:uid="{00000000-0005-0000-0000-0000F6110000}"/>
    <cellStyle name="Célula Vinculada 28" xfId="4609" xr:uid="{00000000-0005-0000-0000-0000F7110000}"/>
    <cellStyle name="Célula Vinculada 29" xfId="4610" xr:uid="{00000000-0005-0000-0000-0000F8110000}"/>
    <cellStyle name="Célula Vinculada 3" xfId="4611" xr:uid="{00000000-0005-0000-0000-0000F9110000}"/>
    <cellStyle name="Célula Vinculada 3 2" xfId="4612" xr:uid="{00000000-0005-0000-0000-0000FA110000}"/>
    <cellStyle name="Célula Vinculada 30" xfId="4613" xr:uid="{00000000-0005-0000-0000-0000FB110000}"/>
    <cellStyle name="Célula Vinculada 31" xfId="4614" xr:uid="{00000000-0005-0000-0000-0000FC110000}"/>
    <cellStyle name="Célula Vinculada 32" xfId="4615" xr:uid="{00000000-0005-0000-0000-0000FD110000}"/>
    <cellStyle name="Célula Vinculada 33" xfId="4616" xr:uid="{00000000-0005-0000-0000-0000FE110000}"/>
    <cellStyle name="Célula Vinculada 34" xfId="4617" xr:uid="{00000000-0005-0000-0000-0000FF110000}"/>
    <cellStyle name="Célula Vinculada 35" xfId="4618" xr:uid="{00000000-0005-0000-0000-000000120000}"/>
    <cellStyle name="Célula Vinculada 36" xfId="4619" xr:uid="{00000000-0005-0000-0000-000001120000}"/>
    <cellStyle name="Célula Vinculada 37" xfId="4620" xr:uid="{00000000-0005-0000-0000-000002120000}"/>
    <cellStyle name="Célula Vinculada 38" xfId="4621" xr:uid="{00000000-0005-0000-0000-000003120000}"/>
    <cellStyle name="Célula Vinculada 39" xfId="4622" xr:uid="{00000000-0005-0000-0000-000004120000}"/>
    <cellStyle name="Célula Vinculada 4" xfId="4623" xr:uid="{00000000-0005-0000-0000-000005120000}"/>
    <cellStyle name="Célula Vinculada 40" xfId="4624" xr:uid="{00000000-0005-0000-0000-000006120000}"/>
    <cellStyle name="Célula Vinculada 41" xfId="4625" xr:uid="{00000000-0005-0000-0000-000007120000}"/>
    <cellStyle name="Célula Vinculada 42" xfId="4626" xr:uid="{00000000-0005-0000-0000-000008120000}"/>
    <cellStyle name="Célula Vinculada 43" xfId="4627" xr:uid="{00000000-0005-0000-0000-000009120000}"/>
    <cellStyle name="Célula Vinculada 44" xfId="4628" xr:uid="{00000000-0005-0000-0000-00000A120000}"/>
    <cellStyle name="Célula Vinculada 45" xfId="4629" xr:uid="{00000000-0005-0000-0000-00000B120000}"/>
    <cellStyle name="Célula Vinculada 46" xfId="4630" xr:uid="{00000000-0005-0000-0000-00000C120000}"/>
    <cellStyle name="Célula Vinculada 47" xfId="4631" xr:uid="{00000000-0005-0000-0000-00000D120000}"/>
    <cellStyle name="Célula Vinculada 48" xfId="4632" xr:uid="{00000000-0005-0000-0000-00000E120000}"/>
    <cellStyle name="Célula Vinculada 49" xfId="4633" xr:uid="{00000000-0005-0000-0000-00000F120000}"/>
    <cellStyle name="Célula Vinculada 5" xfId="4634" xr:uid="{00000000-0005-0000-0000-000010120000}"/>
    <cellStyle name="Célula Vinculada 50" xfId="4635" xr:uid="{00000000-0005-0000-0000-000011120000}"/>
    <cellStyle name="Célula Vinculada 51" xfId="4636" xr:uid="{00000000-0005-0000-0000-000012120000}"/>
    <cellStyle name="Célula Vinculada 52" xfId="4637" xr:uid="{00000000-0005-0000-0000-000013120000}"/>
    <cellStyle name="Célula Vinculada 53" xfId="4638" xr:uid="{00000000-0005-0000-0000-000014120000}"/>
    <cellStyle name="Célula Vinculada 54" xfId="4639" xr:uid="{00000000-0005-0000-0000-000015120000}"/>
    <cellStyle name="Célula Vinculada 55" xfId="4640" xr:uid="{00000000-0005-0000-0000-000016120000}"/>
    <cellStyle name="Célula Vinculada 56" xfId="4641" xr:uid="{00000000-0005-0000-0000-000017120000}"/>
    <cellStyle name="Célula Vinculada 57" xfId="4642" xr:uid="{00000000-0005-0000-0000-000018120000}"/>
    <cellStyle name="Célula Vinculada 58" xfId="4643" xr:uid="{00000000-0005-0000-0000-000019120000}"/>
    <cellStyle name="Célula Vinculada 59" xfId="4644" xr:uid="{00000000-0005-0000-0000-00001A120000}"/>
    <cellStyle name="Célula Vinculada 6" xfId="4645" xr:uid="{00000000-0005-0000-0000-00001B120000}"/>
    <cellStyle name="Célula Vinculada 60" xfId="4646" xr:uid="{00000000-0005-0000-0000-00001C120000}"/>
    <cellStyle name="Célula Vinculada 61" xfId="4647" xr:uid="{00000000-0005-0000-0000-00001D120000}"/>
    <cellStyle name="Célula Vinculada 62" xfId="4648" xr:uid="{00000000-0005-0000-0000-00001E120000}"/>
    <cellStyle name="Célula Vinculada 63" xfId="4649" xr:uid="{00000000-0005-0000-0000-00001F120000}"/>
    <cellStyle name="Célula Vinculada 64" xfId="4650" xr:uid="{00000000-0005-0000-0000-000020120000}"/>
    <cellStyle name="Célula Vinculada 7" xfId="4651" xr:uid="{00000000-0005-0000-0000-000021120000}"/>
    <cellStyle name="Célula Vinculada 8" xfId="4652" xr:uid="{00000000-0005-0000-0000-000022120000}"/>
    <cellStyle name="Célula Vinculada 9" xfId="4653" xr:uid="{00000000-0005-0000-0000-000023120000}"/>
    <cellStyle name="Comma" xfId="6265" builtinId="3"/>
    <cellStyle name="Currency" xfId="6262" builtinId="4"/>
    <cellStyle name="Ênfase1 10" xfId="4654" xr:uid="{00000000-0005-0000-0000-000024120000}"/>
    <cellStyle name="Ênfase1 11" xfId="4655" xr:uid="{00000000-0005-0000-0000-000025120000}"/>
    <cellStyle name="Ênfase1 12" xfId="4656" xr:uid="{00000000-0005-0000-0000-000026120000}"/>
    <cellStyle name="Ênfase1 13" xfId="4657" xr:uid="{00000000-0005-0000-0000-000027120000}"/>
    <cellStyle name="Ênfase1 14" xfId="4658" xr:uid="{00000000-0005-0000-0000-000028120000}"/>
    <cellStyle name="Ênfase1 15" xfId="4659" xr:uid="{00000000-0005-0000-0000-000029120000}"/>
    <cellStyle name="Ênfase1 16" xfId="4660" xr:uid="{00000000-0005-0000-0000-00002A120000}"/>
    <cellStyle name="Ênfase1 17" xfId="4661" xr:uid="{00000000-0005-0000-0000-00002B120000}"/>
    <cellStyle name="Ênfase1 18" xfId="4662" xr:uid="{00000000-0005-0000-0000-00002C120000}"/>
    <cellStyle name="Ênfase1 19" xfId="4663" xr:uid="{00000000-0005-0000-0000-00002D120000}"/>
    <cellStyle name="Ênfase1 2" xfId="4664" xr:uid="{00000000-0005-0000-0000-00002E120000}"/>
    <cellStyle name="Ênfase1 2 2" xfId="4665" xr:uid="{00000000-0005-0000-0000-00002F120000}"/>
    <cellStyle name="Ênfase1 2 3" xfId="4666" xr:uid="{00000000-0005-0000-0000-000030120000}"/>
    <cellStyle name="Ênfase1 20" xfId="4667" xr:uid="{00000000-0005-0000-0000-000031120000}"/>
    <cellStyle name="Ênfase1 21" xfId="4668" xr:uid="{00000000-0005-0000-0000-000032120000}"/>
    <cellStyle name="Ênfase1 22" xfId="4669" xr:uid="{00000000-0005-0000-0000-000033120000}"/>
    <cellStyle name="Ênfase1 23" xfId="4670" xr:uid="{00000000-0005-0000-0000-000034120000}"/>
    <cellStyle name="Ênfase1 24" xfId="4671" xr:uid="{00000000-0005-0000-0000-000035120000}"/>
    <cellStyle name="Ênfase1 25" xfId="4672" xr:uid="{00000000-0005-0000-0000-000036120000}"/>
    <cellStyle name="Ênfase1 26" xfId="4673" xr:uid="{00000000-0005-0000-0000-000037120000}"/>
    <cellStyle name="Ênfase1 27" xfId="4674" xr:uid="{00000000-0005-0000-0000-000038120000}"/>
    <cellStyle name="Ênfase1 28" xfId="4675" xr:uid="{00000000-0005-0000-0000-000039120000}"/>
    <cellStyle name="Ênfase1 29" xfId="4676" xr:uid="{00000000-0005-0000-0000-00003A120000}"/>
    <cellStyle name="Ênfase1 3" xfId="4677" xr:uid="{00000000-0005-0000-0000-00003B120000}"/>
    <cellStyle name="Ênfase1 3 2" xfId="4678" xr:uid="{00000000-0005-0000-0000-00003C120000}"/>
    <cellStyle name="Ênfase1 30" xfId="4679" xr:uid="{00000000-0005-0000-0000-00003D120000}"/>
    <cellStyle name="Ênfase1 31" xfId="4680" xr:uid="{00000000-0005-0000-0000-00003E120000}"/>
    <cellStyle name="Ênfase1 32" xfId="4681" xr:uid="{00000000-0005-0000-0000-00003F120000}"/>
    <cellStyle name="Ênfase1 33" xfId="4682" xr:uid="{00000000-0005-0000-0000-000040120000}"/>
    <cellStyle name="Ênfase1 34" xfId="4683" xr:uid="{00000000-0005-0000-0000-000041120000}"/>
    <cellStyle name="Ênfase1 35" xfId="4684" xr:uid="{00000000-0005-0000-0000-000042120000}"/>
    <cellStyle name="Ênfase1 36" xfId="4685" xr:uid="{00000000-0005-0000-0000-000043120000}"/>
    <cellStyle name="Ênfase1 37" xfId="4686" xr:uid="{00000000-0005-0000-0000-000044120000}"/>
    <cellStyle name="Ênfase1 38" xfId="4687" xr:uid="{00000000-0005-0000-0000-000045120000}"/>
    <cellStyle name="Ênfase1 39" xfId="4688" xr:uid="{00000000-0005-0000-0000-000046120000}"/>
    <cellStyle name="Ênfase1 4" xfId="4689" xr:uid="{00000000-0005-0000-0000-000047120000}"/>
    <cellStyle name="Ênfase1 40" xfId="4690" xr:uid="{00000000-0005-0000-0000-000048120000}"/>
    <cellStyle name="Ênfase1 41" xfId="4691" xr:uid="{00000000-0005-0000-0000-000049120000}"/>
    <cellStyle name="Ênfase1 42" xfId="4692" xr:uid="{00000000-0005-0000-0000-00004A120000}"/>
    <cellStyle name="Ênfase1 43" xfId="4693" xr:uid="{00000000-0005-0000-0000-00004B120000}"/>
    <cellStyle name="Ênfase1 44" xfId="4694" xr:uid="{00000000-0005-0000-0000-00004C120000}"/>
    <cellStyle name="Ênfase1 45" xfId="4695" xr:uid="{00000000-0005-0000-0000-00004D120000}"/>
    <cellStyle name="Ênfase1 46" xfId="4696" xr:uid="{00000000-0005-0000-0000-00004E120000}"/>
    <cellStyle name="Ênfase1 47" xfId="4697" xr:uid="{00000000-0005-0000-0000-00004F120000}"/>
    <cellStyle name="Ênfase1 48" xfId="4698" xr:uid="{00000000-0005-0000-0000-000050120000}"/>
    <cellStyle name="Ênfase1 49" xfId="4699" xr:uid="{00000000-0005-0000-0000-000051120000}"/>
    <cellStyle name="Ênfase1 5" xfId="4700" xr:uid="{00000000-0005-0000-0000-000052120000}"/>
    <cellStyle name="Ênfase1 50" xfId="4701" xr:uid="{00000000-0005-0000-0000-000053120000}"/>
    <cellStyle name="Ênfase1 51" xfId="4702" xr:uid="{00000000-0005-0000-0000-000054120000}"/>
    <cellStyle name="Ênfase1 52" xfId="4703" xr:uid="{00000000-0005-0000-0000-000055120000}"/>
    <cellStyle name="Ênfase1 53" xfId="4704" xr:uid="{00000000-0005-0000-0000-000056120000}"/>
    <cellStyle name="Ênfase1 54" xfId="4705" xr:uid="{00000000-0005-0000-0000-000057120000}"/>
    <cellStyle name="Ênfase1 55" xfId="4706" xr:uid="{00000000-0005-0000-0000-000058120000}"/>
    <cellStyle name="Ênfase1 56" xfId="4707" xr:uid="{00000000-0005-0000-0000-000059120000}"/>
    <cellStyle name="Ênfase1 57" xfId="4708" xr:uid="{00000000-0005-0000-0000-00005A120000}"/>
    <cellStyle name="Ênfase1 58" xfId="4709" xr:uid="{00000000-0005-0000-0000-00005B120000}"/>
    <cellStyle name="Ênfase1 59" xfId="4710" xr:uid="{00000000-0005-0000-0000-00005C120000}"/>
    <cellStyle name="Ênfase1 6" xfId="4711" xr:uid="{00000000-0005-0000-0000-00005D120000}"/>
    <cellStyle name="Ênfase1 60" xfId="4712" xr:uid="{00000000-0005-0000-0000-00005E120000}"/>
    <cellStyle name="Ênfase1 61" xfId="4713" xr:uid="{00000000-0005-0000-0000-00005F120000}"/>
    <cellStyle name="Ênfase1 62" xfId="4714" xr:uid="{00000000-0005-0000-0000-000060120000}"/>
    <cellStyle name="Ênfase1 63" xfId="4715" xr:uid="{00000000-0005-0000-0000-000061120000}"/>
    <cellStyle name="Ênfase1 64" xfId="4716" xr:uid="{00000000-0005-0000-0000-000062120000}"/>
    <cellStyle name="Ênfase1 7" xfId="4717" xr:uid="{00000000-0005-0000-0000-000063120000}"/>
    <cellStyle name="Ênfase1 8" xfId="4718" xr:uid="{00000000-0005-0000-0000-000064120000}"/>
    <cellStyle name="Ênfase1 9" xfId="4719" xr:uid="{00000000-0005-0000-0000-000065120000}"/>
    <cellStyle name="Ênfase2 10" xfId="4720" xr:uid="{00000000-0005-0000-0000-000066120000}"/>
    <cellStyle name="Ênfase2 11" xfId="4721" xr:uid="{00000000-0005-0000-0000-000067120000}"/>
    <cellStyle name="Ênfase2 12" xfId="4722" xr:uid="{00000000-0005-0000-0000-000068120000}"/>
    <cellStyle name="Ênfase2 13" xfId="4723" xr:uid="{00000000-0005-0000-0000-000069120000}"/>
    <cellStyle name="Ênfase2 14" xfId="4724" xr:uid="{00000000-0005-0000-0000-00006A120000}"/>
    <cellStyle name="Ênfase2 15" xfId="4725" xr:uid="{00000000-0005-0000-0000-00006B120000}"/>
    <cellStyle name="Ênfase2 16" xfId="4726" xr:uid="{00000000-0005-0000-0000-00006C120000}"/>
    <cellStyle name="Ênfase2 17" xfId="4727" xr:uid="{00000000-0005-0000-0000-00006D120000}"/>
    <cellStyle name="Ênfase2 18" xfId="4728" xr:uid="{00000000-0005-0000-0000-00006E120000}"/>
    <cellStyle name="Ênfase2 19" xfId="4729" xr:uid="{00000000-0005-0000-0000-00006F120000}"/>
    <cellStyle name="Ênfase2 2" xfId="4730" xr:uid="{00000000-0005-0000-0000-000070120000}"/>
    <cellStyle name="Ênfase2 2 2" xfId="4731" xr:uid="{00000000-0005-0000-0000-000071120000}"/>
    <cellStyle name="Ênfase2 2 3" xfId="4732" xr:uid="{00000000-0005-0000-0000-000072120000}"/>
    <cellStyle name="Ênfase2 20" xfId="4733" xr:uid="{00000000-0005-0000-0000-000073120000}"/>
    <cellStyle name="Ênfase2 21" xfId="4734" xr:uid="{00000000-0005-0000-0000-000074120000}"/>
    <cellStyle name="Ênfase2 22" xfId="4735" xr:uid="{00000000-0005-0000-0000-000075120000}"/>
    <cellStyle name="Ênfase2 23" xfId="4736" xr:uid="{00000000-0005-0000-0000-000076120000}"/>
    <cellStyle name="Ênfase2 24" xfId="4737" xr:uid="{00000000-0005-0000-0000-000077120000}"/>
    <cellStyle name="Ênfase2 25" xfId="4738" xr:uid="{00000000-0005-0000-0000-000078120000}"/>
    <cellStyle name="Ênfase2 26" xfId="4739" xr:uid="{00000000-0005-0000-0000-000079120000}"/>
    <cellStyle name="Ênfase2 27" xfId="4740" xr:uid="{00000000-0005-0000-0000-00007A120000}"/>
    <cellStyle name="Ênfase2 28" xfId="4741" xr:uid="{00000000-0005-0000-0000-00007B120000}"/>
    <cellStyle name="Ênfase2 29" xfId="4742" xr:uid="{00000000-0005-0000-0000-00007C120000}"/>
    <cellStyle name="Ênfase2 3" xfId="4743" xr:uid="{00000000-0005-0000-0000-00007D120000}"/>
    <cellStyle name="Ênfase2 3 2" xfId="4744" xr:uid="{00000000-0005-0000-0000-00007E120000}"/>
    <cellStyle name="Ênfase2 30" xfId="4745" xr:uid="{00000000-0005-0000-0000-00007F120000}"/>
    <cellStyle name="Ênfase2 31" xfId="4746" xr:uid="{00000000-0005-0000-0000-000080120000}"/>
    <cellStyle name="Ênfase2 32" xfId="4747" xr:uid="{00000000-0005-0000-0000-000081120000}"/>
    <cellStyle name="Ênfase2 33" xfId="4748" xr:uid="{00000000-0005-0000-0000-000082120000}"/>
    <cellStyle name="Ênfase2 34" xfId="4749" xr:uid="{00000000-0005-0000-0000-000083120000}"/>
    <cellStyle name="Ênfase2 35" xfId="4750" xr:uid="{00000000-0005-0000-0000-000084120000}"/>
    <cellStyle name="Ênfase2 36" xfId="4751" xr:uid="{00000000-0005-0000-0000-000085120000}"/>
    <cellStyle name="Ênfase2 37" xfId="4752" xr:uid="{00000000-0005-0000-0000-000086120000}"/>
    <cellStyle name="Ênfase2 38" xfId="4753" xr:uid="{00000000-0005-0000-0000-000087120000}"/>
    <cellStyle name="Ênfase2 39" xfId="4754" xr:uid="{00000000-0005-0000-0000-000088120000}"/>
    <cellStyle name="Ênfase2 4" xfId="4755" xr:uid="{00000000-0005-0000-0000-000089120000}"/>
    <cellStyle name="Ênfase2 40" xfId="4756" xr:uid="{00000000-0005-0000-0000-00008A120000}"/>
    <cellStyle name="Ênfase2 41" xfId="4757" xr:uid="{00000000-0005-0000-0000-00008B120000}"/>
    <cellStyle name="Ênfase2 42" xfId="4758" xr:uid="{00000000-0005-0000-0000-00008C120000}"/>
    <cellStyle name="Ênfase2 43" xfId="4759" xr:uid="{00000000-0005-0000-0000-00008D120000}"/>
    <cellStyle name="Ênfase2 44" xfId="4760" xr:uid="{00000000-0005-0000-0000-00008E120000}"/>
    <cellStyle name="Ênfase2 45" xfId="4761" xr:uid="{00000000-0005-0000-0000-00008F120000}"/>
    <cellStyle name="Ênfase2 46" xfId="4762" xr:uid="{00000000-0005-0000-0000-000090120000}"/>
    <cellStyle name="Ênfase2 47" xfId="4763" xr:uid="{00000000-0005-0000-0000-000091120000}"/>
    <cellStyle name="Ênfase2 48" xfId="4764" xr:uid="{00000000-0005-0000-0000-000092120000}"/>
    <cellStyle name="Ênfase2 49" xfId="4765" xr:uid="{00000000-0005-0000-0000-000093120000}"/>
    <cellStyle name="Ênfase2 5" xfId="4766" xr:uid="{00000000-0005-0000-0000-000094120000}"/>
    <cellStyle name="Ênfase2 50" xfId="4767" xr:uid="{00000000-0005-0000-0000-000095120000}"/>
    <cellStyle name="Ênfase2 51" xfId="4768" xr:uid="{00000000-0005-0000-0000-000096120000}"/>
    <cellStyle name="Ênfase2 52" xfId="4769" xr:uid="{00000000-0005-0000-0000-000097120000}"/>
    <cellStyle name="Ênfase2 53" xfId="4770" xr:uid="{00000000-0005-0000-0000-000098120000}"/>
    <cellStyle name="Ênfase2 54" xfId="4771" xr:uid="{00000000-0005-0000-0000-000099120000}"/>
    <cellStyle name="Ênfase2 55" xfId="4772" xr:uid="{00000000-0005-0000-0000-00009A120000}"/>
    <cellStyle name="Ênfase2 56" xfId="4773" xr:uid="{00000000-0005-0000-0000-00009B120000}"/>
    <cellStyle name="Ênfase2 57" xfId="4774" xr:uid="{00000000-0005-0000-0000-00009C120000}"/>
    <cellStyle name="Ênfase2 58" xfId="4775" xr:uid="{00000000-0005-0000-0000-00009D120000}"/>
    <cellStyle name="Ênfase2 59" xfId="4776" xr:uid="{00000000-0005-0000-0000-00009E120000}"/>
    <cellStyle name="Ênfase2 6" xfId="4777" xr:uid="{00000000-0005-0000-0000-00009F120000}"/>
    <cellStyle name="Ênfase2 60" xfId="4778" xr:uid="{00000000-0005-0000-0000-0000A0120000}"/>
    <cellStyle name="Ênfase2 61" xfId="4779" xr:uid="{00000000-0005-0000-0000-0000A1120000}"/>
    <cellStyle name="Ênfase2 62" xfId="4780" xr:uid="{00000000-0005-0000-0000-0000A2120000}"/>
    <cellStyle name="Ênfase2 63" xfId="4781" xr:uid="{00000000-0005-0000-0000-0000A3120000}"/>
    <cellStyle name="Ênfase2 64" xfId="4782" xr:uid="{00000000-0005-0000-0000-0000A4120000}"/>
    <cellStyle name="Ênfase2 7" xfId="4783" xr:uid="{00000000-0005-0000-0000-0000A5120000}"/>
    <cellStyle name="Ênfase2 8" xfId="4784" xr:uid="{00000000-0005-0000-0000-0000A6120000}"/>
    <cellStyle name="Ênfase2 9" xfId="4785" xr:uid="{00000000-0005-0000-0000-0000A7120000}"/>
    <cellStyle name="Ênfase3 10" xfId="4786" xr:uid="{00000000-0005-0000-0000-0000A8120000}"/>
    <cellStyle name="Ênfase3 11" xfId="4787" xr:uid="{00000000-0005-0000-0000-0000A9120000}"/>
    <cellStyle name="Ênfase3 12" xfId="4788" xr:uid="{00000000-0005-0000-0000-0000AA120000}"/>
    <cellStyle name="Ênfase3 13" xfId="4789" xr:uid="{00000000-0005-0000-0000-0000AB120000}"/>
    <cellStyle name="Ênfase3 14" xfId="4790" xr:uid="{00000000-0005-0000-0000-0000AC120000}"/>
    <cellStyle name="Ênfase3 15" xfId="4791" xr:uid="{00000000-0005-0000-0000-0000AD120000}"/>
    <cellStyle name="Ênfase3 16" xfId="4792" xr:uid="{00000000-0005-0000-0000-0000AE120000}"/>
    <cellStyle name="Ênfase3 17" xfId="4793" xr:uid="{00000000-0005-0000-0000-0000AF120000}"/>
    <cellStyle name="Ênfase3 18" xfId="4794" xr:uid="{00000000-0005-0000-0000-0000B0120000}"/>
    <cellStyle name="Ênfase3 19" xfId="4795" xr:uid="{00000000-0005-0000-0000-0000B1120000}"/>
    <cellStyle name="Ênfase3 2" xfId="4796" xr:uid="{00000000-0005-0000-0000-0000B2120000}"/>
    <cellStyle name="Ênfase3 2 2" xfId="4797" xr:uid="{00000000-0005-0000-0000-0000B3120000}"/>
    <cellStyle name="Ênfase3 2 3" xfId="4798" xr:uid="{00000000-0005-0000-0000-0000B4120000}"/>
    <cellStyle name="Ênfase3 20" xfId="4799" xr:uid="{00000000-0005-0000-0000-0000B5120000}"/>
    <cellStyle name="Ênfase3 21" xfId="4800" xr:uid="{00000000-0005-0000-0000-0000B6120000}"/>
    <cellStyle name="Ênfase3 22" xfId="4801" xr:uid="{00000000-0005-0000-0000-0000B7120000}"/>
    <cellStyle name="Ênfase3 23" xfId="4802" xr:uid="{00000000-0005-0000-0000-0000B8120000}"/>
    <cellStyle name="Ênfase3 24" xfId="4803" xr:uid="{00000000-0005-0000-0000-0000B9120000}"/>
    <cellStyle name="Ênfase3 25" xfId="4804" xr:uid="{00000000-0005-0000-0000-0000BA120000}"/>
    <cellStyle name="Ênfase3 26" xfId="4805" xr:uid="{00000000-0005-0000-0000-0000BB120000}"/>
    <cellStyle name="Ênfase3 27" xfId="4806" xr:uid="{00000000-0005-0000-0000-0000BC120000}"/>
    <cellStyle name="Ênfase3 28" xfId="4807" xr:uid="{00000000-0005-0000-0000-0000BD120000}"/>
    <cellStyle name="Ênfase3 29" xfId="4808" xr:uid="{00000000-0005-0000-0000-0000BE120000}"/>
    <cellStyle name="Ênfase3 3" xfId="4809" xr:uid="{00000000-0005-0000-0000-0000BF120000}"/>
    <cellStyle name="Ênfase3 3 2" xfId="4810" xr:uid="{00000000-0005-0000-0000-0000C0120000}"/>
    <cellStyle name="Ênfase3 30" xfId="4811" xr:uid="{00000000-0005-0000-0000-0000C1120000}"/>
    <cellStyle name="Ênfase3 31" xfId="4812" xr:uid="{00000000-0005-0000-0000-0000C2120000}"/>
    <cellStyle name="Ênfase3 32" xfId="4813" xr:uid="{00000000-0005-0000-0000-0000C3120000}"/>
    <cellStyle name="Ênfase3 33" xfId="4814" xr:uid="{00000000-0005-0000-0000-0000C4120000}"/>
    <cellStyle name="Ênfase3 34" xfId="4815" xr:uid="{00000000-0005-0000-0000-0000C5120000}"/>
    <cellStyle name="Ênfase3 35" xfId="4816" xr:uid="{00000000-0005-0000-0000-0000C6120000}"/>
    <cellStyle name="Ênfase3 36" xfId="4817" xr:uid="{00000000-0005-0000-0000-0000C7120000}"/>
    <cellStyle name="Ênfase3 37" xfId="4818" xr:uid="{00000000-0005-0000-0000-0000C8120000}"/>
    <cellStyle name="Ênfase3 38" xfId="4819" xr:uid="{00000000-0005-0000-0000-0000C9120000}"/>
    <cellStyle name="Ênfase3 39" xfId="4820" xr:uid="{00000000-0005-0000-0000-0000CA120000}"/>
    <cellStyle name="Ênfase3 4" xfId="4821" xr:uid="{00000000-0005-0000-0000-0000CB120000}"/>
    <cellStyle name="Ênfase3 40" xfId="4822" xr:uid="{00000000-0005-0000-0000-0000CC120000}"/>
    <cellStyle name="Ênfase3 41" xfId="4823" xr:uid="{00000000-0005-0000-0000-0000CD120000}"/>
    <cellStyle name="Ênfase3 42" xfId="4824" xr:uid="{00000000-0005-0000-0000-0000CE120000}"/>
    <cellStyle name="Ênfase3 43" xfId="4825" xr:uid="{00000000-0005-0000-0000-0000CF120000}"/>
    <cellStyle name="Ênfase3 44" xfId="4826" xr:uid="{00000000-0005-0000-0000-0000D0120000}"/>
    <cellStyle name="Ênfase3 45" xfId="4827" xr:uid="{00000000-0005-0000-0000-0000D1120000}"/>
    <cellStyle name="Ênfase3 46" xfId="4828" xr:uid="{00000000-0005-0000-0000-0000D2120000}"/>
    <cellStyle name="Ênfase3 47" xfId="4829" xr:uid="{00000000-0005-0000-0000-0000D3120000}"/>
    <cellStyle name="Ênfase3 48" xfId="4830" xr:uid="{00000000-0005-0000-0000-0000D4120000}"/>
    <cellStyle name="Ênfase3 49" xfId="4831" xr:uid="{00000000-0005-0000-0000-0000D5120000}"/>
    <cellStyle name="Ênfase3 5" xfId="4832" xr:uid="{00000000-0005-0000-0000-0000D6120000}"/>
    <cellStyle name="Ênfase3 50" xfId="4833" xr:uid="{00000000-0005-0000-0000-0000D7120000}"/>
    <cellStyle name="Ênfase3 51" xfId="4834" xr:uid="{00000000-0005-0000-0000-0000D8120000}"/>
    <cellStyle name="Ênfase3 52" xfId="4835" xr:uid="{00000000-0005-0000-0000-0000D9120000}"/>
    <cellStyle name="Ênfase3 53" xfId="4836" xr:uid="{00000000-0005-0000-0000-0000DA120000}"/>
    <cellStyle name="Ênfase3 54" xfId="4837" xr:uid="{00000000-0005-0000-0000-0000DB120000}"/>
    <cellStyle name="Ênfase3 55" xfId="4838" xr:uid="{00000000-0005-0000-0000-0000DC120000}"/>
    <cellStyle name="Ênfase3 56" xfId="4839" xr:uid="{00000000-0005-0000-0000-0000DD120000}"/>
    <cellStyle name="Ênfase3 57" xfId="4840" xr:uid="{00000000-0005-0000-0000-0000DE120000}"/>
    <cellStyle name="Ênfase3 58" xfId="4841" xr:uid="{00000000-0005-0000-0000-0000DF120000}"/>
    <cellStyle name="Ênfase3 59" xfId="4842" xr:uid="{00000000-0005-0000-0000-0000E0120000}"/>
    <cellStyle name="Ênfase3 6" xfId="4843" xr:uid="{00000000-0005-0000-0000-0000E1120000}"/>
    <cellStyle name="Ênfase3 60" xfId="4844" xr:uid="{00000000-0005-0000-0000-0000E2120000}"/>
    <cellStyle name="Ênfase3 61" xfId="4845" xr:uid="{00000000-0005-0000-0000-0000E3120000}"/>
    <cellStyle name="Ênfase3 62" xfId="4846" xr:uid="{00000000-0005-0000-0000-0000E4120000}"/>
    <cellStyle name="Ênfase3 63" xfId="4847" xr:uid="{00000000-0005-0000-0000-0000E5120000}"/>
    <cellStyle name="Ênfase3 64" xfId="4848" xr:uid="{00000000-0005-0000-0000-0000E6120000}"/>
    <cellStyle name="Ênfase3 7" xfId="4849" xr:uid="{00000000-0005-0000-0000-0000E7120000}"/>
    <cellStyle name="Ênfase3 8" xfId="4850" xr:uid="{00000000-0005-0000-0000-0000E8120000}"/>
    <cellStyle name="Ênfase3 9" xfId="4851" xr:uid="{00000000-0005-0000-0000-0000E9120000}"/>
    <cellStyle name="Ênfase4 10" xfId="4852" xr:uid="{00000000-0005-0000-0000-0000EA120000}"/>
    <cellStyle name="Ênfase4 11" xfId="4853" xr:uid="{00000000-0005-0000-0000-0000EB120000}"/>
    <cellStyle name="Ênfase4 12" xfId="4854" xr:uid="{00000000-0005-0000-0000-0000EC120000}"/>
    <cellStyle name="Ênfase4 13" xfId="4855" xr:uid="{00000000-0005-0000-0000-0000ED120000}"/>
    <cellStyle name="Ênfase4 14" xfId="4856" xr:uid="{00000000-0005-0000-0000-0000EE120000}"/>
    <cellStyle name="Ênfase4 15" xfId="4857" xr:uid="{00000000-0005-0000-0000-0000EF120000}"/>
    <cellStyle name="Ênfase4 16" xfId="4858" xr:uid="{00000000-0005-0000-0000-0000F0120000}"/>
    <cellStyle name="Ênfase4 17" xfId="4859" xr:uid="{00000000-0005-0000-0000-0000F1120000}"/>
    <cellStyle name="Ênfase4 18" xfId="4860" xr:uid="{00000000-0005-0000-0000-0000F2120000}"/>
    <cellStyle name="Ênfase4 19" xfId="4861" xr:uid="{00000000-0005-0000-0000-0000F3120000}"/>
    <cellStyle name="Ênfase4 2" xfId="4862" xr:uid="{00000000-0005-0000-0000-0000F4120000}"/>
    <cellStyle name="Ênfase4 2 2" xfId="4863" xr:uid="{00000000-0005-0000-0000-0000F5120000}"/>
    <cellStyle name="Ênfase4 2 3" xfId="4864" xr:uid="{00000000-0005-0000-0000-0000F6120000}"/>
    <cellStyle name="Ênfase4 20" xfId="4865" xr:uid="{00000000-0005-0000-0000-0000F7120000}"/>
    <cellStyle name="Ênfase4 21" xfId="4866" xr:uid="{00000000-0005-0000-0000-0000F8120000}"/>
    <cellStyle name="Ênfase4 22" xfId="4867" xr:uid="{00000000-0005-0000-0000-0000F9120000}"/>
    <cellStyle name="Ênfase4 23" xfId="4868" xr:uid="{00000000-0005-0000-0000-0000FA120000}"/>
    <cellStyle name="Ênfase4 24" xfId="4869" xr:uid="{00000000-0005-0000-0000-0000FB120000}"/>
    <cellStyle name="Ênfase4 25" xfId="4870" xr:uid="{00000000-0005-0000-0000-0000FC120000}"/>
    <cellStyle name="Ênfase4 26" xfId="4871" xr:uid="{00000000-0005-0000-0000-0000FD120000}"/>
    <cellStyle name="Ênfase4 27" xfId="4872" xr:uid="{00000000-0005-0000-0000-0000FE120000}"/>
    <cellStyle name="Ênfase4 28" xfId="4873" xr:uid="{00000000-0005-0000-0000-0000FF120000}"/>
    <cellStyle name="Ênfase4 29" xfId="4874" xr:uid="{00000000-0005-0000-0000-000000130000}"/>
    <cellStyle name="Ênfase4 3" xfId="4875" xr:uid="{00000000-0005-0000-0000-000001130000}"/>
    <cellStyle name="Ênfase4 3 2" xfId="4876" xr:uid="{00000000-0005-0000-0000-000002130000}"/>
    <cellStyle name="Ênfase4 30" xfId="4877" xr:uid="{00000000-0005-0000-0000-000003130000}"/>
    <cellStyle name="Ênfase4 31" xfId="4878" xr:uid="{00000000-0005-0000-0000-000004130000}"/>
    <cellStyle name="Ênfase4 32" xfId="4879" xr:uid="{00000000-0005-0000-0000-000005130000}"/>
    <cellStyle name="Ênfase4 33" xfId="4880" xr:uid="{00000000-0005-0000-0000-000006130000}"/>
    <cellStyle name="Ênfase4 34" xfId="4881" xr:uid="{00000000-0005-0000-0000-000007130000}"/>
    <cellStyle name="Ênfase4 35" xfId="4882" xr:uid="{00000000-0005-0000-0000-000008130000}"/>
    <cellStyle name="Ênfase4 36" xfId="4883" xr:uid="{00000000-0005-0000-0000-000009130000}"/>
    <cellStyle name="Ênfase4 37" xfId="4884" xr:uid="{00000000-0005-0000-0000-00000A130000}"/>
    <cellStyle name="Ênfase4 38" xfId="4885" xr:uid="{00000000-0005-0000-0000-00000B130000}"/>
    <cellStyle name="Ênfase4 39" xfId="4886" xr:uid="{00000000-0005-0000-0000-00000C130000}"/>
    <cellStyle name="Ênfase4 4" xfId="4887" xr:uid="{00000000-0005-0000-0000-00000D130000}"/>
    <cellStyle name="Ênfase4 40" xfId="4888" xr:uid="{00000000-0005-0000-0000-00000E130000}"/>
    <cellStyle name="Ênfase4 41" xfId="4889" xr:uid="{00000000-0005-0000-0000-00000F130000}"/>
    <cellStyle name="Ênfase4 42" xfId="4890" xr:uid="{00000000-0005-0000-0000-000010130000}"/>
    <cellStyle name="Ênfase4 43" xfId="4891" xr:uid="{00000000-0005-0000-0000-000011130000}"/>
    <cellStyle name="Ênfase4 44" xfId="4892" xr:uid="{00000000-0005-0000-0000-000012130000}"/>
    <cellStyle name="Ênfase4 45" xfId="4893" xr:uid="{00000000-0005-0000-0000-000013130000}"/>
    <cellStyle name="Ênfase4 46" xfId="4894" xr:uid="{00000000-0005-0000-0000-000014130000}"/>
    <cellStyle name="Ênfase4 47" xfId="4895" xr:uid="{00000000-0005-0000-0000-000015130000}"/>
    <cellStyle name="Ênfase4 48" xfId="4896" xr:uid="{00000000-0005-0000-0000-000016130000}"/>
    <cellStyle name="Ênfase4 49" xfId="4897" xr:uid="{00000000-0005-0000-0000-000017130000}"/>
    <cellStyle name="Ênfase4 5" xfId="4898" xr:uid="{00000000-0005-0000-0000-000018130000}"/>
    <cellStyle name="Ênfase4 50" xfId="4899" xr:uid="{00000000-0005-0000-0000-000019130000}"/>
    <cellStyle name="Ênfase4 51" xfId="4900" xr:uid="{00000000-0005-0000-0000-00001A130000}"/>
    <cellStyle name="Ênfase4 52" xfId="4901" xr:uid="{00000000-0005-0000-0000-00001B130000}"/>
    <cellStyle name="Ênfase4 53" xfId="4902" xr:uid="{00000000-0005-0000-0000-00001C130000}"/>
    <cellStyle name="Ênfase4 54" xfId="4903" xr:uid="{00000000-0005-0000-0000-00001D130000}"/>
    <cellStyle name="Ênfase4 55" xfId="4904" xr:uid="{00000000-0005-0000-0000-00001E130000}"/>
    <cellStyle name="Ênfase4 56" xfId="4905" xr:uid="{00000000-0005-0000-0000-00001F130000}"/>
    <cellStyle name="Ênfase4 57" xfId="4906" xr:uid="{00000000-0005-0000-0000-000020130000}"/>
    <cellStyle name="Ênfase4 58" xfId="4907" xr:uid="{00000000-0005-0000-0000-000021130000}"/>
    <cellStyle name="Ênfase4 59" xfId="4908" xr:uid="{00000000-0005-0000-0000-000022130000}"/>
    <cellStyle name="Ênfase4 6" xfId="4909" xr:uid="{00000000-0005-0000-0000-000023130000}"/>
    <cellStyle name="Ênfase4 60" xfId="4910" xr:uid="{00000000-0005-0000-0000-000024130000}"/>
    <cellStyle name="Ênfase4 61" xfId="4911" xr:uid="{00000000-0005-0000-0000-000025130000}"/>
    <cellStyle name="Ênfase4 62" xfId="4912" xr:uid="{00000000-0005-0000-0000-000026130000}"/>
    <cellStyle name="Ênfase4 63" xfId="4913" xr:uid="{00000000-0005-0000-0000-000027130000}"/>
    <cellStyle name="Ênfase4 64" xfId="4914" xr:uid="{00000000-0005-0000-0000-000028130000}"/>
    <cellStyle name="Ênfase4 7" xfId="4915" xr:uid="{00000000-0005-0000-0000-000029130000}"/>
    <cellStyle name="Ênfase4 8" xfId="4916" xr:uid="{00000000-0005-0000-0000-00002A130000}"/>
    <cellStyle name="Ênfase4 9" xfId="4917" xr:uid="{00000000-0005-0000-0000-00002B130000}"/>
    <cellStyle name="Ênfase5 10" xfId="4918" xr:uid="{00000000-0005-0000-0000-00002C130000}"/>
    <cellStyle name="Ênfase5 11" xfId="4919" xr:uid="{00000000-0005-0000-0000-00002D130000}"/>
    <cellStyle name="Ênfase5 12" xfId="4920" xr:uid="{00000000-0005-0000-0000-00002E130000}"/>
    <cellStyle name="Ênfase5 13" xfId="4921" xr:uid="{00000000-0005-0000-0000-00002F130000}"/>
    <cellStyle name="Ênfase5 14" xfId="4922" xr:uid="{00000000-0005-0000-0000-000030130000}"/>
    <cellStyle name="Ênfase5 15" xfId="4923" xr:uid="{00000000-0005-0000-0000-000031130000}"/>
    <cellStyle name="Ênfase5 16" xfId="4924" xr:uid="{00000000-0005-0000-0000-000032130000}"/>
    <cellStyle name="Ênfase5 17" xfId="4925" xr:uid="{00000000-0005-0000-0000-000033130000}"/>
    <cellStyle name="Ênfase5 18" xfId="4926" xr:uid="{00000000-0005-0000-0000-000034130000}"/>
    <cellStyle name="Ênfase5 19" xfId="4927" xr:uid="{00000000-0005-0000-0000-000035130000}"/>
    <cellStyle name="Ênfase5 2" xfId="4928" xr:uid="{00000000-0005-0000-0000-000036130000}"/>
    <cellStyle name="Ênfase5 2 2" xfId="4929" xr:uid="{00000000-0005-0000-0000-000037130000}"/>
    <cellStyle name="Ênfase5 2 3" xfId="4930" xr:uid="{00000000-0005-0000-0000-000038130000}"/>
    <cellStyle name="Ênfase5 20" xfId="4931" xr:uid="{00000000-0005-0000-0000-000039130000}"/>
    <cellStyle name="Ênfase5 21" xfId="4932" xr:uid="{00000000-0005-0000-0000-00003A130000}"/>
    <cellStyle name="Ênfase5 22" xfId="4933" xr:uid="{00000000-0005-0000-0000-00003B130000}"/>
    <cellStyle name="Ênfase5 23" xfId="4934" xr:uid="{00000000-0005-0000-0000-00003C130000}"/>
    <cellStyle name="Ênfase5 24" xfId="4935" xr:uid="{00000000-0005-0000-0000-00003D130000}"/>
    <cellStyle name="Ênfase5 25" xfId="4936" xr:uid="{00000000-0005-0000-0000-00003E130000}"/>
    <cellStyle name="Ênfase5 26" xfId="4937" xr:uid="{00000000-0005-0000-0000-00003F130000}"/>
    <cellStyle name="Ênfase5 27" xfId="4938" xr:uid="{00000000-0005-0000-0000-000040130000}"/>
    <cellStyle name="Ênfase5 28" xfId="4939" xr:uid="{00000000-0005-0000-0000-000041130000}"/>
    <cellStyle name="Ênfase5 29" xfId="4940" xr:uid="{00000000-0005-0000-0000-000042130000}"/>
    <cellStyle name="Ênfase5 3" xfId="4941" xr:uid="{00000000-0005-0000-0000-000043130000}"/>
    <cellStyle name="Ênfase5 3 2" xfId="4942" xr:uid="{00000000-0005-0000-0000-000044130000}"/>
    <cellStyle name="Ênfase5 30" xfId="4943" xr:uid="{00000000-0005-0000-0000-000045130000}"/>
    <cellStyle name="Ênfase5 31" xfId="4944" xr:uid="{00000000-0005-0000-0000-000046130000}"/>
    <cellStyle name="Ênfase5 32" xfId="4945" xr:uid="{00000000-0005-0000-0000-000047130000}"/>
    <cellStyle name="Ênfase5 33" xfId="4946" xr:uid="{00000000-0005-0000-0000-000048130000}"/>
    <cellStyle name="Ênfase5 34" xfId="4947" xr:uid="{00000000-0005-0000-0000-000049130000}"/>
    <cellStyle name="Ênfase5 35" xfId="4948" xr:uid="{00000000-0005-0000-0000-00004A130000}"/>
    <cellStyle name="Ênfase5 36" xfId="4949" xr:uid="{00000000-0005-0000-0000-00004B130000}"/>
    <cellStyle name="Ênfase5 37" xfId="4950" xr:uid="{00000000-0005-0000-0000-00004C130000}"/>
    <cellStyle name="Ênfase5 38" xfId="4951" xr:uid="{00000000-0005-0000-0000-00004D130000}"/>
    <cellStyle name="Ênfase5 39" xfId="4952" xr:uid="{00000000-0005-0000-0000-00004E130000}"/>
    <cellStyle name="Ênfase5 4" xfId="4953" xr:uid="{00000000-0005-0000-0000-00004F130000}"/>
    <cellStyle name="Ênfase5 40" xfId="4954" xr:uid="{00000000-0005-0000-0000-000050130000}"/>
    <cellStyle name="Ênfase5 41" xfId="4955" xr:uid="{00000000-0005-0000-0000-000051130000}"/>
    <cellStyle name="Ênfase5 42" xfId="4956" xr:uid="{00000000-0005-0000-0000-000052130000}"/>
    <cellStyle name="Ênfase5 43" xfId="4957" xr:uid="{00000000-0005-0000-0000-000053130000}"/>
    <cellStyle name="Ênfase5 44" xfId="4958" xr:uid="{00000000-0005-0000-0000-000054130000}"/>
    <cellStyle name="Ênfase5 45" xfId="4959" xr:uid="{00000000-0005-0000-0000-000055130000}"/>
    <cellStyle name="Ênfase5 46" xfId="4960" xr:uid="{00000000-0005-0000-0000-000056130000}"/>
    <cellStyle name="Ênfase5 47" xfId="4961" xr:uid="{00000000-0005-0000-0000-000057130000}"/>
    <cellStyle name="Ênfase5 48" xfId="4962" xr:uid="{00000000-0005-0000-0000-000058130000}"/>
    <cellStyle name="Ênfase5 49" xfId="4963" xr:uid="{00000000-0005-0000-0000-000059130000}"/>
    <cellStyle name="Ênfase5 5" xfId="4964" xr:uid="{00000000-0005-0000-0000-00005A130000}"/>
    <cellStyle name="Ênfase5 50" xfId="4965" xr:uid="{00000000-0005-0000-0000-00005B130000}"/>
    <cellStyle name="Ênfase5 51" xfId="4966" xr:uid="{00000000-0005-0000-0000-00005C130000}"/>
    <cellStyle name="Ênfase5 52" xfId="4967" xr:uid="{00000000-0005-0000-0000-00005D130000}"/>
    <cellStyle name="Ênfase5 53" xfId="4968" xr:uid="{00000000-0005-0000-0000-00005E130000}"/>
    <cellStyle name="Ênfase5 54" xfId="4969" xr:uid="{00000000-0005-0000-0000-00005F130000}"/>
    <cellStyle name="Ênfase5 55" xfId="4970" xr:uid="{00000000-0005-0000-0000-000060130000}"/>
    <cellStyle name="Ênfase5 56" xfId="4971" xr:uid="{00000000-0005-0000-0000-000061130000}"/>
    <cellStyle name="Ênfase5 57" xfId="4972" xr:uid="{00000000-0005-0000-0000-000062130000}"/>
    <cellStyle name="Ênfase5 58" xfId="4973" xr:uid="{00000000-0005-0000-0000-000063130000}"/>
    <cellStyle name="Ênfase5 59" xfId="4974" xr:uid="{00000000-0005-0000-0000-000064130000}"/>
    <cellStyle name="Ênfase5 6" xfId="4975" xr:uid="{00000000-0005-0000-0000-000065130000}"/>
    <cellStyle name="Ênfase5 60" xfId="4976" xr:uid="{00000000-0005-0000-0000-000066130000}"/>
    <cellStyle name="Ênfase5 61" xfId="4977" xr:uid="{00000000-0005-0000-0000-000067130000}"/>
    <cellStyle name="Ênfase5 62" xfId="4978" xr:uid="{00000000-0005-0000-0000-000068130000}"/>
    <cellStyle name="Ênfase5 63" xfId="4979" xr:uid="{00000000-0005-0000-0000-000069130000}"/>
    <cellStyle name="Ênfase5 64" xfId="4980" xr:uid="{00000000-0005-0000-0000-00006A130000}"/>
    <cellStyle name="Ênfase5 7" xfId="4981" xr:uid="{00000000-0005-0000-0000-00006B130000}"/>
    <cellStyle name="Ênfase5 8" xfId="4982" xr:uid="{00000000-0005-0000-0000-00006C130000}"/>
    <cellStyle name="Ênfase5 9" xfId="4983" xr:uid="{00000000-0005-0000-0000-00006D130000}"/>
    <cellStyle name="Ênfase6 10" xfId="4984" xr:uid="{00000000-0005-0000-0000-00006E130000}"/>
    <cellStyle name="Ênfase6 11" xfId="4985" xr:uid="{00000000-0005-0000-0000-00006F130000}"/>
    <cellStyle name="Ênfase6 12" xfId="4986" xr:uid="{00000000-0005-0000-0000-000070130000}"/>
    <cellStyle name="Ênfase6 13" xfId="4987" xr:uid="{00000000-0005-0000-0000-000071130000}"/>
    <cellStyle name="Ênfase6 14" xfId="4988" xr:uid="{00000000-0005-0000-0000-000072130000}"/>
    <cellStyle name="Ênfase6 15" xfId="4989" xr:uid="{00000000-0005-0000-0000-000073130000}"/>
    <cellStyle name="Ênfase6 16" xfId="4990" xr:uid="{00000000-0005-0000-0000-000074130000}"/>
    <cellStyle name="Ênfase6 17" xfId="4991" xr:uid="{00000000-0005-0000-0000-000075130000}"/>
    <cellStyle name="Ênfase6 18" xfId="4992" xr:uid="{00000000-0005-0000-0000-000076130000}"/>
    <cellStyle name="Ênfase6 19" xfId="4993" xr:uid="{00000000-0005-0000-0000-000077130000}"/>
    <cellStyle name="Ênfase6 2" xfId="4994" xr:uid="{00000000-0005-0000-0000-000078130000}"/>
    <cellStyle name="Ênfase6 2 2" xfId="4995" xr:uid="{00000000-0005-0000-0000-000079130000}"/>
    <cellStyle name="Ênfase6 2 3" xfId="4996" xr:uid="{00000000-0005-0000-0000-00007A130000}"/>
    <cellStyle name="Ênfase6 20" xfId="4997" xr:uid="{00000000-0005-0000-0000-00007B130000}"/>
    <cellStyle name="Ênfase6 21" xfId="4998" xr:uid="{00000000-0005-0000-0000-00007C130000}"/>
    <cellStyle name="Ênfase6 22" xfId="4999" xr:uid="{00000000-0005-0000-0000-00007D130000}"/>
    <cellStyle name="Ênfase6 23" xfId="5000" xr:uid="{00000000-0005-0000-0000-00007E130000}"/>
    <cellStyle name="Ênfase6 24" xfId="5001" xr:uid="{00000000-0005-0000-0000-00007F130000}"/>
    <cellStyle name="Ênfase6 25" xfId="5002" xr:uid="{00000000-0005-0000-0000-000080130000}"/>
    <cellStyle name="Ênfase6 26" xfId="5003" xr:uid="{00000000-0005-0000-0000-000081130000}"/>
    <cellStyle name="Ênfase6 27" xfId="5004" xr:uid="{00000000-0005-0000-0000-000082130000}"/>
    <cellStyle name="Ênfase6 28" xfId="5005" xr:uid="{00000000-0005-0000-0000-000083130000}"/>
    <cellStyle name="Ênfase6 29" xfId="5006" xr:uid="{00000000-0005-0000-0000-000084130000}"/>
    <cellStyle name="Ênfase6 3" xfId="5007" xr:uid="{00000000-0005-0000-0000-000085130000}"/>
    <cellStyle name="Ênfase6 3 2" xfId="5008" xr:uid="{00000000-0005-0000-0000-000086130000}"/>
    <cellStyle name="Ênfase6 30" xfId="5009" xr:uid="{00000000-0005-0000-0000-000087130000}"/>
    <cellStyle name="Ênfase6 31" xfId="5010" xr:uid="{00000000-0005-0000-0000-000088130000}"/>
    <cellStyle name="Ênfase6 32" xfId="5011" xr:uid="{00000000-0005-0000-0000-000089130000}"/>
    <cellStyle name="Ênfase6 33" xfId="5012" xr:uid="{00000000-0005-0000-0000-00008A130000}"/>
    <cellStyle name="Ênfase6 34" xfId="5013" xr:uid="{00000000-0005-0000-0000-00008B130000}"/>
    <cellStyle name="Ênfase6 35" xfId="5014" xr:uid="{00000000-0005-0000-0000-00008C130000}"/>
    <cellStyle name="Ênfase6 36" xfId="5015" xr:uid="{00000000-0005-0000-0000-00008D130000}"/>
    <cellStyle name="Ênfase6 37" xfId="5016" xr:uid="{00000000-0005-0000-0000-00008E130000}"/>
    <cellStyle name="Ênfase6 38" xfId="5017" xr:uid="{00000000-0005-0000-0000-00008F130000}"/>
    <cellStyle name="Ênfase6 39" xfId="5018" xr:uid="{00000000-0005-0000-0000-000090130000}"/>
    <cellStyle name="Ênfase6 4" xfId="5019" xr:uid="{00000000-0005-0000-0000-000091130000}"/>
    <cellStyle name="Ênfase6 40" xfId="5020" xr:uid="{00000000-0005-0000-0000-000092130000}"/>
    <cellStyle name="Ênfase6 41" xfId="5021" xr:uid="{00000000-0005-0000-0000-000093130000}"/>
    <cellStyle name="Ênfase6 42" xfId="5022" xr:uid="{00000000-0005-0000-0000-000094130000}"/>
    <cellStyle name="Ênfase6 43" xfId="5023" xr:uid="{00000000-0005-0000-0000-000095130000}"/>
    <cellStyle name="Ênfase6 44" xfId="5024" xr:uid="{00000000-0005-0000-0000-000096130000}"/>
    <cellStyle name="Ênfase6 45" xfId="5025" xr:uid="{00000000-0005-0000-0000-000097130000}"/>
    <cellStyle name="Ênfase6 46" xfId="5026" xr:uid="{00000000-0005-0000-0000-000098130000}"/>
    <cellStyle name="Ênfase6 47" xfId="5027" xr:uid="{00000000-0005-0000-0000-000099130000}"/>
    <cellStyle name="Ênfase6 48" xfId="5028" xr:uid="{00000000-0005-0000-0000-00009A130000}"/>
    <cellStyle name="Ênfase6 49" xfId="5029" xr:uid="{00000000-0005-0000-0000-00009B130000}"/>
    <cellStyle name="Ênfase6 5" xfId="5030" xr:uid="{00000000-0005-0000-0000-00009C130000}"/>
    <cellStyle name="Ênfase6 50" xfId="5031" xr:uid="{00000000-0005-0000-0000-00009D130000}"/>
    <cellStyle name="Ênfase6 51" xfId="5032" xr:uid="{00000000-0005-0000-0000-00009E130000}"/>
    <cellStyle name="Ênfase6 52" xfId="5033" xr:uid="{00000000-0005-0000-0000-00009F130000}"/>
    <cellStyle name="Ênfase6 53" xfId="5034" xr:uid="{00000000-0005-0000-0000-0000A0130000}"/>
    <cellStyle name="Ênfase6 54" xfId="5035" xr:uid="{00000000-0005-0000-0000-0000A1130000}"/>
    <cellStyle name="Ênfase6 55" xfId="5036" xr:uid="{00000000-0005-0000-0000-0000A2130000}"/>
    <cellStyle name="Ênfase6 56" xfId="5037" xr:uid="{00000000-0005-0000-0000-0000A3130000}"/>
    <cellStyle name="Ênfase6 57" xfId="5038" xr:uid="{00000000-0005-0000-0000-0000A4130000}"/>
    <cellStyle name="Ênfase6 58" xfId="5039" xr:uid="{00000000-0005-0000-0000-0000A5130000}"/>
    <cellStyle name="Ênfase6 59" xfId="5040" xr:uid="{00000000-0005-0000-0000-0000A6130000}"/>
    <cellStyle name="Ênfase6 6" xfId="5041" xr:uid="{00000000-0005-0000-0000-0000A7130000}"/>
    <cellStyle name="Ênfase6 60" xfId="5042" xr:uid="{00000000-0005-0000-0000-0000A8130000}"/>
    <cellStyle name="Ênfase6 61" xfId="5043" xr:uid="{00000000-0005-0000-0000-0000A9130000}"/>
    <cellStyle name="Ênfase6 62" xfId="5044" xr:uid="{00000000-0005-0000-0000-0000AA130000}"/>
    <cellStyle name="Ênfase6 63" xfId="5045" xr:uid="{00000000-0005-0000-0000-0000AB130000}"/>
    <cellStyle name="Ênfase6 64" xfId="5046" xr:uid="{00000000-0005-0000-0000-0000AC130000}"/>
    <cellStyle name="Ênfase6 7" xfId="5047" xr:uid="{00000000-0005-0000-0000-0000AD130000}"/>
    <cellStyle name="Ênfase6 8" xfId="5048" xr:uid="{00000000-0005-0000-0000-0000AE130000}"/>
    <cellStyle name="Ênfase6 9" xfId="5049" xr:uid="{00000000-0005-0000-0000-0000AF130000}"/>
    <cellStyle name="Entrada 10" xfId="5050" xr:uid="{00000000-0005-0000-0000-0000B0130000}"/>
    <cellStyle name="Entrada 11" xfId="5051" xr:uid="{00000000-0005-0000-0000-0000B1130000}"/>
    <cellStyle name="Entrada 12" xfId="5052" xr:uid="{00000000-0005-0000-0000-0000B2130000}"/>
    <cellStyle name="Entrada 13" xfId="5053" xr:uid="{00000000-0005-0000-0000-0000B3130000}"/>
    <cellStyle name="Entrada 14" xfId="5054" xr:uid="{00000000-0005-0000-0000-0000B4130000}"/>
    <cellStyle name="Entrada 15" xfId="5055" xr:uid="{00000000-0005-0000-0000-0000B5130000}"/>
    <cellStyle name="Entrada 16" xfId="5056" xr:uid="{00000000-0005-0000-0000-0000B6130000}"/>
    <cellStyle name="Entrada 17" xfId="5057" xr:uid="{00000000-0005-0000-0000-0000B7130000}"/>
    <cellStyle name="Entrada 18" xfId="5058" xr:uid="{00000000-0005-0000-0000-0000B8130000}"/>
    <cellStyle name="Entrada 19" xfId="5059" xr:uid="{00000000-0005-0000-0000-0000B9130000}"/>
    <cellStyle name="Entrada 2" xfId="5060" xr:uid="{00000000-0005-0000-0000-0000BA130000}"/>
    <cellStyle name="Entrada 2 2" xfId="5061" xr:uid="{00000000-0005-0000-0000-0000BB130000}"/>
    <cellStyle name="Entrada 2 3" xfId="5062" xr:uid="{00000000-0005-0000-0000-0000BC130000}"/>
    <cellStyle name="Entrada 20" xfId="5063" xr:uid="{00000000-0005-0000-0000-0000BD130000}"/>
    <cellStyle name="Entrada 21" xfId="5064" xr:uid="{00000000-0005-0000-0000-0000BE130000}"/>
    <cellStyle name="Entrada 22" xfId="5065" xr:uid="{00000000-0005-0000-0000-0000BF130000}"/>
    <cellStyle name="Entrada 23" xfId="5066" xr:uid="{00000000-0005-0000-0000-0000C0130000}"/>
    <cellStyle name="Entrada 24" xfId="5067" xr:uid="{00000000-0005-0000-0000-0000C1130000}"/>
    <cellStyle name="Entrada 25" xfId="5068" xr:uid="{00000000-0005-0000-0000-0000C2130000}"/>
    <cellStyle name="Entrada 26" xfId="5069" xr:uid="{00000000-0005-0000-0000-0000C3130000}"/>
    <cellStyle name="Entrada 27" xfId="5070" xr:uid="{00000000-0005-0000-0000-0000C4130000}"/>
    <cellStyle name="Entrada 28" xfId="5071" xr:uid="{00000000-0005-0000-0000-0000C5130000}"/>
    <cellStyle name="Entrada 29" xfId="5072" xr:uid="{00000000-0005-0000-0000-0000C6130000}"/>
    <cellStyle name="Entrada 3" xfId="5073" xr:uid="{00000000-0005-0000-0000-0000C7130000}"/>
    <cellStyle name="Entrada 3 2" xfId="5074" xr:uid="{00000000-0005-0000-0000-0000C8130000}"/>
    <cellStyle name="Entrada 30" xfId="5075" xr:uid="{00000000-0005-0000-0000-0000C9130000}"/>
    <cellStyle name="Entrada 31" xfId="5076" xr:uid="{00000000-0005-0000-0000-0000CA130000}"/>
    <cellStyle name="Entrada 32" xfId="5077" xr:uid="{00000000-0005-0000-0000-0000CB130000}"/>
    <cellStyle name="Entrada 33" xfId="5078" xr:uid="{00000000-0005-0000-0000-0000CC130000}"/>
    <cellStyle name="Entrada 34" xfId="5079" xr:uid="{00000000-0005-0000-0000-0000CD130000}"/>
    <cellStyle name="Entrada 35" xfId="5080" xr:uid="{00000000-0005-0000-0000-0000CE130000}"/>
    <cellStyle name="Entrada 36" xfId="5081" xr:uid="{00000000-0005-0000-0000-0000CF130000}"/>
    <cellStyle name="Entrada 37" xfId="5082" xr:uid="{00000000-0005-0000-0000-0000D0130000}"/>
    <cellStyle name="Entrada 38" xfId="5083" xr:uid="{00000000-0005-0000-0000-0000D1130000}"/>
    <cellStyle name="Entrada 39" xfId="5084" xr:uid="{00000000-0005-0000-0000-0000D2130000}"/>
    <cellStyle name="Entrada 4" xfId="5085" xr:uid="{00000000-0005-0000-0000-0000D3130000}"/>
    <cellStyle name="Entrada 40" xfId="5086" xr:uid="{00000000-0005-0000-0000-0000D4130000}"/>
    <cellStyle name="Entrada 41" xfId="5087" xr:uid="{00000000-0005-0000-0000-0000D5130000}"/>
    <cellStyle name="Entrada 42" xfId="5088" xr:uid="{00000000-0005-0000-0000-0000D6130000}"/>
    <cellStyle name="Entrada 43" xfId="5089" xr:uid="{00000000-0005-0000-0000-0000D7130000}"/>
    <cellStyle name="Entrada 44" xfId="5090" xr:uid="{00000000-0005-0000-0000-0000D8130000}"/>
    <cellStyle name="Entrada 45" xfId="5091" xr:uid="{00000000-0005-0000-0000-0000D9130000}"/>
    <cellStyle name="Entrada 46" xfId="5092" xr:uid="{00000000-0005-0000-0000-0000DA130000}"/>
    <cellStyle name="Entrada 47" xfId="5093" xr:uid="{00000000-0005-0000-0000-0000DB130000}"/>
    <cellStyle name="Entrada 48" xfId="5094" xr:uid="{00000000-0005-0000-0000-0000DC130000}"/>
    <cellStyle name="Entrada 49" xfId="5095" xr:uid="{00000000-0005-0000-0000-0000DD130000}"/>
    <cellStyle name="Entrada 5" xfId="5096" xr:uid="{00000000-0005-0000-0000-0000DE130000}"/>
    <cellStyle name="Entrada 50" xfId="5097" xr:uid="{00000000-0005-0000-0000-0000DF130000}"/>
    <cellStyle name="Entrada 51" xfId="5098" xr:uid="{00000000-0005-0000-0000-0000E0130000}"/>
    <cellStyle name="Entrada 52" xfId="5099" xr:uid="{00000000-0005-0000-0000-0000E1130000}"/>
    <cellStyle name="Entrada 53" xfId="5100" xr:uid="{00000000-0005-0000-0000-0000E2130000}"/>
    <cellStyle name="Entrada 54" xfId="5101" xr:uid="{00000000-0005-0000-0000-0000E3130000}"/>
    <cellStyle name="Entrada 55" xfId="5102" xr:uid="{00000000-0005-0000-0000-0000E4130000}"/>
    <cellStyle name="Entrada 56" xfId="5103" xr:uid="{00000000-0005-0000-0000-0000E5130000}"/>
    <cellStyle name="Entrada 57" xfId="5104" xr:uid="{00000000-0005-0000-0000-0000E6130000}"/>
    <cellStyle name="Entrada 58" xfId="5105" xr:uid="{00000000-0005-0000-0000-0000E7130000}"/>
    <cellStyle name="Entrada 59" xfId="5106" xr:uid="{00000000-0005-0000-0000-0000E8130000}"/>
    <cellStyle name="Entrada 6" xfId="5107" xr:uid="{00000000-0005-0000-0000-0000E9130000}"/>
    <cellStyle name="Entrada 60" xfId="5108" xr:uid="{00000000-0005-0000-0000-0000EA130000}"/>
    <cellStyle name="Entrada 61" xfId="5109" xr:uid="{00000000-0005-0000-0000-0000EB130000}"/>
    <cellStyle name="Entrada 62" xfId="5110" xr:uid="{00000000-0005-0000-0000-0000EC130000}"/>
    <cellStyle name="Entrada 63" xfId="5111" xr:uid="{00000000-0005-0000-0000-0000ED130000}"/>
    <cellStyle name="Entrada 64" xfId="5112" xr:uid="{00000000-0005-0000-0000-0000EE130000}"/>
    <cellStyle name="Entrada 7" xfId="5113" xr:uid="{00000000-0005-0000-0000-0000EF130000}"/>
    <cellStyle name="Entrada 8" xfId="5114" xr:uid="{00000000-0005-0000-0000-0000F0130000}"/>
    <cellStyle name="Entrada 9" xfId="5115" xr:uid="{00000000-0005-0000-0000-0000F1130000}"/>
    <cellStyle name="Euro" xfId="5116" xr:uid="{00000000-0005-0000-0000-0000F2130000}"/>
    <cellStyle name="Hiperlink 2" xfId="8" xr:uid="{00000000-0005-0000-0000-0000F4130000}"/>
    <cellStyle name="Hyperlink" xfId="9" builtinId="8"/>
    <cellStyle name="Hyperlink 3" xfId="6261" xr:uid="{00000000-0005-0000-0000-0000F5130000}"/>
    <cellStyle name="Incorreto 10" xfId="5117" xr:uid="{00000000-0005-0000-0000-0000F6130000}"/>
    <cellStyle name="Incorreto 11" xfId="5118" xr:uid="{00000000-0005-0000-0000-0000F7130000}"/>
    <cellStyle name="Incorreto 12" xfId="5119" xr:uid="{00000000-0005-0000-0000-0000F8130000}"/>
    <cellStyle name="Incorreto 13" xfId="5120" xr:uid="{00000000-0005-0000-0000-0000F9130000}"/>
    <cellStyle name="Incorreto 14" xfId="5121" xr:uid="{00000000-0005-0000-0000-0000FA130000}"/>
    <cellStyle name="Incorreto 15" xfId="5122" xr:uid="{00000000-0005-0000-0000-0000FB130000}"/>
    <cellStyle name="Incorreto 16" xfId="5123" xr:uid="{00000000-0005-0000-0000-0000FC130000}"/>
    <cellStyle name="Incorreto 17" xfId="5124" xr:uid="{00000000-0005-0000-0000-0000FD130000}"/>
    <cellStyle name="Incorreto 18" xfId="5125" xr:uid="{00000000-0005-0000-0000-0000FE130000}"/>
    <cellStyle name="Incorreto 19" xfId="5126" xr:uid="{00000000-0005-0000-0000-0000FF130000}"/>
    <cellStyle name="Incorreto 2" xfId="5127" xr:uid="{00000000-0005-0000-0000-000000140000}"/>
    <cellStyle name="Incorreto 2 2" xfId="5128" xr:uid="{00000000-0005-0000-0000-000001140000}"/>
    <cellStyle name="Incorreto 2 3" xfId="5129" xr:uid="{00000000-0005-0000-0000-000002140000}"/>
    <cellStyle name="Incorreto 20" xfId="5130" xr:uid="{00000000-0005-0000-0000-000003140000}"/>
    <cellStyle name="Incorreto 21" xfId="5131" xr:uid="{00000000-0005-0000-0000-000004140000}"/>
    <cellStyle name="Incorreto 22" xfId="5132" xr:uid="{00000000-0005-0000-0000-000005140000}"/>
    <cellStyle name="Incorreto 23" xfId="5133" xr:uid="{00000000-0005-0000-0000-000006140000}"/>
    <cellStyle name="Incorreto 24" xfId="5134" xr:uid="{00000000-0005-0000-0000-000007140000}"/>
    <cellStyle name="Incorreto 25" xfId="5135" xr:uid="{00000000-0005-0000-0000-000008140000}"/>
    <cellStyle name="Incorreto 26" xfId="5136" xr:uid="{00000000-0005-0000-0000-000009140000}"/>
    <cellStyle name="Incorreto 27" xfId="5137" xr:uid="{00000000-0005-0000-0000-00000A140000}"/>
    <cellStyle name="Incorreto 28" xfId="5138" xr:uid="{00000000-0005-0000-0000-00000B140000}"/>
    <cellStyle name="Incorreto 29" xfId="5139" xr:uid="{00000000-0005-0000-0000-00000C140000}"/>
    <cellStyle name="Incorreto 3" xfId="5140" xr:uid="{00000000-0005-0000-0000-00000D140000}"/>
    <cellStyle name="Incorreto 3 2" xfId="5141" xr:uid="{00000000-0005-0000-0000-00000E140000}"/>
    <cellStyle name="Incorreto 30" xfId="5142" xr:uid="{00000000-0005-0000-0000-00000F140000}"/>
    <cellStyle name="Incorreto 31" xfId="5143" xr:uid="{00000000-0005-0000-0000-000010140000}"/>
    <cellStyle name="Incorreto 32" xfId="5144" xr:uid="{00000000-0005-0000-0000-000011140000}"/>
    <cellStyle name="Incorreto 33" xfId="5145" xr:uid="{00000000-0005-0000-0000-000012140000}"/>
    <cellStyle name="Incorreto 34" xfId="5146" xr:uid="{00000000-0005-0000-0000-000013140000}"/>
    <cellStyle name="Incorreto 35" xfId="5147" xr:uid="{00000000-0005-0000-0000-000014140000}"/>
    <cellStyle name="Incorreto 36" xfId="5148" xr:uid="{00000000-0005-0000-0000-000015140000}"/>
    <cellStyle name="Incorreto 37" xfId="5149" xr:uid="{00000000-0005-0000-0000-000016140000}"/>
    <cellStyle name="Incorreto 38" xfId="5150" xr:uid="{00000000-0005-0000-0000-000017140000}"/>
    <cellStyle name="Incorreto 39" xfId="5151" xr:uid="{00000000-0005-0000-0000-000018140000}"/>
    <cellStyle name="Incorreto 4" xfId="5152" xr:uid="{00000000-0005-0000-0000-000019140000}"/>
    <cellStyle name="Incorreto 40" xfId="5153" xr:uid="{00000000-0005-0000-0000-00001A140000}"/>
    <cellStyle name="Incorreto 41" xfId="5154" xr:uid="{00000000-0005-0000-0000-00001B140000}"/>
    <cellStyle name="Incorreto 42" xfId="5155" xr:uid="{00000000-0005-0000-0000-00001C140000}"/>
    <cellStyle name="Incorreto 43" xfId="5156" xr:uid="{00000000-0005-0000-0000-00001D140000}"/>
    <cellStyle name="Incorreto 44" xfId="5157" xr:uid="{00000000-0005-0000-0000-00001E140000}"/>
    <cellStyle name="Incorreto 45" xfId="5158" xr:uid="{00000000-0005-0000-0000-00001F140000}"/>
    <cellStyle name="Incorreto 46" xfId="5159" xr:uid="{00000000-0005-0000-0000-000020140000}"/>
    <cellStyle name="Incorreto 47" xfId="5160" xr:uid="{00000000-0005-0000-0000-000021140000}"/>
    <cellStyle name="Incorreto 48" xfId="5161" xr:uid="{00000000-0005-0000-0000-000022140000}"/>
    <cellStyle name="Incorreto 49" xfId="5162" xr:uid="{00000000-0005-0000-0000-000023140000}"/>
    <cellStyle name="Incorreto 5" xfId="5163" xr:uid="{00000000-0005-0000-0000-000024140000}"/>
    <cellStyle name="Incorreto 50" xfId="5164" xr:uid="{00000000-0005-0000-0000-000025140000}"/>
    <cellStyle name="Incorreto 51" xfId="5165" xr:uid="{00000000-0005-0000-0000-000026140000}"/>
    <cellStyle name="Incorreto 52" xfId="5166" xr:uid="{00000000-0005-0000-0000-000027140000}"/>
    <cellStyle name="Incorreto 53" xfId="5167" xr:uid="{00000000-0005-0000-0000-000028140000}"/>
    <cellStyle name="Incorreto 54" xfId="5168" xr:uid="{00000000-0005-0000-0000-000029140000}"/>
    <cellStyle name="Incorreto 55" xfId="5169" xr:uid="{00000000-0005-0000-0000-00002A140000}"/>
    <cellStyle name="Incorreto 56" xfId="5170" xr:uid="{00000000-0005-0000-0000-00002B140000}"/>
    <cellStyle name="Incorreto 57" xfId="5171" xr:uid="{00000000-0005-0000-0000-00002C140000}"/>
    <cellStyle name="Incorreto 58" xfId="5172" xr:uid="{00000000-0005-0000-0000-00002D140000}"/>
    <cellStyle name="Incorreto 59" xfId="5173" xr:uid="{00000000-0005-0000-0000-00002E140000}"/>
    <cellStyle name="Incorreto 6" xfId="5174" xr:uid="{00000000-0005-0000-0000-00002F140000}"/>
    <cellStyle name="Incorreto 60" xfId="5175" xr:uid="{00000000-0005-0000-0000-000030140000}"/>
    <cellStyle name="Incorreto 61" xfId="5176" xr:uid="{00000000-0005-0000-0000-000031140000}"/>
    <cellStyle name="Incorreto 62" xfId="5177" xr:uid="{00000000-0005-0000-0000-000032140000}"/>
    <cellStyle name="Incorreto 63" xfId="5178" xr:uid="{00000000-0005-0000-0000-000033140000}"/>
    <cellStyle name="Incorreto 64" xfId="5179" xr:uid="{00000000-0005-0000-0000-000034140000}"/>
    <cellStyle name="Incorreto 7" xfId="5180" xr:uid="{00000000-0005-0000-0000-000035140000}"/>
    <cellStyle name="Incorreto 8" xfId="5181" xr:uid="{00000000-0005-0000-0000-000036140000}"/>
    <cellStyle name="Incorreto 9" xfId="5182" xr:uid="{00000000-0005-0000-0000-000037140000}"/>
    <cellStyle name="Moeda 10 2" xfId="5183" xr:uid="{00000000-0005-0000-0000-000039140000}"/>
    <cellStyle name="Moeda 2" xfId="5184" xr:uid="{00000000-0005-0000-0000-00003A140000}"/>
    <cellStyle name="Moeda 2 2" xfId="5185" xr:uid="{00000000-0005-0000-0000-00003B140000}"/>
    <cellStyle name="Moeda 2 2 2" xfId="5186" xr:uid="{00000000-0005-0000-0000-00003C140000}"/>
    <cellStyle name="Moeda 2 3" xfId="5187" xr:uid="{00000000-0005-0000-0000-00003D140000}"/>
    <cellStyle name="Moeda 2 4" xfId="5188" xr:uid="{00000000-0005-0000-0000-00003E140000}"/>
    <cellStyle name="Moeda 2 5" xfId="5189" xr:uid="{00000000-0005-0000-0000-00003F140000}"/>
    <cellStyle name="Moeda 2 6" xfId="5190" xr:uid="{00000000-0005-0000-0000-000040140000}"/>
    <cellStyle name="Moeda 2 7" xfId="5191" xr:uid="{00000000-0005-0000-0000-000041140000}"/>
    <cellStyle name="Moeda 3" xfId="5192" xr:uid="{00000000-0005-0000-0000-000042140000}"/>
    <cellStyle name="Moeda 3 2" xfId="5193" xr:uid="{00000000-0005-0000-0000-000043140000}"/>
    <cellStyle name="Moeda 4" xfId="6" xr:uid="{00000000-0005-0000-0000-000044140000}"/>
    <cellStyle name="Moeda 5" xfId="5194" xr:uid="{00000000-0005-0000-0000-000045140000}"/>
    <cellStyle name="Moeda 6 2" xfId="5195" xr:uid="{00000000-0005-0000-0000-000046140000}"/>
    <cellStyle name="Moeda 6 3" xfId="5196" xr:uid="{00000000-0005-0000-0000-000047140000}"/>
    <cellStyle name="Moeda 6 4" xfId="5197" xr:uid="{00000000-0005-0000-0000-000048140000}"/>
    <cellStyle name="Moeda 6 5" xfId="5198" xr:uid="{00000000-0005-0000-0000-000049140000}"/>
    <cellStyle name="Moeda 7" xfId="5199" xr:uid="{00000000-0005-0000-0000-00004A140000}"/>
    <cellStyle name="Moeda 7 2" xfId="5200" xr:uid="{00000000-0005-0000-0000-00004B140000}"/>
    <cellStyle name="Moeda 8" xfId="5201" xr:uid="{00000000-0005-0000-0000-00004C140000}"/>
    <cellStyle name="Moeda 8 2" xfId="5202" xr:uid="{00000000-0005-0000-0000-00004D140000}"/>
    <cellStyle name="Moeda 9" xfId="5203" xr:uid="{00000000-0005-0000-0000-00004E140000}"/>
    <cellStyle name="Moeda 9 2" xfId="5204" xr:uid="{00000000-0005-0000-0000-00004F140000}"/>
    <cellStyle name="Neutra 10" xfId="5205" xr:uid="{00000000-0005-0000-0000-000050140000}"/>
    <cellStyle name="Neutra 11" xfId="5206" xr:uid="{00000000-0005-0000-0000-000051140000}"/>
    <cellStyle name="Neutra 12" xfId="5207" xr:uid="{00000000-0005-0000-0000-000052140000}"/>
    <cellStyle name="Neutra 13" xfId="5208" xr:uid="{00000000-0005-0000-0000-000053140000}"/>
    <cellStyle name="Neutra 14" xfId="5209" xr:uid="{00000000-0005-0000-0000-000054140000}"/>
    <cellStyle name="Neutra 15" xfId="5210" xr:uid="{00000000-0005-0000-0000-000055140000}"/>
    <cellStyle name="Neutra 16" xfId="5211" xr:uid="{00000000-0005-0000-0000-000056140000}"/>
    <cellStyle name="Neutra 17" xfId="5212" xr:uid="{00000000-0005-0000-0000-000057140000}"/>
    <cellStyle name="Neutra 18" xfId="5213" xr:uid="{00000000-0005-0000-0000-000058140000}"/>
    <cellStyle name="Neutra 19" xfId="5214" xr:uid="{00000000-0005-0000-0000-000059140000}"/>
    <cellStyle name="Neutra 2" xfId="5215" xr:uid="{00000000-0005-0000-0000-00005A140000}"/>
    <cellStyle name="Neutra 2 2" xfId="5216" xr:uid="{00000000-0005-0000-0000-00005B140000}"/>
    <cellStyle name="Neutra 2 3" xfId="5217" xr:uid="{00000000-0005-0000-0000-00005C140000}"/>
    <cellStyle name="Neutra 20" xfId="5218" xr:uid="{00000000-0005-0000-0000-00005D140000}"/>
    <cellStyle name="Neutra 21" xfId="5219" xr:uid="{00000000-0005-0000-0000-00005E140000}"/>
    <cellStyle name="Neutra 22" xfId="5220" xr:uid="{00000000-0005-0000-0000-00005F140000}"/>
    <cellStyle name="Neutra 23" xfId="5221" xr:uid="{00000000-0005-0000-0000-000060140000}"/>
    <cellStyle name="Neutra 24" xfId="5222" xr:uid="{00000000-0005-0000-0000-000061140000}"/>
    <cellStyle name="Neutra 25" xfId="5223" xr:uid="{00000000-0005-0000-0000-000062140000}"/>
    <cellStyle name="Neutra 26" xfId="5224" xr:uid="{00000000-0005-0000-0000-000063140000}"/>
    <cellStyle name="Neutra 27" xfId="5225" xr:uid="{00000000-0005-0000-0000-000064140000}"/>
    <cellStyle name="Neutra 28" xfId="5226" xr:uid="{00000000-0005-0000-0000-000065140000}"/>
    <cellStyle name="Neutra 29" xfId="5227" xr:uid="{00000000-0005-0000-0000-000066140000}"/>
    <cellStyle name="Neutra 3" xfId="5228" xr:uid="{00000000-0005-0000-0000-000067140000}"/>
    <cellStyle name="Neutra 3 2" xfId="5229" xr:uid="{00000000-0005-0000-0000-000068140000}"/>
    <cellStyle name="Neutra 30" xfId="5230" xr:uid="{00000000-0005-0000-0000-000069140000}"/>
    <cellStyle name="Neutra 31" xfId="5231" xr:uid="{00000000-0005-0000-0000-00006A140000}"/>
    <cellStyle name="Neutra 32" xfId="5232" xr:uid="{00000000-0005-0000-0000-00006B140000}"/>
    <cellStyle name="Neutra 33" xfId="5233" xr:uid="{00000000-0005-0000-0000-00006C140000}"/>
    <cellStyle name="Neutra 34" xfId="5234" xr:uid="{00000000-0005-0000-0000-00006D140000}"/>
    <cellStyle name="Neutra 35" xfId="5235" xr:uid="{00000000-0005-0000-0000-00006E140000}"/>
    <cellStyle name="Neutra 36" xfId="5236" xr:uid="{00000000-0005-0000-0000-00006F140000}"/>
    <cellStyle name="Neutra 37" xfId="5237" xr:uid="{00000000-0005-0000-0000-000070140000}"/>
    <cellStyle name="Neutra 38" xfId="5238" xr:uid="{00000000-0005-0000-0000-000071140000}"/>
    <cellStyle name="Neutra 39" xfId="5239" xr:uid="{00000000-0005-0000-0000-000072140000}"/>
    <cellStyle name="Neutra 4" xfId="5240" xr:uid="{00000000-0005-0000-0000-000073140000}"/>
    <cellStyle name="Neutra 40" xfId="5241" xr:uid="{00000000-0005-0000-0000-000074140000}"/>
    <cellStyle name="Neutra 41" xfId="5242" xr:uid="{00000000-0005-0000-0000-000075140000}"/>
    <cellStyle name="Neutra 42" xfId="5243" xr:uid="{00000000-0005-0000-0000-000076140000}"/>
    <cellStyle name="Neutra 43" xfId="5244" xr:uid="{00000000-0005-0000-0000-000077140000}"/>
    <cellStyle name="Neutra 44" xfId="5245" xr:uid="{00000000-0005-0000-0000-000078140000}"/>
    <cellStyle name="Neutra 45" xfId="5246" xr:uid="{00000000-0005-0000-0000-000079140000}"/>
    <cellStyle name="Neutra 46" xfId="5247" xr:uid="{00000000-0005-0000-0000-00007A140000}"/>
    <cellStyle name="Neutra 47" xfId="5248" xr:uid="{00000000-0005-0000-0000-00007B140000}"/>
    <cellStyle name="Neutra 48" xfId="5249" xr:uid="{00000000-0005-0000-0000-00007C140000}"/>
    <cellStyle name="Neutra 49" xfId="5250" xr:uid="{00000000-0005-0000-0000-00007D140000}"/>
    <cellStyle name="Neutra 5" xfId="5251" xr:uid="{00000000-0005-0000-0000-00007E140000}"/>
    <cellStyle name="Neutra 50" xfId="5252" xr:uid="{00000000-0005-0000-0000-00007F140000}"/>
    <cellStyle name="Neutra 51" xfId="5253" xr:uid="{00000000-0005-0000-0000-000080140000}"/>
    <cellStyle name="Neutra 52" xfId="5254" xr:uid="{00000000-0005-0000-0000-000081140000}"/>
    <cellStyle name="Neutra 53" xfId="5255" xr:uid="{00000000-0005-0000-0000-000082140000}"/>
    <cellStyle name="Neutra 54" xfId="5256" xr:uid="{00000000-0005-0000-0000-000083140000}"/>
    <cellStyle name="Neutra 55" xfId="5257" xr:uid="{00000000-0005-0000-0000-000084140000}"/>
    <cellStyle name="Neutra 56" xfId="5258" xr:uid="{00000000-0005-0000-0000-000085140000}"/>
    <cellStyle name="Neutra 57" xfId="5259" xr:uid="{00000000-0005-0000-0000-000086140000}"/>
    <cellStyle name="Neutra 58" xfId="5260" xr:uid="{00000000-0005-0000-0000-000087140000}"/>
    <cellStyle name="Neutra 59" xfId="5261" xr:uid="{00000000-0005-0000-0000-000088140000}"/>
    <cellStyle name="Neutra 6" xfId="5262" xr:uid="{00000000-0005-0000-0000-000089140000}"/>
    <cellStyle name="Neutra 60" xfId="5263" xr:uid="{00000000-0005-0000-0000-00008A140000}"/>
    <cellStyle name="Neutra 61" xfId="5264" xr:uid="{00000000-0005-0000-0000-00008B140000}"/>
    <cellStyle name="Neutra 62" xfId="5265" xr:uid="{00000000-0005-0000-0000-00008C140000}"/>
    <cellStyle name="Neutra 63" xfId="5266" xr:uid="{00000000-0005-0000-0000-00008D140000}"/>
    <cellStyle name="Neutra 64" xfId="5267" xr:uid="{00000000-0005-0000-0000-00008E140000}"/>
    <cellStyle name="Neutra 7" xfId="5268" xr:uid="{00000000-0005-0000-0000-00008F140000}"/>
    <cellStyle name="Neutra 8" xfId="5269" xr:uid="{00000000-0005-0000-0000-000090140000}"/>
    <cellStyle name="Neutra 9" xfId="5270" xr:uid="{00000000-0005-0000-0000-000091140000}"/>
    <cellStyle name="Normal" xfId="0" builtinId="0"/>
    <cellStyle name="Normal 10" xfId="5271" xr:uid="{00000000-0005-0000-0000-000093140000}"/>
    <cellStyle name="Normal 10 12" xfId="6264" xr:uid="{00000000-0005-0000-0000-000094140000}"/>
    <cellStyle name="Normal 10 2" xfId="5272" xr:uid="{00000000-0005-0000-0000-000095140000}"/>
    <cellStyle name="Normal 104 2" xfId="5273" xr:uid="{00000000-0005-0000-0000-000096140000}"/>
    <cellStyle name="Normal 105 2" xfId="5274" xr:uid="{00000000-0005-0000-0000-000097140000}"/>
    <cellStyle name="Normal 11" xfId="5275" xr:uid="{00000000-0005-0000-0000-000098140000}"/>
    <cellStyle name="Normal 11 10" xfId="5276" xr:uid="{00000000-0005-0000-0000-000099140000}"/>
    <cellStyle name="Normal 11 10 2" xfId="5277" xr:uid="{00000000-0005-0000-0000-00009A140000}"/>
    <cellStyle name="Normal 11 11" xfId="5278" xr:uid="{00000000-0005-0000-0000-00009B140000}"/>
    <cellStyle name="Normal 11 2" xfId="2" xr:uid="{00000000-0005-0000-0000-00009C140000}"/>
    <cellStyle name="Normal 11 3" xfId="5279" xr:uid="{00000000-0005-0000-0000-00009D140000}"/>
    <cellStyle name="Normal 11 4" xfId="5280" xr:uid="{00000000-0005-0000-0000-00009E140000}"/>
    <cellStyle name="Normal 11 5" xfId="5281" xr:uid="{00000000-0005-0000-0000-00009F140000}"/>
    <cellStyle name="Normal 11 6" xfId="5282" xr:uid="{00000000-0005-0000-0000-0000A0140000}"/>
    <cellStyle name="Normal 11 7" xfId="5283" xr:uid="{00000000-0005-0000-0000-0000A1140000}"/>
    <cellStyle name="Normal 11 8" xfId="5284" xr:uid="{00000000-0005-0000-0000-0000A2140000}"/>
    <cellStyle name="Normal 11 9" xfId="5285" xr:uid="{00000000-0005-0000-0000-0000A3140000}"/>
    <cellStyle name="Normal 12" xfId="3" xr:uid="{00000000-0005-0000-0000-0000A4140000}"/>
    <cellStyle name="Normal 12 10" xfId="5286" xr:uid="{00000000-0005-0000-0000-0000A5140000}"/>
    <cellStyle name="Normal 12 2" xfId="5287" xr:uid="{00000000-0005-0000-0000-0000A6140000}"/>
    <cellStyle name="Normal 12 3" xfId="5288" xr:uid="{00000000-0005-0000-0000-0000A7140000}"/>
    <cellStyle name="Normal 12 4" xfId="5289" xr:uid="{00000000-0005-0000-0000-0000A8140000}"/>
    <cellStyle name="Normal 12 5" xfId="5290" xr:uid="{00000000-0005-0000-0000-0000A9140000}"/>
    <cellStyle name="Normal 12 6" xfId="5291" xr:uid="{00000000-0005-0000-0000-0000AA140000}"/>
    <cellStyle name="Normal 12 7" xfId="5292" xr:uid="{00000000-0005-0000-0000-0000AB140000}"/>
    <cellStyle name="Normal 12 8" xfId="5293" xr:uid="{00000000-0005-0000-0000-0000AC140000}"/>
    <cellStyle name="Normal 12 9" xfId="5294" xr:uid="{00000000-0005-0000-0000-0000AD140000}"/>
    <cellStyle name="Normal 13" xfId="5" xr:uid="{00000000-0005-0000-0000-0000AE140000}"/>
    <cellStyle name="Normal 13 10" xfId="5295" xr:uid="{00000000-0005-0000-0000-0000AF140000}"/>
    <cellStyle name="Normal 13 10 2" xfId="5296" xr:uid="{00000000-0005-0000-0000-0000B0140000}"/>
    <cellStyle name="Normal 13 11" xfId="5297" xr:uid="{00000000-0005-0000-0000-0000B1140000}"/>
    <cellStyle name="Normal 13 2" xfId="5298" xr:uid="{00000000-0005-0000-0000-0000B2140000}"/>
    <cellStyle name="Normal 13 3" xfId="5299" xr:uid="{00000000-0005-0000-0000-0000B3140000}"/>
    <cellStyle name="Normal 13 4" xfId="5300" xr:uid="{00000000-0005-0000-0000-0000B4140000}"/>
    <cellStyle name="Normal 13 5" xfId="5301" xr:uid="{00000000-0005-0000-0000-0000B5140000}"/>
    <cellStyle name="Normal 13 6" xfId="5302" xr:uid="{00000000-0005-0000-0000-0000B6140000}"/>
    <cellStyle name="Normal 13 7" xfId="5303" xr:uid="{00000000-0005-0000-0000-0000B7140000}"/>
    <cellStyle name="Normal 13 8" xfId="5304" xr:uid="{00000000-0005-0000-0000-0000B8140000}"/>
    <cellStyle name="Normal 13 9" xfId="5305" xr:uid="{00000000-0005-0000-0000-0000B9140000}"/>
    <cellStyle name="Normal 14" xfId="5306" xr:uid="{00000000-0005-0000-0000-0000BA140000}"/>
    <cellStyle name="Normal 14 2" xfId="5307" xr:uid="{00000000-0005-0000-0000-0000BB140000}"/>
    <cellStyle name="Normal 14 3" xfId="5308" xr:uid="{00000000-0005-0000-0000-0000BC140000}"/>
    <cellStyle name="Normal 15" xfId="5309" xr:uid="{00000000-0005-0000-0000-0000BD140000}"/>
    <cellStyle name="Normal 15 2" xfId="5310" xr:uid="{00000000-0005-0000-0000-0000BE140000}"/>
    <cellStyle name="Normal 15 3" xfId="5311" xr:uid="{00000000-0005-0000-0000-0000BF140000}"/>
    <cellStyle name="Normal 15 3 2" xfId="5312" xr:uid="{00000000-0005-0000-0000-0000C0140000}"/>
    <cellStyle name="Normal 15 4" xfId="5313" xr:uid="{00000000-0005-0000-0000-0000C1140000}"/>
    <cellStyle name="Normal 16" xfId="5314" xr:uid="{00000000-0005-0000-0000-0000C2140000}"/>
    <cellStyle name="Normal 16 2" xfId="5315" xr:uid="{00000000-0005-0000-0000-0000C3140000}"/>
    <cellStyle name="Normal 16 3" xfId="5316" xr:uid="{00000000-0005-0000-0000-0000C4140000}"/>
    <cellStyle name="Normal 17" xfId="5317" xr:uid="{00000000-0005-0000-0000-0000C5140000}"/>
    <cellStyle name="Normal 17 2" xfId="5318" xr:uid="{00000000-0005-0000-0000-0000C6140000}"/>
    <cellStyle name="Normal 17 3" xfId="5319" xr:uid="{00000000-0005-0000-0000-0000C7140000}"/>
    <cellStyle name="Normal 18" xfId="5320" xr:uid="{00000000-0005-0000-0000-0000C8140000}"/>
    <cellStyle name="Normal 18 2" xfId="5321" xr:uid="{00000000-0005-0000-0000-0000C9140000}"/>
    <cellStyle name="Normal 18 2 2" xfId="5322" xr:uid="{00000000-0005-0000-0000-0000CA140000}"/>
    <cellStyle name="Normal 18 3" xfId="5323" xr:uid="{00000000-0005-0000-0000-0000CB140000}"/>
    <cellStyle name="Normal 19" xfId="5324" xr:uid="{00000000-0005-0000-0000-0000CC140000}"/>
    <cellStyle name="Normal 19 2" xfId="5325" xr:uid="{00000000-0005-0000-0000-0000CD140000}"/>
    <cellStyle name="Normal 19 3" xfId="5326" xr:uid="{00000000-0005-0000-0000-0000CE140000}"/>
    <cellStyle name="Normal 2" xfId="5327" xr:uid="{00000000-0005-0000-0000-0000CF140000}"/>
    <cellStyle name="Normal 2 2" xfId="4" xr:uid="{00000000-0005-0000-0000-0000D0140000}"/>
    <cellStyle name="Normal 2 2 2" xfId="6263" xr:uid="{00000000-0005-0000-0000-0000D1140000}"/>
    <cellStyle name="Normal 2 3" xfId="5328" xr:uid="{00000000-0005-0000-0000-0000D2140000}"/>
    <cellStyle name="Normal 2 4" xfId="5329" xr:uid="{00000000-0005-0000-0000-0000D3140000}"/>
    <cellStyle name="Normal 20" xfId="5330" xr:uid="{00000000-0005-0000-0000-0000D4140000}"/>
    <cellStyle name="Normal 20 2" xfId="5331" xr:uid="{00000000-0005-0000-0000-0000D5140000}"/>
    <cellStyle name="Normal 20 3" xfId="5332" xr:uid="{00000000-0005-0000-0000-0000D6140000}"/>
    <cellStyle name="Normal 21" xfId="5333" xr:uid="{00000000-0005-0000-0000-0000D7140000}"/>
    <cellStyle name="Normal 21 2" xfId="5334" xr:uid="{00000000-0005-0000-0000-0000D8140000}"/>
    <cellStyle name="Normal 21 2 2" xfId="5335" xr:uid="{00000000-0005-0000-0000-0000D9140000}"/>
    <cellStyle name="Normal 21 3" xfId="5336" xr:uid="{00000000-0005-0000-0000-0000DA140000}"/>
    <cellStyle name="Normal 22" xfId="5337" xr:uid="{00000000-0005-0000-0000-0000DB140000}"/>
    <cellStyle name="Normal 22 2" xfId="5338" xr:uid="{00000000-0005-0000-0000-0000DC140000}"/>
    <cellStyle name="Normal 22 3" xfId="5339" xr:uid="{00000000-0005-0000-0000-0000DD140000}"/>
    <cellStyle name="Normal 23" xfId="5340" xr:uid="{00000000-0005-0000-0000-0000DE140000}"/>
    <cellStyle name="Normal 23 2" xfId="5341" xr:uid="{00000000-0005-0000-0000-0000DF140000}"/>
    <cellStyle name="Normal 23 3" xfId="5342" xr:uid="{00000000-0005-0000-0000-0000E0140000}"/>
    <cellStyle name="Normal 24" xfId="5343" xr:uid="{00000000-0005-0000-0000-0000E1140000}"/>
    <cellStyle name="Normal 24 2" xfId="5344" xr:uid="{00000000-0005-0000-0000-0000E2140000}"/>
    <cellStyle name="Normal 24 3" xfId="5345" xr:uid="{00000000-0005-0000-0000-0000E3140000}"/>
    <cellStyle name="Normal 25" xfId="5346" xr:uid="{00000000-0005-0000-0000-0000E4140000}"/>
    <cellStyle name="Normal 25 2" xfId="5347" xr:uid="{00000000-0005-0000-0000-0000E5140000}"/>
    <cellStyle name="Normal 25 3" xfId="5348" xr:uid="{00000000-0005-0000-0000-0000E6140000}"/>
    <cellStyle name="Normal 26" xfId="5349" xr:uid="{00000000-0005-0000-0000-0000E7140000}"/>
    <cellStyle name="Normal 26 10" xfId="5350" xr:uid="{00000000-0005-0000-0000-0000E8140000}"/>
    <cellStyle name="Normal 26 2" xfId="5351" xr:uid="{00000000-0005-0000-0000-0000E9140000}"/>
    <cellStyle name="Normal 26 3" xfId="5352" xr:uid="{00000000-0005-0000-0000-0000EA140000}"/>
    <cellStyle name="Normal 26 4" xfId="5353" xr:uid="{00000000-0005-0000-0000-0000EB140000}"/>
    <cellStyle name="Normal 26 5" xfId="5354" xr:uid="{00000000-0005-0000-0000-0000EC140000}"/>
    <cellStyle name="Normal 26 6" xfId="5355" xr:uid="{00000000-0005-0000-0000-0000ED140000}"/>
    <cellStyle name="Normal 26 7" xfId="5356" xr:uid="{00000000-0005-0000-0000-0000EE140000}"/>
    <cellStyle name="Normal 26 8" xfId="5357" xr:uid="{00000000-0005-0000-0000-0000EF140000}"/>
    <cellStyle name="Normal 26 9" xfId="5358" xr:uid="{00000000-0005-0000-0000-0000F0140000}"/>
    <cellStyle name="Normal 26 9 2" xfId="5359" xr:uid="{00000000-0005-0000-0000-0000F1140000}"/>
    <cellStyle name="Normal 27" xfId="5360" xr:uid="{00000000-0005-0000-0000-0000F2140000}"/>
    <cellStyle name="Normal 27 2" xfId="5361" xr:uid="{00000000-0005-0000-0000-0000F3140000}"/>
    <cellStyle name="Normal 28" xfId="5362" xr:uid="{00000000-0005-0000-0000-0000F4140000}"/>
    <cellStyle name="Normal 29" xfId="5363" xr:uid="{00000000-0005-0000-0000-0000F5140000}"/>
    <cellStyle name="Normal 29 2" xfId="5364" xr:uid="{00000000-0005-0000-0000-0000F6140000}"/>
    <cellStyle name="Normal 29 3" xfId="5365" xr:uid="{00000000-0005-0000-0000-0000F7140000}"/>
    <cellStyle name="Normal 3" xfId="5366" xr:uid="{00000000-0005-0000-0000-0000F8140000}"/>
    <cellStyle name="Normal 3 2" xfId="5367" xr:uid="{00000000-0005-0000-0000-0000F9140000}"/>
    <cellStyle name="Normal 3 2 2" xfId="5368" xr:uid="{00000000-0005-0000-0000-0000FA140000}"/>
    <cellStyle name="Normal 30" xfId="5369" xr:uid="{00000000-0005-0000-0000-0000FB140000}"/>
    <cellStyle name="Normal 30 2" xfId="5370" xr:uid="{00000000-0005-0000-0000-0000FC140000}"/>
    <cellStyle name="Normal 31" xfId="5371" xr:uid="{00000000-0005-0000-0000-0000FD140000}"/>
    <cellStyle name="Normal 31 2" xfId="5372" xr:uid="{00000000-0005-0000-0000-0000FE140000}"/>
    <cellStyle name="Normal 32" xfId="5373" xr:uid="{00000000-0005-0000-0000-0000FF140000}"/>
    <cellStyle name="Normal 33" xfId="5374" xr:uid="{00000000-0005-0000-0000-000000150000}"/>
    <cellStyle name="Normal 34" xfId="5375" xr:uid="{00000000-0005-0000-0000-000001150000}"/>
    <cellStyle name="Normal 35" xfId="5376" xr:uid="{00000000-0005-0000-0000-000002150000}"/>
    <cellStyle name="Normal 36" xfId="5377" xr:uid="{00000000-0005-0000-0000-000003150000}"/>
    <cellStyle name="Normal 37" xfId="5378" xr:uid="{00000000-0005-0000-0000-000004150000}"/>
    <cellStyle name="Normal 37 2" xfId="5379" xr:uid="{00000000-0005-0000-0000-000005150000}"/>
    <cellStyle name="Normal 38" xfId="5380" xr:uid="{00000000-0005-0000-0000-000006150000}"/>
    <cellStyle name="Normal 38 2" xfId="5381" xr:uid="{00000000-0005-0000-0000-000007150000}"/>
    <cellStyle name="Normal 39" xfId="5382" xr:uid="{00000000-0005-0000-0000-000008150000}"/>
    <cellStyle name="Normal 4" xfId="5383" xr:uid="{00000000-0005-0000-0000-000009150000}"/>
    <cellStyle name="Normal 4 2" xfId="5384" xr:uid="{00000000-0005-0000-0000-00000A150000}"/>
    <cellStyle name="Normal 4 3" xfId="5385" xr:uid="{00000000-0005-0000-0000-00000B150000}"/>
    <cellStyle name="Normal 40" xfId="5386" xr:uid="{00000000-0005-0000-0000-00000C150000}"/>
    <cellStyle name="Normal 41" xfId="5387" xr:uid="{00000000-0005-0000-0000-00000D150000}"/>
    <cellStyle name="Normal 42" xfId="5388" xr:uid="{00000000-0005-0000-0000-00000E150000}"/>
    <cellStyle name="Normal 43" xfId="5389" xr:uid="{00000000-0005-0000-0000-00000F150000}"/>
    <cellStyle name="Normal 44" xfId="5390" xr:uid="{00000000-0005-0000-0000-000010150000}"/>
    <cellStyle name="Normal 45" xfId="5391" xr:uid="{00000000-0005-0000-0000-000011150000}"/>
    <cellStyle name="Normal 46" xfId="5392" xr:uid="{00000000-0005-0000-0000-000012150000}"/>
    <cellStyle name="Normal 46 2" xfId="5393" xr:uid="{00000000-0005-0000-0000-000013150000}"/>
    <cellStyle name="Normal 47" xfId="5394" xr:uid="{00000000-0005-0000-0000-000014150000}"/>
    <cellStyle name="Normal 47 2" xfId="5395" xr:uid="{00000000-0005-0000-0000-000015150000}"/>
    <cellStyle name="Normal 48" xfId="5396" xr:uid="{00000000-0005-0000-0000-000016150000}"/>
    <cellStyle name="Normal 48 2" xfId="5397" xr:uid="{00000000-0005-0000-0000-000017150000}"/>
    <cellStyle name="Normal 49" xfId="5398" xr:uid="{00000000-0005-0000-0000-000018150000}"/>
    <cellStyle name="Normal 5" xfId="5399" xr:uid="{00000000-0005-0000-0000-000019150000}"/>
    <cellStyle name="Normal 5 2" xfId="5400" xr:uid="{00000000-0005-0000-0000-00001A150000}"/>
    <cellStyle name="Normal 5 2 2" xfId="5401" xr:uid="{00000000-0005-0000-0000-00001B150000}"/>
    <cellStyle name="Normal 50" xfId="5402" xr:uid="{00000000-0005-0000-0000-00001C150000}"/>
    <cellStyle name="Normal 51" xfId="5403" xr:uid="{00000000-0005-0000-0000-00001D150000}"/>
    <cellStyle name="Normal 52" xfId="5404" xr:uid="{00000000-0005-0000-0000-00001E150000}"/>
    <cellStyle name="Normal 53" xfId="5405" xr:uid="{00000000-0005-0000-0000-00001F150000}"/>
    <cellStyle name="Normal 54" xfId="5406" xr:uid="{00000000-0005-0000-0000-000020150000}"/>
    <cellStyle name="Normal 55" xfId="5407" xr:uid="{00000000-0005-0000-0000-000021150000}"/>
    <cellStyle name="Normal 56" xfId="5408" xr:uid="{00000000-0005-0000-0000-000022150000}"/>
    <cellStyle name="Normal 57" xfId="5409" xr:uid="{00000000-0005-0000-0000-000023150000}"/>
    <cellStyle name="Normal 57 2" xfId="5410" xr:uid="{00000000-0005-0000-0000-000024150000}"/>
    <cellStyle name="Normal 58" xfId="5411" xr:uid="{00000000-0005-0000-0000-000025150000}"/>
    <cellStyle name="Normal 58 2" xfId="5412" xr:uid="{00000000-0005-0000-0000-000026150000}"/>
    <cellStyle name="Normal 59" xfId="5413" xr:uid="{00000000-0005-0000-0000-000027150000}"/>
    <cellStyle name="Normal 6" xfId="5414" xr:uid="{00000000-0005-0000-0000-000028150000}"/>
    <cellStyle name="Normal 6 2" xfId="5415" xr:uid="{00000000-0005-0000-0000-000029150000}"/>
    <cellStyle name="Normal 6 2 2" xfId="5416" xr:uid="{00000000-0005-0000-0000-00002A150000}"/>
    <cellStyle name="Normal 7" xfId="7" xr:uid="{00000000-0005-0000-0000-00002B150000}"/>
    <cellStyle name="Normal 7 2" xfId="5417" xr:uid="{00000000-0005-0000-0000-00002C150000}"/>
    <cellStyle name="Normal 7 2 2" xfId="1" xr:uid="{00000000-0005-0000-0000-00002D150000}"/>
    <cellStyle name="Normal 75 2" xfId="5418" xr:uid="{00000000-0005-0000-0000-00002E150000}"/>
    <cellStyle name="Normal 8" xfId="5419" xr:uid="{00000000-0005-0000-0000-00002F150000}"/>
    <cellStyle name="Normal 8 2" xfId="5420" xr:uid="{00000000-0005-0000-0000-000030150000}"/>
    <cellStyle name="Normal 8 2 2" xfId="5421" xr:uid="{00000000-0005-0000-0000-000031150000}"/>
    <cellStyle name="Normal 8 3" xfId="5422" xr:uid="{00000000-0005-0000-0000-000032150000}"/>
    <cellStyle name="Normal 86 2" xfId="5423" xr:uid="{00000000-0005-0000-0000-000033150000}"/>
    <cellStyle name="Normal 9" xfId="5424" xr:uid="{00000000-0005-0000-0000-000034150000}"/>
    <cellStyle name="Normal 9 2" xfId="5425" xr:uid="{00000000-0005-0000-0000-000035150000}"/>
    <cellStyle name="Normal 9 2 2" xfId="5426" xr:uid="{00000000-0005-0000-0000-000036150000}"/>
    <cellStyle name="Nota 10" xfId="5427" xr:uid="{00000000-0005-0000-0000-000037150000}"/>
    <cellStyle name="Nota 10 10" xfId="5428" xr:uid="{00000000-0005-0000-0000-000038150000}"/>
    <cellStyle name="Nota 10 2" xfId="5429" xr:uid="{00000000-0005-0000-0000-000039150000}"/>
    <cellStyle name="Nota 10 3" xfId="5430" xr:uid="{00000000-0005-0000-0000-00003A150000}"/>
    <cellStyle name="Nota 10 4" xfId="5431" xr:uid="{00000000-0005-0000-0000-00003B150000}"/>
    <cellStyle name="Nota 10 5" xfId="5432" xr:uid="{00000000-0005-0000-0000-00003C150000}"/>
    <cellStyle name="Nota 10 6" xfId="5433" xr:uid="{00000000-0005-0000-0000-00003D150000}"/>
    <cellStyle name="Nota 10 7" xfId="5434" xr:uid="{00000000-0005-0000-0000-00003E150000}"/>
    <cellStyle name="Nota 10 8" xfId="5435" xr:uid="{00000000-0005-0000-0000-00003F150000}"/>
    <cellStyle name="Nota 10 9" xfId="5436" xr:uid="{00000000-0005-0000-0000-000040150000}"/>
    <cellStyle name="Nota 100" xfId="5437" xr:uid="{00000000-0005-0000-0000-000041150000}"/>
    <cellStyle name="Nota 100 2" xfId="5438" xr:uid="{00000000-0005-0000-0000-000042150000}"/>
    <cellStyle name="Nota 101" xfId="5439" xr:uid="{00000000-0005-0000-0000-000043150000}"/>
    <cellStyle name="Nota 101 2" xfId="5440" xr:uid="{00000000-0005-0000-0000-000044150000}"/>
    <cellStyle name="Nota 102" xfId="5441" xr:uid="{00000000-0005-0000-0000-000045150000}"/>
    <cellStyle name="Nota 102 2" xfId="5442" xr:uid="{00000000-0005-0000-0000-000046150000}"/>
    <cellStyle name="Nota 103" xfId="5443" xr:uid="{00000000-0005-0000-0000-000047150000}"/>
    <cellStyle name="Nota 103 2" xfId="5444" xr:uid="{00000000-0005-0000-0000-000048150000}"/>
    <cellStyle name="Nota 104" xfId="5445" xr:uid="{00000000-0005-0000-0000-000049150000}"/>
    <cellStyle name="Nota 104 2" xfId="5446" xr:uid="{00000000-0005-0000-0000-00004A150000}"/>
    <cellStyle name="Nota 105" xfId="5447" xr:uid="{00000000-0005-0000-0000-00004B150000}"/>
    <cellStyle name="Nota 105 2" xfId="5448" xr:uid="{00000000-0005-0000-0000-00004C150000}"/>
    <cellStyle name="Nota 106" xfId="5449" xr:uid="{00000000-0005-0000-0000-00004D150000}"/>
    <cellStyle name="Nota 106 2" xfId="5450" xr:uid="{00000000-0005-0000-0000-00004E150000}"/>
    <cellStyle name="Nota 107" xfId="5451" xr:uid="{00000000-0005-0000-0000-00004F150000}"/>
    <cellStyle name="Nota 107 2" xfId="5452" xr:uid="{00000000-0005-0000-0000-000050150000}"/>
    <cellStyle name="Nota 108" xfId="5453" xr:uid="{00000000-0005-0000-0000-000051150000}"/>
    <cellStyle name="Nota 108 2" xfId="5454" xr:uid="{00000000-0005-0000-0000-000052150000}"/>
    <cellStyle name="Nota 109" xfId="5455" xr:uid="{00000000-0005-0000-0000-000053150000}"/>
    <cellStyle name="Nota 109 2" xfId="5456" xr:uid="{00000000-0005-0000-0000-000054150000}"/>
    <cellStyle name="Nota 11" xfId="5457" xr:uid="{00000000-0005-0000-0000-000055150000}"/>
    <cellStyle name="Nota 11 10" xfId="5458" xr:uid="{00000000-0005-0000-0000-000056150000}"/>
    <cellStyle name="Nota 11 11" xfId="5459" xr:uid="{00000000-0005-0000-0000-000057150000}"/>
    <cellStyle name="Nota 11 11 2" xfId="5460" xr:uid="{00000000-0005-0000-0000-000058150000}"/>
    <cellStyle name="Nota 11 12" xfId="5461" xr:uid="{00000000-0005-0000-0000-000059150000}"/>
    <cellStyle name="Nota 11 2" xfId="5462" xr:uid="{00000000-0005-0000-0000-00005A150000}"/>
    <cellStyle name="Nota 11 3" xfId="5463" xr:uid="{00000000-0005-0000-0000-00005B150000}"/>
    <cellStyle name="Nota 11 4" xfId="5464" xr:uid="{00000000-0005-0000-0000-00005C150000}"/>
    <cellStyle name="Nota 11 5" xfId="5465" xr:uid="{00000000-0005-0000-0000-00005D150000}"/>
    <cellStyle name="Nota 11 6" xfId="5466" xr:uid="{00000000-0005-0000-0000-00005E150000}"/>
    <cellStyle name="Nota 11 7" xfId="5467" xr:uid="{00000000-0005-0000-0000-00005F150000}"/>
    <cellStyle name="Nota 11 8" xfId="5468" xr:uid="{00000000-0005-0000-0000-000060150000}"/>
    <cellStyle name="Nota 11 9" xfId="5469" xr:uid="{00000000-0005-0000-0000-000061150000}"/>
    <cellStyle name="Nota 110" xfId="5470" xr:uid="{00000000-0005-0000-0000-000062150000}"/>
    <cellStyle name="Nota 110 2" xfId="5471" xr:uid="{00000000-0005-0000-0000-000063150000}"/>
    <cellStyle name="Nota 111" xfId="5472" xr:uid="{00000000-0005-0000-0000-000064150000}"/>
    <cellStyle name="Nota 111 2" xfId="5473" xr:uid="{00000000-0005-0000-0000-000065150000}"/>
    <cellStyle name="Nota 112" xfId="5474" xr:uid="{00000000-0005-0000-0000-000066150000}"/>
    <cellStyle name="Nota 112 2" xfId="5475" xr:uid="{00000000-0005-0000-0000-000067150000}"/>
    <cellStyle name="Nota 113" xfId="5476" xr:uid="{00000000-0005-0000-0000-000068150000}"/>
    <cellStyle name="Nota 113 2" xfId="5477" xr:uid="{00000000-0005-0000-0000-000069150000}"/>
    <cellStyle name="Nota 114" xfId="5478" xr:uid="{00000000-0005-0000-0000-00006A150000}"/>
    <cellStyle name="Nota 114 2" xfId="5479" xr:uid="{00000000-0005-0000-0000-00006B150000}"/>
    <cellStyle name="Nota 115" xfId="5480" xr:uid="{00000000-0005-0000-0000-00006C150000}"/>
    <cellStyle name="Nota 115 2" xfId="5481" xr:uid="{00000000-0005-0000-0000-00006D150000}"/>
    <cellStyle name="Nota 116" xfId="5482" xr:uid="{00000000-0005-0000-0000-00006E150000}"/>
    <cellStyle name="Nota 116 2" xfId="5483" xr:uid="{00000000-0005-0000-0000-00006F150000}"/>
    <cellStyle name="Nota 117" xfId="5484" xr:uid="{00000000-0005-0000-0000-000070150000}"/>
    <cellStyle name="Nota 117 2" xfId="5485" xr:uid="{00000000-0005-0000-0000-000071150000}"/>
    <cellStyle name="Nota 118" xfId="5486" xr:uid="{00000000-0005-0000-0000-000072150000}"/>
    <cellStyle name="Nota 118 2" xfId="5487" xr:uid="{00000000-0005-0000-0000-000073150000}"/>
    <cellStyle name="Nota 119" xfId="5488" xr:uid="{00000000-0005-0000-0000-000074150000}"/>
    <cellStyle name="Nota 119 2" xfId="5489" xr:uid="{00000000-0005-0000-0000-000075150000}"/>
    <cellStyle name="Nota 12" xfId="5490" xr:uid="{00000000-0005-0000-0000-000076150000}"/>
    <cellStyle name="Nota 12 2" xfId="5491" xr:uid="{00000000-0005-0000-0000-000077150000}"/>
    <cellStyle name="Nota 12 3" xfId="5492" xr:uid="{00000000-0005-0000-0000-000078150000}"/>
    <cellStyle name="Nota 12 4" xfId="5493" xr:uid="{00000000-0005-0000-0000-000079150000}"/>
    <cellStyle name="Nota 12 5" xfId="5494" xr:uid="{00000000-0005-0000-0000-00007A150000}"/>
    <cellStyle name="Nota 12 6" xfId="5495" xr:uid="{00000000-0005-0000-0000-00007B150000}"/>
    <cellStyle name="Nota 12 7" xfId="5496" xr:uid="{00000000-0005-0000-0000-00007C150000}"/>
    <cellStyle name="Nota 12 8" xfId="5497" xr:uid="{00000000-0005-0000-0000-00007D150000}"/>
    <cellStyle name="Nota 12 9" xfId="5498" xr:uid="{00000000-0005-0000-0000-00007E150000}"/>
    <cellStyle name="Nota 120" xfId="5499" xr:uid="{00000000-0005-0000-0000-00007F150000}"/>
    <cellStyle name="Nota 120 2" xfId="5500" xr:uid="{00000000-0005-0000-0000-000080150000}"/>
    <cellStyle name="Nota 121" xfId="5501" xr:uid="{00000000-0005-0000-0000-000081150000}"/>
    <cellStyle name="Nota 121 2" xfId="5502" xr:uid="{00000000-0005-0000-0000-000082150000}"/>
    <cellStyle name="Nota 122" xfId="5503" xr:uid="{00000000-0005-0000-0000-000083150000}"/>
    <cellStyle name="Nota 122 2" xfId="5504" xr:uid="{00000000-0005-0000-0000-000084150000}"/>
    <cellStyle name="Nota 123" xfId="5505" xr:uid="{00000000-0005-0000-0000-000085150000}"/>
    <cellStyle name="Nota 123 2" xfId="5506" xr:uid="{00000000-0005-0000-0000-000086150000}"/>
    <cellStyle name="Nota 124" xfId="5507" xr:uid="{00000000-0005-0000-0000-000087150000}"/>
    <cellStyle name="Nota 124 2" xfId="5508" xr:uid="{00000000-0005-0000-0000-000088150000}"/>
    <cellStyle name="Nota 125" xfId="5509" xr:uid="{00000000-0005-0000-0000-000089150000}"/>
    <cellStyle name="Nota 125 2" xfId="5510" xr:uid="{00000000-0005-0000-0000-00008A150000}"/>
    <cellStyle name="Nota 126" xfId="5511" xr:uid="{00000000-0005-0000-0000-00008B150000}"/>
    <cellStyle name="Nota 126 2" xfId="5512" xr:uid="{00000000-0005-0000-0000-00008C150000}"/>
    <cellStyle name="Nota 127" xfId="5513" xr:uid="{00000000-0005-0000-0000-00008D150000}"/>
    <cellStyle name="Nota 127 2" xfId="5514" xr:uid="{00000000-0005-0000-0000-00008E150000}"/>
    <cellStyle name="Nota 128" xfId="5515" xr:uid="{00000000-0005-0000-0000-00008F150000}"/>
    <cellStyle name="Nota 128 2" xfId="5516" xr:uid="{00000000-0005-0000-0000-000090150000}"/>
    <cellStyle name="Nota 129" xfId="5517" xr:uid="{00000000-0005-0000-0000-000091150000}"/>
    <cellStyle name="Nota 129 2" xfId="5518" xr:uid="{00000000-0005-0000-0000-000092150000}"/>
    <cellStyle name="Nota 13" xfId="5519" xr:uid="{00000000-0005-0000-0000-000093150000}"/>
    <cellStyle name="Nota 13 2" xfId="5520" xr:uid="{00000000-0005-0000-0000-000094150000}"/>
    <cellStyle name="Nota 13 3" xfId="5521" xr:uid="{00000000-0005-0000-0000-000095150000}"/>
    <cellStyle name="Nota 13 4" xfId="5522" xr:uid="{00000000-0005-0000-0000-000096150000}"/>
    <cellStyle name="Nota 13 5" xfId="5523" xr:uid="{00000000-0005-0000-0000-000097150000}"/>
    <cellStyle name="Nota 13 6" xfId="5524" xr:uid="{00000000-0005-0000-0000-000098150000}"/>
    <cellStyle name="Nota 13 7" xfId="5525" xr:uid="{00000000-0005-0000-0000-000099150000}"/>
    <cellStyle name="Nota 13 8" xfId="5526" xr:uid="{00000000-0005-0000-0000-00009A150000}"/>
    <cellStyle name="Nota 13 9" xfId="5527" xr:uid="{00000000-0005-0000-0000-00009B150000}"/>
    <cellStyle name="Nota 130" xfId="5528" xr:uid="{00000000-0005-0000-0000-00009C150000}"/>
    <cellStyle name="Nota 130 2" xfId="5529" xr:uid="{00000000-0005-0000-0000-00009D150000}"/>
    <cellStyle name="Nota 131" xfId="5530" xr:uid="{00000000-0005-0000-0000-00009E150000}"/>
    <cellStyle name="Nota 131 2" xfId="5531" xr:uid="{00000000-0005-0000-0000-00009F150000}"/>
    <cellStyle name="Nota 132" xfId="5532" xr:uid="{00000000-0005-0000-0000-0000A0150000}"/>
    <cellStyle name="Nota 132 2" xfId="5533" xr:uid="{00000000-0005-0000-0000-0000A1150000}"/>
    <cellStyle name="Nota 133" xfId="5534" xr:uid="{00000000-0005-0000-0000-0000A2150000}"/>
    <cellStyle name="Nota 133 2" xfId="5535" xr:uid="{00000000-0005-0000-0000-0000A3150000}"/>
    <cellStyle name="Nota 134" xfId="5536" xr:uid="{00000000-0005-0000-0000-0000A4150000}"/>
    <cellStyle name="Nota 134 2" xfId="5537" xr:uid="{00000000-0005-0000-0000-0000A5150000}"/>
    <cellStyle name="Nota 135" xfId="5538" xr:uid="{00000000-0005-0000-0000-0000A6150000}"/>
    <cellStyle name="Nota 135 2" xfId="5539" xr:uid="{00000000-0005-0000-0000-0000A7150000}"/>
    <cellStyle name="Nota 136" xfId="5540" xr:uid="{00000000-0005-0000-0000-0000A8150000}"/>
    <cellStyle name="Nota 136 2" xfId="5541" xr:uid="{00000000-0005-0000-0000-0000A9150000}"/>
    <cellStyle name="Nota 137" xfId="5542" xr:uid="{00000000-0005-0000-0000-0000AA150000}"/>
    <cellStyle name="Nota 137 2" xfId="5543" xr:uid="{00000000-0005-0000-0000-0000AB150000}"/>
    <cellStyle name="Nota 138" xfId="5544" xr:uid="{00000000-0005-0000-0000-0000AC150000}"/>
    <cellStyle name="Nota 138 2" xfId="5545" xr:uid="{00000000-0005-0000-0000-0000AD150000}"/>
    <cellStyle name="Nota 139" xfId="5546" xr:uid="{00000000-0005-0000-0000-0000AE150000}"/>
    <cellStyle name="Nota 139 2" xfId="5547" xr:uid="{00000000-0005-0000-0000-0000AF150000}"/>
    <cellStyle name="Nota 14" xfId="5548" xr:uid="{00000000-0005-0000-0000-0000B0150000}"/>
    <cellStyle name="Nota 14 2" xfId="5549" xr:uid="{00000000-0005-0000-0000-0000B1150000}"/>
    <cellStyle name="Nota 14 3" xfId="5550" xr:uid="{00000000-0005-0000-0000-0000B2150000}"/>
    <cellStyle name="Nota 14 4" xfId="5551" xr:uid="{00000000-0005-0000-0000-0000B3150000}"/>
    <cellStyle name="Nota 14 5" xfId="5552" xr:uid="{00000000-0005-0000-0000-0000B4150000}"/>
    <cellStyle name="Nota 14 6" xfId="5553" xr:uid="{00000000-0005-0000-0000-0000B5150000}"/>
    <cellStyle name="Nota 14 7" xfId="5554" xr:uid="{00000000-0005-0000-0000-0000B6150000}"/>
    <cellStyle name="Nota 14 8" xfId="5555" xr:uid="{00000000-0005-0000-0000-0000B7150000}"/>
    <cellStyle name="Nota 14 9" xfId="5556" xr:uid="{00000000-0005-0000-0000-0000B8150000}"/>
    <cellStyle name="Nota 140" xfId="5557" xr:uid="{00000000-0005-0000-0000-0000B9150000}"/>
    <cellStyle name="Nota 140 2" xfId="5558" xr:uid="{00000000-0005-0000-0000-0000BA150000}"/>
    <cellStyle name="Nota 141" xfId="5559" xr:uid="{00000000-0005-0000-0000-0000BB150000}"/>
    <cellStyle name="Nota 141 2" xfId="5560" xr:uid="{00000000-0005-0000-0000-0000BC150000}"/>
    <cellStyle name="Nota 142" xfId="5561" xr:uid="{00000000-0005-0000-0000-0000BD150000}"/>
    <cellStyle name="Nota 142 2" xfId="5562" xr:uid="{00000000-0005-0000-0000-0000BE150000}"/>
    <cellStyle name="Nota 143" xfId="5563" xr:uid="{00000000-0005-0000-0000-0000BF150000}"/>
    <cellStyle name="Nota 143 2" xfId="5564" xr:uid="{00000000-0005-0000-0000-0000C0150000}"/>
    <cellStyle name="Nota 144" xfId="5565" xr:uid="{00000000-0005-0000-0000-0000C1150000}"/>
    <cellStyle name="Nota 144 2" xfId="5566" xr:uid="{00000000-0005-0000-0000-0000C2150000}"/>
    <cellStyle name="Nota 145" xfId="5567" xr:uid="{00000000-0005-0000-0000-0000C3150000}"/>
    <cellStyle name="Nota 145 2" xfId="5568" xr:uid="{00000000-0005-0000-0000-0000C4150000}"/>
    <cellStyle name="Nota 146" xfId="5569" xr:uid="{00000000-0005-0000-0000-0000C5150000}"/>
    <cellStyle name="Nota 146 2" xfId="5570" xr:uid="{00000000-0005-0000-0000-0000C6150000}"/>
    <cellStyle name="Nota 147" xfId="5571" xr:uid="{00000000-0005-0000-0000-0000C7150000}"/>
    <cellStyle name="Nota 147 2" xfId="5572" xr:uid="{00000000-0005-0000-0000-0000C8150000}"/>
    <cellStyle name="Nota 148" xfId="5573" xr:uid="{00000000-0005-0000-0000-0000C9150000}"/>
    <cellStyle name="Nota 148 2" xfId="5574" xr:uid="{00000000-0005-0000-0000-0000CA150000}"/>
    <cellStyle name="Nota 149" xfId="5575" xr:uid="{00000000-0005-0000-0000-0000CB150000}"/>
    <cellStyle name="Nota 149 2" xfId="5576" xr:uid="{00000000-0005-0000-0000-0000CC150000}"/>
    <cellStyle name="Nota 15" xfId="5577" xr:uid="{00000000-0005-0000-0000-0000CD150000}"/>
    <cellStyle name="Nota 15 2" xfId="5578" xr:uid="{00000000-0005-0000-0000-0000CE150000}"/>
    <cellStyle name="Nota 150" xfId="5579" xr:uid="{00000000-0005-0000-0000-0000CF150000}"/>
    <cellStyle name="Nota 150 2" xfId="5580" xr:uid="{00000000-0005-0000-0000-0000D0150000}"/>
    <cellStyle name="Nota 151" xfId="5581" xr:uid="{00000000-0005-0000-0000-0000D1150000}"/>
    <cellStyle name="Nota 152" xfId="5582" xr:uid="{00000000-0005-0000-0000-0000D2150000}"/>
    <cellStyle name="Nota 153" xfId="5583" xr:uid="{00000000-0005-0000-0000-0000D3150000}"/>
    <cellStyle name="Nota 154" xfId="5584" xr:uid="{00000000-0005-0000-0000-0000D4150000}"/>
    <cellStyle name="Nota 155" xfId="5585" xr:uid="{00000000-0005-0000-0000-0000D5150000}"/>
    <cellStyle name="Nota 156" xfId="5586" xr:uid="{00000000-0005-0000-0000-0000D6150000}"/>
    <cellStyle name="Nota 157" xfId="5587" xr:uid="{00000000-0005-0000-0000-0000D7150000}"/>
    <cellStyle name="Nota 158" xfId="5588" xr:uid="{00000000-0005-0000-0000-0000D8150000}"/>
    <cellStyle name="Nota 159" xfId="5589" xr:uid="{00000000-0005-0000-0000-0000D9150000}"/>
    <cellStyle name="Nota 16" xfId="5590" xr:uid="{00000000-0005-0000-0000-0000DA150000}"/>
    <cellStyle name="Nota 16 2" xfId="5591" xr:uid="{00000000-0005-0000-0000-0000DB150000}"/>
    <cellStyle name="Nota 160" xfId="5592" xr:uid="{00000000-0005-0000-0000-0000DC150000}"/>
    <cellStyle name="Nota 161" xfId="5593" xr:uid="{00000000-0005-0000-0000-0000DD150000}"/>
    <cellStyle name="Nota 162" xfId="5594" xr:uid="{00000000-0005-0000-0000-0000DE150000}"/>
    <cellStyle name="Nota 163" xfId="5595" xr:uid="{00000000-0005-0000-0000-0000DF150000}"/>
    <cellStyle name="Nota 164" xfId="5596" xr:uid="{00000000-0005-0000-0000-0000E0150000}"/>
    <cellStyle name="Nota 165" xfId="5597" xr:uid="{00000000-0005-0000-0000-0000E1150000}"/>
    <cellStyle name="Nota 166" xfId="5598" xr:uid="{00000000-0005-0000-0000-0000E2150000}"/>
    <cellStyle name="Nota 167" xfId="5599" xr:uid="{00000000-0005-0000-0000-0000E3150000}"/>
    <cellStyle name="Nota 168" xfId="5600" xr:uid="{00000000-0005-0000-0000-0000E4150000}"/>
    <cellStyle name="Nota 169" xfId="5601" xr:uid="{00000000-0005-0000-0000-0000E5150000}"/>
    <cellStyle name="Nota 17" xfId="5602" xr:uid="{00000000-0005-0000-0000-0000E6150000}"/>
    <cellStyle name="Nota 17 2" xfId="5603" xr:uid="{00000000-0005-0000-0000-0000E7150000}"/>
    <cellStyle name="Nota 170" xfId="5604" xr:uid="{00000000-0005-0000-0000-0000E8150000}"/>
    <cellStyle name="Nota 171" xfId="5605" xr:uid="{00000000-0005-0000-0000-0000E9150000}"/>
    <cellStyle name="Nota 172" xfId="5606" xr:uid="{00000000-0005-0000-0000-0000EA150000}"/>
    <cellStyle name="Nota 173" xfId="5607" xr:uid="{00000000-0005-0000-0000-0000EB150000}"/>
    <cellStyle name="Nota 174" xfId="5608" xr:uid="{00000000-0005-0000-0000-0000EC150000}"/>
    <cellStyle name="Nota 175" xfId="5609" xr:uid="{00000000-0005-0000-0000-0000ED150000}"/>
    <cellStyle name="Nota 176" xfId="5610" xr:uid="{00000000-0005-0000-0000-0000EE150000}"/>
    <cellStyle name="Nota 177" xfId="5611" xr:uid="{00000000-0005-0000-0000-0000EF150000}"/>
    <cellStyle name="Nota 178" xfId="5612" xr:uid="{00000000-0005-0000-0000-0000F0150000}"/>
    <cellStyle name="Nota 179" xfId="5613" xr:uid="{00000000-0005-0000-0000-0000F1150000}"/>
    <cellStyle name="Nota 18" xfId="5614" xr:uid="{00000000-0005-0000-0000-0000F2150000}"/>
    <cellStyle name="Nota 18 2" xfId="5615" xr:uid="{00000000-0005-0000-0000-0000F3150000}"/>
    <cellStyle name="Nota 180" xfId="5616" xr:uid="{00000000-0005-0000-0000-0000F4150000}"/>
    <cellStyle name="Nota 181" xfId="5617" xr:uid="{00000000-0005-0000-0000-0000F5150000}"/>
    <cellStyle name="Nota 182" xfId="5618" xr:uid="{00000000-0005-0000-0000-0000F6150000}"/>
    <cellStyle name="Nota 183" xfId="5619" xr:uid="{00000000-0005-0000-0000-0000F7150000}"/>
    <cellStyle name="Nota 184" xfId="5620" xr:uid="{00000000-0005-0000-0000-0000F8150000}"/>
    <cellStyle name="Nota 185" xfId="5621" xr:uid="{00000000-0005-0000-0000-0000F9150000}"/>
    <cellStyle name="Nota 186" xfId="5622" xr:uid="{00000000-0005-0000-0000-0000FA150000}"/>
    <cellStyle name="Nota 187" xfId="5623" xr:uid="{00000000-0005-0000-0000-0000FB150000}"/>
    <cellStyle name="Nota 188" xfId="5624" xr:uid="{00000000-0005-0000-0000-0000FC150000}"/>
    <cellStyle name="Nota 189" xfId="5625" xr:uid="{00000000-0005-0000-0000-0000FD150000}"/>
    <cellStyle name="Nota 19" xfId="5626" xr:uid="{00000000-0005-0000-0000-0000FE150000}"/>
    <cellStyle name="Nota 19 2" xfId="5627" xr:uid="{00000000-0005-0000-0000-0000FF150000}"/>
    <cellStyle name="Nota 190" xfId="5628" xr:uid="{00000000-0005-0000-0000-000000160000}"/>
    <cellStyle name="Nota 191" xfId="5629" xr:uid="{00000000-0005-0000-0000-000001160000}"/>
    <cellStyle name="Nota 192" xfId="5630" xr:uid="{00000000-0005-0000-0000-000002160000}"/>
    <cellStyle name="Nota 193" xfId="5631" xr:uid="{00000000-0005-0000-0000-000003160000}"/>
    <cellStyle name="Nota 194" xfId="5632" xr:uid="{00000000-0005-0000-0000-000004160000}"/>
    <cellStyle name="Nota 195" xfId="5633" xr:uid="{00000000-0005-0000-0000-000005160000}"/>
    <cellStyle name="Nota 196" xfId="5634" xr:uid="{00000000-0005-0000-0000-000006160000}"/>
    <cellStyle name="Nota 197" xfId="5635" xr:uid="{00000000-0005-0000-0000-000007160000}"/>
    <cellStyle name="Nota 198" xfId="5636" xr:uid="{00000000-0005-0000-0000-000008160000}"/>
    <cellStyle name="Nota 199" xfId="5637" xr:uid="{00000000-0005-0000-0000-000009160000}"/>
    <cellStyle name="Nota 2" xfId="5638" xr:uid="{00000000-0005-0000-0000-00000A160000}"/>
    <cellStyle name="Nota 2 10" xfId="5639" xr:uid="{00000000-0005-0000-0000-00000B160000}"/>
    <cellStyle name="Nota 2 11" xfId="5640" xr:uid="{00000000-0005-0000-0000-00000C160000}"/>
    <cellStyle name="Nota 2 11 2" xfId="5641" xr:uid="{00000000-0005-0000-0000-00000D160000}"/>
    <cellStyle name="Nota 2 12" xfId="5642" xr:uid="{00000000-0005-0000-0000-00000E160000}"/>
    <cellStyle name="Nota 2 2" xfId="5643" xr:uid="{00000000-0005-0000-0000-00000F160000}"/>
    <cellStyle name="Nota 2 2 2" xfId="5644" xr:uid="{00000000-0005-0000-0000-000010160000}"/>
    <cellStyle name="Nota 2 2 3" xfId="5645" xr:uid="{00000000-0005-0000-0000-000011160000}"/>
    <cellStyle name="Nota 2 2 3 2" xfId="5646" xr:uid="{00000000-0005-0000-0000-000012160000}"/>
    <cellStyle name="Nota 2 2 4" xfId="5647" xr:uid="{00000000-0005-0000-0000-000013160000}"/>
    <cellStyle name="Nota 2 3" xfId="5648" xr:uid="{00000000-0005-0000-0000-000014160000}"/>
    <cellStyle name="Nota 2 4" xfId="5649" xr:uid="{00000000-0005-0000-0000-000015160000}"/>
    <cellStyle name="Nota 2 5" xfId="5650" xr:uid="{00000000-0005-0000-0000-000016160000}"/>
    <cellStyle name="Nota 2 6" xfId="5651" xr:uid="{00000000-0005-0000-0000-000017160000}"/>
    <cellStyle name="Nota 2 7" xfId="5652" xr:uid="{00000000-0005-0000-0000-000018160000}"/>
    <cellStyle name="Nota 2 8" xfId="5653" xr:uid="{00000000-0005-0000-0000-000019160000}"/>
    <cellStyle name="Nota 2 9" xfId="5654" xr:uid="{00000000-0005-0000-0000-00001A160000}"/>
    <cellStyle name="Nota 20" xfId="5655" xr:uid="{00000000-0005-0000-0000-00001B160000}"/>
    <cellStyle name="Nota 20 2" xfId="5656" xr:uid="{00000000-0005-0000-0000-00001C160000}"/>
    <cellStyle name="Nota 200" xfId="5657" xr:uid="{00000000-0005-0000-0000-00001D160000}"/>
    <cellStyle name="Nota 201" xfId="5658" xr:uid="{00000000-0005-0000-0000-00001E160000}"/>
    <cellStyle name="Nota 202" xfId="5659" xr:uid="{00000000-0005-0000-0000-00001F160000}"/>
    <cellStyle name="Nota 203" xfId="5660" xr:uid="{00000000-0005-0000-0000-000020160000}"/>
    <cellStyle name="Nota 204" xfId="5661" xr:uid="{00000000-0005-0000-0000-000021160000}"/>
    <cellStyle name="Nota 205" xfId="5662" xr:uid="{00000000-0005-0000-0000-000022160000}"/>
    <cellStyle name="Nota 206" xfId="5663" xr:uid="{00000000-0005-0000-0000-000023160000}"/>
    <cellStyle name="Nota 207" xfId="5664" xr:uid="{00000000-0005-0000-0000-000024160000}"/>
    <cellStyle name="Nota 208" xfId="5665" xr:uid="{00000000-0005-0000-0000-000025160000}"/>
    <cellStyle name="Nota 209" xfId="5666" xr:uid="{00000000-0005-0000-0000-000026160000}"/>
    <cellStyle name="Nota 21" xfId="5667" xr:uid="{00000000-0005-0000-0000-000027160000}"/>
    <cellStyle name="Nota 21 2" xfId="5668" xr:uid="{00000000-0005-0000-0000-000028160000}"/>
    <cellStyle name="Nota 210" xfId="5669" xr:uid="{00000000-0005-0000-0000-000029160000}"/>
    <cellStyle name="Nota 211" xfId="5670" xr:uid="{00000000-0005-0000-0000-00002A160000}"/>
    <cellStyle name="Nota 212" xfId="5671" xr:uid="{00000000-0005-0000-0000-00002B160000}"/>
    <cellStyle name="Nota 213" xfId="5672" xr:uid="{00000000-0005-0000-0000-00002C160000}"/>
    <cellStyle name="Nota 214" xfId="5673" xr:uid="{00000000-0005-0000-0000-00002D160000}"/>
    <cellStyle name="Nota 215" xfId="5674" xr:uid="{00000000-0005-0000-0000-00002E160000}"/>
    <cellStyle name="Nota 216" xfId="5675" xr:uid="{00000000-0005-0000-0000-00002F160000}"/>
    <cellStyle name="Nota 217" xfId="5676" xr:uid="{00000000-0005-0000-0000-000030160000}"/>
    <cellStyle name="Nota 218" xfId="5677" xr:uid="{00000000-0005-0000-0000-000031160000}"/>
    <cellStyle name="Nota 219" xfId="5678" xr:uid="{00000000-0005-0000-0000-000032160000}"/>
    <cellStyle name="Nota 22" xfId="5679" xr:uid="{00000000-0005-0000-0000-000033160000}"/>
    <cellStyle name="Nota 22 2" xfId="5680" xr:uid="{00000000-0005-0000-0000-000034160000}"/>
    <cellStyle name="Nota 220" xfId="5681" xr:uid="{00000000-0005-0000-0000-000035160000}"/>
    <cellStyle name="Nota 221" xfId="5682" xr:uid="{00000000-0005-0000-0000-000036160000}"/>
    <cellStyle name="Nota 222" xfId="5683" xr:uid="{00000000-0005-0000-0000-000037160000}"/>
    <cellStyle name="Nota 223" xfId="5684" xr:uid="{00000000-0005-0000-0000-000038160000}"/>
    <cellStyle name="Nota 224" xfId="5685" xr:uid="{00000000-0005-0000-0000-000039160000}"/>
    <cellStyle name="Nota 225" xfId="5686" xr:uid="{00000000-0005-0000-0000-00003A160000}"/>
    <cellStyle name="Nota 226" xfId="5687" xr:uid="{00000000-0005-0000-0000-00003B160000}"/>
    <cellStyle name="Nota 227" xfId="5688" xr:uid="{00000000-0005-0000-0000-00003C160000}"/>
    <cellStyle name="Nota 228" xfId="5689" xr:uid="{00000000-0005-0000-0000-00003D160000}"/>
    <cellStyle name="Nota 229" xfId="5690" xr:uid="{00000000-0005-0000-0000-00003E160000}"/>
    <cellStyle name="Nota 23" xfId="5691" xr:uid="{00000000-0005-0000-0000-00003F160000}"/>
    <cellStyle name="Nota 23 2" xfId="5692" xr:uid="{00000000-0005-0000-0000-000040160000}"/>
    <cellStyle name="Nota 230" xfId="5693" xr:uid="{00000000-0005-0000-0000-000041160000}"/>
    <cellStyle name="Nota 231" xfId="5694" xr:uid="{00000000-0005-0000-0000-000042160000}"/>
    <cellStyle name="Nota 232" xfId="5695" xr:uid="{00000000-0005-0000-0000-000043160000}"/>
    <cellStyle name="Nota 233" xfId="5696" xr:uid="{00000000-0005-0000-0000-000044160000}"/>
    <cellStyle name="Nota 234" xfId="5697" xr:uid="{00000000-0005-0000-0000-000045160000}"/>
    <cellStyle name="Nota 235" xfId="5698" xr:uid="{00000000-0005-0000-0000-000046160000}"/>
    <cellStyle name="Nota 236" xfId="5699" xr:uid="{00000000-0005-0000-0000-000047160000}"/>
    <cellStyle name="Nota 237" xfId="5700" xr:uid="{00000000-0005-0000-0000-000048160000}"/>
    <cellStyle name="Nota 238" xfId="5701" xr:uid="{00000000-0005-0000-0000-000049160000}"/>
    <cellStyle name="Nota 239" xfId="5702" xr:uid="{00000000-0005-0000-0000-00004A160000}"/>
    <cellStyle name="Nota 24" xfId="5703" xr:uid="{00000000-0005-0000-0000-00004B160000}"/>
    <cellStyle name="Nota 24 2" xfId="5704" xr:uid="{00000000-0005-0000-0000-00004C160000}"/>
    <cellStyle name="Nota 240" xfId="5705" xr:uid="{00000000-0005-0000-0000-00004D160000}"/>
    <cellStyle name="Nota 241" xfId="5706" xr:uid="{00000000-0005-0000-0000-00004E160000}"/>
    <cellStyle name="Nota 242" xfId="5707" xr:uid="{00000000-0005-0000-0000-00004F160000}"/>
    <cellStyle name="Nota 243" xfId="5708" xr:uid="{00000000-0005-0000-0000-000050160000}"/>
    <cellStyle name="Nota 244" xfId="5709" xr:uid="{00000000-0005-0000-0000-000051160000}"/>
    <cellStyle name="Nota 245" xfId="5710" xr:uid="{00000000-0005-0000-0000-000052160000}"/>
    <cellStyle name="Nota 246" xfId="5711" xr:uid="{00000000-0005-0000-0000-000053160000}"/>
    <cellStyle name="Nota 247" xfId="5712" xr:uid="{00000000-0005-0000-0000-000054160000}"/>
    <cellStyle name="Nota 248" xfId="5713" xr:uid="{00000000-0005-0000-0000-000055160000}"/>
    <cellStyle name="Nota 249" xfId="5714" xr:uid="{00000000-0005-0000-0000-000056160000}"/>
    <cellStyle name="Nota 25" xfId="5715" xr:uid="{00000000-0005-0000-0000-000057160000}"/>
    <cellStyle name="Nota 25 2" xfId="5716" xr:uid="{00000000-0005-0000-0000-000058160000}"/>
    <cellStyle name="Nota 250" xfId="5717" xr:uid="{00000000-0005-0000-0000-000059160000}"/>
    <cellStyle name="Nota 251" xfId="5718" xr:uid="{00000000-0005-0000-0000-00005A160000}"/>
    <cellStyle name="Nota 252" xfId="5719" xr:uid="{00000000-0005-0000-0000-00005B160000}"/>
    <cellStyle name="Nota 253" xfId="5720" xr:uid="{00000000-0005-0000-0000-00005C160000}"/>
    <cellStyle name="Nota 254" xfId="5721" xr:uid="{00000000-0005-0000-0000-00005D160000}"/>
    <cellStyle name="Nota 255" xfId="5722" xr:uid="{00000000-0005-0000-0000-00005E160000}"/>
    <cellStyle name="Nota 256" xfId="5723" xr:uid="{00000000-0005-0000-0000-00005F160000}"/>
    <cellStyle name="Nota 256 2" xfId="5724" xr:uid="{00000000-0005-0000-0000-000060160000}"/>
    <cellStyle name="Nota 256 2 2" xfId="5725" xr:uid="{00000000-0005-0000-0000-000061160000}"/>
    <cellStyle name="Nota 256 3" xfId="5726" xr:uid="{00000000-0005-0000-0000-000062160000}"/>
    <cellStyle name="Nota 257" xfId="5727" xr:uid="{00000000-0005-0000-0000-000063160000}"/>
    <cellStyle name="Nota 257 2" xfId="5728" xr:uid="{00000000-0005-0000-0000-000064160000}"/>
    <cellStyle name="Nota 257 2 2" xfId="5729" xr:uid="{00000000-0005-0000-0000-000065160000}"/>
    <cellStyle name="Nota 257 3" xfId="5730" xr:uid="{00000000-0005-0000-0000-000066160000}"/>
    <cellStyle name="Nota 258" xfId="5731" xr:uid="{00000000-0005-0000-0000-000067160000}"/>
    <cellStyle name="Nota 258 2" xfId="5732" xr:uid="{00000000-0005-0000-0000-000068160000}"/>
    <cellStyle name="Nota 258 2 2" xfId="5733" xr:uid="{00000000-0005-0000-0000-000069160000}"/>
    <cellStyle name="Nota 258 3" xfId="5734" xr:uid="{00000000-0005-0000-0000-00006A160000}"/>
    <cellStyle name="Nota 259" xfId="5735" xr:uid="{00000000-0005-0000-0000-00006B160000}"/>
    <cellStyle name="Nota 259 2" xfId="5736" xr:uid="{00000000-0005-0000-0000-00006C160000}"/>
    <cellStyle name="Nota 259 2 2" xfId="5737" xr:uid="{00000000-0005-0000-0000-00006D160000}"/>
    <cellStyle name="Nota 259 3" xfId="5738" xr:uid="{00000000-0005-0000-0000-00006E160000}"/>
    <cellStyle name="Nota 26" xfId="5739" xr:uid="{00000000-0005-0000-0000-00006F160000}"/>
    <cellStyle name="Nota 26 2" xfId="5740" xr:uid="{00000000-0005-0000-0000-000070160000}"/>
    <cellStyle name="Nota 260" xfId="5741" xr:uid="{00000000-0005-0000-0000-000071160000}"/>
    <cellStyle name="Nota 260 2" xfId="5742" xr:uid="{00000000-0005-0000-0000-000072160000}"/>
    <cellStyle name="Nota 260 2 2" xfId="5743" xr:uid="{00000000-0005-0000-0000-000073160000}"/>
    <cellStyle name="Nota 260 3" xfId="5744" xr:uid="{00000000-0005-0000-0000-000074160000}"/>
    <cellStyle name="Nota 261" xfId="5745" xr:uid="{00000000-0005-0000-0000-000075160000}"/>
    <cellStyle name="Nota 261 2" xfId="5746" xr:uid="{00000000-0005-0000-0000-000076160000}"/>
    <cellStyle name="Nota 261 2 2" xfId="5747" xr:uid="{00000000-0005-0000-0000-000077160000}"/>
    <cellStyle name="Nota 261 3" xfId="5748" xr:uid="{00000000-0005-0000-0000-000078160000}"/>
    <cellStyle name="Nota 262" xfId="5749" xr:uid="{00000000-0005-0000-0000-000079160000}"/>
    <cellStyle name="Nota 262 2" xfId="5750" xr:uid="{00000000-0005-0000-0000-00007A160000}"/>
    <cellStyle name="Nota 262 2 2" xfId="5751" xr:uid="{00000000-0005-0000-0000-00007B160000}"/>
    <cellStyle name="Nota 262 3" xfId="5752" xr:uid="{00000000-0005-0000-0000-00007C160000}"/>
    <cellStyle name="Nota 263" xfId="5753" xr:uid="{00000000-0005-0000-0000-00007D160000}"/>
    <cellStyle name="Nota 263 2" xfId="5754" xr:uid="{00000000-0005-0000-0000-00007E160000}"/>
    <cellStyle name="Nota 263 2 2" xfId="5755" xr:uid="{00000000-0005-0000-0000-00007F160000}"/>
    <cellStyle name="Nota 263 3" xfId="5756" xr:uid="{00000000-0005-0000-0000-000080160000}"/>
    <cellStyle name="Nota 264" xfId="5757" xr:uid="{00000000-0005-0000-0000-000081160000}"/>
    <cellStyle name="Nota 264 2" xfId="5758" xr:uid="{00000000-0005-0000-0000-000082160000}"/>
    <cellStyle name="Nota 264 2 2" xfId="5759" xr:uid="{00000000-0005-0000-0000-000083160000}"/>
    <cellStyle name="Nota 264 3" xfId="5760" xr:uid="{00000000-0005-0000-0000-000084160000}"/>
    <cellStyle name="Nota 265" xfId="5761" xr:uid="{00000000-0005-0000-0000-000085160000}"/>
    <cellStyle name="Nota 265 2" xfId="5762" xr:uid="{00000000-0005-0000-0000-000086160000}"/>
    <cellStyle name="Nota 265 2 2" xfId="5763" xr:uid="{00000000-0005-0000-0000-000087160000}"/>
    <cellStyle name="Nota 265 3" xfId="5764" xr:uid="{00000000-0005-0000-0000-000088160000}"/>
    <cellStyle name="Nota 266" xfId="5765" xr:uid="{00000000-0005-0000-0000-000089160000}"/>
    <cellStyle name="Nota 266 2" xfId="5766" xr:uid="{00000000-0005-0000-0000-00008A160000}"/>
    <cellStyle name="Nota 266 2 2" xfId="5767" xr:uid="{00000000-0005-0000-0000-00008B160000}"/>
    <cellStyle name="Nota 266 3" xfId="5768" xr:uid="{00000000-0005-0000-0000-00008C160000}"/>
    <cellStyle name="Nota 267" xfId="5769" xr:uid="{00000000-0005-0000-0000-00008D160000}"/>
    <cellStyle name="Nota 267 2" xfId="5770" xr:uid="{00000000-0005-0000-0000-00008E160000}"/>
    <cellStyle name="Nota 267 2 2" xfId="5771" xr:uid="{00000000-0005-0000-0000-00008F160000}"/>
    <cellStyle name="Nota 267 3" xfId="5772" xr:uid="{00000000-0005-0000-0000-000090160000}"/>
    <cellStyle name="Nota 268" xfId="5773" xr:uid="{00000000-0005-0000-0000-000091160000}"/>
    <cellStyle name="Nota 268 2" xfId="5774" xr:uid="{00000000-0005-0000-0000-000092160000}"/>
    <cellStyle name="Nota 268 2 2" xfId="5775" xr:uid="{00000000-0005-0000-0000-000093160000}"/>
    <cellStyle name="Nota 268 3" xfId="5776" xr:uid="{00000000-0005-0000-0000-000094160000}"/>
    <cellStyle name="Nota 269" xfId="5777" xr:uid="{00000000-0005-0000-0000-000095160000}"/>
    <cellStyle name="Nota 269 2" xfId="5778" xr:uid="{00000000-0005-0000-0000-000096160000}"/>
    <cellStyle name="Nota 269 2 2" xfId="5779" xr:uid="{00000000-0005-0000-0000-000097160000}"/>
    <cellStyle name="Nota 269 3" xfId="5780" xr:uid="{00000000-0005-0000-0000-000098160000}"/>
    <cellStyle name="Nota 27" xfId="5781" xr:uid="{00000000-0005-0000-0000-000099160000}"/>
    <cellStyle name="Nota 27 2" xfId="5782" xr:uid="{00000000-0005-0000-0000-00009A160000}"/>
    <cellStyle name="Nota 270" xfId="5783" xr:uid="{00000000-0005-0000-0000-00009B160000}"/>
    <cellStyle name="Nota 270 2" xfId="5784" xr:uid="{00000000-0005-0000-0000-00009C160000}"/>
    <cellStyle name="Nota 270 2 2" xfId="5785" xr:uid="{00000000-0005-0000-0000-00009D160000}"/>
    <cellStyle name="Nota 270 3" xfId="5786" xr:uid="{00000000-0005-0000-0000-00009E160000}"/>
    <cellStyle name="Nota 271" xfId="5787" xr:uid="{00000000-0005-0000-0000-00009F160000}"/>
    <cellStyle name="Nota 271 2" xfId="5788" xr:uid="{00000000-0005-0000-0000-0000A0160000}"/>
    <cellStyle name="Nota 271 2 2" xfId="5789" xr:uid="{00000000-0005-0000-0000-0000A1160000}"/>
    <cellStyle name="Nota 271 3" xfId="5790" xr:uid="{00000000-0005-0000-0000-0000A2160000}"/>
    <cellStyle name="Nota 272" xfId="5791" xr:uid="{00000000-0005-0000-0000-0000A3160000}"/>
    <cellStyle name="Nota 272 2" xfId="5792" xr:uid="{00000000-0005-0000-0000-0000A4160000}"/>
    <cellStyle name="Nota 272 2 2" xfId="5793" xr:uid="{00000000-0005-0000-0000-0000A5160000}"/>
    <cellStyle name="Nota 272 3" xfId="5794" xr:uid="{00000000-0005-0000-0000-0000A6160000}"/>
    <cellStyle name="Nota 273" xfId="5795" xr:uid="{00000000-0005-0000-0000-0000A7160000}"/>
    <cellStyle name="Nota 273 2" xfId="5796" xr:uid="{00000000-0005-0000-0000-0000A8160000}"/>
    <cellStyle name="Nota 273 2 2" xfId="5797" xr:uid="{00000000-0005-0000-0000-0000A9160000}"/>
    <cellStyle name="Nota 273 3" xfId="5798" xr:uid="{00000000-0005-0000-0000-0000AA160000}"/>
    <cellStyle name="Nota 274" xfId="5799" xr:uid="{00000000-0005-0000-0000-0000AB160000}"/>
    <cellStyle name="Nota 274 2" xfId="5800" xr:uid="{00000000-0005-0000-0000-0000AC160000}"/>
    <cellStyle name="Nota 274 2 2" xfId="5801" xr:uid="{00000000-0005-0000-0000-0000AD160000}"/>
    <cellStyle name="Nota 274 3" xfId="5802" xr:uid="{00000000-0005-0000-0000-0000AE160000}"/>
    <cellStyle name="Nota 275" xfId="5803" xr:uid="{00000000-0005-0000-0000-0000AF160000}"/>
    <cellStyle name="Nota 275 2" xfId="5804" xr:uid="{00000000-0005-0000-0000-0000B0160000}"/>
    <cellStyle name="Nota 275 2 2" xfId="5805" xr:uid="{00000000-0005-0000-0000-0000B1160000}"/>
    <cellStyle name="Nota 275 3" xfId="5806" xr:uid="{00000000-0005-0000-0000-0000B2160000}"/>
    <cellStyle name="Nota 276" xfId="5807" xr:uid="{00000000-0005-0000-0000-0000B3160000}"/>
    <cellStyle name="Nota 276 2" xfId="5808" xr:uid="{00000000-0005-0000-0000-0000B4160000}"/>
    <cellStyle name="Nota 276 2 2" xfId="5809" xr:uid="{00000000-0005-0000-0000-0000B5160000}"/>
    <cellStyle name="Nota 276 3" xfId="5810" xr:uid="{00000000-0005-0000-0000-0000B6160000}"/>
    <cellStyle name="Nota 277" xfId="5811" xr:uid="{00000000-0005-0000-0000-0000B7160000}"/>
    <cellStyle name="Nota 277 2" xfId="5812" xr:uid="{00000000-0005-0000-0000-0000B8160000}"/>
    <cellStyle name="Nota 277 2 2" xfId="5813" xr:uid="{00000000-0005-0000-0000-0000B9160000}"/>
    <cellStyle name="Nota 277 3" xfId="5814" xr:uid="{00000000-0005-0000-0000-0000BA160000}"/>
    <cellStyle name="Nota 278" xfId="5815" xr:uid="{00000000-0005-0000-0000-0000BB160000}"/>
    <cellStyle name="Nota 278 2" xfId="5816" xr:uid="{00000000-0005-0000-0000-0000BC160000}"/>
    <cellStyle name="Nota 278 2 2" xfId="5817" xr:uid="{00000000-0005-0000-0000-0000BD160000}"/>
    <cellStyle name="Nota 278 3" xfId="5818" xr:uid="{00000000-0005-0000-0000-0000BE160000}"/>
    <cellStyle name="Nota 279" xfId="5819" xr:uid="{00000000-0005-0000-0000-0000BF160000}"/>
    <cellStyle name="Nota 279 2" xfId="5820" xr:uid="{00000000-0005-0000-0000-0000C0160000}"/>
    <cellStyle name="Nota 279 2 2" xfId="5821" xr:uid="{00000000-0005-0000-0000-0000C1160000}"/>
    <cellStyle name="Nota 279 3" xfId="5822" xr:uid="{00000000-0005-0000-0000-0000C2160000}"/>
    <cellStyle name="Nota 28" xfId="5823" xr:uid="{00000000-0005-0000-0000-0000C3160000}"/>
    <cellStyle name="Nota 28 2" xfId="5824" xr:uid="{00000000-0005-0000-0000-0000C4160000}"/>
    <cellStyle name="Nota 280" xfId="5825" xr:uid="{00000000-0005-0000-0000-0000C5160000}"/>
    <cellStyle name="Nota 280 2" xfId="5826" xr:uid="{00000000-0005-0000-0000-0000C6160000}"/>
    <cellStyle name="Nota 280 2 2" xfId="5827" xr:uid="{00000000-0005-0000-0000-0000C7160000}"/>
    <cellStyle name="Nota 280 3" xfId="5828" xr:uid="{00000000-0005-0000-0000-0000C8160000}"/>
    <cellStyle name="Nota 281" xfId="5829" xr:uid="{00000000-0005-0000-0000-0000C9160000}"/>
    <cellStyle name="Nota 281 2" xfId="5830" xr:uid="{00000000-0005-0000-0000-0000CA160000}"/>
    <cellStyle name="Nota 281 2 2" xfId="5831" xr:uid="{00000000-0005-0000-0000-0000CB160000}"/>
    <cellStyle name="Nota 281 3" xfId="5832" xr:uid="{00000000-0005-0000-0000-0000CC160000}"/>
    <cellStyle name="Nota 282" xfId="5833" xr:uid="{00000000-0005-0000-0000-0000CD160000}"/>
    <cellStyle name="Nota 282 2" xfId="5834" xr:uid="{00000000-0005-0000-0000-0000CE160000}"/>
    <cellStyle name="Nota 282 2 2" xfId="5835" xr:uid="{00000000-0005-0000-0000-0000CF160000}"/>
    <cellStyle name="Nota 282 3" xfId="5836" xr:uid="{00000000-0005-0000-0000-0000D0160000}"/>
    <cellStyle name="Nota 283" xfId="5837" xr:uid="{00000000-0005-0000-0000-0000D1160000}"/>
    <cellStyle name="Nota 283 2" xfId="5838" xr:uid="{00000000-0005-0000-0000-0000D2160000}"/>
    <cellStyle name="Nota 283 2 2" xfId="5839" xr:uid="{00000000-0005-0000-0000-0000D3160000}"/>
    <cellStyle name="Nota 283 3" xfId="5840" xr:uid="{00000000-0005-0000-0000-0000D4160000}"/>
    <cellStyle name="Nota 284" xfId="5841" xr:uid="{00000000-0005-0000-0000-0000D5160000}"/>
    <cellStyle name="Nota 284 2" xfId="5842" xr:uid="{00000000-0005-0000-0000-0000D6160000}"/>
    <cellStyle name="Nota 284 2 2" xfId="5843" xr:uid="{00000000-0005-0000-0000-0000D7160000}"/>
    <cellStyle name="Nota 284 3" xfId="5844" xr:uid="{00000000-0005-0000-0000-0000D8160000}"/>
    <cellStyle name="Nota 285" xfId="5845" xr:uid="{00000000-0005-0000-0000-0000D9160000}"/>
    <cellStyle name="Nota 285 2" xfId="5846" xr:uid="{00000000-0005-0000-0000-0000DA160000}"/>
    <cellStyle name="Nota 285 2 2" xfId="5847" xr:uid="{00000000-0005-0000-0000-0000DB160000}"/>
    <cellStyle name="Nota 285 3" xfId="5848" xr:uid="{00000000-0005-0000-0000-0000DC160000}"/>
    <cellStyle name="Nota 286" xfId="5849" xr:uid="{00000000-0005-0000-0000-0000DD160000}"/>
    <cellStyle name="Nota 286 2" xfId="5850" xr:uid="{00000000-0005-0000-0000-0000DE160000}"/>
    <cellStyle name="Nota 286 2 2" xfId="5851" xr:uid="{00000000-0005-0000-0000-0000DF160000}"/>
    <cellStyle name="Nota 286 3" xfId="5852" xr:uid="{00000000-0005-0000-0000-0000E0160000}"/>
    <cellStyle name="Nota 287" xfId="5853" xr:uid="{00000000-0005-0000-0000-0000E1160000}"/>
    <cellStyle name="Nota 287 2" xfId="5854" xr:uid="{00000000-0005-0000-0000-0000E2160000}"/>
    <cellStyle name="Nota 287 2 2" xfId="5855" xr:uid="{00000000-0005-0000-0000-0000E3160000}"/>
    <cellStyle name="Nota 287 3" xfId="5856" xr:uid="{00000000-0005-0000-0000-0000E4160000}"/>
    <cellStyle name="Nota 288" xfId="5857" xr:uid="{00000000-0005-0000-0000-0000E5160000}"/>
    <cellStyle name="Nota 288 2" xfId="5858" xr:uid="{00000000-0005-0000-0000-0000E6160000}"/>
    <cellStyle name="Nota 288 2 2" xfId="5859" xr:uid="{00000000-0005-0000-0000-0000E7160000}"/>
    <cellStyle name="Nota 288 3" xfId="5860" xr:uid="{00000000-0005-0000-0000-0000E8160000}"/>
    <cellStyle name="Nota 289" xfId="5861" xr:uid="{00000000-0005-0000-0000-0000E9160000}"/>
    <cellStyle name="Nota 289 2" xfId="5862" xr:uid="{00000000-0005-0000-0000-0000EA160000}"/>
    <cellStyle name="Nota 289 2 2" xfId="5863" xr:uid="{00000000-0005-0000-0000-0000EB160000}"/>
    <cellStyle name="Nota 289 3" xfId="5864" xr:uid="{00000000-0005-0000-0000-0000EC160000}"/>
    <cellStyle name="Nota 29" xfId="5865" xr:uid="{00000000-0005-0000-0000-0000ED160000}"/>
    <cellStyle name="Nota 29 2" xfId="5866" xr:uid="{00000000-0005-0000-0000-0000EE160000}"/>
    <cellStyle name="Nota 290" xfId="5867" xr:uid="{00000000-0005-0000-0000-0000EF160000}"/>
    <cellStyle name="Nota 290 2" xfId="5868" xr:uid="{00000000-0005-0000-0000-0000F0160000}"/>
    <cellStyle name="Nota 290 2 2" xfId="5869" xr:uid="{00000000-0005-0000-0000-0000F1160000}"/>
    <cellStyle name="Nota 290 3" xfId="5870" xr:uid="{00000000-0005-0000-0000-0000F2160000}"/>
    <cellStyle name="Nota 291" xfId="5871" xr:uid="{00000000-0005-0000-0000-0000F3160000}"/>
    <cellStyle name="Nota 291 2" xfId="5872" xr:uid="{00000000-0005-0000-0000-0000F4160000}"/>
    <cellStyle name="Nota 292" xfId="5873" xr:uid="{00000000-0005-0000-0000-0000F5160000}"/>
    <cellStyle name="Nota 293" xfId="5874" xr:uid="{00000000-0005-0000-0000-0000F6160000}"/>
    <cellStyle name="Nota 293 2" xfId="5875" xr:uid="{00000000-0005-0000-0000-0000F7160000}"/>
    <cellStyle name="Nota 294" xfId="5876" xr:uid="{00000000-0005-0000-0000-0000F8160000}"/>
    <cellStyle name="Nota 295" xfId="5877" xr:uid="{00000000-0005-0000-0000-0000F9160000}"/>
    <cellStyle name="Nota 296" xfId="5878" xr:uid="{00000000-0005-0000-0000-0000FA160000}"/>
    <cellStyle name="Nota 297" xfId="5879" xr:uid="{00000000-0005-0000-0000-0000FB160000}"/>
    <cellStyle name="Nota 298" xfId="5880" xr:uid="{00000000-0005-0000-0000-0000FC160000}"/>
    <cellStyle name="Nota 299" xfId="5881" xr:uid="{00000000-0005-0000-0000-0000FD160000}"/>
    <cellStyle name="Nota 3" xfId="5882" xr:uid="{00000000-0005-0000-0000-0000FE160000}"/>
    <cellStyle name="Nota 3 10" xfId="5883" xr:uid="{00000000-0005-0000-0000-0000FF160000}"/>
    <cellStyle name="Nota 3 11" xfId="5884" xr:uid="{00000000-0005-0000-0000-000000170000}"/>
    <cellStyle name="Nota 3 11 2" xfId="5885" xr:uid="{00000000-0005-0000-0000-000001170000}"/>
    <cellStyle name="Nota 3 12" xfId="5886" xr:uid="{00000000-0005-0000-0000-000002170000}"/>
    <cellStyle name="Nota 3 2" xfId="5887" xr:uid="{00000000-0005-0000-0000-000003170000}"/>
    <cellStyle name="Nota 3 2 2" xfId="5888" xr:uid="{00000000-0005-0000-0000-000004170000}"/>
    <cellStyle name="Nota 3 2 3" xfId="5889" xr:uid="{00000000-0005-0000-0000-000005170000}"/>
    <cellStyle name="Nota 3 2 3 2" xfId="5890" xr:uid="{00000000-0005-0000-0000-000006170000}"/>
    <cellStyle name="Nota 3 2 4" xfId="5891" xr:uid="{00000000-0005-0000-0000-000007170000}"/>
    <cellStyle name="Nota 3 3" xfId="5892" xr:uid="{00000000-0005-0000-0000-000008170000}"/>
    <cellStyle name="Nota 3 4" xfId="5893" xr:uid="{00000000-0005-0000-0000-000009170000}"/>
    <cellStyle name="Nota 3 5" xfId="5894" xr:uid="{00000000-0005-0000-0000-00000A170000}"/>
    <cellStyle name="Nota 3 6" xfId="5895" xr:uid="{00000000-0005-0000-0000-00000B170000}"/>
    <cellStyle name="Nota 3 7" xfId="5896" xr:uid="{00000000-0005-0000-0000-00000C170000}"/>
    <cellStyle name="Nota 3 8" xfId="5897" xr:uid="{00000000-0005-0000-0000-00000D170000}"/>
    <cellStyle name="Nota 3 9" xfId="5898" xr:uid="{00000000-0005-0000-0000-00000E170000}"/>
    <cellStyle name="Nota 30" xfId="5899" xr:uid="{00000000-0005-0000-0000-00000F170000}"/>
    <cellStyle name="Nota 30 2" xfId="5900" xr:uid="{00000000-0005-0000-0000-000010170000}"/>
    <cellStyle name="Nota 300" xfId="5901" xr:uid="{00000000-0005-0000-0000-000011170000}"/>
    <cellStyle name="Nota 301" xfId="5902" xr:uid="{00000000-0005-0000-0000-000012170000}"/>
    <cellStyle name="Nota 302" xfId="5903" xr:uid="{00000000-0005-0000-0000-000013170000}"/>
    <cellStyle name="Nota 303" xfId="5904" xr:uid="{00000000-0005-0000-0000-000014170000}"/>
    <cellStyle name="Nota 304" xfId="5905" xr:uid="{00000000-0005-0000-0000-000015170000}"/>
    <cellStyle name="Nota 305" xfId="5906" xr:uid="{00000000-0005-0000-0000-000016170000}"/>
    <cellStyle name="Nota 306" xfId="5907" xr:uid="{00000000-0005-0000-0000-000017170000}"/>
    <cellStyle name="Nota 307" xfId="5908" xr:uid="{00000000-0005-0000-0000-000018170000}"/>
    <cellStyle name="Nota 308" xfId="5909" xr:uid="{00000000-0005-0000-0000-000019170000}"/>
    <cellStyle name="Nota 309" xfId="5910" xr:uid="{00000000-0005-0000-0000-00001A170000}"/>
    <cellStyle name="Nota 31" xfId="5911" xr:uid="{00000000-0005-0000-0000-00001B170000}"/>
    <cellStyle name="Nota 31 2" xfId="5912" xr:uid="{00000000-0005-0000-0000-00001C170000}"/>
    <cellStyle name="Nota 310" xfId="5913" xr:uid="{00000000-0005-0000-0000-00001D170000}"/>
    <cellStyle name="Nota 311" xfId="5914" xr:uid="{00000000-0005-0000-0000-00001E170000}"/>
    <cellStyle name="Nota 312" xfId="5915" xr:uid="{00000000-0005-0000-0000-00001F170000}"/>
    <cellStyle name="Nota 313" xfId="5916" xr:uid="{00000000-0005-0000-0000-000020170000}"/>
    <cellStyle name="Nota 314" xfId="5917" xr:uid="{00000000-0005-0000-0000-000021170000}"/>
    <cellStyle name="Nota 315" xfId="5918" xr:uid="{00000000-0005-0000-0000-000022170000}"/>
    <cellStyle name="Nota 316" xfId="5919" xr:uid="{00000000-0005-0000-0000-000023170000}"/>
    <cellStyle name="Nota 317" xfId="5920" xr:uid="{00000000-0005-0000-0000-000024170000}"/>
    <cellStyle name="Nota 318" xfId="5921" xr:uid="{00000000-0005-0000-0000-000025170000}"/>
    <cellStyle name="Nota 319" xfId="5922" xr:uid="{00000000-0005-0000-0000-000026170000}"/>
    <cellStyle name="Nota 32" xfId="5923" xr:uid="{00000000-0005-0000-0000-000027170000}"/>
    <cellStyle name="Nota 32 2" xfId="5924" xr:uid="{00000000-0005-0000-0000-000028170000}"/>
    <cellStyle name="Nota 320" xfId="5925" xr:uid="{00000000-0005-0000-0000-000029170000}"/>
    <cellStyle name="Nota 321" xfId="5926" xr:uid="{00000000-0005-0000-0000-00002A170000}"/>
    <cellStyle name="Nota 322" xfId="5927" xr:uid="{00000000-0005-0000-0000-00002B170000}"/>
    <cellStyle name="Nota 323" xfId="5928" xr:uid="{00000000-0005-0000-0000-00002C170000}"/>
    <cellStyle name="Nota 324" xfId="5929" xr:uid="{00000000-0005-0000-0000-00002D170000}"/>
    <cellStyle name="Nota 325" xfId="5930" xr:uid="{00000000-0005-0000-0000-00002E170000}"/>
    <cellStyle name="Nota 326" xfId="5931" xr:uid="{00000000-0005-0000-0000-00002F170000}"/>
    <cellStyle name="Nota 327" xfId="5932" xr:uid="{00000000-0005-0000-0000-000030170000}"/>
    <cellStyle name="Nota 328" xfId="5933" xr:uid="{00000000-0005-0000-0000-000031170000}"/>
    <cellStyle name="Nota 329" xfId="5934" xr:uid="{00000000-0005-0000-0000-000032170000}"/>
    <cellStyle name="Nota 33" xfId="5935" xr:uid="{00000000-0005-0000-0000-000033170000}"/>
    <cellStyle name="Nota 33 2" xfId="5936" xr:uid="{00000000-0005-0000-0000-000034170000}"/>
    <cellStyle name="Nota 330" xfId="5937" xr:uid="{00000000-0005-0000-0000-000035170000}"/>
    <cellStyle name="Nota 331" xfId="5938" xr:uid="{00000000-0005-0000-0000-000036170000}"/>
    <cellStyle name="Nota 34" xfId="5939" xr:uid="{00000000-0005-0000-0000-000037170000}"/>
    <cellStyle name="Nota 34 2" xfId="5940" xr:uid="{00000000-0005-0000-0000-000038170000}"/>
    <cellStyle name="Nota 35" xfId="5941" xr:uid="{00000000-0005-0000-0000-000039170000}"/>
    <cellStyle name="Nota 35 2" xfId="5942" xr:uid="{00000000-0005-0000-0000-00003A170000}"/>
    <cellStyle name="Nota 36" xfId="5943" xr:uid="{00000000-0005-0000-0000-00003B170000}"/>
    <cellStyle name="Nota 36 2" xfId="5944" xr:uid="{00000000-0005-0000-0000-00003C170000}"/>
    <cellStyle name="Nota 37" xfId="5945" xr:uid="{00000000-0005-0000-0000-00003D170000}"/>
    <cellStyle name="Nota 37 2" xfId="5946" xr:uid="{00000000-0005-0000-0000-00003E170000}"/>
    <cellStyle name="Nota 38" xfId="5947" xr:uid="{00000000-0005-0000-0000-00003F170000}"/>
    <cellStyle name="Nota 38 2" xfId="5948" xr:uid="{00000000-0005-0000-0000-000040170000}"/>
    <cellStyle name="Nota 39" xfId="5949" xr:uid="{00000000-0005-0000-0000-000041170000}"/>
    <cellStyle name="Nota 39 2" xfId="5950" xr:uid="{00000000-0005-0000-0000-000042170000}"/>
    <cellStyle name="Nota 4" xfId="5951" xr:uid="{00000000-0005-0000-0000-000043170000}"/>
    <cellStyle name="Nota 4 10" xfId="5952" xr:uid="{00000000-0005-0000-0000-000044170000}"/>
    <cellStyle name="Nota 4 11" xfId="5953" xr:uid="{00000000-0005-0000-0000-000045170000}"/>
    <cellStyle name="Nota 4 11 2" xfId="5954" xr:uid="{00000000-0005-0000-0000-000046170000}"/>
    <cellStyle name="Nota 4 12" xfId="5955" xr:uid="{00000000-0005-0000-0000-000047170000}"/>
    <cellStyle name="Nota 4 2" xfId="5956" xr:uid="{00000000-0005-0000-0000-000048170000}"/>
    <cellStyle name="Nota 4 2 2" xfId="5957" xr:uid="{00000000-0005-0000-0000-000049170000}"/>
    <cellStyle name="Nota 4 2 3" xfId="5958" xr:uid="{00000000-0005-0000-0000-00004A170000}"/>
    <cellStyle name="Nota 4 2 3 2" xfId="5959" xr:uid="{00000000-0005-0000-0000-00004B170000}"/>
    <cellStyle name="Nota 4 2 4" xfId="5960" xr:uid="{00000000-0005-0000-0000-00004C170000}"/>
    <cellStyle name="Nota 4 3" xfId="5961" xr:uid="{00000000-0005-0000-0000-00004D170000}"/>
    <cellStyle name="Nota 4 4" xfId="5962" xr:uid="{00000000-0005-0000-0000-00004E170000}"/>
    <cellStyle name="Nota 4 5" xfId="5963" xr:uid="{00000000-0005-0000-0000-00004F170000}"/>
    <cellStyle name="Nota 4 6" xfId="5964" xr:uid="{00000000-0005-0000-0000-000050170000}"/>
    <cellStyle name="Nota 4 7" xfId="5965" xr:uid="{00000000-0005-0000-0000-000051170000}"/>
    <cellStyle name="Nota 4 8" xfId="5966" xr:uid="{00000000-0005-0000-0000-000052170000}"/>
    <cellStyle name="Nota 4 9" xfId="5967" xr:uid="{00000000-0005-0000-0000-000053170000}"/>
    <cellStyle name="Nota 40" xfId="5968" xr:uid="{00000000-0005-0000-0000-000054170000}"/>
    <cellStyle name="Nota 40 2" xfId="5969" xr:uid="{00000000-0005-0000-0000-000055170000}"/>
    <cellStyle name="Nota 41" xfId="5970" xr:uid="{00000000-0005-0000-0000-000056170000}"/>
    <cellStyle name="Nota 41 2" xfId="5971" xr:uid="{00000000-0005-0000-0000-000057170000}"/>
    <cellStyle name="Nota 42" xfId="5972" xr:uid="{00000000-0005-0000-0000-000058170000}"/>
    <cellStyle name="Nota 42 2" xfId="5973" xr:uid="{00000000-0005-0000-0000-000059170000}"/>
    <cellStyle name="Nota 43" xfId="5974" xr:uid="{00000000-0005-0000-0000-00005A170000}"/>
    <cellStyle name="Nota 43 2" xfId="5975" xr:uid="{00000000-0005-0000-0000-00005B170000}"/>
    <cellStyle name="Nota 44" xfId="5976" xr:uid="{00000000-0005-0000-0000-00005C170000}"/>
    <cellStyle name="Nota 44 2" xfId="5977" xr:uid="{00000000-0005-0000-0000-00005D170000}"/>
    <cellStyle name="Nota 45" xfId="5978" xr:uid="{00000000-0005-0000-0000-00005E170000}"/>
    <cellStyle name="Nota 45 2" xfId="5979" xr:uid="{00000000-0005-0000-0000-00005F170000}"/>
    <cellStyle name="Nota 46" xfId="5980" xr:uid="{00000000-0005-0000-0000-000060170000}"/>
    <cellStyle name="Nota 46 2" xfId="5981" xr:uid="{00000000-0005-0000-0000-000061170000}"/>
    <cellStyle name="Nota 47" xfId="5982" xr:uid="{00000000-0005-0000-0000-000062170000}"/>
    <cellStyle name="Nota 47 2" xfId="5983" xr:uid="{00000000-0005-0000-0000-000063170000}"/>
    <cellStyle name="Nota 48" xfId="5984" xr:uid="{00000000-0005-0000-0000-000064170000}"/>
    <cellStyle name="Nota 48 2" xfId="5985" xr:uid="{00000000-0005-0000-0000-000065170000}"/>
    <cellStyle name="Nota 49" xfId="5986" xr:uid="{00000000-0005-0000-0000-000066170000}"/>
    <cellStyle name="Nota 49 2" xfId="5987" xr:uid="{00000000-0005-0000-0000-000067170000}"/>
    <cellStyle name="Nota 5" xfId="5988" xr:uid="{00000000-0005-0000-0000-000068170000}"/>
    <cellStyle name="Nota 5 10" xfId="5989" xr:uid="{00000000-0005-0000-0000-000069170000}"/>
    <cellStyle name="Nota 5 11" xfId="5990" xr:uid="{00000000-0005-0000-0000-00006A170000}"/>
    <cellStyle name="Nota 5 11 2" xfId="5991" xr:uid="{00000000-0005-0000-0000-00006B170000}"/>
    <cellStyle name="Nota 5 12" xfId="5992" xr:uid="{00000000-0005-0000-0000-00006C170000}"/>
    <cellStyle name="Nota 5 2" xfId="5993" xr:uid="{00000000-0005-0000-0000-00006D170000}"/>
    <cellStyle name="Nota 5 2 2" xfId="5994" xr:uid="{00000000-0005-0000-0000-00006E170000}"/>
    <cellStyle name="Nota 5 2 3" xfId="5995" xr:uid="{00000000-0005-0000-0000-00006F170000}"/>
    <cellStyle name="Nota 5 2 3 2" xfId="5996" xr:uid="{00000000-0005-0000-0000-000070170000}"/>
    <cellStyle name="Nota 5 2 4" xfId="5997" xr:uid="{00000000-0005-0000-0000-000071170000}"/>
    <cellStyle name="Nota 5 3" xfId="5998" xr:uid="{00000000-0005-0000-0000-000072170000}"/>
    <cellStyle name="Nota 5 4" xfId="5999" xr:uid="{00000000-0005-0000-0000-000073170000}"/>
    <cellStyle name="Nota 5 5" xfId="6000" xr:uid="{00000000-0005-0000-0000-000074170000}"/>
    <cellStyle name="Nota 5 6" xfId="6001" xr:uid="{00000000-0005-0000-0000-000075170000}"/>
    <cellStyle name="Nota 5 7" xfId="6002" xr:uid="{00000000-0005-0000-0000-000076170000}"/>
    <cellStyle name="Nota 5 8" xfId="6003" xr:uid="{00000000-0005-0000-0000-000077170000}"/>
    <cellStyle name="Nota 5 9" xfId="6004" xr:uid="{00000000-0005-0000-0000-000078170000}"/>
    <cellStyle name="Nota 50" xfId="6005" xr:uid="{00000000-0005-0000-0000-000079170000}"/>
    <cellStyle name="Nota 50 2" xfId="6006" xr:uid="{00000000-0005-0000-0000-00007A170000}"/>
    <cellStyle name="Nota 51" xfId="6007" xr:uid="{00000000-0005-0000-0000-00007B170000}"/>
    <cellStyle name="Nota 51 2" xfId="6008" xr:uid="{00000000-0005-0000-0000-00007C170000}"/>
    <cellStyle name="Nota 52" xfId="6009" xr:uid="{00000000-0005-0000-0000-00007D170000}"/>
    <cellStyle name="Nota 52 2" xfId="6010" xr:uid="{00000000-0005-0000-0000-00007E170000}"/>
    <cellStyle name="Nota 53" xfId="6011" xr:uid="{00000000-0005-0000-0000-00007F170000}"/>
    <cellStyle name="Nota 53 2" xfId="6012" xr:uid="{00000000-0005-0000-0000-000080170000}"/>
    <cellStyle name="Nota 54" xfId="6013" xr:uid="{00000000-0005-0000-0000-000081170000}"/>
    <cellStyle name="Nota 54 2" xfId="6014" xr:uid="{00000000-0005-0000-0000-000082170000}"/>
    <cellStyle name="Nota 55" xfId="6015" xr:uid="{00000000-0005-0000-0000-000083170000}"/>
    <cellStyle name="Nota 55 2" xfId="6016" xr:uid="{00000000-0005-0000-0000-000084170000}"/>
    <cellStyle name="Nota 56" xfId="6017" xr:uid="{00000000-0005-0000-0000-000085170000}"/>
    <cellStyle name="Nota 56 2" xfId="6018" xr:uid="{00000000-0005-0000-0000-000086170000}"/>
    <cellStyle name="Nota 57" xfId="6019" xr:uid="{00000000-0005-0000-0000-000087170000}"/>
    <cellStyle name="Nota 57 2" xfId="6020" xr:uid="{00000000-0005-0000-0000-000088170000}"/>
    <cellStyle name="Nota 58" xfId="6021" xr:uid="{00000000-0005-0000-0000-000089170000}"/>
    <cellStyle name="Nota 58 2" xfId="6022" xr:uid="{00000000-0005-0000-0000-00008A170000}"/>
    <cellStyle name="Nota 59" xfId="6023" xr:uid="{00000000-0005-0000-0000-00008B170000}"/>
    <cellStyle name="Nota 59 2" xfId="6024" xr:uid="{00000000-0005-0000-0000-00008C170000}"/>
    <cellStyle name="Nota 6" xfId="6025" xr:uid="{00000000-0005-0000-0000-00008D170000}"/>
    <cellStyle name="Nota 6 10" xfId="6026" xr:uid="{00000000-0005-0000-0000-00008E170000}"/>
    <cellStyle name="Nota 6 11" xfId="6027" xr:uid="{00000000-0005-0000-0000-00008F170000}"/>
    <cellStyle name="Nota 6 11 2" xfId="6028" xr:uid="{00000000-0005-0000-0000-000090170000}"/>
    <cellStyle name="Nota 6 12" xfId="6029" xr:uid="{00000000-0005-0000-0000-000091170000}"/>
    <cellStyle name="Nota 6 2" xfId="6030" xr:uid="{00000000-0005-0000-0000-000092170000}"/>
    <cellStyle name="Nota 6 2 2" xfId="6031" xr:uid="{00000000-0005-0000-0000-000093170000}"/>
    <cellStyle name="Nota 6 2 3" xfId="6032" xr:uid="{00000000-0005-0000-0000-000094170000}"/>
    <cellStyle name="Nota 6 2 3 2" xfId="6033" xr:uid="{00000000-0005-0000-0000-000095170000}"/>
    <cellStyle name="Nota 6 2 4" xfId="6034" xr:uid="{00000000-0005-0000-0000-000096170000}"/>
    <cellStyle name="Nota 6 3" xfId="6035" xr:uid="{00000000-0005-0000-0000-000097170000}"/>
    <cellStyle name="Nota 6 4" xfId="6036" xr:uid="{00000000-0005-0000-0000-000098170000}"/>
    <cellStyle name="Nota 6 5" xfId="6037" xr:uid="{00000000-0005-0000-0000-000099170000}"/>
    <cellStyle name="Nota 6 6" xfId="6038" xr:uid="{00000000-0005-0000-0000-00009A170000}"/>
    <cellStyle name="Nota 6 7" xfId="6039" xr:uid="{00000000-0005-0000-0000-00009B170000}"/>
    <cellStyle name="Nota 6 8" xfId="6040" xr:uid="{00000000-0005-0000-0000-00009C170000}"/>
    <cellStyle name="Nota 6 9" xfId="6041" xr:uid="{00000000-0005-0000-0000-00009D170000}"/>
    <cellStyle name="Nota 60" xfId="6042" xr:uid="{00000000-0005-0000-0000-00009E170000}"/>
    <cellStyle name="Nota 60 2" xfId="6043" xr:uid="{00000000-0005-0000-0000-00009F170000}"/>
    <cellStyle name="Nota 61" xfId="6044" xr:uid="{00000000-0005-0000-0000-0000A0170000}"/>
    <cellStyle name="Nota 61 2" xfId="6045" xr:uid="{00000000-0005-0000-0000-0000A1170000}"/>
    <cellStyle name="Nota 62" xfId="6046" xr:uid="{00000000-0005-0000-0000-0000A2170000}"/>
    <cellStyle name="Nota 62 2" xfId="6047" xr:uid="{00000000-0005-0000-0000-0000A3170000}"/>
    <cellStyle name="Nota 63" xfId="6048" xr:uid="{00000000-0005-0000-0000-0000A4170000}"/>
    <cellStyle name="Nota 63 2" xfId="6049" xr:uid="{00000000-0005-0000-0000-0000A5170000}"/>
    <cellStyle name="Nota 64" xfId="6050" xr:uid="{00000000-0005-0000-0000-0000A6170000}"/>
    <cellStyle name="Nota 64 2" xfId="6051" xr:uid="{00000000-0005-0000-0000-0000A7170000}"/>
    <cellStyle name="Nota 65" xfId="6052" xr:uid="{00000000-0005-0000-0000-0000A8170000}"/>
    <cellStyle name="Nota 65 2" xfId="6053" xr:uid="{00000000-0005-0000-0000-0000A9170000}"/>
    <cellStyle name="Nota 66" xfId="6054" xr:uid="{00000000-0005-0000-0000-0000AA170000}"/>
    <cellStyle name="Nota 66 2" xfId="6055" xr:uid="{00000000-0005-0000-0000-0000AB170000}"/>
    <cellStyle name="Nota 67" xfId="6056" xr:uid="{00000000-0005-0000-0000-0000AC170000}"/>
    <cellStyle name="Nota 67 2" xfId="6057" xr:uid="{00000000-0005-0000-0000-0000AD170000}"/>
    <cellStyle name="Nota 68" xfId="6058" xr:uid="{00000000-0005-0000-0000-0000AE170000}"/>
    <cellStyle name="Nota 68 2" xfId="6059" xr:uid="{00000000-0005-0000-0000-0000AF170000}"/>
    <cellStyle name="Nota 69" xfId="6060" xr:uid="{00000000-0005-0000-0000-0000B0170000}"/>
    <cellStyle name="Nota 69 2" xfId="6061" xr:uid="{00000000-0005-0000-0000-0000B1170000}"/>
    <cellStyle name="Nota 7" xfId="6062" xr:uid="{00000000-0005-0000-0000-0000B2170000}"/>
    <cellStyle name="Nota 7 10" xfId="6063" xr:uid="{00000000-0005-0000-0000-0000B3170000}"/>
    <cellStyle name="Nota 7 11" xfId="6064" xr:uid="{00000000-0005-0000-0000-0000B4170000}"/>
    <cellStyle name="Nota 7 11 2" xfId="6065" xr:uid="{00000000-0005-0000-0000-0000B5170000}"/>
    <cellStyle name="Nota 7 12" xfId="6066" xr:uid="{00000000-0005-0000-0000-0000B6170000}"/>
    <cellStyle name="Nota 7 2" xfId="6067" xr:uid="{00000000-0005-0000-0000-0000B7170000}"/>
    <cellStyle name="Nota 7 2 2" xfId="6068" xr:uid="{00000000-0005-0000-0000-0000B8170000}"/>
    <cellStyle name="Nota 7 2 3" xfId="6069" xr:uid="{00000000-0005-0000-0000-0000B9170000}"/>
    <cellStyle name="Nota 7 2 3 2" xfId="6070" xr:uid="{00000000-0005-0000-0000-0000BA170000}"/>
    <cellStyle name="Nota 7 2 4" xfId="6071" xr:uid="{00000000-0005-0000-0000-0000BB170000}"/>
    <cellStyle name="Nota 7 3" xfId="6072" xr:uid="{00000000-0005-0000-0000-0000BC170000}"/>
    <cellStyle name="Nota 7 4" xfId="6073" xr:uid="{00000000-0005-0000-0000-0000BD170000}"/>
    <cellStyle name="Nota 7 5" xfId="6074" xr:uid="{00000000-0005-0000-0000-0000BE170000}"/>
    <cellStyle name="Nota 7 6" xfId="6075" xr:uid="{00000000-0005-0000-0000-0000BF170000}"/>
    <cellStyle name="Nota 7 7" xfId="6076" xr:uid="{00000000-0005-0000-0000-0000C0170000}"/>
    <cellStyle name="Nota 7 8" xfId="6077" xr:uid="{00000000-0005-0000-0000-0000C1170000}"/>
    <cellStyle name="Nota 7 9" xfId="6078" xr:uid="{00000000-0005-0000-0000-0000C2170000}"/>
    <cellStyle name="Nota 70" xfId="6079" xr:uid="{00000000-0005-0000-0000-0000C3170000}"/>
    <cellStyle name="Nota 70 2" xfId="6080" xr:uid="{00000000-0005-0000-0000-0000C4170000}"/>
    <cellStyle name="Nota 71" xfId="6081" xr:uid="{00000000-0005-0000-0000-0000C5170000}"/>
    <cellStyle name="Nota 71 2" xfId="6082" xr:uid="{00000000-0005-0000-0000-0000C6170000}"/>
    <cellStyle name="Nota 72" xfId="6083" xr:uid="{00000000-0005-0000-0000-0000C7170000}"/>
    <cellStyle name="Nota 72 2" xfId="6084" xr:uid="{00000000-0005-0000-0000-0000C8170000}"/>
    <cellStyle name="Nota 73" xfId="6085" xr:uid="{00000000-0005-0000-0000-0000C9170000}"/>
    <cellStyle name="Nota 73 2" xfId="6086" xr:uid="{00000000-0005-0000-0000-0000CA170000}"/>
    <cellStyle name="Nota 74" xfId="6087" xr:uid="{00000000-0005-0000-0000-0000CB170000}"/>
    <cellStyle name="Nota 74 2" xfId="6088" xr:uid="{00000000-0005-0000-0000-0000CC170000}"/>
    <cellStyle name="Nota 75" xfId="6089" xr:uid="{00000000-0005-0000-0000-0000CD170000}"/>
    <cellStyle name="Nota 75 2" xfId="6090" xr:uid="{00000000-0005-0000-0000-0000CE170000}"/>
    <cellStyle name="Nota 76" xfId="6091" xr:uid="{00000000-0005-0000-0000-0000CF170000}"/>
    <cellStyle name="Nota 76 2" xfId="6092" xr:uid="{00000000-0005-0000-0000-0000D0170000}"/>
    <cellStyle name="Nota 77" xfId="6093" xr:uid="{00000000-0005-0000-0000-0000D1170000}"/>
    <cellStyle name="Nota 77 2" xfId="6094" xr:uid="{00000000-0005-0000-0000-0000D2170000}"/>
    <cellStyle name="Nota 78" xfId="6095" xr:uid="{00000000-0005-0000-0000-0000D3170000}"/>
    <cellStyle name="Nota 78 2" xfId="6096" xr:uid="{00000000-0005-0000-0000-0000D4170000}"/>
    <cellStyle name="Nota 79" xfId="6097" xr:uid="{00000000-0005-0000-0000-0000D5170000}"/>
    <cellStyle name="Nota 79 2" xfId="6098" xr:uid="{00000000-0005-0000-0000-0000D6170000}"/>
    <cellStyle name="Nota 8" xfId="6099" xr:uid="{00000000-0005-0000-0000-0000D7170000}"/>
    <cellStyle name="Nota 8 10" xfId="6100" xr:uid="{00000000-0005-0000-0000-0000D8170000}"/>
    <cellStyle name="Nota 8 11" xfId="6101" xr:uid="{00000000-0005-0000-0000-0000D9170000}"/>
    <cellStyle name="Nota 8 11 2" xfId="6102" xr:uid="{00000000-0005-0000-0000-0000DA170000}"/>
    <cellStyle name="Nota 8 12" xfId="6103" xr:uid="{00000000-0005-0000-0000-0000DB170000}"/>
    <cellStyle name="Nota 8 2" xfId="6104" xr:uid="{00000000-0005-0000-0000-0000DC170000}"/>
    <cellStyle name="Nota 8 2 2" xfId="6105" xr:uid="{00000000-0005-0000-0000-0000DD170000}"/>
    <cellStyle name="Nota 8 2 3" xfId="6106" xr:uid="{00000000-0005-0000-0000-0000DE170000}"/>
    <cellStyle name="Nota 8 2 3 2" xfId="6107" xr:uid="{00000000-0005-0000-0000-0000DF170000}"/>
    <cellStyle name="Nota 8 2 4" xfId="6108" xr:uid="{00000000-0005-0000-0000-0000E0170000}"/>
    <cellStyle name="Nota 8 3" xfId="6109" xr:uid="{00000000-0005-0000-0000-0000E1170000}"/>
    <cellStyle name="Nota 8 4" xfId="6110" xr:uid="{00000000-0005-0000-0000-0000E2170000}"/>
    <cellStyle name="Nota 8 5" xfId="6111" xr:uid="{00000000-0005-0000-0000-0000E3170000}"/>
    <cellStyle name="Nota 8 6" xfId="6112" xr:uid="{00000000-0005-0000-0000-0000E4170000}"/>
    <cellStyle name="Nota 8 7" xfId="6113" xr:uid="{00000000-0005-0000-0000-0000E5170000}"/>
    <cellStyle name="Nota 8 8" xfId="6114" xr:uid="{00000000-0005-0000-0000-0000E6170000}"/>
    <cellStyle name="Nota 8 9" xfId="6115" xr:uid="{00000000-0005-0000-0000-0000E7170000}"/>
    <cellStyle name="Nota 80" xfId="6116" xr:uid="{00000000-0005-0000-0000-0000E8170000}"/>
    <cellStyle name="Nota 80 2" xfId="6117" xr:uid="{00000000-0005-0000-0000-0000E9170000}"/>
    <cellStyle name="Nota 81" xfId="6118" xr:uid="{00000000-0005-0000-0000-0000EA170000}"/>
    <cellStyle name="Nota 81 2" xfId="6119" xr:uid="{00000000-0005-0000-0000-0000EB170000}"/>
    <cellStyle name="Nota 82" xfId="6120" xr:uid="{00000000-0005-0000-0000-0000EC170000}"/>
    <cellStyle name="Nota 82 2" xfId="6121" xr:uid="{00000000-0005-0000-0000-0000ED170000}"/>
    <cellStyle name="Nota 83" xfId="6122" xr:uid="{00000000-0005-0000-0000-0000EE170000}"/>
    <cellStyle name="Nota 83 2" xfId="6123" xr:uid="{00000000-0005-0000-0000-0000EF170000}"/>
    <cellStyle name="Nota 84" xfId="6124" xr:uid="{00000000-0005-0000-0000-0000F0170000}"/>
    <cellStyle name="Nota 84 2" xfId="6125" xr:uid="{00000000-0005-0000-0000-0000F1170000}"/>
    <cellStyle name="Nota 85" xfId="6126" xr:uid="{00000000-0005-0000-0000-0000F2170000}"/>
    <cellStyle name="Nota 85 2" xfId="6127" xr:uid="{00000000-0005-0000-0000-0000F3170000}"/>
    <cellStyle name="Nota 86" xfId="6128" xr:uid="{00000000-0005-0000-0000-0000F4170000}"/>
    <cellStyle name="Nota 86 2" xfId="6129" xr:uid="{00000000-0005-0000-0000-0000F5170000}"/>
    <cellStyle name="Nota 87" xfId="6130" xr:uid="{00000000-0005-0000-0000-0000F6170000}"/>
    <cellStyle name="Nota 87 2" xfId="6131" xr:uid="{00000000-0005-0000-0000-0000F7170000}"/>
    <cellStyle name="Nota 88" xfId="6132" xr:uid="{00000000-0005-0000-0000-0000F8170000}"/>
    <cellStyle name="Nota 88 2" xfId="6133" xr:uid="{00000000-0005-0000-0000-0000F9170000}"/>
    <cellStyle name="Nota 89" xfId="6134" xr:uid="{00000000-0005-0000-0000-0000FA170000}"/>
    <cellStyle name="Nota 89 2" xfId="6135" xr:uid="{00000000-0005-0000-0000-0000FB170000}"/>
    <cellStyle name="Nota 9" xfId="6136" xr:uid="{00000000-0005-0000-0000-0000FC170000}"/>
    <cellStyle name="Nota 9 10" xfId="6137" xr:uid="{00000000-0005-0000-0000-0000FD170000}"/>
    <cellStyle name="Nota 9 11" xfId="6138" xr:uid="{00000000-0005-0000-0000-0000FE170000}"/>
    <cellStyle name="Nota 9 11 2" xfId="6139" xr:uid="{00000000-0005-0000-0000-0000FF170000}"/>
    <cellStyle name="Nota 9 12" xfId="6140" xr:uid="{00000000-0005-0000-0000-000000180000}"/>
    <cellStyle name="Nota 9 2" xfId="6141" xr:uid="{00000000-0005-0000-0000-000001180000}"/>
    <cellStyle name="Nota 9 3" xfId="6142" xr:uid="{00000000-0005-0000-0000-000002180000}"/>
    <cellStyle name="Nota 9 4" xfId="6143" xr:uid="{00000000-0005-0000-0000-000003180000}"/>
    <cellStyle name="Nota 9 5" xfId="6144" xr:uid="{00000000-0005-0000-0000-000004180000}"/>
    <cellStyle name="Nota 9 6" xfId="6145" xr:uid="{00000000-0005-0000-0000-000005180000}"/>
    <cellStyle name="Nota 9 7" xfId="6146" xr:uid="{00000000-0005-0000-0000-000006180000}"/>
    <cellStyle name="Nota 9 8" xfId="6147" xr:uid="{00000000-0005-0000-0000-000007180000}"/>
    <cellStyle name="Nota 9 9" xfId="6148" xr:uid="{00000000-0005-0000-0000-000008180000}"/>
    <cellStyle name="Nota 90" xfId="6149" xr:uid="{00000000-0005-0000-0000-000009180000}"/>
    <cellStyle name="Nota 90 2" xfId="6150" xr:uid="{00000000-0005-0000-0000-00000A180000}"/>
    <cellStyle name="Nota 91" xfId="6151" xr:uid="{00000000-0005-0000-0000-00000B180000}"/>
    <cellStyle name="Nota 91 2" xfId="6152" xr:uid="{00000000-0005-0000-0000-00000C180000}"/>
    <cellStyle name="Nota 92" xfId="6153" xr:uid="{00000000-0005-0000-0000-00000D180000}"/>
    <cellStyle name="Nota 92 2" xfId="6154" xr:uid="{00000000-0005-0000-0000-00000E180000}"/>
    <cellStyle name="Nota 93" xfId="6155" xr:uid="{00000000-0005-0000-0000-00000F180000}"/>
    <cellStyle name="Nota 93 2" xfId="6156" xr:uid="{00000000-0005-0000-0000-000010180000}"/>
    <cellStyle name="Nota 94" xfId="6157" xr:uid="{00000000-0005-0000-0000-000011180000}"/>
    <cellStyle name="Nota 94 2" xfId="6158" xr:uid="{00000000-0005-0000-0000-000012180000}"/>
    <cellStyle name="Nota 95" xfId="6159" xr:uid="{00000000-0005-0000-0000-000013180000}"/>
    <cellStyle name="Nota 95 2" xfId="6160" xr:uid="{00000000-0005-0000-0000-000014180000}"/>
    <cellStyle name="Nota 96" xfId="6161" xr:uid="{00000000-0005-0000-0000-000015180000}"/>
    <cellStyle name="Nota 96 2" xfId="6162" xr:uid="{00000000-0005-0000-0000-000016180000}"/>
    <cellStyle name="Nota 97" xfId="6163" xr:uid="{00000000-0005-0000-0000-000017180000}"/>
    <cellStyle name="Nota 97 2" xfId="6164" xr:uid="{00000000-0005-0000-0000-000018180000}"/>
    <cellStyle name="Nota 98" xfId="6165" xr:uid="{00000000-0005-0000-0000-000019180000}"/>
    <cellStyle name="Nota 98 2" xfId="6166" xr:uid="{00000000-0005-0000-0000-00001A180000}"/>
    <cellStyle name="Nota 99" xfId="6167" xr:uid="{00000000-0005-0000-0000-00001B180000}"/>
    <cellStyle name="Nota 99 2" xfId="6168" xr:uid="{00000000-0005-0000-0000-00001C180000}"/>
    <cellStyle name="Porcentagem 2" xfId="6169" xr:uid="{00000000-0005-0000-0000-00001D180000}"/>
    <cellStyle name="Saída 2" xfId="6170" xr:uid="{00000000-0005-0000-0000-00001E180000}"/>
    <cellStyle name="Saída 2 2" xfId="6171" xr:uid="{00000000-0005-0000-0000-00001F180000}"/>
    <cellStyle name="Saída 3" xfId="6172" xr:uid="{00000000-0005-0000-0000-000020180000}"/>
    <cellStyle name="Saída 4" xfId="6173" xr:uid="{00000000-0005-0000-0000-000021180000}"/>
    <cellStyle name="Saída 5" xfId="6174" xr:uid="{00000000-0005-0000-0000-000022180000}"/>
    <cellStyle name="Separador de milhares 10 2" xfId="6175" xr:uid="{00000000-0005-0000-0000-000023180000}"/>
    <cellStyle name="Separador de milhares 10 3" xfId="6176" xr:uid="{00000000-0005-0000-0000-000024180000}"/>
    <cellStyle name="Separador de milhares 10 4" xfId="6177" xr:uid="{00000000-0005-0000-0000-000025180000}"/>
    <cellStyle name="Separador de milhares 10 5" xfId="6178" xr:uid="{00000000-0005-0000-0000-000026180000}"/>
    <cellStyle name="Separador de milhares 10 6" xfId="6179" xr:uid="{00000000-0005-0000-0000-000027180000}"/>
    <cellStyle name="Separador de milhares 10 7" xfId="6180" xr:uid="{00000000-0005-0000-0000-000028180000}"/>
    <cellStyle name="Separador de milhares 10 8" xfId="6181" xr:uid="{00000000-0005-0000-0000-000029180000}"/>
    <cellStyle name="Separador de milhares 10 9" xfId="6182" xr:uid="{00000000-0005-0000-0000-00002A180000}"/>
    <cellStyle name="Separador de milhares 100 2" xfId="6183" xr:uid="{00000000-0005-0000-0000-00002B180000}"/>
    <cellStyle name="Separador de milhares 114" xfId="6184" xr:uid="{00000000-0005-0000-0000-00002C180000}"/>
    <cellStyle name="Separador de milhares 115" xfId="6185" xr:uid="{00000000-0005-0000-0000-00002D180000}"/>
    <cellStyle name="Separador de milhares 116" xfId="6186" xr:uid="{00000000-0005-0000-0000-00002E180000}"/>
    <cellStyle name="Separador de milhares 117" xfId="6187" xr:uid="{00000000-0005-0000-0000-00002F180000}"/>
    <cellStyle name="Separador de milhares 13 2" xfId="6188" xr:uid="{00000000-0005-0000-0000-000030180000}"/>
    <cellStyle name="Separador de milhares 15 2" xfId="6189" xr:uid="{00000000-0005-0000-0000-000031180000}"/>
    <cellStyle name="Separador de milhares 15 3" xfId="6190" xr:uid="{00000000-0005-0000-0000-000032180000}"/>
    <cellStyle name="Separador de milhares 15 4" xfId="6191" xr:uid="{00000000-0005-0000-0000-000033180000}"/>
    <cellStyle name="Separador de milhares 15 5" xfId="6192" xr:uid="{00000000-0005-0000-0000-000034180000}"/>
    <cellStyle name="Separador de milhares 15 6" xfId="6193" xr:uid="{00000000-0005-0000-0000-000035180000}"/>
    <cellStyle name="Separador de milhares 15 7" xfId="6194" xr:uid="{00000000-0005-0000-0000-000036180000}"/>
    <cellStyle name="Separador de milhares 16 2" xfId="6195" xr:uid="{00000000-0005-0000-0000-000037180000}"/>
    <cellStyle name="Separador de milhares 2" xfId="6196" xr:uid="{00000000-0005-0000-0000-000038180000}"/>
    <cellStyle name="Separador de milhares 2 2" xfId="6197" xr:uid="{00000000-0005-0000-0000-000039180000}"/>
    <cellStyle name="Separador de milhares 22 2" xfId="6198" xr:uid="{00000000-0005-0000-0000-00003A180000}"/>
    <cellStyle name="Separador de milhares 25 2" xfId="6199" xr:uid="{00000000-0005-0000-0000-00003B180000}"/>
    <cellStyle name="Separador de milhares 3" xfId="6200" xr:uid="{00000000-0005-0000-0000-00003C180000}"/>
    <cellStyle name="Separador de milhares 3 2" xfId="6201" xr:uid="{00000000-0005-0000-0000-00003D180000}"/>
    <cellStyle name="Separador de milhares 3 3" xfId="6202" xr:uid="{00000000-0005-0000-0000-00003E180000}"/>
    <cellStyle name="Separador de milhares 3 4" xfId="6203" xr:uid="{00000000-0005-0000-0000-00003F180000}"/>
    <cellStyle name="Separador de milhares 35 2" xfId="6204" xr:uid="{00000000-0005-0000-0000-000040180000}"/>
    <cellStyle name="Separador de milhares 38 2" xfId="6205" xr:uid="{00000000-0005-0000-0000-000041180000}"/>
    <cellStyle name="Separador de milhares 4" xfId="6206" xr:uid="{00000000-0005-0000-0000-000042180000}"/>
    <cellStyle name="Separador de milhares 4 2" xfId="6207" xr:uid="{00000000-0005-0000-0000-000043180000}"/>
    <cellStyle name="Separador de milhares 4 3" xfId="6208" xr:uid="{00000000-0005-0000-0000-000044180000}"/>
    <cellStyle name="Separador de milhares 46 2" xfId="6209" xr:uid="{00000000-0005-0000-0000-000045180000}"/>
    <cellStyle name="Separador de milhares 5" xfId="6210" xr:uid="{00000000-0005-0000-0000-000046180000}"/>
    <cellStyle name="Separador de milhares 5 2" xfId="6211" xr:uid="{00000000-0005-0000-0000-000047180000}"/>
    <cellStyle name="Separador de milhares 6 2" xfId="6212" xr:uid="{00000000-0005-0000-0000-000048180000}"/>
    <cellStyle name="Separador de milhares 9 2" xfId="6213" xr:uid="{00000000-0005-0000-0000-000049180000}"/>
    <cellStyle name="Separador de milhares 99 2" xfId="6214" xr:uid="{00000000-0005-0000-0000-00004A180000}"/>
    <cellStyle name="Texto de Aviso 2" xfId="6215" xr:uid="{00000000-0005-0000-0000-00004B180000}"/>
    <cellStyle name="Texto de Aviso 2 2" xfId="6216" xr:uid="{00000000-0005-0000-0000-00004C180000}"/>
    <cellStyle name="Texto de Aviso 3" xfId="6217" xr:uid="{00000000-0005-0000-0000-00004D180000}"/>
    <cellStyle name="Texto de Aviso 4" xfId="6218" xr:uid="{00000000-0005-0000-0000-00004E180000}"/>
    <cellStyle name="Texto de Aviso 5" xfId="6219" xr:uid="{00000000-0005-0000-0000-00004F180000}"/>
    <cellStyle name="Texto Explicativo 2" xfId="6220" xr:uid="{00000000-0005-0000-0000-000050180000}"/>
    <cellStyle name="Texto Explicativo 2 2" xfId="6221" xr:uid="{00000000-0005-0000-0000-000051180000}"/>
    <cellStyle name="Texto Explicativo 3" xfId="6222" xr:uid="{00000000-0005-0000-0000-000052180000}"/>
    <cellStyle name="Texto Explicativo 4" xfId="6223" xr:uid="{00000000-0005-0000-0000-000053180000}"/>
    <cellStyle name="Texto Explicativo 5" xfId="6224" xr:uid="{00000000-0005-0000-0000-000054180000}"/>
    <cellStyle name="Título 1 2" xfId="6225" xr:uid="{00000000-0005-0000-0000-000055180000}"/>
    <cellStyle name="Título 1 2 2" xfId="6226" xr:uid="{00000000-0005-0000-0000-000056180000}"/>
    <cellStyle name="Título 1 3" xfId="6227" xr:uid="{00000000-0005-0000-0000-000057180000}"/>
    <cellStyle name="Título 1 4" xfId="6228" xr:uid="{00000000-0005-0000-0000-000058180000}"/>
    <cellStyle name="Título 1 5" xfId="6229" xr:uid="{00000000-0005-0000-0000-000059180000}"/>
    <cellStyle name="Título 2 2" xfId="6230" xr:uid="{00000000-0005-0000-0000-00005A180000}"/>
    <cellStyle name="Título 2 2 2" xfId="6231" xr:uid="{00000000-0005-0000-0000-00005B180000}"/>
    <cellStyle name="Título 2 3" xfId="6232" xr:uid="{00000000-0005-0000-0000-00005C180000}"/>
    <cellStyle name="Título 2 4" xfId="6233" xr:uid="{00000000-0005-0000-0000-00005D180000}"/>
    <cellStyle name="Título 2 5" xfId="6234" xr:uid="{00000000-0005-0000-0000-00005E180000}"/>
    <cellStyle name="Título 3 2" xfId="6235" xr:uid="{00000000-0005-0000-0000-00005F180000}"/>
    <cellStyle name="Título 3 2 2" xfId="6236" xr:uid="{00000000-0005-0000-0000-000060180000}"/>
    <cellStyle name="Título 3 3" xfId="6237" xr:uid="{00000000-0005-0000-0000-000061180000}"/>
    <cellStyle name="Título 3 4" xfId="6238" xr:uid="{00000000-0005-0000-0000-000062180000}"/>
    <cellStyle name="Título 3 5" xfId="6239" xr:uid="{00000000-0005-0000-0000-000063180000}"/>
    <cellStyle name="Título 4 2" xfId="6240" xr:uid="{00000000-0005-0000-0000-000064180000}"/>
    <cellStyle name="Título 4 2 2" xfId="6241" xr:uid="{00000000-0005-0000-0000-000065180000}"/>
    <cellStyle name="Título 4 3" xfId="6242" xr:uid="{00000000-0005-0000-0000-000066180000}"/>
    <cellStyle name="Título 4 4" xfId="6243" xr:uid="{00000000-0005-0000-0000-000067180000}"/>
    <cellStyle name="Título 4 5" xfId="6244" xr:uid="{00000000-0005-0000-0000-000068180000}"/>
    <cellStyle name="Título 5" xfId="6245" xr:uid="{00000000-0005-0000-0000-000069180000}"/>
    <cellStyle name="Total 2" xfId="6246" xr:uid="{00000000-0005-0000-0000-00006A180000}"/>
    <cellStyle name="Total 2 2" xfId="6247" xr:uid="{00000000-0005-0000-0000-00006B180000}"/>
    <cellStyle name="Total 3" xfId="6248" xr:uid="{00000000-0005-0000-0000-00006C180000}"/>
    <cellStyle name="Total 4" xfId="6249" xr:uid="{00000000-0005-0000-0000-00006D180000}"/>
    <cellStyle name="Total 5" xfId="6250" xr:uid="{00000000-0005-0000-0000-00006E180000}"/>
    <cellStyle name="Vírgula 2" xfId="6251" xr:uid="{00000000-0005-0000-0000-000070180000}"/>
    <cellStyle name="Vírgula 3" xfId="6252" xr:uid="{00000000-0005-0000-0000-000071180000}"/>
    <cellStyle name="Vírgula 4" xfId="6253" xr:uid="{00000000-0005-0000-0000-000072180000}"/>
    <cellStyle name="Vírgula 4 2" xfId="6254" xr:uid="{00000000-0005-0000-0000-000073180000}"/>
    <cellStyle name="Vírgula 4 2 2" xfId="6255" xr:uid="{00000000-0005-0000-0000-000074180000}"/>
    <cellStyle name="Vírgula 4 3" xfId="6256" xr:uid="{00000000-0005-0000-0000-000075180000}"/>
    <cellStyle name="Vírgula 5" xfId="6257" xr:uid="{00000000-0005-0000-0000-000076180000}"/>
    <cellStyle name="Vírgula 5 2" xfId="6258" xr:uid="{00000000-0005-0000-0000-000077180000}"/>
    <cellStyle name="Vírgula 5 2 2" xfId="6259" xr:uid="{00000000-0005-0000-0000-000078180000}"/>
    <cellStyle name="Vírgula 5 3" xfId="6260" xr:uid="{00000000-0005-0000-0000-000079180000}"/>
  </cellStyles>
  <dxfs count="6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Z:\Advogados\Andri&#233;li%20Berni\Provisionamentos\Auditoria%20passivos%20contingentes%20-%202017\Pastas%20Pendentes%20-%20Trabalhist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lha5"/>
      <sheetName val="Passivos -- Problema"/>
      <sheetName val="Planilha1"/>
      <sheetName val="Planilha2"/>
      <sheetName val="101"/>
      <sheetName val="217"/>
    </sheetNames>
    <sheetDataSet>
      <sheetData sheetId="0"/>
      <sheetData sheetId="1"/>
      <sheetData sheetId="2">
        <row r="1">
          <cell r="A1" t="str">
            <v>101</v>
          </cell>
          <cell r="B1" t="str">
            <v>Liberado</v>
          </cell>
        </row>
        <row r="2">
          <cell r="A2" t="str">
            <v>109</v>
          </cell>
          <cell r="B2" t="str">
            <v>Pendente Revisão Trabalhista e Ajustes</v>
          </cell>
        </row>
        <row r="3">
          <cell r="A3" t="str">
            <v>116</v>
          </cell>
          <cell r="B3" t="str">
            <v>Liberado</v>
          </cell>
        </row>
        <row r="4">
          <cell r="A4" t="str">
            <v>179</v>
          </cell>
          <cell r="B4" t="str">
            <v>Liberado</v>
          </cell>
        </row>
        <row r="5">
          <cell r="A5" t="str">
            <v>211</v>
          </cell>
          <cell r="B5" t="str">
            <v>Pendente Revisão Trabalhista</v>
          </cell>
        </row>
        <row r="6">
          <cell r="A6" t="str">
            <v>217</v>
          </cell>
          <cell r="B6" t="str">
            <v>Pendente Revisão Trabalhista</v>
          </cell>
        </row>
        <row r="7">
          <cell r="A7" t="str">
            <v>226</v>
          </cell>
          <cell r="B7" t="str">
            <v>Pendente Revisão Trabalhista</v>
          </cell>
        </row>
        <row r="8">
          <cell r="A8" t="str">
            <v>228</v>
          </cell>
          <cell r="B8" t="str">
            <v>Pendente Revisão Trabalhista</v>
          </cell>
        </row>
        <row r="9">
          <cell r="A9" t="str">
            <v>307</v>
          </cell>
          <cell r="B9" t="str">
            <v>Pendente Revisão Trabalhista</v>
          </cell>
        </row>
        <row r="10">
          <cell r="A10" t="str">
            <v>663</v>
          </cell>
          <cell r="B10" t="str">
            <v>Pendente Revisão Trabalhista</v>
          </cell>
        </row>
        <row r="11">
          <cell r="A11" t="str">
            <v>704</v>
          </cell>
          <cell r="B11" t="str">
            <v>Liberado</v>
          </cell>
        </row>
        <row r="12">
          <cell r="A12" t="str">
            <v>710</v>
          </cell>
          <cell r="B12" t="str">
            <v>Liberado</v>
          </cell>
        </row>
        <row r="13">
          <cell r="A13" t="str">
            <v>715</v>
          </cell>
          <cell r="B13" t="str">
            <v>Liberado</v>
          </cell>
        </row>
        <row r="14">
          <cell r="A14" t="str">
            <v>718</v>
          </cell>
          <cell r="B14" t="str">
            <v>Liberado</v>
          </cell>
        </row>
        <row r="15">
          <cell r="A15" t="str">
            <v>725</v>
          </cell>
          <cell r="B15" t="str">
            <v>Liberado</v>
          </cell>
        </row>
        <row r="16">
          <cell r="A16" t="str">
            <v>726</v>
          </cell>
          <cell r="B16" t="str">
            <v>Liberado</v>
          </cell>
        </row>
        <row r="17">
          <cell r="A17" t="str">
            <v>731</v>
          </cell>
          <cell r="B17" t="str">
            <v>Liberado</v>
          </cell>
        </row>
        <row r="18">
          <cell r="A18" t="str">
            <v>738</v>
          </cell>
          <cell r="B18" t="str">
            <v>Liberado</v>
          </cell>
        </row>
        <row r="19">
          <cell r="A19" t="str">
            <v>804</v>
          </cell>
          <cell r="B19" t="str">
            <v>Liberado</v>
          </cell>
        </row>
        <row r="20">
          <cell r="A20" t="str">
            <v>806</v>
          </cell>
          <cell r="B20" t="str">
            <v>Liberado</v>
          </cell>
        </row>
        <row r="21">
          <cell r="A21" t="str">
            <v>810</v>
          </cell>
          <cell r="B21" t="str">
            <v>Liberado</v>
          </cell>
        </row>
        <row r="22">
          <cell r="A22" t="str">
            <v>821</v>
          </cell>
          <cell r="B22" t="str">
            <v>Liberado</v>
          </cell>
        </row>
        <row r="23">
          <cell r="A23" t="str">
            <v>902</v>
          </cell>
          <cell r="B23" t="str">
            <v>Liberado</v>
          </cell>
        </row>
        <row r="24">
          <cell r="A24" t="str">
            <v>911</v>
          </cell>
          <cell r="B24" t="str">
            <v>Liberado</v>
          </cell>
        </row>
        <row r="25">
          <cell r="A25" t="str">
            <v>913</v>
          </cell>
          <cell r="B25" t="str">
            <v>Liberado</v>
          </cell>
        </row>
        <row r="26">
          <cell r="A26" t="str">
            <v>914</v>
          </cell>
          <cell r="B26" t="str">
            <v>Liberado</v>
          </cell>
        </row>
        <row r="27">
          <cell r="A27" t="str">
            <v>1000</v>
          </cell>
          <cell r="B27" t="str">
            <v>Liberado</v>
          </cell>
        </row>
        <row r="28">
          <cell r="A28" t="str">
            <v>2604</v>
          </cell>
          <cell r="B28" t="str">
            <v>Pendente Revisão Trabalhista</v>
          </cell>
        </row>
        <row r="29">
          <cell r="A29" t="str">
            <v>3027</v>
          </cell>
          <cell r="B29" t="str">
            <v>Liberado</v>
          </cell>
        </row>
        <row r="30">
          <cell r="A30" t="str">
            <v>3950</v>
          </cell>
          <cell r="B30" t="str">
            <v>Liberado</v>
          </cell>
        </row>
        <row r="31">
          <cell r="A31" t="str">
            <v>3953</v>
          </cell>
          <cell r="B31" t="str">
            <v>Liberado</v>
          </cell>
        </row>
        <row r="32">
          <cell r="A32" t="str">
            <v>3955</v>
          </cell>
          <cell r="B32" t="str">
            <v>Liberado</v>
          </cell>
        </row>
        <row r="33">
          <cell r="A33" t="str">
            <v>7000</v>
          </cell>
          <cell r="B33" t="str">
            <v>Liberado</v>
          </cell>
        </row>
        <row r="34">
          <cell r="A34" t="str">
            <v>9000</v>
          </cell>
          <cell r="B34" t="str">
            <v>Liberado</v>
          </cell>
        </row>
      </sheetData>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mailto:jorge_rosa@sicredi.com.br" TargetMode="External"/><Relationship Id="rId13" Type="http://schemas.openxmlformats.org/officeDocument/2006/relationships/hyperlink" Target="mailto:jorge_rosa@sicredi.com.br" TargetMode="External"/><Relationship Id="rId3" Type="http://schemas.openxmlformats.org/officeDocument/2006/relationships/hyperlink" Target="mailto:jorge_rosa@sicredi.com.br" TargetMode="External"/><Relationship Id="rId7" Type="http://schemas.openxmlformats.org/officeDocument/2006/relationships/hyperlink" Target="mailto:jorge_rosa@sicredi.com.br" TargetMode="External"/><Relationship Id="rId12" Type="http://schemas.openxmlformats.org/officeDocument/2006/relationships/hyperlink" Target="mailto:jorge_rosa@sicredi.com.br" TargetMode="External"/><Relationship Id="rId2" Type="http://schemas.openxmlformats.org/officeDocument/2006/relationships/hyperlink" Target="mailto:jorge_rosa@sicredi.com.br" TargetMode="External"/><Relationship Id="rId1" Type="http://schemas.openxmlformats.org/officeDocument/2006/relationships/hyperlink" Target="mailto:jorge_rosa@sicredi.com.br" TargetMode="External"/><Relationship Id="rId6" Type="http://schemas.openxmlformats.org/officeDocument/2006/relationships/hyperlink" Target="mailto:jorge_rosa@sicredi.com.br" TargetMode="External"/><Relationship Id="rId11" Type="http://schemas.openxmlformats.org/officeDocument/2006/relationships/hyperlink" Target="mailto:jorge_rosa@sicredi.com.br" TargetMode="External"/><Relationship Id="rId5" Type="http://schemas.openxmlformats.org/officeDocument/2006/relationships/hyperlink" Target="mailto:jorge_rosa@sicredi.com.br" TargetMode="External"/><Relationship Id="rId15" Type="http://schemas.openxmlformats.org/officeDocument/2006/relationships/printerSettings" Target="../printerSettings/printerSettings3.bin"/><Relationship Id="rId10" Type="http://schemas.openxmlformats.org/officeDocument/2006/relationships/hyperlink" Target="mailto:jorge_rosa@sicredi.com.br" TargetMode="External"/><Relationship Id="rId4" Type="http://schemas.openxmlformats.org/officeDocument/2006/relationships/hyperlink" Target="mailto:jorge_rosa@sicredi.com.br" TargetMode="External"/><Relationship Id="rId9" Type="http://schemas.openxmlformats.org/officeDocument/2006/relationships/hyperlink" Target="mailto:jorge_rosa@sicredi.com.br" TargetMode="External"/><Relationship Id="rId14" Type="http://schemas.openxmlformats.org/officeDocument/2006/relationships/hyperlink" Target="mailto:jorge_rosa@sicredi.com.b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D0BAA-EBB9-4FFD-B0B5-374C4A9F80A9}">
  <sheetPr codeName="Sheet23"/>
  <dimension ref="A1:F3"/>
  <sheetViews>
    <sheetView workbookViewId="0"/>
  </sheetViews>
  <sheetFormatPr defaultRowHeight="15" x14ac:dyDescent="0.25"/>
  <sheetData>
    <row r="1" spans="1:6" x14ac:dyDescent="0.25">
      <c r="A1" t="s">
        <v>12146</v>
      </c>
      <c r="B1" s="72"/>
      <c r="C1" t="s">
        <v>12148</v>
      </c>
      <c r="D1" t="s">
        <v>12149</v>
      </c>
      <c r="E1" t="s">
        <v>12150</v>
      </c>
      <c r="F1" t="s">
        <v>12151</v>
      </c>
    </row>
    <row r="2" spans="1:6" x14ac:dyDescent="0.25">
      <c r="A2" t="s">
        <v>12147</v>
      </c>
    </row>
    <row r="3" spans="1:6" x14ac:dyDescent="0.25">
      <c r="A3" t="s">
        <v>12152</v>
      </c>
    </row>
  </sheetData>
  <pageMargins left="0.7" right="0.7" top="0.75" bottom="0.75" header="0.3" footer="0.3"/>
  <pageSetup paperSize="9" orientation="portrait" r:id="rId1"/>
  <headerFooter>
    <oddFooter>&amp;C&amp;1#&amp;"Calibri"&amp;10 Classificação da informação: Uso Interno</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8"/>
  <dimension ref="A1"/>
  <sheetViews>
    <sheetView showRowColHeaders="0" topLeftCell="XFD1" workbookViewId="0">
      <selection activeCell="XFD1" sqref="XFD1"/>
    </sheetView>
  </sheetViews>
  <sheetFormatPr defaultColWidth="0" defaultRowHeight="15" x14ac:dyDescent="0.25"/>
  <cols>
    <col min="1" max="16384" width="9.140625" hidden="1"/>
  </cols>
  <sheetData/>
  <pageMargins left="0.511811024" right="0.511811024" top="0.78740157499999996" bottom="0.78740157499999996" header="0.31496062000000002" footer="0.31496062000000002"/>
  <pageSetup orientation="portrait" r:id="rId1"/>
  <headerFooter>
    <oddFooter>&amp;C&amp;1#&amp;"Calibri"&amp;10 Classificação da informação: Uso Interno</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CAD"/>
  <dimension ref="A1:Z120"/>
  <sheetViews>
    <sheetView showGridLines="0" zoomScale="69" zoomScaleNormal="69" workbookViewId="0">
      <selection activeCell="D12" sqref="D12"/>
    </sheetView>
  </sheetViews>
  <sheetFormatPr defaultColWidth="20.7109375" defaultRowHeight="20.100000000000001" customHeight="1" x14ac:dyDescent="0.25"/>
  <cols>
    <col min="1" max="1" width="20.7109375" style="62"/>
    <col min="2" max="2" width="67.140625" style="62" customWidth="1"/>
    <col min="3" max="3" width="20.7109375" style="60"/>
    <col min="4" max="4" width="42.5703125" style="9" customWidth="1"/>
    <col min="5" max="24" width="20.7109375" style="9"/>
    <col min="25" max="26" width="20.7109375" style="11"/>
    <col min="27" max="16384" width="20.7109375" style="9"/>
  </cols>
  <sheetData>
    <row r="1" spans="1:26" s="50" customFormat="1" ht="20.100000000000001" customHeight="1" x14ac:dyDescent="0.25">
      <c r="A1" s="73" t="s">
        <v>36</v>
      </c>
      <c r="B1" s="73"/>
      <c r="C1" s="74"/>
      <c r="D1" s="49"/>
      <c r="Y1" s="51" t="s">
        <v>7754</v>
      </c>
      <c r="Z1" s="51" t="s">
        <v>7754</v>
      </c>
    </row>
    <row r="2" spans="1:26" s="50" customFormat="1" ht="20.100000000000001" customHeight="1" x14ac:dyDescent="0.25">
      <c r="A2" s="52" t="s">
        <v>17</v>
      </c>
      <c r="B2" s="52"/>
      <c r="C2" s="53" t="s">
        <v>35</v>
      </c>
      <c r="D2" s="49" t="s">
        <v>7759</v>
      </c>
      <c r="Y2" s="51" t="s">
        <v>7755</v>
      </c>
      <c r="Z2" s="51" t="s">
        <v>7755</v>
      </c>
    </row>
    <row r="3" spans="1:26" ht="20.100000000000001" customHeight="1" x14ac:dyDescent="0.25">
      <c r="A3" s="17" t="s">
        <v>302</v>
      </c>
      <c r="B3" s="54" t="s">
        <v>12145</v>
      </c>
      <c r="C3" s="55"/>
      <c r="D3" s="58" t="s">
        <v>7750</v>
      </c>
    </row>
    <row r="4" spans="1:26" ht="20.100000000000001" customHeight="1" x14ac:dyDescent="0.25">
      <c r="A4" s="15" t="s">
        <v>248</v>
      </c>
      <c r="B4" s="54" t="s">
        <v>12145</v>
      </c>
      <c r="C4" s="55"/>
      <c r="D4" s="19" t="s">
        <v>7651</v>
      </c>
      <c r="Y4" s="11" t="s">
        <v>7756</v>
      </c>
      <c r="Z4" s="11" t="s">
        <v>7756</v>
      </c>
    </row>
    <row r="5" spans="1:26" ht="20.100000000000001" customHeight="1" x14ac:dyDescent="0.25">
      <c r="A5" s="15" t="s">
        <v>7684</v>
      </c>
      <c r="B5" s="54" t="s">
        <v>12145</v>
      </c>
      <c r="C5" s="55"/>
      <c r="D5" s="56" t="s">
        <v>7685</v>
      </c>
    </row>
    <row r="6" spans="1:26" ht="20.100000000000001" customHeight="1" x14ac:dyDescent="0.25">
      <c r="A6" s="15" t="s">
        <v>308</v>
      </c>
      <c r="B6" s="54" t="s">
        <v>12145</v>
      </c>
      <c r="C6" s="55"/>
      <c r="D6" s="56" t="s">
        <v>166</v>
      </c>
    </row>
    <row r="7" spans="1:26" ht="20.100000000000001" customHeight="1" x14ac:dyDescent="0.25">
      <c r="A7" s="15" t="s">
        <v>239</v>
      </c>
      <c r="B7" s="54" t="s">
        <v>12145</v>
      </c>
      <c r="C7" s="55" t="s">
        <v>39</v>
      </c>
      <c r="D7" s="19" t="s">
        <v>7652</v>
      </c>
      <c r="Y7" s="11" t="s">
        <v>7757</v>
      </c>
      <c r="Z7" s="11" t="s">
        <v>7757</v>
      </c>
    </row>
    <row r="8" spans="1:26" ht="20.100000000000001" customHeight="1" x14ac:dyDescent="0.25">
      <c r="A8" s="15" t="s">
        <v>249</v>
      </c>
      <c r="B8" s="54" t="s">
        <v>12145</v>
      </c>
      <c r="C8" s="55"/>
      <c r="D8" s="19" t="s">
        <v>7653</v>
      </c>
      <c r="Y8" s="11" t="s">
        <v>7758</v>
      </c>
    </row>
    <row r="9" spans="1:26" ht="20.100000000000001" customHeight="1" x14ac:dyDescent="0.25">
      <c r="A9" s="15" t="s">
        <v>309</v>
      </c>
      <c r="B9" s="54" t="s">
        <v>12145</v>
      </c>
      <c r="C9" s="55"/>
      <c r="D9" s="19" t="s">
        <v>7654</v>
      </c>
      <c r="Y9" s="11" t="s">
        <v>7753</v>
      </c>
      <c r="Z9" s="11" t="s">
        <v>12056</v>
      </c>
    </row>
    <row r="10" spans="1:26" ht="20.100000000000001" customHeight="1" x14ac:dyDescent="0.25">
      <c r="A10" s="15" t="s">
        <v>297</v>
      </c>
      <c r="B10" s="54" t="s">
        <v>12145</v>
      </c>
      <c r="C10" s="55"/>
      <c r="D10" s="56" t="s">
        <v>7686</v>
      </c>
    </row>
    <row r="11" spans="1:26" ht="20.100000000000001" customHeight="1" x14ac:dyDescent="0.25">
      <c r="A11" s="15" t="s">
        <v>287</v>
      </c>
      <c r="B11" s="54" t="s">
        <v>12145</v>
      </c>
      <c r="C11" s="55"/>
      <c r="D11" s="19" t="s">
        <v>7655</v>
      </c>
      <c r="Y11" s="11" t="s">
        <v>7752</v>
      </c>
      <c r="Z11" s="11" t="s">
        <v>12054</v>
      </c>
    </row>
    <row r="12" spans="1:26" ht="20.100000000000001" customHeight="1" x14ac:dyDescent="0.25">
      <c r="A12" s="15" t="s">
        <v>262</v>
      </c>
      <c r="B12" s="54" t="s">
        <v>12145</v>
      </c>
      <c r="C12" s="55"/>
      <c r="D12" s="19" t="s">
        <v>7656</v>
      </c>
      <c r="Y12" s="11" t="s">
        <v>7751</v>
      </c>
      <c r="Z12" s="11" t="s">
        <v>12055</v>
      </c>
    </row>
    <row r="13" spans="1:26" ht="20.100000000000001" customHeight="1" x14ac:dyDescent="0.25">
      <c r="A13" s="15" t="s">
        <v>306</v>
      </c>
      <c r="B13" s="54" t="s">
        <v>12145</v>
      </c>
      <c r="C13" s="55"/>
      <c r="D13" s="19" t="s">
        <v>7657</v>
      </c>
    </row>
    <row r="14" spans="1:26" ht="20.100000000000001" customHeight="1" x14ac:dyDescent="0.25">
      <c r="A14" s="15" t="s">
        <v>300</v>
      </c>
      <c r="B14" s="54" t="s">
        <v>12145</v>
      </c>
      <c r="C14" s="55"/>
      <c r="D14" s="57" t="s">
        <v>7689</v>
      </c>
    </row>
    <row r="15" spans="1:26" ht="20.100000000000001" customHeight="1" x14ac:dyDescent="0.25">
      <c r="A15" s="15" t="s">
        <v>271</v>
      </c>
      <c r="B15" s="54" t="s">
        <v>12145</v>
      </c>
      <c r="C15" s="55"/>
      <c r="D15" s="19" t="s">
        <v>7658</v>
      </c>
    </row>
    <row r="16" spans="1:26" ht="20.100000000000001" customHeight="1" x14ac:dyDescent="0.25">
      <c r="A16" s="15" t="s">
        <v>286</v>
      </c>
      <c r="B16" s="54" t="s">
        <v>12145</v>
      </c>
      <c r="C16" s="55"/>
      <c r="D16" s="19" t="s">
        <v>7659</v>
      </c>
    </row>
    <row r="17" spans="1:4" ht="20.100000000000001" customHeight="1" x14ac:dyDescent="0.25">
      <c r="A17" s="15" t="s">
        <v>7687</v>
      </c>
      <c r="B17" s="54" t="s">
        <v>12145</v>
      </c>
      <c r="C17" s="55"/>
      <c r="D17" s="56" t="s">
        <v>7688</v>
      </c>
    </row>
    <row r="18" spans="1:4" ht="20.100000000000001" customHeight="1" x14ac:dyDescent="0.25">
      <c r="A18" s="15" t="s">
        <v>310</v>
      </c>
      <c r="B18" s="54" t="s">
        <v>12145</v>
      </c>
      <c r="C18" s="55"/>
      <c r="D18" s="57" t="s">
        <v>179</v>
      </c>
    </row>
    <row r="19" spans="1:4" ht="20.100000000000001" customHeight="1" x14ac:dyDescent="0.25">
      <c r="A19" s="15" t="s">
        <v>263</v>
      </c>
      <c r="B19" s="54" t="s">
        <v>12145</v>
      </c>
      <c r="C19" s="55"/>
      <c r="D19" s="19" t="s">
        <v>7661</v>
      </c>
    </row>
    <row r="20" spans="1:4" ht="20.100000000000001" customHeight="1" x14ac:dyDescent="0.25">
      <c r="A20" s="15" t="s">
        <v>256</v>
      </c>
      <c r="B20" s="54" t="s">
        <v>12145</v>
      </c>
      <c r="C20" s="55"/>
      <c r="D20" s="19" t="s">
        <v>7660</v>
      </c>
    </row>
    <row r="21" spans="1:4" ht="20.100000000000001" customHeight="1" x14ac:dyDescent="0.25">
      <c r="A21" s="15" t="s">
        <v>311</v>
      </c>
      <c r="B21" s="54" t="s">
        <v>12145</v>
      </c>
      <c r="C21" s="55"/>
      <c r="D21" s="19" t="s">
        <v>7662</v>
      </c>
    </row>
    <row r="22" spans="1:4" ht="20.100000000000001" customHeight="1" x14ac:dyDescent="0.25">
      <c r="A22" s="15" t="s">
        <v>285</v>
      </c>
      <c r="B22" s="54" t="s">
        <v>12145</v>
      </c>
      <c r="C22" s="55"/>
      <c r="D22" s="19" t="s">
        <v>7663</v>
      </c>
    </row>
    <row r="23" spans="1:4" ht="20.100000000000001" customHeight="1" x14ac:dyDescent="0.25">
      <c r="A23" s="15" t="s">
        <v>255</v>
      </c>
      <c r="B23" s="54" t="s">
        <v>12145</v>
      </c>
      <c r="C23" s="55"/>
      <c r="D23" s="19" t="s">
        <v>7664</v>
      </c>
    </row>
    <row r="24" spans="1:4" ht="20.100000000000001" customHeight="1" x14ac:dyDescent="0.25">
      <c r="A24" s="15" t="s">
        <v>296</v>
      </c>
      <c r="B24" s="54" t="s">
        <v>12145</v>
      </c>
      <c r="C24" s="55"/>
      <c r="D24" s="19" t="s">
        <v>7665</v>
      </c>
    </row>
    <row r="25" spans="1:4" ht="20.100000000000001" customHeight="1" x14ac:dyDescent="0.25">
      <c r="A25" s="15" t="s">
        <v>240</v>
      </c>
      <c r="B25" s="54" t="s">
        <v>12145</v>
      </c>
      <c r="C25" s="55"/>
      <c r="D25" s="19" t="s">
        <v>7666</v>
      </c>
    </row>
    <row r="26" spans="1:4" ht="20.100000000000001" customHeight="1" x14ac:dyDescent="0.25">
      <c r="A26" s="15" t="s">
        <v>281</v>
      </c>
      <c r="B26" s="54" t="s">
        <v>12145</v>
      </c>
      <c r="C26" s="55"/>
      <c r="D26" s="19" t="s">
        <v>7667</v>
      </c>
    </row>
    <row r="27" spans="1:4" ht="20.100000000000001" customHeight="1" x14ac:dyDescent="0.25">
      <c r="A27" s="15" t="s">
        <v>312</v>
      </c>
      <c r="B27" s="54" t="s">
        <v>12145</v>
      </c>
      <c r="C27" s="55"/>
      <c r="D27" s="19" t="s">
        <v>7668</v>
      </c>
    </row>
    <row r="28" spans="1:4" ht="20.100000000000001" customHeight="1" x14ac:dyDescent="0.25">
      <c r="A28" s="15" t="s">
        <v>258</v>
      </c>
      <c r="B28" s="54" t="s">
        <v>12145</v>
      </c>
      <c r="C28" s="55"/>
      <c r="D28" s="19" t="s">
        <v>7669</v>
      </c>
    </row>
    <row r="29" spans="1:4" ht="20.100000000000001" customHeight="1" x14ac:dyDescent="0.25">
      <c r="A29" s="15" t="s">
        <v>276</v>
      </c>
      <c r="B29" s="54" t="s">
        <v>12145</v>
      </c>
      <c r="C29" s="55"/>
      <c r="D29" s="19" t="s">
        <v>7670</v>
      </c>
    </row>
    <row r="30" spans="1:4" ht="20.100000000000001" customHeight="1" x14ac:dyDescent="0.25">
      <c r="A30" s="15" t="s">
        <v>279</v>
      </c>
      <c r="B30" s="54" t="s">
        <v>12145</v>
      </c>
      <c r="C30" s="55"/>
      <c r="D30" s="19" t="s">
        <v>7671</v>
      </c>
    </row>
    <row r="31" spans="1:4" ht="20.100000000000001" customHeight="1" x14ac:dyDescent="0.25">
      <c r="A31" s="15" t="s">
        <v>19</v>
      </c>
      <c r="B31" s="54" t="s">
        <v>12145</v>
      </c>
      <c r="C31" s="55"/>
      <c r="D31" s="19" t="s">
        <v>7691</v>
      </c>
    </row>
    <row r="32" spans="1:4" ht="20.100000000000001" customHeight="1" x14ac:dyDescent="0.25">
      <c r="A32" s="15" t="s">
        <v>20</v>
      </c>
      <c r="B32" s="54" t="s">
        <v>12145</v>
      </c>
      <c r="C32" s="55"/>
      <c r="D32" s="19" t="s">
        <v>7692</v>
      </c>
    </row>
    <row r="33" spans="1:4" ht="20.100000000000001" customHeight="1" x14ac:dyDescent="0.25">
      <c r="A33" s="15" t="s">
        <v>21</v>
      </c>
      <c r="B33" s="54" t="s">
        <v>12145</v>
      </c>
      <c r="C33" s="55"/>
      <c r="D33" s="19" t="s">
        <v>7690</v>
      </c>
    </row>
    <row r="34" spans="1:4" ht="20.100000000000001" customHeight="1" x14ac:dyDescent="0.25">
      <c r="A34" s="15" t="s">
        <v>295</v>
      </c>
      <c r="B34" s="54" t="s">
        <v>12145</v>
      </c>
      <c r="C34" s="55"/>
      <c r="D34" s="19" t="s">
        <v>7672</v>
      </c>
    </row>
    <row r="35" spans="1:4" ht="20.100000000000001" customHeight="1" x14ac:dyDescent="0.25">
      <c r="A35" s="15" t="s">
        <v>22</v>
      </c>
      <c r="B35" s="54" t="s">
        <v>12145</v>
      </c>
      <c r="C35" s="55"/>
      <c r="D35" s="19" t="s">
        <v>7726</v>
      </c>
    </row>
    <row r="36" spans="1:4" ht="20.100000000000001" customHeight="1" x14ac:dyDescent="0.25">
      <c r="A36" s="15" t="s">
        <v>23</v>
      </c>
      <c r="B36" s="54" t="s">
        <v>12145</v>
      </c>
      <c r="C36" s="55"/>
      <c r="D36" s="19" t="s">
        <v>7720</v>
      </c>
    </row>
    <row r="37" spans="1:4" ht="20.100000000000001" customHeight="1" x14ac:dyDescent="0.25">
      <c r="A37" s="15" t="s">
        <v>24</v>
      </c>
      <c r="B37" s="54" t="s">
        <v>12145</v>
      </c>
      <c r="C37" s="55"/>
      <c r="D37" s="19" t="s">
        <v>7727</v>
      </c>
    </row>
    <row r="38" spans="1:4" ht="20.100000000000001" customHeight="1" x14ac:dyDescent="0.25">
      <c r="A38" s="15" t="s">
        <v>25</v>
      </c>
      <c r="B38" s="54" t="s">
        <v>12145</v>
      </c>
      <c r="C38" s="55"/>
      <c r="D38" s="19" t="s">
        <v>7721</v>
      </c>
    </row>
    <row r="39" spans="1:4" ht="20.100000000000001" customHeight="1" x14ac:dyDescent="0.25">
      <c r="A39" s="15" t="s">
        <v>26</v>
      </c>
      <c r="B39" s="54" t="s">
        <v>12145</v>
      </c>
      <c r="C39" s="55"/>
      <c r="D39" s="19" t="s">
        <v>7722</v>
      </c>
    </row>
    <row r="40" spans="1:4" ht="20.100000000000001" customHeight="1" x14ac:dyDescent="0.25">
      <c r="A40" s="15" t="s">
        <v>27</v>
      </c>
      <c r="B40" s="54" t="s">
        <v>12145</v>
      </c>
      <c r="C40" s="55"/>
      <c r="D40" s="19" t="s">
        <v>7723</v>
      </c>
    </row>
    <row r="41" spans="1:4" ht="20.100000000000001" customHeight="1" x14ac:dyDescent="0.25">
      <c r="A41" s="15" t="s">
        <v>28</v>
      </c>
      <c r="B41" s="54" t="s">
        <v>12145</v>
      </c>
      <c r="C41" s="55"/>
      <c r="D41" s="19" t="s">
        <v>7719</v>
      </c>
    </row>
    <row r="42" spans="1:4" ht="20.100000000000001" customHeight="1" x14ac:dyDescent="0.25">
      <c r="A42" s="15" t="s">
        <v>29</v>
      </c>
      <c r="B42" s="54" t="s">
        <v>12145</v>
      </c>
      <c r="C42" s="55"/>
      <c r="D42" s="19" t="s">
        <v>7724</v>
      </c>
    </row>
    <row r="43" spans="1:4" ht="20.100000000000001" customHeight="1" x14ac:dyDescent="0.25">
      <c r="A43" s="15" t="s">
        <v>30</v>
      </c>
      <c r="B43" s="54" t="s">
        <v>12145</v>
      </c>
      <c r="C43" s="55"/>
      <c r="D43" s="19" t="s">
        <v>7725</v>
      </c>
    </row>
    <row r="44" spans="1:4" ht="20.100000000000001" customHeight="1" x14ac:dyDescent="0.25">
      <c r="A44" s="15" t="s">
        <v>245</v>
      </c>
      <c r="B44" s="54" t="s">
        <v>12145</v>
      </c>
      <c r="C44" s="55"/>
      <c r="D44" s="19" t="s">
        <v>7673</v>
      </c>
    </row>
    <row r="45" spans="1:4" ht="20.100000000000001" customHeight="1" x14ac:dyDescent="0.25">
      <c r="A45" s="15" t="s">
        <v>294</v>
      </c>
      <c r="B45" s="54" t="s">
        <v>12145</v>
      </c>
      <c r="C45" s="55"/>
      <c r="D45" s="19" t="s">
        <v>7674</v>
      </c>
    </row>
    <row r="46" spans="1:4" ht="20.100000000000001" customHeight="1" x14ac:dyDescent="0.25">
      <c r="A46" s="15" t="s">
        <v>293</v>
      </c>
      <c r="B46" s="54" t="s">
        <v>12145</v>
      </c>
      <c r="C46" s="55"/>
      <c r="D46" s="19" t="s">
        <v>7675</v>
      </c>
    </row>
    <row r="47" spans="1:4" ht="20.100000000000001" customHeight="1" x14ac:dyDescent="0.25">
      <c r="A47" s="15" t="s">
        <v>274</v>
      </c>
      <c r="B47" s="54" t="s">
        <v>12145</v>
      </c>
      <c r="C47" s="55"/>
      <c r="D47" s="19" t="s">
        <v>7676</v>
      </c>
    </row>
    <row r="48" spans="1:4" ht="20.100000000000001" customHeight="1" x14ac:dyDescent="0.25">
      <c r="A48" s="15" t="s">
        <v>250</v>
      </c>
      <c r="B48" s="54" t="s">
        <v>12145</v>
      </c>
      <c r="C48" s="55"/>
      <c r="D48" s="19" t="s">
        <v>7677</v>
      </c>
    </row>
    <row r="49" spans="1:4" ht="20.100000000000001" customHeight="1" x14ac:dyDescent="0.25">
      <c r="A49" s="16" t="s">
        <v>31</v>
      </c>
      <c r="B49" s="54" t="s">
        <v>12145</v>
      </c>
      <c r="C49" s="55"/>
      <c r="D49" s="19" t="s">
        <v>7736</v>
      </c>
    </row>
    <row r="50" spans="1:4" ht="20.100000000000001" customHeight="1" x14ac:dyDescent="0.25">
      <c r="A50" s="16" t="s">
        <v>32</v>
      </c>
      <c r="B50" s="54" t="s">
        <v>12145</v>
      </c>
      <c r="C50" s="55"/>
      <c r="D50" s="58" t="s">
        <v>7737</v>
      </c>
    </row>
    <row r="51" spans="1:4" ht="20.100000000000001" customHeight="1" x14ac:dyDescent="0.25">
      <c r="A51" s="15" t="s">
        <v>33</v>
      </c>
      <c r="B51" s="54" t="s">
        <v>12145</v>
      </c>
      <c r="C51" s="55"/>
      <c r="D51" s="19" t="s">
        <v>7745</v>
      </c>
    </row>
    <row r="52" spans="1:4" ht="20.100000000000001" customHeight="1" x14ac:dyDescent="0.25">
      <c r="A52" s="15" t="s">
        <v>34</v>
      </c>
      <c r="B52" s="54" t="s">
        <v>12145</v>
      </c>
      <c r="C52" s="55"/>
      <c r="D52" s="19" t="s">
        <v>7746</v>
      </c>
    </row>
    <row r="53" spans="1:4" ht="20.100000000000001" customHeight="1" x14ac:dyDescent="0.25">
      <c r="A53" s="15" t="s">
        <v>264</v>
      </c>
      <c r="B53" s="54" t="s">
        <v>12145</v>
      </c>
      <c r="C53" s="55"/>
      <c r="D53" s="19" t="s">
        <v>7747</v>
      </c>
    </row>
    <row r="54" spans="1:4" ht="20.100000000000001" customHeight="1" x14ac:dyDescent="0.25">
      <c r="A54" s="15" t="s">
        <v>288</v>
      </c>
      <c r="B54" s="54" t="s">
        <v>12145</v>
      </c>
      <c r="C54" s="55"/>
      <c r="D54" s="19" t="s">
        <v>7678</v>
      </c>
    </row>
    <row r="55" spans="1:4" ht="20.100000000000001" customHeight="1" x14ac:dyDescent="0.25">
      <c r="A55" s="15" t="s">
        <v>289</v>
      </c>
      <c r="B55" s="54" t="s">
        <v>12145</v>
      </c>
      <c r="C55" s="55"/>
      <c r="D55" s="19" t="s">
        <v>7679</v>
      </c>
    </row>
    <row r="56" spans="1:4" ht="20.100000000000001" customHeight="1" x14ac:dyDescent="0.25">
      <c r="A56" s="15" t="s">
        <v>313</v>
      </c>
      <c r="B56" s="54" t="s">
        <v>12145</v>
      </c>
      <c r="C56" s="55"/>
      <c r="D56" s="19" t="s">
        <v>7680</v>
      </c>
    </row>
    <row r="57" spans="1:4" ht="20.100000000000001" customHeight="1" x14ac:dyDescent="0.25">
      <c r="A57" s="15" t="s">
        <v>266</v>
      </c>
      <c r="B57" s="54" t="s">
        <v>12145</v>
      </c>
      <c r="C57" s="55"/>
      <c r="D57" s="19" t="s">
        <v>7728</v>
      </c>
    </row>
    <row r="58" spans="1:4" ht="20.100000000000001" customHeight="1" x14ac:dyDescent="0.25">
      <c r="A58" s="15" t="s">
        <v>314</v>
      </c>
      <c r="B58" s="54" t="s">
        <v>12145</v>
      </c>
      <c r="C58" s="55"/>
      <c r="D58" s="19" t="s">
        <v>7681</v>
      </c>
    </row>
    <row r="59" spans="1:4" ht="20.100000000000001" customHeight="1" x14ac:dyDescent="0.25">
      <c r="A59" s="15" t="s">
        <v>315</v>
      </c>
      <c r="B59" s="54" t="s">
        <v>12145</v>
      </c>
      <c r="C59" s="55"/>
      <c r="D59" s="19" t="s">
        <v>7682</v>
      </c>
    </row>
    <row r="60" spans="1:4" ht="20.100000000000001" customHeight="1" x14ac:dyDescent="0.25">
      <c r="A60" s="15" t="s">
        <v>278</v>
      </c>
      <c r="B60" s="54" t="s">
        <v>12145</v>
      </c>
      <c r="C60" s="55"/>
      <c r="D60" s="19" t="s">
        <v>7683</v>
      </c>
    </row>
    <row r="61" spans="1:4" ht="20.100000000000001" customHeight="1" x14ac:dyDescent="0.25">
      <c r="A61" s="17" t="s">
        <v>301</v>
      </c>
      <c r="B61" s="54" t="s">
        <v>12145</v>
      </c>
      <c r="C61" s="55"/>
      <c r="D61" s="58" t="s">
        <v>7749</v>
      </c>
    </row>
    <row r="62" spans="1:4" ht="20.100000000000001" customHeight="1" x14ac:dyDescent="0.25">
      <c r="A62" s="15" t="s">
        <v>251</v>
      </c>
      <c r="B62" s="54" t="s">
        <v>12145</v>
      </c>
      <c r="C62" s="55"/>
      <c r="D62" s="19" t="s">
        <v>7693</v>
      </c>
    </row>
    <row r="63" spans="1:4" ht="20.100000000000001" customHeight="1" x14ac:dyDescent="0.25">
      <c r="A63" s="15" t="s">
        <v>282</v>
      </c>
      <c r="B63" s="54" t="s">
        <v>12145</v>
      </c>
      <c r="C63" s="55"/>
      <c r="D63" s="19" t="s">
        <v>7694</v>
      </c>
    </row>
    <row r="64" spans="1:4" ht="20.100000000000001" customHeight="1" x14ac:dyDescent="0.25">
      <c r="A64" s="15" t="s">
        <v>259</v>
      </c>
      <c r="B64" s="54" t="s">
        <v>12145</v>
      </c>
      <c r="C64" s="55"/>
      <c r="D64" s="19" t="s">
        <v>7695</v>
      </c>
    </row>
    <row r="65" spans="1:4" ht="20.100000000000001" customHeight="1" x14ac:dyDescent="0.25">
      <c r="A65" s="15" t="s">
        <v>260</v>
      </c>
      <c r="B65" s="54" t="s">
        <v>12145</v>
      </c>
      <c r="C65" s="55"/>
      <c r="D65" s="19" t="s">
        <v>7696</v>
      </c>
    </row>
    <row r="66" spans="1:4" ht="20.100000000000001" customHeight="1" x14ac:dyDescent="0.25">
      <c r="A66" s="15" t="s">
        <v>246</v>
      </c>
      <c r="B66" s="54" t="s">
        <v>12145</v>
      </c>
      <c r="C66" s="55"/>
      <c r="D66" s="19" t="s">
        <v>7697</v>
      </c>
    </row>
    <row r="67" spans="1:4" ht="20.100000000000001" customHeight="1" x14ac:dyDescent="0.25">
      <c r="A67" s="15" t="s">
        <v>244</v>
      </c>
      <c r="B67" s="54" t="s">
        <v>12145</v>
      </c>
      <c r="C67" s="55"/>
      <c r="D67" s="19" t="s">
        <v>7698</v>
      </c>
    </row>
    <row r="68" spans="1:4" ht="20.100000000000001" customHeight="1" x14ac:dyDescent="0.25">
      <c r="A68" s="15" t="s">
        <v>267</v>
      </c>
      <c r="B68" s="54" t="s">
        <v>12145</v>
      </c>
      <c r="C68" s="55"/>
      <c r="D68" s="19" t="s">
        <v>7699</v>
      </c>
    </row>
    <row r="69" spans="1:4" ht="20.100000000000001" customHeight="1" x14ac:dyDescent="0.25">
      <c r="A69" s="15" t="s">
        <v>7700</v>
      </c>
      <c r="B69" s="54" t="s">
        <v>12145</v>
      </c>
      <c r="C69" s="55"/>
      <c r="D69" s="19" t="s">
        <v>7701</v>
      </c>
    </row>
    <row r="70" spans="1:4" ht="20.100000000000001" customHeight="1" x14ac:dyDescent="0.25">
      <c r="A70" s="15" t="s">
        <v>292</v>
      </c>
      <c r="B70" s="54" t="s">
        <v>12145</v>
      </c>
      <c r="C70" s="55"/>
      <c r="D70" s="19" t="s">
        <v>7702</v>
      </c>
    </row>
    <row r="71" spans="1:4" ht="20.100000000000001" customHeight="1" x14ac:dyDescent="0.25">
      <c r="A71" s="15" t="s">
        <v>265</v>
      </c>
      <c r="B71" s="54" t="s">
        <v>12145</v>
      </c>
      <c r="C71" s="55"/>
      <c r="D71" s="19" t="s">
        <v>7703</v>
      </c>
    </row>
    <row r="72" spans="1:4" ht="20.100000000000001" customHeight="1" x14ac:dyDescent="0.25">
      <c r="A72" s="15" t="s">
        <v>242</v>
      </c>
      <c r="B72" s="54" t="s">
        <v>12145</v>
      </c>
      <c r="C72" s="55"/>
      <c r="D72" s="19" t="s">
        <v>7704</v>
      </c>
    </row>
    <row r="73" spans="1:4" ht="20.100000000000001" customHeight="1" x14ac:dyDescent="0.25">
      <c r="A73" s="15" t="s">
        <v>290</v>
      </c>
      <c r="B73" s="54" t="s">
        <v>12145</v>
      </c>
      <c r="C73" s="55"/>
      <c r="D73" s="19" t="s">
        <v>7705</v>
      </c>
    </row>
    <row r="74" spans="1:4" ht="20.100000000000001" customHeight="1" x14ac:dyDescent="0.25">
      <c r="A74" s="15" t="s">
        <v>268</v>
      </c>
      <c r="B74" s="54" t="s">
        <v>12145</v>
      </c>
      <c r="C74" s="55"/>
      <c r="D74" s="19" t="s">
        <v>7706</v>
      </c>
    </row>
    <row r="75" spans="1:4" ht="20.100000000000001" customHeight="1" x14ac:dyDescent="0.25">
      <c r="A75" s="15" t="s">
        <v>253</v>
      </c>
      <c r="B75" s="54" t="s">
        <v>12145</v>
      </c>
      <c r="C75" s="55"/>
      <c r="D75" s="19" t="s">
        <v>7707</v>
      </c>
    </row>
    <row r="76" spans="1:4" ht="20.100000000000001" customHeight="1" x14ac:dyDescent="0.25">
      <c r="A76" s="15" t="s">
        <v>261</v>
      </c>
      <c r="B76" s="54" t="s">
        <v>12145</v>
      </c>
      <c r="C76" s="55"/>
      <c r="D76" s="19" t="s">
        <v>7708</v>
      </c>
    </row>
    <row r="77" spans="1:4" ht="20.100000000000001" customHeight="1" x14ac:dyDescent="0.25">
      <c r="A77" s="15" t="s">
        <v>304</v>
      </c>
      <c r="B77" s="54" t="s">
        <v>12145</v>
      </c>
      <c r="C77" s="55"/>
      <c r="D77" s="19" t="s">
        <v>7709</v>
      </c>
    </row>
    <row r="78" spans="1:4" ht="20.100000000000001" customHeight="1" x14ac:dyDescent="0.25">
      <c r="A78" s="15" t="s">
        <v>283</v>
      </c>
      <c r="B78" s="54" t="s">
        <v>12145</v>
      </c>
      <c r="C78" s="55"/>
      <c r="D78" s="19" t="s">
        <v>7710</v>
      </c>
    </row>
    <row r="79" spans="1:4" ht="20.100000000000001" customHeight="1" x14ac:dyDescent="0.25">
      <c r="A79" s="15" t="s">
        <v>243</v>
      </c>
      <c r="B79" s="54" t="s">
        <v>12145</v>
      </c>
      <c r="C79" s="55"/>
      <c r="D79" s="19" t="s">
        <v>7711</v>
      </c>
    </row>
    <row r="80" spans="1:4" ht="20.100000000000001" customHeight="1" x14ac:dyDescent="0.25">
      <c r="A80" s="15" t="s">
        <v>291</v>
      </c>
      <c r="B80" s="54" t="s">
        <v>12145</v>
      </c>
      <c r="C80" s="55"/>
      <c r="D80" s="19" t="s">
        <v>7712</v>
      </c>
    </row>
    <row r="81" spans="1:4" ht="20.100000000000001" customHeight="1" x14ac:dyDescent="0.25">
      <c r="A81" s="15" t="s">
        <v>305</v>
      </c>
      <c r="B81" s="54" t="s">
        <v>12145</v>
      </c>
      <c r="C81" s="55"/>
      <c r="D81" s="19" t="s">
        <v>7715</v>
      </c>
    </row>
    <row r="82" spans="1:4" ht="20.100000000000001" customHeight="1" x14ac:dyDescent="0.25">
      <c r="A82" s="15" t="s">
        <v>303</v>
      </c>
      <c r="B82" s="54" t="s">
        <v>12145</v>
      </c>
      <c r="C82" s="55"/>
      <c r="D82" s="19" t="s">
        <v>7713</v>
      </c>
    </row>
    <row r="83" spans="1:4" ht="20.100000000000001" customHeight="1" x14ac:dyDescent="0.25">
      <c r="A83" s="15" t="s">
        <v>7716</v>
      </c>
      <c r="B83" s="54" t="s">
        <v>12145</v>
      </c>
      <c r="C83" s="55"/>
      <c r="D83" s="19" t="s">
        <v>7717</v>
      </c>
    </row>
    <row r="84" spans="1:4" ht="20.100000000000001" customHeight="1" x14ac:dyDescent="0.25">
      <c r="A84" s="15" t="s">
        <v>307</v>
      </c>
      <c r="B84" s="54" t="s">
        <v>12145</v>
      </c>
      <c r="C84" s="55"/>
      <c r="D84" s="19" t="s">
        <v>7718</v>
      </c>
    </row>
    <row r="85" spans="1:4" ht="20.100000000000001" customHeight="1" x14ac:dyDescent="0.25">
      <c r="A85" s="15" t="s">
        <v>280</v>
      </c>
      <c r="B85" s="54" t="s">
        <v>12145</v>
      </c>
      <c r="C85" s="55"/>
      <c r="D85" s="19" t="s">
        <v>7714</v>
      </c>
    </row>
    <row r="86" spans="1:4" ht="20.100000000000001" customHeight="1" x14ac:dyDescent="0.25">
      <c r="A86" s="15" t="s">
        <v>317</v>
      </c>
      <c r="B86" s="54" t="s">
        <v>12145</v>
      </c>
      <c r="C86" s="55"/>
      <c r="D86" s="58" t="s">
        <v>7748</v>
      </c>
    </row>
    <row r="87" spans="1:4" ht="20.100000000000001" customHeight="1" x14ac:dyDescent="0.25">
      <c r="A87" s="15" t="s">
        <v>270</v>
      </c>
      <c r="B87" s="54" t="s">
        <v>12145</v>
      </c>
      <c r="C87" s="55"/>
      <c r="D87" s="19" t="s">
        <v>7729</v>
      </c>
    </row>
    <row r="88" spans="1:4" ht="20.100000000000001" customHeight="1" x14ac:dyDescent="0.25">
      <c r="A88" s="15" t="s">
        <v>241</v>
      </c>
      <c r="B88" s="54" t="s">
        <v>12145</v>
      </c>
      <c r="C88" s="55"/>
      <c r="D88" s="19" t="s">
        <v>7730</v>
      </c>
    </row>
    <row r="89" spans="1:4" ht="20.100000000000001" customHeight="1" x14ac:dyDescent="0.25">
      <c r="A89" s="15" t="s">
        <v>277</v>
      </c>
      <c r="B89" s="54" t="s">
        <v>12145</v>
      </c>
      <c r="C89" s="55"/>
      <c r="D89" s="19" t="s">
        <v>7731</v>
      </c>
    </row>
    <row r="90" spans="1:4" ht="20.100000000000001" customHeight="1" x14ac:dyDescent="0.25">
      <c r="A90" s="15" t="s">
        <v>272</v>
      </c>
      <c r="B90" s="54" t="s">
        <v>12145</v>
      </c>
      <c r="C90" s="55"/>
      <c r="D90" s="19" t="s">
        <v>7732</v>
      </c>
    </row>
    <row r="91" spans="1:4" ht="20.100000000000001" customHeight="1" x14ac:dyDescent="0.25">
      <c r="A91" s="15" t="s">
        <v>254</v>
      </c>
      <c r="B91" s="54" t="s">
        <v>12145</v>
      </c>
      <c r="C91" s="55"/>
      <c r="D91" s="19" t="s">
        <v>7733</v>
      </c>
    </row>
    <row r="92" spans="1:4" ht="20.100000000000001" customHeight="1" x14ac:dyDescent="0.25">
      <c r="A92" s="16" t="s">
        <v>247</v>
      </c>
      <c r="B92" s="54" t="s">
        <v>12145</v>
      </c>
      <c r="C92" s="55"/>
      <c r="D92" s="19" t="s">
        <v>7738</v>
      </c>
    </row>
    <row r="93" spans="1:4" ht="20.100000000000001" customHeight="1" x14ac:dyDescent="0.25">
      <c r="A93" s="16" t="s">
        <v>252</v>
      </c>
      <c r="B93" s="54" t="s">
        <v>12145</v>
      </c>
      <c r="C93" s="55"/>
      <c r="D93" s="19" t="s">
        <v>7739</v>
      </c>
    </row>
    <row r="94" spans="1:4" ht="20.100000000000001" customHeight="1" x14ac:dyDescent="0.25">
      <c r="A94" s="15" t="s">
        <v>284</v>
      </c>
      <c r="B94" s="54" t="s">
        <v>12145</v>
      </c>
      <c r="C94" s="55"/>
      <c r="D94" s="19" t="s">
        <v>7734</v>
      </c>
    </row>
    <row r="95" spans="1:4" ht="20.100000000000001" customHeight="1" x14ac:dyDescent="0.25">
      <c r="A95" s="15" t="s">
        <v>273</v>
      </c>
      <c r="B95" s="54" t="s">
        <v>12145</v>
      </c>
      <c r="C95" s="55"/>
      <c r="D95" s="19" t="s">
        <v>7735</v>
      </c>
    </row>
    <row r="96" spans="1:4" ht="20.100000000000001" customHeight="1" x14ac:dyDescent="0.25">
      <c r="A96" s="17" t="s">
        <v>298</v>
      </c>
      <c r="B96" s="54" t="s">
        <v>12145</v>
      </c>
      <c r="C96" s="55"/>
      <c r="D96" s="58" t="s">
        <v>7748</v>
      </c>
    </row>
    <row r="97" spans="1:4" ht="20.100000000000001" customHeight="1" x14ac:dyDescent="0.25">
      <c r="A97" s="15" t="s">
        <v>299</v>
      </c>
      <c r="B97" s="54" t="s">
        <v>12145</v>
      </c>
      <c r="C97" s="55"/>
      <c r="D97" s="19" t="s">
        <v>7740</v>
      </c>
    </row>
    <row r="98" spans="1:4" ht="20.100000000000001" customHeight="1" x14ac:dyDescent="0.25">
      <c r="A98" s="15" t="s">
        <v>316</v>
      </c>
      <c r="B98" s="54" t="s">
        <v>12145</v>
      </c>
      <c r="C98" s="55"/>
      <c r="D98" s="12" t="s">
        <v>7741</v>
      </c>
    </row>
    <row r="99" spans="1:4" ht="20.100000000000001" customHeight="1" x14ac:dyDescent="0.25">
      <c r="A99" s="15" t="s">
        <v>257</v>
      </c>
      <c r="B99" s="54" t="s">
        <v>12145</v>
      </c>
      <c r="C99" s="55"/>
      <c r="D99" s="19" t="s">
        <v>7742</v>
      </c>
    </row>
    <row r="100" spans="1:4" ht="20.100000000000001" customHeight="1" x14ac:dyDescent="0.25">
      <c r="A100" s="15" t="s">
        <v>275</v>
      </c>
      <c r="B100" s="54" t="s">
        <v>12145</v>
      </c>
      <c r="C100" s="55"/>
      <c r="D100" s="19" t="s">
        <v>7743</v>
      </c>
    </row>
    <row r="101" spans="1:4" ht="20.100000000000001" customHeight="1" x14ac:dyDescent="0.25">
      <c r="A101" s="15" t="s">
        <v>269</v>
      </c>
      <c r="B101" s="54" t="s">
        <v>12145</v>
      </c>
      <c r="C101" s="55"/>
      <c r="D101" s="19" t="s">
        <v>7744</v>
      </c>
    </row>
    <row r="102" spans="1:4" ht="20.100000000000001" customHeight="1" x14ac:dyDescent="0.25">
      <c r="A102" s="59"/>
      <c r="B102" s="54"/>
    </row>
    <row r="103" spans="1:4" ht="20.100000000000001" customHeight="1" x14ac:dyDescent="0.25">
      <c r="A103" s="59"/>
      <c r="B103" s="54"/>
    </row>
    <row r="104" spans="1:4" ht="20.100000000000001" customHeight="1" x14ac:dyDescent="0.25">
      <c r="A104" s="59"/>
      <c r="B104" s="54"/>
    </row>
    <row r="105" spans="1:4" ht="20.100000000000001" customHeight="1" x14ac:dyDescent="0.25">
      <c r="A105" s="61"/>
      <c r="B105" s="54"/>
    </row>
    <row r="106" spans="1:4" ht="20.100000000000001" customHeight="1" x14ac:dyDescent="0.25">
      <c r="A106" s="59"/>
      <c r="B106" s="54"/>
    </row>
    <row r="107" spans="1:4" ht="20.100000000000001" customHeight="1" x14ac:dyDescent="0.25">
      <c r="A107" s="59"/>
      <c r="B107" s="54"/>
    </row>
    <row r="108" spans="1:4" ht="20.100000000000001" customHeight="1" x14ac:dyDescent="0.25">
      <c r="A108" s="61"/>
      <c r="B108" s="54"/>
    </row>
    <row r="109" spans="1:4" ht="20.100000000000001" customHeight="1" x14ac:dyDescent="0.25">
      <c r="A109" s="59"/>
      <c r="B109" s="54"/>
    </row>
    <row r="110" spans="1:4" ht="20.100000000000001" customHeight="1" x14ac:dyDescent="0.25">
      <c r="A110" s="59"/>
      <c r="B110" s="54"/>
    </row>
    <row r="111" spans="1:4" ht="20.100000000000001" customHeight="1" x14ac:dyDescent="0.25">
      <c r="A111" s="59"/>
      <c r="B111" s="54"/>
    </row>
    <row r="112" spans="1:4" ht="20.100000000000001" customHeight="1" x14ac:dyDescent="0.25">
      <c r="A112" s="59"/>
      <c r="B112" s="54"/>
    </row>
    <row r="113" spans="1:2" ht="20.100000000000001" customHeight="1" x14ac:dyDescent="0.25">
      <c r="A113" s="61"/>
      <c r="B113" s="54"/>
    </row>
    <row r="114" spans="1:2" ht="20.100000000000001" customHeight="1" x14ac:dyDescent="0.25">
      <c r="A114" s="59"/>
      <c r="B114" s="54"/>
    </row>
    <row r="115" spans="1:2" ht="20.100000000000001" customHeight="1" x14ac:dyDescent="0.25">
      <c r="A115" s="59"/>
      <c r="B115" s="54"/>
    </row>
    <row r="116" spans="1:2" ht="20.100000000000001" customHeight="1" x14ac:dyDescent="0.25">
      <c r="A116" s="61"/>
      <c r="B116" s="54"/>
    </row>
    <row r="117" spans="1:2" ht="20.100000000000001" customHeight="1" x14ac:dyDescent="0.25">
      <c r="A117" s="59"/>
      <c r="B117" s="54"/>
    </row>
    <row r="118" spans="1:2" ht="20.100000000000001" customHeight="1" x14ac:dyDescent="0.25">
      <c r="A118" s="61"/>
      <c r="B118" s="54"/>
    </row>
    <row r="119" spans="1:2" ht="20.100000000000001" customHeight="1" x14ac:dyDescent="0.25">
      <c r="A119" s="59"/>
      <c r="B119" s="54"/>
    </row>
    <row r="120" spans="1:2" ht="20.100000000000001" customHeight="1" x14ac:dyDescent="0.25">
      <c r="A120" s="59"/>
      <c r="B120" s="54"/>
    </row>
  </sheetData>
  <autoFilter ref="A2:Z101" xr:uid="{00000000-0009-0000-0000-000004000000}">
    <sortState ref="A3:Z101">
      <sortCondition ref="A2:A101"/>
    </sortState>
  </autoFilter>
  <mergeCells count="1">
    <mergeCell ref="A1:C1"/>
  </mergeCells>
  <conditionalFormatting sqref="D75 D5:D40 A5:A40 D86:D89 A86:A89">
    <cfRule type="expression" dxfId="62" priority="41">
      <formula>$C5="x"</formula>
    </cfRule>
  </conditionalFormatting>
  <conditionalFormatting sqref="A56">
    <cfRule type="expression" dxfId="61" priority="3">
      <formula>$C56="x"</formula>
    </cfRule>
  </conditionalFormatting>
  <conditionalFormatting sqref="A98">
    <cfRule type="expression" dxfId="60" priority="60">
      <formula>$C98="x"</formula>
    </cfRule>
  </conditionalFormatting>
  <conditionalFormatting sqref="D77">
    <cfRule type="expression" dxfId="59" priority="42">
      <formula>$C77="x"</formula>
    </cfRule>
  </conditionalFormatting>
  <conditionalFormatting sqref="D46:D49 D93:D96 D57:D68">
    <cfRule type="expression" dxfId="58" priority="58">
      <formula>$C46="x"</formula>
    </cfRule>
  </conditionalFormatting>
  <conditionalFormatting sqref="D3">
    <cfRule type="expression" dxfId="57" priority="57">
      <formula>$C3="x"</formula>
    </cfRule>
  </conditionalFormatting>
  <conditionalFormatting sqref="D71">
    <cfRule type="expression" dxfId="56" priority="56">
      <formula>$C71="x"</formula>
    </cfRule>
  </conditionalFormatting>
  <conditionalFormatting sqref="D4">
    <cfRule type="expression" dxfId="55" priority="55">
      <formula>$C4="x"</formula>
    </cfRule>
  </conditionalFormatting>
  <conditionalFormatting sqref="D42:D43">
    <cfRule type="expression" dxfId="54" priority="54">
      <formula>$C42="x"</formula>
    </cfRule>
  </conditionalFormatting>
  <conditionalFormatting sqref="D69">
    <cfRule type="expression" dxfId="53" priority="53">
      <formula>$C69="x"</formula>
    </cfRule>
  </conditionalFormatting>
  <conditionalFormatting sqref="D90:D92">
    <cfRule type="expression" dxfId="52" priority="51">
      <formula>$C90="x"</formula>
    </cfRule>
  </conditionalFormatting>
  <conditionalFormatting sqref="D78">
    <cfRule type="expression" dxfId="51" priority="50">
      <formula>$C78="x"</formula>
    </cfRule>
  </conditionalFormatting>
  <conditionalFormatting sqref="D97">
    <cfRule type="expression" dxfId="50" priority="49">
      <formula>$C97="x"</formula>
    </cfRule>
  </conditionalFormatting>
  <conditionalFormatting sqref="D44">
    <cfRule type="expression" dxfId="49" priority="48">
      <formula>$C44="x"</formula>
    </cfRule>
  </conditionalFormatting>
  <conditionalFormatting sqref="D50:D55">
    <cfRule type="expression" dxfId="48" priority="47">
      <formula>$C50="x"</formula>
    </cfRule>
  </conditionalFormatting>
  <conditionalFormatting sqref="D70">
    <cfRule type="expression" dxfId="47" priority="46">
      <formula>$C70="x"</formula>
    </cfRule>
  </conditionalFormatting>
  <conditionalFormatting sqref="D41">
    <cfRule type="expression" dxfId="46" priority="45">
      <formula>$C41="x"</formula>
    </cfRule>
  </conditionalFormatting>
  <conditionalFormatting sqref="D72:D74">
    <cfRule type="expression" dxfId="45" priority="44">
      <formula>$C72="x"</formula>
    </cfRule>
  </conditionalFormatting>
  <conditionalFormatting sqref="D76">
    <cfRule type="expression" dxfId="44" priority="43">
      <formula>$C76="x"</formula>
    </cfRule>
  </conditionalFormatting>
  <conditionalFormatting sqref="A93:A96 A46:A49 A57:A68">
    <cfRule type="expression" dxfId="43" priority="22">
      <formula>$C46="x"</formula>
    </cfRule>
  </conditionalFormatting>
  <conditionalFormatting sqref="A3">
    <cfRule type="expression" dxfId="42" priority="21">
      <formula>$C3="x"</formula>
    </cfRule>
  </conditionalFormatting>
  <conditionalFormatting sqref="A71">
    <cfRule type="expression" dxfId="41" priority="20">
      <formula>$C71="x"</formula>
    </cfRule>
  </conditionalFormatting>
  <conditionalFormatting sqref="A4">
    <cfRule type="expression" dxfId="40" priority="19">
      <formula>$C4="x"</formula>
    </cfRule>
  </conditionalFormatting>
  <conditionalFormatting sqref="A42:A43">
    <cfRule type="expression" dxfId="39" priority="18">
      <formula>$C42="x"</formula>
    </cfRule>
  </conditionalFormatting>
  <conditionalFormatting sqref="A69">
    <cfRule type="expression" dxfId="38" priority="17">
      <formula>$C69="x"</formula>
    </cfRule>
  </conditionalFormatting>
  <conditionalFormatting sqref="A79:A85">
    <cfRule type="expression" dxfId="37" priority="16">
      <formula>$C79="x"</formula>
    </cfRule>
  </conditionalFormatting>
  <conditionalFormatting sqref="A90:A92">
    <cfRule type="expression" dxfId="36" priority="15">
      <formula>$C90="x"</formula>
    </cfRule>
  </conditionalFormatting>
  <conditionalFormatting sqref="A78">
    <cfRule type="expression" dxfId="35" priority="14">
      <formula>$C78="x"</formula>
    </cfRule>
  </conditionalFormatting>
  <conditionalFormatting sqref="A97">
    <cfRule type="expression" dxfId="34" priority="13">
      <formula>$C97="x"</formula>
    </cfRule>
  </conditionalFormatting>
  <conditionalFormatting sqref="A44">
    <cfRule type="expression" dxfId="33" priority="12">
      <formula>$C44="x"</formula>
    </cfRule>
  </conditionalFormatting>
  <conditionalFormatting sqref="A50:A55">
    <cfRule type="expression" dxfId="32" priority="11">
      <formula>$C50="x"</formula>
    </cfRule>
  </conditionalFormatting>
  <conditionalFormatting sqref="A70">
    <cfRule type="expression" dxfId="31" priority="10">
      <formula>$C70="x"</formula>
    </cfRule>
  </conditionalFormatting>
  <conditionalFormatting sqref="A41">
    <cfRule type="expression" dxfId="30" priority="9">
      <formula>$C41="x"</formula>
    </cfRule>
  </conditionalFormatting>
  <conditionalFormatting sqref="A72:A74">
    <cfRule type="expression" dxfId="29" priority="8">
      <formula>$C72="x"</formula>
    </cfRule>
  </conditionalFormatting>
  <conditionalFormatting sqref="A76">
    <cfRule type="expression" dxfId="28" priority="7">
      <formula>$C76="x"</formula>
    </cfRule>
  </conditionalFormatting>
  <conditionalFormatting sqref="A77">
    <cfRule type="expression" dxfId="27" priority="6">
      <formula>$C77="x"</formula>
    </cfRule>
  </conditionalFormatting>
  <conditionalFormatting sqref="A75">
    <cfRule type="expression" dxfId="26" priority="5">
      <formula>$C75="x"</formula>
    </cfRule>
  </conditionalFormatting>
  <conditionalFormatting sqref="A45">
    <cfRule type="expression" dxfId="25" priority="4">
      <formula>$C45="x"</formula>
    </cfRule>
  </conditionalFormatting>
  <conditionalFormatting sqref="D79:D85">
    <cfRule type="expression" dxfId="24" priority="52">
      <formula>$C79="x"</formula>
    </cfRule>
  </conditionalFormatting>
  <conditionalFormatting sqref="D45">
    <cfRule type="expression" dxfId="23" priority="40">
      <formula>$C45="x"</formula>
    </cfRule>
  </conditionalFormatting>
  <conditionalFormatting sqref="D56">
    <cfRule type="expression" dxfId="22" priority="39">
      <formula>$C56="x"</formula>
    </cfRule>
  </conditionalFormatting>
  <hyperlinks>
    <hyperlink ref="B3" r:id="rId1" xr:uid="{D95DC1F9-15A5-40D5-94AB-20344FF0B549}"/>
    <hyperlink ref="B96" r:id="rId2" xr:uid="{881DB310-EA79-4C69-98D4-145A191EBC69}"/>
    <hyperlink ref="B61" r:id="rId3" xr:uid="{F70EE3A1-EDA4-4230-B7AE-3BF47377F6CA}"/>
    <hyperlink ref="B86" r:id="rId4" xr:uid="{1F1CABED-8E48-45EF-A494-E3CA5584B3DC}"/>
    <hyperlink ref="B53" r:id="rId5" xr:uid="{9F20E01A-DAC1-4FC8-AF35-5C8B9B875630}"/>
    <hyperlink ref="B51" r:id="rId6" xr:uid="{27240577-DF1B-41D3-AB3D-466D3E8A272B}"/>
    <hyperlink ref="B52" r:id="rId7" xr:uid="{E12D9E09-3BBD-4BAC-8828-6AB197DEEA79}"/>
    <hyperlink ref="B100" r:id="rId8" xr:uid="{D73B84F3-6F1E-4458-86F6-DBD9BF04F8BC}"/>
    <hyperlink ref="B99" r:id="rId9" xr:uid="{E4B87C76-74CD-4A6E-B04B-2C8A819DCB6E}"/>
    <hyperlink ref="B101" r:id="rId10" xr:uid="{04CFB642-F17F-4F64-9A3C-ADD50FA8D26D}"/>
    <hyperlink ref="B98" r:id="rId11" xr:uid="{BE8E77EB-C18A-4865-84F5-7A0D537F17F5}"/>
    <hyperlink ref="B3:B86" r:id="rId12" display="jorge_rosa@sicredi.com.br" xr:uid="{92C6EAF5-A628-4BDE-AE03-D1DE5AAC1F31}"/>
    <hyperlink ref="B82:B90" r:id="rId13" display="jorge_rosa@sicredi.com.br" xr:uid="{3E4099AD-2C2F-4416-832A-66F09476D083}"/>
    <hyperlink ref="B6" r:id="rId14" xr:uid="{E368BAB7-AA6D-4FBE-8901-52FA8AE0D924}"/>
  </hyperlinks>
  <pageMargins left="0.511811024" right="0.511811024" top="0.78740157499999996" bottom="0.78740157499999996" header="0.31496062000000002" footer="0.31496062000000002"/>
  <pageSetup paperSize="9" orientation="portrait" r:id="rId15"/>
  <headerFooter>
    <oddFooter>&amp;C&amp;1#&amp;"Calibri"&amp;10 Classificação da informação: Uso Interno</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ERAL"/>
  <dimension ref="A1:BA3349"/>
  <sheetViews>
    <sheetView showGridLines="0" tabSelected="1" zoomScale="80" zoomScaleNormal="80" workbookViewId="0">
      <pane ySplit="1" topLeftCell="A214" activePane="bottomLeft" state="frozen"/>
      <selection activeCell="M1" sqref="M1"/>
      <selection pane="bottomLeft" activeCell="C219" sqref="C219:C229"/>
    </sheetView>
  </sheetViews>
  <sheetFormatPr defaultColWidth="20.7109375" defaultRowHeight="20.100000000000001" customHeight="1" x14ac:dyDescent="0.25"/>
  <cols>
    <col min="1" max="8" width="20.7109375" style="46" customWidth="1"/>
    <col min="9" max="9" width="20.7109375" style="47" customWidth="1"/>
    <col min="10" max="18" width="20.7109375" style="46" customWidth="1"/>
    <col min="19" max="16384" width="20.7109375" style="46"/>
  </cols>
  <sheetData>
    <row r="1" spans="1:53" s="69" customFormat="1" ht="49.5" customHeight="1" x14ac:dyDescent="0.2">
      <c r="A1" s="63" t="s">
        <v>42</v>
      </c>
      <c r="B1" s="64" t="s">
        <v>7865</v>
      </c>
      <c r="C1" s="63" t="s">
        <v>43</v>
      </c>
      <c r="D1" s="63" t="s">
        <v>44</v>
      </c>
      <c r="E1" s="63" t="s">
        <v>0</v>
      </c>
      <c r="F1" s="63" t="s">
        <v>2</v>
      </c>
      <c r="G1" s="63" t="s">
        <v>1</v>
      </c>
      <c r="H1" s="63" t="s">
        <v>45</v>
      </c>
      <c r="I1" s="63" t="s">
        <v>3</v>
      </c>
      <c r="J1" s="63" t="s">
        <v>4</v>
      </c>
      <c r="K1" s="63" t="s">
        <v>46</v>
      </c>
      <c r="L1" s="63" t="s">
        <v>47</v>
      </c>
      <c r="M1" s="63" t="s">
        <v>48</v>
      </c>
      <c r="N1" s="63" t="s">
        <v>49</v>
      </c>
      <c r="O1" s="63" t="s">
        <v>50</v>
      </c>
      <c r="P1" s="65" t="s">
        <v>51</v>
      </c>
      <c r="Q1" s="63" t="s">
        <v>52</v>
      </c>
      <c r="R1" s="63" t="s">
        <v>53</v>
      </c>
      <c r="S1" s="63" t="s">
        <v>54</v>
      </c>
      <c r="T1" s="66" t="s">
        <v>12076</v>
      </c>
      <c r="U1" s="66" t="s">
        <v>12077</v>
      </c>
      <c r="V1" s="67"/>
      <c r="W1" s="67"/>
      <c r="X1" s="67"/>
      <c r="Y1" s="67"/>
      <c r="Z1" s="67"/>
      <c r="AA1" s="67"/>
      <c r="AB1" s="67"/>
      <c r="AC1" s="68"/>
      <c r="AD1" s="68"/>
      <c r="AE1" s="68"/>
      <c r="AF1" s="68"/>
      <c r="AG1" s="68"/>
      <c r="AH1" s="68"/>
      <c r="AI1" s="67"/>
      <c r="AJ1" s="67"/>
      <c r="AK1" s="67"/>
      <c r="AL1" s="67"/>
      <c r="AM1" s="67"/>
      <c r="AN1" s="67"/>
      <c r="AO1" s="67"/>
      <c r="AP1" s="67"/>
      <c r="AQ1" s="67"/>
      <c r="AR1" s="68"/>
      <c r="AS1" s="68"/>
      <c r="AT1" s="68"/>
      <c r="AU1" s="68"/>
      <c r="AV1" s="68"/>
      <c r="AW1" s="68"/>
      <c r="AX1" s="68"/>
      <c r="AY1" s="68"/>
      <c r="AZ1" s="68"/>
      <c r="BA1" s="68"/>
    </row>
    <row r="2" spans="1:53" s="21" customFormat="1" ht="20.100000000000001" customHeight="1" x14ac:dyDescent="0.2">
      <c r="A2" s="27" t="s">
        <v>146</v>
      </c>
      <c r="B2" s="28" t="s">
        <v>302</v>
      </c>
      <c r="C2" s="27" t="s">
        <v>1893</v>
      </c>
      <c r="D2" s="27" t="s">
        <v>2004</v>
      </c>
      <c r="E2" s="27" t="s">
        <v>11130</v>
      </c>
      <c r="F2" s="27" t="s">
        <v>6528</v>
      </c>
      <c r="G2" s="27" t="s">
        <v>7011</v>
      </c>
      <c r="H2" s="27" t="s">
        <v>7012</v>
      </c>
      <c r="I2" s="29">
        <v>0</v>
      </c>
      <c r="J2" s="27" t="s">
        <v>6722</v>
      </c>
      <c r="K2" s="27" t="s">
        <v>11454</v>
      </c>
      <c r="L2" s="27" t="s">
        <v>6579</v>
      </c>
      <c r="M2" s="30" t="s">
        <v>6531</v>
      </c>
      <c r="N2" s="27" t="s">
        <v>11620</v>
      </c>
      <c r="O2" s="23">
        <v>0</v>
      </c>
      <c r="P2" s="23">
        <v>0</v>
      </c>
      <c r="Q2" s="23">
        <v>0</v>
      </c>
      <c r="R2" s="24">
        <v>0</v>
      </c>
      <c r="S2" s="25">
        <v>0</v>
      </c>
      <c r="T2" s="32"/>
      <c r="U2" s="22" t="s">
        <v>12087</v>
      </c>
      <c r="V2" s="31"/>
      <c r="W2" s="31"/>
      <c r="X2" s="31"/>
      <c r="Y2" s="31"/>
      <c r="Z2" s="31"/>
      <c r="AA2" s="31"/>
      <c r="AB2" s="31"/>
      <c r="AC2" s="31"/>
      <c r="AD2" s="31"/>
      <c r="AE2" s="31"/>
      <c r="AF2" s="31"/>
      <c r="AG2" s="31"/>
      <c r="AH2" s="31"/>
      <c r="AI2" s="31"/>
      <c r="AJ2" s="31"/>
      <c r="AK2" s="31"/>
      <c r="AL2" s="31"/>
      <c r="AM2" s="31"/>
      <c r="AN2" s="31"/>
      <c r="AO2" s="31"/>
      <c r="AP2" s="31"/>
      <c r="AQ2" s="31"/>
      <c r="AR2" s="31"/>
      <c r="AS2" s="31"/>
      <c r="AT2" s="31"/>
      <c r="AU2" s="31"/>
      <c r="AV2" s="31"/>
      <c r="AW2" s="31"/>
      <c r="AX2" s="31"/>
      <c r="AY2" s="31"/>
      <c r="AZ2" s="31"/>
      <c r="BA2" s="31"/>
    </row>
    <row r="3" spans="1:53" s="21" customFormat="1" ht="20.100000000000001" customHeight="1" x14ac:dyDescent="0.2">
      <c r="A3" s="27" t="s">
        <v>146</v>
      </c>
      <c r="B3" s="28" t="s">
        <v>302</v>
      </c>
      <c r="C3" s="27" t="s">
        <v>574</v>
      </c>
      <c r="D3" s="27" t="s">
        <v>2072</v>
      </c>
      <c r="E3" s="27" t="s">
        <v>7</v>
      </c>
      <c r="F3" s="27" t="s">
        <v>6507</v>
      </c>
      <c r="G3" s="27" t="s">
        <v>7132</v>
      </c>
      <c r="H3" s="27" t="s">
        <v>7133</v>
      </c>
      <c r="I3" s="29">
        <v>67000</v>
      </c>
      <c r="J3" s="27" t="s">
        <v>6510</v>
      </c>
      <c r="K3" s="27" t="s">
        <v>11826</v>
      </c>
      <c r="L3" s="27" t="s">
        <v>6585</v>
      </c>
      <c r="M3" s="30">
        <v>42394</v>
      </c>
      <c r="N3" s="27" t="s">
        <v>11100</v>
      </c>
      <c r="O3" s="23">
        <v>0</v>
      </c>
      <c r="P3" s="23">
        <v>73621.36</v>
      </c>
      <c r="Q3" s="23">
        <v>0</v>
      </c>
      <c r="R3" s="24">
        <v>0</v>
      </c>
      <c r="S3" s="25">
        <v>0</v>
      </c>
      <c r="T3" s="34" t="s">
        <v>12065</v>
      </c>
      <c r="U3" s="22" t="s">
        <v>12087</v>
      </c>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1"/>
    </row>
    <row r="4" spans="1:53" s="21" customFormat="1" ht="20.100000000000001" customHeight="1" x14ac:dyDescent="0.2">
      <c r="A4" s="27" t="s">
        <v>146</v>
      </c>
      <c r="B4" s="28" t="s">
        <v>302</v>
      </c>
      <c r="C4" s="27" t="s">
        <v>574</v>
      </c>
      <c r="D4" s="27" t="s">
        <v>2089</v>
      </c>
      <c r="E4" s="27" t="s">
        <v>7</v>
      </c>
      <c r="F4" s="27" t="s">
        <v>6507</v>
      </c>
      <c r="G4" s="27" t="s">
        <v>11850</v>
      </c>
      <c r="H4" s="27" t="s">
        <v>6669</v>
      </c>
      <c r="I4" s="29">
        <v>67000</v>
      </c>
      <c r="J4" s="27" t="s">
        <v>6630</v>
      </c>
      <c r="K4" s="27" t="s">
        <v>11851</v>
      </c>
      <c r="L4" s="27" t="s">
        <v>6680</v>
      </c>
      <c r="M4" s="30" t="s">
        <v>6531</v>
      </c>
      <c r="N4" s="27" t="s">
        <v>11852</v>
      </c>
      <c r="O4" s="23">
        <v>66829.2</v>
      </c>
      <c r="P4" s="23">
        <v>0</v>
      </c>
      <c r="Q4" s="23">
        <v>0</v>
      </c>
      <c r="R4" s="24">
        <v>17919.259999999998</v>
      </c>
      <c r="S4" s="25">
        <v>0</v>
      </c>
      <c r="T4" s="32"/>
      <c r="U4" s="22" t="s">
        <v>12087</v>
      </c>
      <c r="V4" s="31"/>
      <c r="W4" s="31"/>
      <c r="X4" s="31"/>
      <c r="Y4" s="31"/>
      <c r="Z4" s="31"/>
      <c r="AA4" s="31"/>
      <c r="AB4" s="31"/>
      <c r="AC4" s="31"/>
      <c r="AD4" s="31"/>
      <c r="AE4" s="31"/>
      <c r="AF4" s="31"/>
      <c r="AG4" s="31"/>
      <c r="AH4" s="31"/>
      <c r="AI4" s="31"/>
      <c r="AJ4" s="31"/>
      <c r="AK4" s="31"/>
      <c r="AL4" s="31"/>
      <c r="AM4" s="31"/>
      <c r="AN4" s="31"/>
      <c r="AO4" s="31"/>
      <c r="AP4" s="31"/>
      <c r="AQ4" s="31"/>
      <c r="AR4" s="31"/>
      <c r="AS4" s="31"/>
      <c r="AT4" s="31"/>
      <c r="AU4" s="31"/>
      <c r="AV4" s="31"/>
      <c r="AW4" s="31"/>
      <c r="AX4" s="31"/>
      <c r="AY4" s="31"/>
      <c r="AZ4" s="31"/>
      <c r="BA4" s="31"/>
    </row>
    <row r="5" spans="1:53" s="21" customFormat="1" ht="20.100000000000001" customHeight="1" x14ac:dyDescent="0.2">
      <c r="A5" s="27" t="s">
        <v>146</v>
      </c>
      <c r="B5" s="28" t="s">
        <v>302</v>
      </c>
      <c r="C5" s="27" t="s">
        <v>2202</v>
      </c>
      <c r="D5" s="27" t="s">
        <v>2203</v>
      </c>
      <c r="E5" s="27" t="s">
        <v>7</v>
      </c>
      <c r="F5" s="27" t="s">
        <v>6507</v>
      </c>
      <c r="G5" s="27" t="s">
        <v>12017</v>
      </c>
      <c r="H5" s="27" t="s">
        <v>7355</v>
      </c>
      <c r="I5" s="29">
        <v>25000</v>
      </c>
      <c r="J5" s="27" t="s">
        <v>6510</v>
      </c>
      <c r="K5" s="27" t="s">
        <v>12018</v>
      </c>
      <c r="L5" s="27" t="s">
        <v>6673</v>
      </c>
      <c r="M5" s="30" t="s">
        <v>6531</v>
      </c>
      <c r="N5" s="27" t="s">
        <v>7356</v>
      </c>
      <c r="O5" s="33">
        <v>112102.44</v>
      </c>
      <c r="P5" s="33">
        <v>107378.54</v>
      </c>
      <c r="Q5" s="33">
        <v>0</v>
      </c>
      <c r="R5" s="29">
        <v>19794.63</v>
      </c>
      <c r="S5" s="29">
        <v>0</v>
      </c>
      <c r="T5" s="32"/>
      <c r="U5" s="22" t="s">
        <v>12087</v>
      </c>
      <c r="V5" s="31"/>
      <c r="W5" s="31"/>
      <c r="X5" s="31"/>
      <c r="Y5" s="31"/>
      <c r="Z5" s="31"/>
      <c r="AA5" s="31"/>
      <c r="AB5" s="31"/>
      <c r="AC5" s="31"/>
      <c r="AD5" s="31"/>
      <c r="AE5" s="31"/>
      <c r="AF5" s="31"/>
      <c r="AG5" s="31"/>
      <c r="AH5" s="31"/>
      <c r="AI5" s="31"/>
      <c r="AJ5" s="31"/>
      <c r="AK5" s="31"/>
      <c r="AL5" s="31"/>
      <c r="AM5" s="31"/>
      <c r="AN5" s="31"/>
      <c r="AO5" s="31"/>
      <c r="AP5" s="31"/>
      <c r="AQ5" s="31"/>
      <c r="AR5" s="31"/>
      <c r="AS5" s="31"/>
      <c r="AT5" s="31"/>
      <c r="AU5" s="31"/>
      <c r="AV5" s="31"/>
      <c r="AW5" s="31"/>
      <c r="AX5" s="31"/>
      <c r="AY5" s="31"/>
      <c r="AZ5" s="31"/>
      <c r="BA5" s="31"/>
    </row>
    <row r="6" spans="1:53" s="21" customFormat="1" ht="20.100000000000001" customHeight="1" x14ac:dyDescent="0.2">
      <c r="A6" s="27" t="s">
        <v>146</v>
      </c>
      <c r="B6" s="28" t="s">
        <v>302</v>
      </c>
      <c r="C6" s="27" t="s">
        <v>574</v>
      </c>
      <c r="D6" s="27" t="s">
        <v>2207</v>
      </c>
      <c r="E6" s="27" t="s">
        <v>7</v>
      </c>
      <c r="F6" s="27" t="s">
        <v>6507</v>
      </c>
      <c r="G6" s="27" t="s">
        <v>7363</v>
      </c>
      <c r="H6" s="27" t="s">
        <v>7364</v>
      </c>
      <c r="I6" s="29">
        <v>100000</v>
      </c>
      <c r="J6" s="27" t="s">
        <v>6510</v>
      </c>
      <c r="K6" s="27" t="s">
        <v>12023</v>
      </c>
      <c r="L6" s="27" t="s">
        <v>6673</v>
      </c>
      <c r="M6" s="30" t="s">
        <v>6531</v>
      </c>
      <c r="N6" s="27" t="s">
        <v>7365</v>
      </c>
      <c r="O6" s="33">
        <v>27204.04</v>
      </c>
      <c r="P6" s="33">
        <v>0</v>
      </c>
      <c r="Q6" s="33">
        <v>0</v>
      </c>
      <c r="R6" s="29">
        <v>22457.48</v>
      </c>
      <c r="S6" s="29">
        <v>0</v>
      </c>
      <c r="T6" s="32"/>
      <c r="U6" s="22" t="s">
        <v>12087</v>
      </c>
      <c r="V6" s="31"/>
      <c r="W6" s="31"/>
      <c r="X6" s="31"/>
      <c r="Y6" s="31"/>
      <c r="Z6" s="31"/>
      <c r="AA6" s="31"/>
      <c r="AB6" s="31"/>
      <c r="AC6" s="31"/>
      <c r="AD6" s="31"/>
      <c r="AE6" s="31"/>
      <c r="AF6" s="31"/>
      <c r="AG6" s="31"/>
      <c r="AH6" s="31"/>
      <c r="AI6" s="31"/>
      <c r="AJ6" s="31"/>
      <c r="AK6" s="31"/>
      <c r="AL6" s="31"/>
      <c r="AM6" s="31"/>
      <c r="AN6" s="31"/>
      <c r="AO6" s="31"/>
      <c r="AP6" s="31"/>
      <c r="AQ6" s="31"/>
      <c r="AR6" s="31"/>
      <c r="AS6" s="31"/>
      <c r="AT6" s="31"/>
      <c r="AU6" s="31"/>
      <c r="AV6" s="31"/>
      <c r="AW6" s="31"/>
      <c r="AX6" s="31"/>
      <c r="AY6" s="31"/>
      <c r="AZ6" s="31"/>
      <c r="BA6" s="31"/>
    </row>
    <row r="7" spans="1:53" s="21" customFormat="1" ht="20.100000000000001" customHeight="1" x14ac:dyDescent="0.2">
      <c r="A7" s="27" t="s">
        <v>146</v>
      </c>
      <c r="B7" s="28" t="s">
        <v>302</v>
      </c>
      <c r="C7" s="27" t="s">
        <v>574</v>
      </c>
      <c r="D7" s="27" t="s">
        <v>2212</v>
      </c>
      <c r="E7" s="27" t="s">
        <v>7</v>
      </c>
      <c r="F7" s="27" t="s">
        <v>6507</v>
      </c>
      <c r="G7" s="27" t="s">
        <v>7374</v>
      </c>
      <c r="H7" s="27" t="s">
        <v>7375</v>
      </c>
      <c r="I7" s="29">
        <v>30000</v>
      </c>
      <c r="J7" s="27" t="s">
        <v>6510</v>
      </c>
      <c r="K7" s="27" t="s">
        <v>12029</v>
      </c>
      <c r="L7" s="27" t="s">
        <v>7144</v>
      </c>
      <c r="M7" s="30" t="s">
        <v>6531</v>
      </c>
      <c r="N7" s="27" t="s">
        <v>7376</v>
      </c>
      <c r="O7" s="33">
        <v>130797.46</v>
      </c>
      <c r="P7" s="33">
        <v>0</v>
      </c>
      <c r="Q7" s="33">
        <v>0</v>
      </c>
      <c r="R7" s="29">
        <v>19486.419999999998</v>
      </c>
      <c r="S7" s="29">
        <v>0</v>
      </c>
      <c r="T7" s="32"/>
      <c r="U7" s="22" t="s">
        <v>12087</v>
      </c>
      <c r="V7" s="31"/>
      <c r="W7" s="31"/>
      <c r="X7" s="31"/>
      <c r="Y7" s="31"/>
      <c r="Z7" s="31"/>
      <c r="AA7" s="31"/>
      <c r="AB7" s="31"/>
      <c r="AC7" s="31"/>
      <c r="AD7" s="31"/>
      <c r="AE7" s="31"/>
      <c r="AF7" s="31"/>
      <c r="AG7" s="31"/>
      <c r="AH7" s="31"/>
      <c r="AI7" s="31"/>
      <c r="AJ7" s="31"/>
      <c r="AK7" s="31"/>
      <c r="AL7" s="31"/>
      <c r="AM7" s="31"/>
      <c r="AN7" s="31"/>
      <c r="AO7" s="31"/>
      <c r="AP7" s="31"/>
      <c r="AQ7" s="31"/>
      <c r="AR7" s="31"/>
      <c r="AS7" s="31"/>
      <c r="AT7" s="31"/>
      <c r="AU7" s="31"/>
      <c r="AV7" s="31"/>
      <c r="AW7" s="31"/>
      <c r="AX7" s="31"/>
      <c r="AY7" s="31"/>
      <c r="AZ7" s="31"/>
      <c r="BA7" s="31"/>
    </row>
    <row r="8" spans="1:53" s="21" customFormat="1" ht="20.100000000000001" customHeight="1" x14ac:dyDescent="0.2">
      <c r="A8" s="27" t="s">
        <v>146</v>
      </c>
      <c r="B8" s="28" t="s">
        <v>302</v>
      </c>
      <c r="C8" s="27" t="s">
        <v>806</v>
      </c>
      <c r="D8" s="27" t="s">
        <v>2216</v>
      </c>
      <c r="E8" s="27" t="s">
        <v>7</v>
      </c>
      <c r="F8" s="27" t="s">
        <v>6507</v>
      </c>
      <c r="G8" s="27" t="s">
        <v>12031</v>
      </c>
      <c r="H8" s="27" t="s">
        <v>7380</v>
      </c>
      <c r="I8" s="29">
        <v>100000</v>
      </c>
      <c r="J8" s="27" t="s">
        <v>6510</v>
      </c>
      <c r="K8" s="27" t="s">
        <v>12032</v>
      </c>
      <c r="L8" s="27" t="s">
        <v>7051</v>
      </c>
      <c r="M8" s="30" t="s">
        <v>6531</v>
      </c>
      <c r="N8" s="27" t="s">
        <v>7381</v>
      </c>
      <c r="O8" s="33">
        <v>321374.83</v>
      </c>
      <c r="P8" s="33">
        <v>0</v>
      </c>
      <c r="Q8" s="33">
        <v>0</v>
      </c>
      <c r="R8" s="29">
        <v>338775.75</v>
      </c>
      <c r="S8" s="29">
        <v>0</v>
      </c>
      <c r="T8" s="32"/>
      <c r="U8" s="22" t="s">
        <v>12087</v>
      </c>
      <c r="V8" s="31"/>
      <c r="W8" s="31"/>
      <c r="X8" s="31"/>
      <c r="Y8" s="31"/>
      <c r="Z8" s="31"/>
      <c r="AA8" s="31"/>
      <c r="AB8" s="31"/>
      <c r="AC8" s="31"/>
      <c r="AD8" s="31"/>
      <c r="AE8" s="31"/>
      <c r="AF8" s="31"/>
      <c r="AG8" s="31"/>
      <c r="AH8" s="31"/>
      <c r="AI8" s="31"/>
      <c r="AJ8" s="31"/>
      <c r="AK8" s="31"/>
      <c r="AL8" s="31"/>
      <c r="AM8" s="31"/>
      <c r="AN8" s="31"/>
      <c r="AO8" s="31"/>
      <c r="AP8" s="31"/>
      <c r="AQ8" s="31"/>
      <c r="AR8" s="31"/>
      <c r="AS8" s="31"/>
      <c r="AT8" s="31"/>
      <c r="AU8" s="31"/>
      <c r="AV8" s="31"/>
      <c r="AW8" s="31"/>
      <c r="AX8" s="31"/>
      <c r="AY8" s="31"/>
      <c r="AZ8" s="31"/>
      <c r="BA8" s="31"/>
    </row>
    <row r="9" spans="1:53" s="21" customFormat="1" ht="20.100000000000001" customHeight="1" x14ac:dyDescent="0.2">
      <c r="A9" s="27" t="s">
        <v>146</v>
      </c>
      <c r="B9" s="28" t="s">
        <v>302</v>
      </c>
      <c r="C9" s="27" t="s">
        <v>2214</v>
      </c>
      <c r="D9" s="27" t="s">
        <v>2215</v>
      </c>
      <c r="E9" s="27" t="s">
        <v>7</v>
      </c>
      <c r="F9" s="27" t="s">
        <v>6507</v>
      </c>
      <c r="G9" s="27" t="s">
        <v>12033</v>
      </c>
      <c r="H9" s="27" t="s">
        <v>7379</v>
      </c>
      <c r="I9" s="29">
        <v>160000</v>
      </c>
      <c r="J9" s="27" t="s">
        <v>6510</v>
      </c>
      <c r="K9" s="27" t="s">
        <v>12034</v>
      </c>
      <c r="L9" s="27" t="s">
        <v>6673</v>
      </c>
      <c r="M9" s="30" t="s">
        <v>6531</v>
      </c>
      <c r="N9" s="27" t="s">
        <v>7382</v>
      </c>
      <c r="O9" s="33">
        <v>251209.7</v>
      </c>
      <c r="P9" s="33">
        <v>0</v>
      </c>
      <c r="Q9" s="33">
        <v>0</v>
      </c>
      <c r="R9" s="29">
        <v>275168.21999999997</v>
      </c>
      <c r="S9" s="29">
        <v>0</v>
      </c>
      <c r="T9" s="32"/>
      <c r="U9" s="22" t="s">
        <v>12087</v>
      </c>
      <c r="V9" s="31"/>
      <c r="W9" s="31"/>
      <c r="X9" s="31"/>
      <c r="Y9" s="31"/>
      <c r="Z9" s="31"/>
      <c r="AA9" s="31"/>
      <c r="AB9" s="31"/>
      <c r="AC9" s="31"/>
      <c r="AD9" s="31"/>
      <c r="AE9" s="31"/>
      <c r="AF9" s="31"/>
      <c r="AG9" s="31"/>
      <c r="AH9" s="31"/>
      <c r="AI9" s="31"/>
      <c r="AJ9" s="31"/>
      <c r="AK9" s="31"/>
      <c r="AL9" s="31"/>
      <c r="AM9" s="31"/>
      <c r="AN9" s="31"/>
      <c r="AO9" s="31"/>
      <c r="AP9" s="31"/>
      <c r="AQ9" s="31"/>
      <c r="AR9" s="31"/>
      <c r="AS9" s="31"/>
      <c r="AT9" s="31"/>
      <c r="AU9" s="31"/>
      <c r="AV9" s="31"/>
      <c r="AW9" s="31"/>
      <c r="AX9" s="31"/>
      <c r="AY9" s="31"/>
      <c r="AZ9" s="31"/>
      <c r="BA9" s="31"/>
    </row>
    <row r="10" spans="1:53" s="21" customFormat="1" ht="20.100000000000001" customHeight="1" x14ac:dyDescent="0.2">
      <c r="A10" s="27" t="s">
        <v>146</v>
      </c>
      <c r="B10" s="28" t="s">
        <v>302</v>
      </c>
      <c r="C10" s="27" t="s">
        <v>574</v>
      </c>
      <c r="D10" s="27" t="s">
        <v>2217</v>
      </c>
      <c r="E10" s="27" t="s">
        <v>7</v>
      </c>
      <c r="F10" s="27" t="s">
        <v>6507</v>
      </c>
      <c r="G10" s="27" t="s">
        <v>7383</v>
      </c>
      <c r="H10" s="27" t="s">
        <v>7384</v>
      </c>
      <c r="I10" s="29">
        <v>17000</v>
      </c>
      <c r="J10" s="27" t="s">
        <v>6510</v>
      </c>
      <c r="K10" s="27" t="s">
        <v>12035</v>
      </c>
      <c r="L10" s="27" t="s">
        <v>7051</v>
      </c>
      <c r="M10" s="30" t="s">
        <v>6531</v>
      </c>
      <c r="N10" s="27" t="s">
        <v>7385</v>
      </c>
      <c r="O10" s="33">
        <v>360609.38</v>
      </c>
      <c r="P10" s="33">
        <v>0</v>
      </c>
      <c r="Q10" s="33">
        <v>0</v>
      </c>
      <c r="R10" s="29">
        <v>554955.41</v>
      </c>
      <c r="S10" s="29">
        <v>0</v>
      </c>
      <c r="T10" s="32"/>
      <c r="U10" s="22" t="s">
        <v>12087</v>
      </c>
      <c r="V10" s="31"/>
      <c r="W10" s="31"/>
      <c r="X10" s="31"/>
      <c r="Y10" s="31"/>
      <c r="Z10" s="31"/>
      <c r="AA10" s="31"/>
      <c r="AB10" s="31"/>
      <c r="AC10" s="31"/>
      <c r="AD10" s="31"/>
      <c r="AE10" s="31"/>
      <c r="AF10" s="31"/>
      <c r="AG10" s="31"/>
      <c r="AH10" s="31"/>
      <c r="AI10" s="31"/>
      <c r="AJ10" s="31"/>
      <c r="AK10" s="31"/>
      <c r="AL10" s="31"/>
      <c r="AM10" s="31"/>
      <c r="AN10" s="31"/>
      <c r="AO10" s="31"/>
      <c r="AP10" s="31"/>
      <c r="AQ10" s="31"/>
      <c r="AR10" s="31"/>
      <c r="AS10" s="31"/>
      <c r="AT10" s="31"/>
      <c r="AU10" s="31"/>
      <c r="AV10" s="31"/>
      <c r="AW10" s="31"/>
      <c r="AX10" s="31"/>
      <c r="AY10" s="31"/>
      <c r="AZ10" s="31"/>
      <c r="BA10" s="31"/>
    </row>
    <row r="11" spans="1:53" s="21" customFormat="1" ht="20.100000000000001" customHeight="1" x14ac:dyDescent="0.2">
      <c r="A11" s="27" t="s">
        <v>146</v>
      </c>
      <c r="B11" s="28" t="s">
        <v>302</v>
      </c>
      <c r="C11" s="27" t="s">
        <v>634</v>
      </c>
      <c r="D11" s="27" t="s">
        <v>12037</v>
      </c>
      <c r="E11" s="27" t="s">
        <v>7</v>
      </c>
      <c r="F11" s="27" t="s">
        <v>11740</v>
      </c>
      <c r="G11" s="27" t="s">
        <v>12038</v>
      </c>
      <c r="H11" s="27" t="s">
        <v>7355</v>
      </c>
      <c r="I11" s="29">
        <v>287096.89</v>
      </c>
      <c r="J11" s="27" t="s">
        <v>6510</v>
      </c>
      <c r="K11" s="27" t="s">
        <v>12039</v>
      </c>
      <c r="L11" s="27" t="s">
        <v>7104</v>
      </c>
      <c r="M11" s="30" t="s">
        <v>6531</v>
      </c>
      <c r="N11" s="27" t="s">
        <v>12040</v>
      </c>
      <c r="O11" s="33">
        <v>0</v>
      </c>
      <c r="P11" s="33">
        <v>0.01</v>
      </c>
      <c r="Q11" s="33">
        <v>0</v>
      </c>
      <c r="R11" s="29">
        <v>0</v>
      </c>
      <c r="S11" s="29">
        <v>0</v>
      </c>
      <c r="T11" s="32"/>
      <c r="U11" s="22" t="s">
        <v>12087</v>
      </c>
      <c r="V11" s="31"/>
      <c r="W11" s="31"/>
      <c r="X11" s="31"/>
      <c r="Y11" s="31"/>
      <c r="Z11" s="31"/>
      <c r="AA11" s="31"/>
      <c r="AB11" s="31"/>
      <c r="AC11" s="31"/>
      <c r="AD11" s="31"/>
      <c r="AE11" s="31"/>
      <c r="AF11" s="31"/>
      <c r="AG11" s="31"/>
      <c r="AH11" s="31"/>
      <c r="AI11" s="31"/>
      <c r="AJ11" s="31"/>
      <c r="AK11" s="31"/>
      <c r="AL11" s="31"/>
      <c r="AM11" s="31"/>
      <c r="AN11" s="31"/>
      <c r="AO11" s="31"/>
      <c r="AP11" s="31"/>
      <c r="AQ11" s="31"/>
      <c r="AR11" s="31"/>
      <c r="AS11" s="31"/>
      <c r="AT11" s="31"/>
      <c r="AU11" s="31"/>
      <c r="AV11" s="31"/>
      <c r="AW11" s="31"/>
      <c r="AX11" s="31"/>
      <c r="AY11" s="31"/>
      <c r="AZ11" s="31"/>
      <c r="BA11" s="31"/>
    </row>
    <row r="12" spans="1:53" s="21" customFormat="1" ht="20.100000000000001" customHeight="1" x14ac:dyDescent="0.2">
      <c r="A12" s="40" t="s">
        <v>234</v>
      </c>
      <c r="B12" s="41" t="s">
        <v>302</v>
      </c>
      <c r="C12" s="14">
        <v>1</v>
      </c>
      <c r="D12" s="40" t="s">
        <v>2221</v>
      </c>
      <c r="E12" s="42" t="s">
        <v>2220</v>
      </c>
      <c r="F12" s="43" t="s">
        <v>7389</v>
      </c>
      <c r="G12" s="36" t="s">
        <v>7617</v>
      </c>
      <c r="H12" s="40" t="s">
        <v>2221</v>
      </c>
      <c r="I12" s="44">
        <v>68112.09</v>
      </c>
      <c r="J12" s="40" t="s">
        <v>7400</v>
      </c>
      <c r="K12" s="40" t="s">
        <v>7401</v>
      </c>
      <c r="L12" s="40" t="s">
        <v>7402</v>
      </c>
      <c r="M12" s="42" t="s">
        <v>40</v>
      </c>
      <c r="N12" s="40" t="s">
        <v>7852</v>
      </c>
      <c r="O12" s="23">
        <v>0</v>
      </c>
      <c r="P12" s="23">
        <v>68112.09</v>
      </c>
      <c r="Q12" s="23">
        <v>0</v>
      </c>
      <c r="R12" s="24">
        <v>0</v>
      </c>
      <c r="S12" s="25">
        <v>0</v>
      </c>
      <c r="T12" s="32"/>
      <c r="U12" s="22" t="s">
        <v>12087</v>
      </c>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row>
    <row r="13" spans="1:53" s="21" customFormat="1" ht="20.100000000000001" customHeight="1" x14ac:dyDescent="0.2">
      <c r="A13" s="40" t="s">
        <v>234</v>
      </c>
      <c r="B13" s="41" t="s">
        <v>302</v>
      </c>
      <c r="C13" s="14">
        <v>1</v>
      </c>
      <c r="D13" s="40" t="s">
        <v>2221</v>
      </c>
      <c r="E13" s="42" t="s">
        <v>2220</v>
      </c>
      <c r="F13" s="43" t="s">
        <v>7389</v>
      </c>
      <c r="G13" s="36" t="s">
        <v>7618</v>
      </c>
      <c r="H13" s="40" t="s">
        <v>2221</v>
      </c>
      <c r="I13" s="44">
        <v>28954.16</v>
      </c>
      <c r="J13" s="40" t="s">
        <v>7400</v>
      </c>
      <c r="K13" s="40" t="s">
        <v>7426</v>
      </c>
      <c r="L13" s="40" t="s">
        <v>7402</v>
      </c>
      <c r="M13" s="42" t="s">
        <v>40</v>
      </c>
      <c r="N13" s="40" t="s">
        <v>7852</v>
      </c>
      <c r="O13" s="23">
        <v>0</v>
      </c>
      <c r="P13" s="23">
        <v>28954.16</v>
      </c>
      <c r="Q13" s="23">
        <v>0</v>
      </c>
      <c r="R13" s="24">
        <v>0</v>
      </c>
      <c r="S13" s="25">
        <v>0</v>
      </c>
      <c r="T13" s="32"/>
      <c r="U13" s="22" t="s">
        <v>12087</v>
      </c>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c r="AY13" s="45"/>
      <c r="AZ13" s="45"/>
      <c r="BA13" s="45"/>
    </row>
    <row r="14" spans="1:53" s="21" customFormat="1" ht="20.100000000000001" customHeight="1" x14ac:dyDescent="0.2">
      <c r="A14" s="40" t="s">
        <v>234</v>
      </c>
      <c r="B14" s="41" t="s">
        <v>302</v>
      </c>
      <c r="C14" s="14">
        <v>1</v>
      </c>
      <c r="D14" s="40" t="s">
        <v>2221</v>
      </c>
      <c r="E14" s="42" t="s">
        <v>2220</v>
      </c>
      <c r="F14" s="43" t="s">
        <v>7389</v>
      </c>
      <c r="G14" s="36" t="s">
        <v>7619</v>
      </c>
      <c r="H14" s="40" t="s">
        <v>2221</v>
      </c>
      <c r="I14" s="44">
        <v>68112.09</v>
      </c>
      <c r="J14" s="40" t="s">
        <v>7400</v>
      </c>
      <c r="K14" s="40" t="s">
        <v>7401</v>
      </c>
      <c r="L14" s="40" t="s">
        <v>7402</v>
      </c>
      <c r="M14" s="42" t="s">
        <v>40</v>
      </c>
      <c r="N14" s="40" t="s">
        <v>7852</v>
      </c>
      <c r="O14" s="23">
        <v>0</v>
      </c>
      <c r="P14" s="23">
        <v>68112.09</v>
      </c>
      <c r="Q14" s="23">
        <v>0</v>
      </c>
      <c r="R14" s="24">
        <v>0</v>
      </c>
      <c r="S14" s="25">
        <v>0</v>
      </c>
      <c r="T14" s="32"/>
      <c r="U14" s="22" t="s">
        <v>12087</v>
      </c>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row>
    <row r="15" spans="1:53" s="21" customFormat="1" ht="20.100000000000001" customHeight="1" x14ac:dyDescent="0.2">
      <c r="A15" s="40" t="s">
        <v>234</v>
      </c>
      <c r="B15" s="41" t="s">
        <v>302</v>
      </c>
      <c r="C15" s="14">
        <v>1</v>
      </c>
      <c r="D15" s="40" t="s">
        <v>2221</v>
      </c>
      <c r="E15" s="42" t="s">
        <v>2220</v>
      </c>
      <c r="F15" s="43" t="s">
        <v>7389</v>
      </c>
      <c r="G15" s="36" t="s">
        <v>7620</v>
      </c>
      <c r="H15" s="40" t="s">
        <v>2221</v>
      </c>
      <c r="I15" s="44">
        <v>60694.81</v>
      </c>
      <c r="J15" s="40" t="s">
        <v>7400</v>
      </c>
      <c r="K15" s="40" t="s">
        <v>7621</v>
      </c>
      <c r="L15" s="40" t="s">
        <v>7431</v>
      </c>
      <c r="M15" s="42" t="s">
        <v>40</v>
      </c>
      <c r="N15" s="40" t="s">
        <v>7403</v>
      </c>
      <c r="O15" s="23">
        <v>0</v>
      </c>
      <c r="P15" s="23">
        <v>0</v>
      </c>
      <c r="Q15" s="23">
        <v>60694.81</v>
      </c>
      <c r="R15" s="24">
        <v>0</v>
      </c>
      <c r="S15" s="25">
        <v>0</v>
      </c>
      <c r="T15" s="32"/>
      <c r="U15" s="22" t="s">
        <v>12087</v>
      </c>
      <c r="V15" s="45"/>
      <c r="W15" s="45"/>
      <c r="X15" s="45"/>
      <c r="Y15" s="45"/>
      <c r="Z15" s="45"/>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row>
    <row r="16" spans="1:53" s="21" customFormat="1" ht="20.100000000000001" customHeight="1" x14ac:dyDescent="0.2">
      <c r="A16" s="40" t="s">
        <v>234</v>
      </c>
      <c r="B16" s="41" t="s">
        <v>302</v>
      </c>
      <c r="C16" s="14">
        <v>1</v>
      </c>
      <c r="D16" s="40" t="s">
        <v>2221</v>
      </c>
      <c r="E16" s="42" t="s">
        <v>2220</v>
      </c>
      <c r="F16" s="43" t="s">
        <v>7389</v>
      </c>
      <c r="G16" s="36" t="s">
        <v>7622</v>
      </c>
      <c r="H16" s="40" t="s">
        <v>2221</v>
      </c>
      <c r="I16" s="44">
        <v>41739.14</v>
      </c>
      <c r="J16" s="40" t="s">
        <v>7400</v>
      </c>
      <c r="K16" s="40" t="s">
        <v>7401</v>
      </c>
      <c r="L16" s="40" t="s">
        <v>7402</v>
      </c>
      <c r="M16" s="42" t="s">
        <v>40</v>
      </c>
      <c r="N16" s="40" t="s">
        <v>7852</v>
      </c>
      <c r="O16" s="23">
        <v>0</v>
      </c>
      <c r="P16" s="23">
        <v>41739.14</v>
      </c>
      <c r="Q16" s="23">
        <v>0</v>
      </c>
      <c r="R16" s="24">
        <v>0</v>
      </c>
      <c r="S16" s="25">
        <v>0</v>
      </c>
      <c r="T16" s="32"/>
      <c r="U16" s="22" t="s">
        <v>12087</v>
      </c>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row>
    <row r="17" spans="1:21" s="21" customFormat="1" ht="20.100000000000001" customHeight="1" x14ac:dyDescent="0.2">
      <c r="A17" s="12" t="s">
        <v>65</v>
      </c>
      <c r="B17" s="18" t="s">
        <v>248</v>
      </c>
      <c r="C17" s="12" t="s">
        <v>337</v>
      </c>
      <c r="D17" s="12" t="s">
        <v>719</v>
      </c>
      <c r="E17" s="19" t="s">
        <v>5</v>
      </c>
      <c r="F17" s="19" t="s">
        <v>2244</v>
      </c>
      <c r="G17" s="19" t="s">
        <v>3561</v>
      </c>
      <c r="H17" s="12" t="s">
        <v>3562</v>
      </c>
      <c r="I17" s="20">
        <v>10000</v>
      </c>
      <c r="J17" s="12" t="s">
        <v>2325</v>
      </c>
      <c r="K17" s="12" t="s">
        <v>3563</v>
      </c>
      <c r="L17" s="12" t="s">
        <v>7926</v>
      </c>
      <c r="M17" s="12"/>
      <c r="N17" s="12" t="s">
        <v>7927</v>
      </c>
      <c r="O17" s="20">
        <v>0</v>
      </c>
      <c r="P17" s="20">
        <v>3000</v>
      </c>
      <c r="Q17" s="20">
        <v>0</v>
      </c>
      <c r="R17" s="20">
        <v>0</v>
      </c>
      <c r="S17" s="20">
        <v>1920</v>
      </c>
      <c r="U17" s="22" t="str">
        <f>IFERROR(VLOOKUP(B17,[1]Planilha1!$A$1:$B$34,2,FALSE),"Liberado")</f>
        <v>Liberado</v>
      </c>
    </row>
    <row r="18" spans="1:21" s="21" customFormat="1" ht="20.100000000000001" customHeight="1" x14ac:dyDescent="0.2">
      <c r="A18" s="12" t="s">
        <v>65</v>
      </c>
      <c r="B18" s="18" t="s">
        <v>248</v>
      </c>
      <c r="C18" s="12" t="s">
        <v>337</v>
      </c>
      <c r="D18" s="12" t="s">
        <v>720</v>
      </c>
      <c r="E18" s="19" t="s">
        <v>5</v>
      </c>
      <c r="F18" s="19" t="s">
        <v>2355</v>
      </c>
      <c r="G18" s="19" t="s">
        <v>3564</v>
      </c>
      <c r="H18" s="12" t="s">
        <v>3565</v>
      </c>
      <c r="I18" s="20">
        <v>1588.9</v>
      </c>
      <c r="J18" s="12" t="s">
        <v>2325</v>
      </c>
      <c r="K18" s="12" t="s">
        <v>3566</v>
      </c>
      <c r="L18" s="12" t="s">
        <v>2677</v>
      </c>
      <c r="M18" s="12"/>
      <c r="N18" s="12" t="s">
        <v>7927</v>
      </c>
      <c r="O18" s="20">
        <v>0</v>
      </c>
      <c r="P18" s="20">
        <v>10000</v>
      </c>
      <c r="Q18" s="20">
        <v>0</v>
      </c>
      <c r="R18" s="20">
        <v>0</v>
      </c>
      <c r="S18" s="20">
        <v>1920</v>
      </c>
      <c r="U18" s="22" t="str">
        <f>IFERROR(VLOOKUP(B18,[1]Planilha1!$A$1:$B$34,2,FALSE),"Liberado")</f>
        <v>Liberado</v>
      </c>
    </row>
    <row r="19" spans="1:21" s="21" customFormat="1" ht="20.100000000000001" customHeight="1" x14ac:dyDescent="0.2">
      <c r="A19" s="12" t="s">
        <v>65</v>
      </c>
      <c r="B19" s="18" t="s">
        <v>248</v>
      </c>
      <c r="C19" s="12" t="s">
        <v>337</v>
      </c>
      <c r="D19" s="12" t="s">
        <v>721</v>
      </c>
      <c r="E19" s="19" t="s">
        <v>5</v>
      </c>
      <c r="F19" s="19" t="s">
        <v>2355</v>
      </c>
      <c r="G19" s="19" t="s">
        <v>3567</v>
      </c>
      <c r="H19" s="12" t="s">
        <v>3565</v>
      </c>
      <c r="I19" s="20">
        <v>2396.85</v>
      </c>
      <c r="J19" s="12" t="s">
        <v>2247</v>
      </c>
      <c r="K19" s="12" t="s">
        <v>3568</v>
      </c>
      <c r="L19" s="12" t="s">
        <v>2249</v>
      </c>
      <c r="M19" s="12"/>
      <c r="N19" s="12" t="s">
        <v>2394</v>
      </c>
      <c r="O19" s="20">
        <v>0</v>
      </c>
      <c r="P19" s="20">
        <v>10000</v>
      </c>
      <c r="Q19" s="20">
        <v>0</v>
      </c>
      <c r="R19" s="20">
        <v>0</v>
      </c>
      <c r="S19" s="20">
        <v>1920</v>
      </c>
      <c r="U19" s="22" t="str">
        <f>IFERROR(VLOOKUP(B19,[1]Planilha1!$A$1:$B$34,2,FALSE),"Liberado")</f>
        <v>Liberado</v>
      </c>
    </row>
    <row r="20" spans="1:21" s="21" customFormat="1" ht="20.100000000000001" customHeight="1" x14ac:dyDescent="0.2">
      <c r="A20" s="12" t="s">
        <v>65</v>
      </c>
      <c r="B20" s="18" t="s">
        <v>248</v>
      </c>
      <c r="C20" s="12" t="s">
        <v>337</v>
      </c>
      <c r="D20" s="12" t="s">
        <v>338</v>
      </c>
      <c r="E20" s="19" t="s">
        <v>5</v>
      </c>
      <c r="F20" s="19" t="s">
        <v>2308</v>
      </c>
      <c r="G20" s="19" t="s">
        <v>2309</v>
      </c>
      <c r="H20" s="12" t="s">
        <v>2310</v>
      </c>
      <c r="I20" s="20">
        <v>1039.43</v>
      </c>
      <c r="J20" s="12" t="s">
        <v>2258</v>
      </c>
      <c r="K20" s="12" t="s">
        <v>2311</v>
      </c>
      <c r="L20" s="12" t="s">
        <v>2368</v>
      </c>
      <c r="M20" s="12"/>
      <c r="N20" s="12" t="s">
        <v>2312</v>
      </c>
      <c r="O20" s="20">
        <v>0</v>
      </c>
      <c r="P20" s="20">
        <v>10000</v>
      </c>
      <c r="Q20" s="20">
        <v>0</v>
      </c>
      <c r="R20" s="20">
        <v>0</v>
      </c>
      <c r="S20" s="20">
        <v>1520</v>
      </c>
      <c r="U20" s="22" t="str">
        <f>IFERROR(VLOOKUP(B20,[1]Planilha1!$A$1:$B$34,2,FALSE),"Liberado")</f>
        <v>Liberado</v>
      </c>
    </row>
    <row r="21" spans="1:21" s="21" customFormat="1" ht="20.100000000000001" customHeight="1" x14ac:dyDescent="0.2">
      <c r="A21" s="12" t="s">
        <v>65</v>
      </c>
      <c r="B21" s="18" t="s">
        <v>248</v>
      </c>
      <c r="C21" s="12" t="s">
        <v>337</v>
      </c>
      <c r="D21" s="12" t="s">
        <v>722</v>
      </c>
      <c r="E21" s="19" t="s">
        <v>5</v>
      </c>
      <c r="F21" s="19" t="s">
        <v>2273</v>
      </c>
      <c r="G21" s="19" t="s">
        <v>3569</v>
      </c>
      <c r="H21" s="12" t="s">
        <v>7928</v>
      </c>
      <c r="I21" s="20">
        <v>33900</v>
      </c>
      <c r="J21" s="12" t="s">
        <v>2258</v>
      </c>
      <c r="K21" s="12" t="s">
        <v>3570</v>
      </c>
      <c r="L21" s="12" t="s">
        <v>2368</v>
      </c>
      <c r="M21" s="12"/>
      <c r="N21" s="12" t="s">
        <v>3571</v>
      </c>
      <c r="O21" s="20">
        <v>0</v>
      </c>
      <c r="P21" s="20">
        <v>10000</v>
      </c>
      <c r="Q21" s="20">
        <v>0</v>
      </c>
      <c r="R21" s="20">
        <v>0</v>
      </c>
      <c r="S21" s="20">
        <v>1920</v>
      </c>
      <c r="U21" s="22" t="str">
        <f>IFERROR(VLOOKUP(B21,[1]Planilha1!$A$1:$B$34,2,FALSE),"Liberado")</f>
        <v>Liberado</v>
      </c>
    </row>
    <row r="22" spans="1:21" s="21" customFormat="1" ht="20.100000000000001" customHeight="1" x14ac:dyDescent="0.2">
      <c r="A22" s="12" t="s">
        <v>65</v>
      </c>
      <c r="B22" s="18" t="s">
        <v>248</v>
      </c>
      <c r="C22" s="12" t="s">
        <v>337</v>
      </c>
      <c r="D22" s="12" t="s">
        <v>339</v>
      </c>
      <c r="E22" s="19" t="s">
        <v>5</v>
      </c>
      <c r="F22" s="19" t="s">
        <v>2273</v>
      </c>
      <c r="G22" s="19" t="s">
        <v>2313</v>
      </c>
      <c r="H22" s="12" t="s">
        <v>2314</v>
      </c>
      <c r="I22" s="20">
        <v>6199.85</v>
      </c>
      <c r="J22" s="12" t="s">
        <v>2247</v>
      </c>
      <c r="K22" s="12" t="s">
        <v>2315</v>
      </c>
      <c r="L22" s="12" t="s">
        <v>2249</v>
      </c>
      <c r="M22" s="12"/>
      <c r="N22" s="12" t="s">
        <v>2316</v>
      </c>
      <c r="O22" s="20">
        <v>0</v>
      </c>
      <c r="P22" s="20">
        <v>10000</v>
      </c>
      <c r="Q22" s="20">
        <v>0</v>
      </c>
      <c r="R22" s="20">
        <v>0</v>
      </c>
      <c r="S22" s="20">
        <v>1920</v>
      </c>
      <c r="U22" s="22" t="str">
        <f>IFERROR(VLOOKUP(B22,[1]Planilha1!$A$1:$B$34,2,FALSE),"Liberado")</f>
        <v>Liberado</v>
      </c>
    </row>
    <row r="23" spans="1:21" s="21" customFormat="1" ht="20.100000000000001" customHeight="1" x14ac:dyDescent="0.2">
      <c r="A23" s="12" t="s">
        <v>65</v>
      </c>
      <c r="B23" s="18" t="s">
        <v>248</v>
      </c>
      <c r="C23" s="12" t="s">
        <v>337</v>
      </c>
      <c r="D23" s="12" t="s">
        <v>340</v>
      </c>
      <c r="E23" s="19" t="s">
        <v>5</v>
      </c>
      <c r="F23" s="19" t="s">
        <v>2244</v>
      </c>
      <c r="G23" s="19" t="s">
        <v>2317</v>
      </c>
      <c r="H23" s="12" t="s">
        <v>2318</v>
      </c>
      <c r="I23" s="20">
        <v>2491.4499999999998</v>
      </c>
      <c r="J23" s="12" t="s">
        <v>2264</v>
      </c>
      <c r="K23" s="12" t="s">
        <v>2319</v>
      </c>
      <c r="L23" s="12" t="s">
        <v>2320</v>
      </c>
      <c r="M23" s="12"/>
      <c r="N23" s="12" t="s">
        <v>2321</v>
      </c>
      <c r="O23" s="20">
        <v>0</v>
      </c>
      <c r="P23" s="20">
        <v>4000</v>
      </c>
      <c r="Q23" s="20">
        <v>0</v>
      </c>
      <c r="R23" s="20">
        <v>0</v>
      </c>
      <c r="S23" s="20">
        <v>1320</v>
      </c>
      <c r="U23" s="22" t="str">
        <f>IFERROR(VLOOKUP(B23,[1]Planilha1!$A$1:$B$34,2,FALSE),"Liberado")</f>
        <v>Liberado</v>
      </c>
    </row>
    <row r="24" spans="1:21" s="21" customFormat="1" ht="20.100000000000001" customHeight="1" x14ac:dyDescent="0.2">
      <c r="A24" s="12" t="s">
        <v>65</v>
      </c>
      <c r="B24" s="18" t="s">
        <v>248</v>
      </c>
      <c r="C24" s="12" t="s">
        <v>337</v>
      </c>
      <c r="D24" s="12" t="s">
        <v>725</v>
      </c>
      <c r="E24" s="19" t="s">
        <v>5</v>
      </c>
      <c r="F24" s="19" t="s">
        <v>10</v>
      </c>
      <c r="G24" s="19" t="s">
        <v>3579</v>
      </c>
      <c r="H24" s="12" t="s">
        <v>3580</v>
      </c>
      <c r="I24" s="20">
        <v>1420.5</v>
      </c>
      <c r="J24" s="12" t="s">
        <v>2247</v>
      </c>
      <c r="K24" s="12" t="s">
        <v>3581</v>
      </c>
      <c r="L24" s="12" t="s">
        <v>7867</v>
      </c>
      <c r="M24" s="12"/>
      <c r="N24" s="12" t="s">
        <v>7929</v>
      </c>
      <c r="O24" s="20">
        <v>0</v>
      </c>
      <c r="P24" s="20">
        <v>0</v>
      </c>
      <c r="Q24" s="20">
        <v>0</v>
      </c>
      <c r="R24" s="20">
        <v>0</v>
      </c>
      <c r="S24" s="20">
        <v>1280</v>
      </c>
      <c r="U24" s="22" t="str">
        <f>IFERROR(VLOOKUP(B24,[1]Planilha1!$A$1:$B$34,2,FALSE),"Liberado")</f>
        <v>Liberado</v>
      </c>
    </row>
    <row r="25" spans="1:21" s="21" customFormat="1" ht="20.100000000000001" customHeight="1" x14ac:dyDescent="0.2">
      <c r="A25" s="12" t="s">
        <v>65</v>
      </c>
      <c r="B25" s="18" t="s">
        <v>248</v>
      </c>
      <c r="C25" s="12" t="s">
        <v>337</v>
      </c>
      <c r="D25" s="12" t="s">
        <v>727</v>
      </c>
      <c r="E25" s="19" t="s">
        <v>5</v>
      </c>
      <c r="F25" s="19" t="s">
        <v>2244</v>
      </c>
      <c r="G25" s="19" t="s">
        <v>3585</v>
      </c>
      <c r="H25" s="12" t="s">
        <v>3586</v>
      </c>
      <c r="I25" s="20">
        <v>6870</v>
      </c>
      <c r="J25" s="12" t="s">
        <v>2247</v>
      </c>
      <c r="K25" s="12" t="s">
        <v>3587</v>
      </c>
      <c r="L25" s="12" t="s">
        <v>7934</v>
      </c>
      <c r="M25" s="12"/>
      <c r="N25" s="12" t="s">
        <v>2323</v>
      </c>
      <c r="O25" s="20">
        <v>0</v>
      </c>
      <c r="P25" s="20">
        <v>10000</v>
      </c>
      <c r="Q25" s="20">
        <v>0</v>
      </c>
      <c r="R25" s="20">
        <v>0</v>
      </c>
      <c r="S25" s="20">
        <v>576</v>
      </c>
      <c r="U25" s="22" t="str">
        <f>IFERROR(VLOOKUP(B25,[1]Planilha1!$A$1:$B$34,2,FALSE),"Liberado")</f>
        <v>Liberado</v>
      </c>
    </row>
    <row r="26" spans="1:21" s="21" customFormat="1" ht="20.100000000000001" customHeight="1" x14ac:dyDescent="0.2">
      <c r="A26" s="12" t="s">
        <v>65</v>
      </c>
      <c r="B26" s="18" t="s">
        <v>248</v>
      </c>
      <c r="C26" s="12" t="s">
        <v>337</v>
      </c>
      <c r="D26" s="12" t="s">
        <v>728</v>
      </c>
      <c r="E26" s="19" t="s">
        <v>5</v>
      </c>
      <c r="F26" s="19" t="s">
        <v>10</v>
      </c>
      <c r="G26" s="19" t="s">
        <v>3588</v>
      </c>
      <c r="H26" s="12" t="s">
        <v>3589</v>
      </c>
      <c r="I26" s="20">
        <v>8145</v>
      </c>
      <c r="J26" s="12" t="s">
        <v>2247</v>
      </c>
      <c r="K26" s="12" t="s">
        <v>3590</v>
      </c>
      <c r="L26" s="12" t="s">
        <v>2249</v>
      </c>
      <c r="M26" s="12"/>
      <c r="N26" s="12" t="s">
        <v>2323</v>
      </c>
      <c r="O26" s="20">
        <v>0</v>
      </c>
      <c r="P26" s="20">
        <v>9000</v>
      </c>
      <c r="Q26" s="20">
        <v>0</v>
      </c>
      <c r="R26" s="20">
        <v>0</v>
      </c>
      <c r="S26" s="20">
        <v>760</v>
      </c>
      <c r="U26" s="22" t="str">
        <f>IFERROR(VLOOKUP(B26,[1]Planilha1!$A$1:$B$34,2,FALSE),"Liberado")</f>
        <v>Liberado</v>
      </c>
    </row>
    <row r="27" spans="1:21" s="21" customFormat="1" ht="20.100000000000001" customHeight="1" x14ac:dyDescent="0.2">
      <c r="A27" s="12" t="s">
        <v>65</v>
      </c>
      <c r="B27" s="18" t="s">
        <v>248</v>
      </c>
      <c r="C27" s="12" t="s">
        <v>337</v>
      </c>
      <c r="D27" s="12" t="s">
        <v>729</v>
      </c>
      <c r="E27" s="19" t="s">
        <v>5</v>
      </c>
      <c r="F27" s="19" t="s">
        <v>2928</v>
      </c>
      <c r="G27" s="19" t="s">
        <v>3591</v>
      </c>
      <c r="H27" s="12" t="s">
        <v>3592</v>
      </c>
      <c r="I27" s="20">
        <v>8225</v>
      </c>
      <c r="J27" s="12" t="s">
        <v>2247</v>
      </c>
      <c r="K27" s="12" t="s">
        <v>3593</v>
      </c>
      <c r="L27" s="12" t="s">
        <v>2249</v>
      </c>
      <c r="M27" s="12"/>
      <c r="N27" s="12" t="s">
        <v>3594</v>
      </c>
      <c r="O27" s="20">
        <v>0</v>
      </c>
      <c r="P27" s="20">
        <v>15000</v>
      </c>
      <c r="Q27" s="20">
        <v>0</v>
      </c>
      <c r="R27" s="20">
        <v>0</v>
      </c>
      <c r="S27" s="20">
        <v>600</v>
      </c>
      <c r="U27" s="22" t="str">
        <f>IFERROR(VLOOKUP(B27,[1]Planilha1!$A$1:$B$34,2,FALSE),"Liberado")</f>
        <v>Liberado</v>
      </c>
    </row>
    <row r="28" spans="1:21" s="21" customFormat="1" ht="20.100000000000001" customHeight="1" x14ac:dyDescent="0.2">
      <c r="A28" s="12" t="s">
        <v>65</v>
      </c>
      <c r="B28" s="18" t="s">
        <v>248</v>
      </c>
      <c r="C28" s="12" t="s">
        <v>337</v>
      </c>
      <c r="D28" s="12" t="s">
        <v>872</v>
      </c>
      <c r="E28" s="19" t="s">
        <v>5</v>
      </c>
      <c r="F28" s="19" t="s">
        <v>12</v>
      </c>
      <c r="G28" s="19" t="s">
        <v>7948</v>
      </c>
      <c r="H28" s="12" t="s">
        <v>3592</v>
      </c>
      <c r="I28" s="20">
        <v>53000</v>
      </c>
      <c r="J28" s="12" t="s">
        <v>2247</v>
      </c>
      <c r="K28" s="12" t="s">
        <v>7949</v>
      </c>
      <c r="L28" s="12" t="s">
        <v>2249</v>
      </c>
      <c r="M28" s="12"/>
      <c r="N28" s="12" t="s">
        <v>7950</v>
      </c>
      <c r="O28" s="20">
        <v>0</v>
      </c>
      <c r="P28" s="20">
        <v>8000</v>
      </c>
      <c r="Q28" s="20">
        <v>0</v>
      </c>
      <c r="R28" s="20">
        <v>0</v>
      </c>
      <c r="S28" s="20">
        <v>200</v>
      </c>
      <c r="U28" s="22" t="str">
        <f>IFERROR(VLOOKUP(B28,[1]Planilha1!$A$1:$B$34,2,FALSE),"Liberado")</f>
        <v>Liberado</v>
      </c>
    </row>
    <row r="29" spans="1:21" s="21" customFormat="1" ht="20.100000000000001" customHeight="1" x14ac:dyDescent="0.2">
      <c r="A29" s="12" t="s">
        <v>65</v>
      </c>
      <c r="B29" s="18" t="s">
        <v>248</v>
      </c>
      <c r="C29" s="12" t="s">
        <v>337</v>
      </c>
      <c r="D29" s="12" t="s">
        <v>7954</v>
      </c>
      <c r="E29" s="19" t="s">
        <v>5</v>
      </c>
      <c r="F29" s="19" t="s">
        <v>10</v>
      </c>
      <c r="G29" s="19" t="s">
        <v>7955</v>
      </c>
      <c r="H29" s="12" t="s">
        <v>7956</v>
      </c>
      <c r="I29" s="20">
        <v>20403.32</v>
      </c>
      <c r="J29" s="12" t="s">
        <v>2247</v>
      </c>
      <c r="K29" s="12" t="s">
        <v>7957</v>
      </c>
      <c r="L29" s="12" t="s">
        <v>2249</v>
      </c>
      <c r="M29" s="12"/>
      <c r="N29" s="12" t="s">
        <v>7958</v>
      </c>
      <c r="O29" s="20">
        <v>0</v>
      </c>
      <c r="P29" s="20">
        <v>9000</v>
      </c>
      <c r="Q29" s="20">
        <v>0</v>
      </c>
      <c r="R29" s="20">
        <v>0</v>
      </c>
      <c r="S29" s="20">
        <v>160</v>
      </c>
      <c r="U29" s="22" t="str">
        <f>IFERROR(VLOOKUP(B29,[1]Planilha1!$A$1:$B$34,2,FALSE),"Liberado")</f>
        <v>Liberado</v>
      </c>
    </row>
    <row r="30" spans="1:21" s="21" customFormat="1" ht="20.100000000000001" customHeight="1" x14ac:dyDescent="0.2">
      <c r="A30" s="12" t="s">
        <v>65</v>
      </c>
      <c r="B30" s="18" t="s">
        <v>248</v>
      </c>
      <c r="C30" s="12" t="s">
        <v>320</v>
      </c>
      <c r="D30" s="12" t="s">
        <v>511</v>
      </c>
      <c r="E30" s="19" t="s">
        <v>5</v>
      </c>
      <c r="F30" s="19" t="s">
        <v>2244</v>
      </c>
      <c r="G30" s="19" t="s">
        <v>2943</v>
      </c>
      <c r="H30" s="12" t="s">
        <v>2944</v>
      </c>
      <c r="I30" s="20">
        <v>36580</v>
      </c>
      <c r="J30" s="12" t="s">
        <v>2247</v>
      </c>
      <c r="K30" s="12" t="s">
        <v>2945</v>
      </c>
      <c r="L30" s="12" t="s">
        <v>2322</v>
      </c>
      <c r="M30" s="12"/>
      <c r="N30" s="12" t="s">
        <v>2323</v>
      </c>
      <c r="O30" s="20">
        <v>0</v>
      </c>
      <c r="P30" s="20">
        <v>10000</v>
      </c>
      <c r="Q30" s="20">
        <v>0</v>
      </c>
      <c r="R30" s="20">
        <v>0</v>
      </c>
      <c r="S30" s="20">
        <v>1480</v>
      </c>
      <c r="U30" s="22" t="str">
        <f>IFERROR(VLOOKUP(B30,[1]Planilha1!$A$1:$B$34,2,FALSE),"Liberado")</f>
        <v>Liberado</v>
      </c>
    </row>
    <row r="31" spans="1:21" s="21" customFormat="1" ht="20.100000000000001" customHeight="1" x14ac:dyDescent="0.2">
      <c r="A31" s="12" t="s">
        <v>65</v>
      </c>
      <c r="B31" s="18" t="s">
        <v>248</v>
      </c>
      <c r="C31" s="12" t="s">
        <v>534</v>
      </c>
      <c r="D31" s="12" t="s">
        <v>537</v>
      </c>
      <c r="E31" s="19" t="s">
        <v>5</v>
      </c>
      <c r="F31" s="19" t="s">
        <v>2244</v>
      </c>
      <c r="G31" s="19" t="s">
        <v>3022</v>
      </c>
      <c r="H31" s="12" t="s">
        <v>3023</v>
      </c>
      <c r="I31" s="20">
        <v>1620</v>
      </c>
      <c r="J31" s="12" t="s">
        <v>2325</v>
      </c>
      <c r="K31" s="12" t="s">
        <v>3024</v>
      </c>
      <c r="L31" s="12" t="s">
        <v>4044</v>
      </c>
      <c r="M31" s="12"/>
      <c r="N31" s="12" t="s">
        <v>7927</v>
      </c>
      <c r="O31" s="20">
        <v>0</v>
      </c>
      <c r="P31" s="20">
        <v>2000</v>
      </c>
      <c r="Q31" s="20">
        <v>0</v>
      </c>
      <c r="R31" s="20">
        <v>0</v>
      </c>
      <c r="S31" s="20">
        <v>1720</v>
      </c>
      <c r="U31" s="22" t="str">
        <f>IFERROR(VLOOKUP(B31,[1]Planilha1!$A$1:$B$34,2,FALSE),"Liberado")</f>
        <v>Liberado</v>
      </c>
    </row>
    <row r="32" spans="1:21" s="21" customFormat="1" ht="20.100000000000001" customHeight="1" x14ac:dyDescent="0.2">
      <c r="A32" s="12" t="s">
        <v>65</v>
      </c>
      <c r="B32" s="18" t="s">
        <v>248</v>
      </c>
      <c r="C32" s="12" t="s">
        <v>534</v>
      </c>
      <c r="D32" s="12" t="s">
        <v>544</v>
      </c>
      <c r="E32" s="19" t="s">
        <v>5</v>
      </c>
      <c r="F32" s="19" t="s">
        <v>2244</v>
      </c>
      <c r="G32" s="19" t="s">
        <v>3046</v>
      </c>
      <c r="H32" s="12" t="s">
        <v>3047</v>
      </c>
      <c r="I32" s="20">
        <v>23640</v>
      </c>
      <c r="J32" s="12" t="s">
        <v>2325</v>
      </c>
      <c r="K32" s="12" t="s">
        <v>3048</v>
      </c>
      <c r="L32" s="12" t="s">
        <v>3315</v>
      </c>
      <c r="M32" s="12"/>
      <c r="N32" s="12" t="s">
        <v>7927</v>
      </c>
      <c r="O32" s="20">
        <v>0</v>
      </c>
      <c r="P32" s="20">
        <v>10000</v>
      </c>
      <c r="Q32" s="20">
        <v>0</v>
      </c>
      <c r="R32" s="20">
        <v>0</v>
      </c>
      <c r="S32" s="20">
        <v>560</v>
      </c>
      <c r="U32" s="22" t="str">
        <f>IFERROR(VLOOKUP(B32,[1]Planilha1!$A$1:$B$34,2,FALSE),"Liberado")</f>
        <v>Liberado</v>
      </c>
    </row>
    <row r="33" spans="1:21" s="21" customFormat="1" ht="20.100000000000001" customHeight="1" x14ac:dyDescent="0.2">
      <c r="A33" s="12" t="s">
        <v>65</v>
      </c>
      <c r="B33" s="18" t="s">
        <v>248</v>
      </c>
      <c r="C33" s="12" t="s">
        <v>556</v>
      </c>
      <c r="D33" s="12" t="s">
        <v>557</v>
      </c>
      <c r="E33" s="19" t="s">
        <v>5</v>
      </c>
      <c r="F33" s="19" t="s">
        <v>2355</v>
      </c>
      <c r="G33" s="19" t="s">
        <v>3097</v>
      </c>
      <c r="H33" s="12" t="s">
        <v>3098</v>
      </c>
      <c r="I33" s="20">
        <v>1000</v>
      </c>
      <c r="J33" s="12" t="s">
        <v>2325</v>
      </c>
      <c r="K33" s="12" t="s">
        <v>3099</v>
      </c>
      <c r="L33" s="12" t="s">
        <v>8336</v>
      </c>
      <c r="M33" s="12"/>
      <c r="N33" s="12" t="s">
        <v>8337</v>
      </c>
      <c r="O33" s="20">
        <v>0</v>
      </c>
      <c r="P33" s="20">
        <v>0</v>
      </c>
      <c r="Q33" s="20">
        <v>0</v>
      </c>
      <c r="R33" s="20">
        <v>0</v>
      </c>
      <c r="S33" s="20">
        <v>1920</v>
      </c>
      <c r="U33" s="22" t="str">
        <f>IFERROR(VLOOKUP(B33,[1]Planilha1!$A$1:$B$34,2,FALSE),"Liberado")</f>
        <v>Liberado</v>
      </c>
    </row>
    <row r="34" spans="1:21" s="21" customFormat="1" ht="20.100000000000001" customHeight="1" x14ac:dyDescent="0.2">
      <c r="A34" s="12" t="s">
        <v>65</v>
      </c>
      <c r="B34" s="18" t="s">
        <v>248</v>
      </c>
      <c r="C34" s="12" t="s">
        <v>556</v>
      </c>
      <c r="D34" s="12" t="s">
        <v>563</v>
      </c>
      <c r="E34" s="19" t="s">
        <v>5</v>
      </c>
      <c r="F34" s="19" t="s">
        <v>2244</v>
      </c>
      <c r="G34" s="19" t="s">
        <v>3118</v>
      </c>
      <c r="H34" s="12" t="s">
        <v>3119</v>
      </c>
      <c r="I34" s="20">
        <v>20000</v>
      </c>
      <c r="J34" s="12" t="s">
        <v>2325</v>
      </c>
      <c r="K34" s="12" t="s">
        <v>3120</v>
      </c>
      <c r="L34" s="12" t="s">
        <v>7926</v>
      </c>
      <c r="M34" s="12"/>
      <c r="N34" s="12" t="s">
        <v>8340</v>
      </c>
      <c r="O34" s="20">
        <v>10000</v>
      </c>
      <c r="P34" s="20">
        <v>0</v>
      </c>
      <c r="Q34" s="20">
        <v>0</v>
      </c>
      <c r="R34" s="20">
        <v>0</v>
      </c>
      <c r="S34" s="20">
        <v>960</v>
      </c>
      <c r="U34" s="22" t="str">
        <f>IFERROR(VLOOKUP(B34,[1]Planilha1!$A$1:$B$34,2,FALSE),"Liberado")</f>
        <v>Liberado</v>
      </c>
    </row>
    <row r="35" spans="1:21" s="21" customFormat="1" ht="20.100000000000001" customHeight="1" x14ac:dyDescent="0.2">
      <c r="A35" s="12" t="s">
        <v>65</v>
      </c>
      <c r="B35" s="18" t="s">
        <v>248</v>
      </c>
      <c r="C35" s="12" t="s">
        <v>556</v>
      </c>
      <c r="D35" s="12" t="s">
        <v>567</v>
      </c>
      <c r="E35" s="19" t="s">
        <v>5</v>
      </c>
      <c r="F35" s="19" t="s">
        <v>2244</v>
      </c>
      <c r="G35" s="19" t="s">
        <v>3132</v>
      </c>
      <c r="H35" s="12" t="s">
        <v>2314</v>
      </c>
      <c r="I35" s="20">
        <v>7765</v>
      </c>
      <c r="J35" s="12" t="s">
        <v>2325</v>
      </c>
      <c r="K35" s="12" t="s">
        <v>3133</v>
      </c>
      <c r="L35" s="12" t="s">
        <v>2326</v>
      </c>
      <c r="M35" s="12"/>
      <c r="N35" s="12" t="s">
        <v>7927</v>
      </c>
      <c r="O35" s="20">
        <v>0</v>
      </c>
      <c r="P35" s="20">
        <v>10000</v>
      </c>
      <c r="Q35" s="20">
        <v>0</v>
      </c>
      <c r="R35" s="20">
        <v>0</v>
      </c>
      <c r="S35" s="20">
        <v>640</v>
      </c>
      <c r="U35" s="22" t="str">
        <f>IFERROR(VLOOKUP(B35,[1]Planilha1!$A$1:$B$34,2,FALSE),"Liberado")</f>
        <v>Liberado</v>
      </c>
    </row>
    <row r="36" spans="1:21" s="21" customFormat="1" ht="20.100000000000001" customHeight="1" x14ac:dyDescent="0.2">
      <c r="A36" s="12" t="s">
        <v>65</v>
      </c>
      <c r="B36" s="18" t="s">
        <v>248</v>
      </c>
      <c r="C36" s="12" t="s">
        <v>556</v>
      </c>
      <c r="D36" s="12" t="s">
        <v>8358</v>
      </c>
      <c r="E36" s="19" t="s">
        <v>5</v>
      </c>
      <c r="F36" s="19" t="s">
        <v>2244</v>
      </c>
      <c r="G36" s="19" t="s">
        <v>8359</v>
      </c>
      <c r="H36" s="12" t="s">
        <v>8360</v>
      </c>
      <c r="I36" s="20">
        <v>17600</v>
      </c>
      <c r="J36" s="12" t="s">
        <v>2325</v>
      </c>
      <c r="K36" s="12" t="s">
        <v>3216</v>
      </c>
      <c r="L36" s="12" t="s">
        <v>6531</v>
      </c>
      <c r="M36" s="12"/>
      <c r="N36" s="12" t="s">
        <v>3216</v>
      </c>
      <c r="O36" s="20">
        <v>0</v>
      </c>
      <c r="P36" s="20">
        <v>0</v>
      </c>
      <c r="Q36" s="20">
        <v>0</v>
      </c>
      <c r="R36" s="20">
        <v>0</v>
      </c>
      <c r="S36" s="20">
        <v>0</v>
      </c>
      <c r="U36" s="22" t="str">
        <f>IFERROR(VLOOKUP(B36,[1]Planilha1!$A$1:$B$34,2,FALSE),"Liberado")</f>
        <v>Liberado</v>
      </c>
    </row>
    <row r="37" spans="1:21" s="21" customFormat="1" ht="20.100000000000001" customHeight="1" x14ac:dyDescent="0.2">
      <c r="A37" s="12" t="s">
        <v>65</v>
      </c>
      <c r="B37" s="18" t="s">
        <v>248</v>
      </c>
      <c r="C37" s="12" t="s">
        <v>574</v>
      </c>
      <c r="D37" s="12" t="s">
        <v>601</v>
      </c>
      <c r="E37" s="19" t="s">
        <v>5</v>
      </c>
      <c r="F37" s="19" t="s">
        <v>2255</v>
      </c>
      <c r="G37" s="19" t="s">
        <v>3230</v>
      </c>
      <c r="H37" s="12" t="s">
        <v>3231</v>
      </c>
      <c r="I37" s="20">
        <v>18740</v>
      </c>
      <c r="J37" s="12" t="s">
        <v>2247</v>
      </c>
      <c r="K37" s="12" t="s">
        <v>3232</v>
      </c>
      <c r="L37" s="12" t="s">
        <v>2249</v>
      </c>
      <c r="M37" s="12"/>
      <c r="N37" s="12" t="s">
        <v>3234</v>
      </c>
      <c r="O37" s="20">
        <v>0</v>
      </c>
      <c r="P37" s="20">
        <v>8000</v>
      </c>
      <c r="Q37" s="20">
        <v>0</v>
      </c>
      <c r="R37" s="20">
        <v>0</v>
      </c>
      <c r="S37" s="20">
        <v>240</v>
      </c>
      <c r="U37" s="22" t="str">
        <f>IFERROR(VLOOKUP(B37,[1]Planilha1!$A$1:$B$34,2,FALSE),"Liberado")</f>
        <v>Liberado</v>
      </c>
    </row>
    <row r="38" spans="1:21" s="21" customFormat="1" ht="20.100000000000001" customHeight="1" x14ac:dyDescent="0.2">
      <c r="A38" s="12" t="s">
        <v>65</v>
      </c>
      <c r="B38" s="18" t="s">
        <v>248</v>
      </c>
      <c r="C38" s="12" t="s">
        <v>602</v>
      </c>
      <c r="D38" s="12" t="s">
        <v>605</v>
      </c>
      <c r="E38" s="19" t="s">
        <v>5</v>
      </c>
      <c r="F38" s="19" t="s">
        <v>2355</v>
      </c>
      <c r="G38" s="19" t="s">
        <v>3240</v>
      </c>
      <c r="H38" s="12" t="s">
        <v>3241</v>
      </c>
      <c r="I38" s="20">
        <v>25000</v>
      </c>
      <c r="J38" s="12" t="s">
        <v>2325</v>
      </c>
      <c r="K38" s="12" t="s">
        <v>3242</v>
      </c>
      <c r="L38" s="12" t="s">
        <v>2334</v>
      </c>
      <c r="M38" s="12"/>
      <c r="N38" s="12" t="s">
        <v>8076</v>
      </c>
      <c r="O38" s="20">
        <v>7000</v>
      </c>
      <c r="P38" s="20">
        <v>0</v>
      </c>
      <c r="Q38" s="20">
        <v>0</v>
      </c>
      <c r="R38" s="20">
        <v>0</v>
      </c>
      <c r="S38" s="20">
        <v>1920</v>
      </c>
      <c r="U38" s="22" t="str">
        <f>IFERROR(VLOOKUP(B38,[1]Planilha1!$A$1:$B$34,2,FALSE),"Liberado")</f>
        <v>Liberado</v>
      </c>
    </row>
    <row r="39" spans="1:21" s="21" customFormat="1" ht="20.100000000000001" customHeight="1" x14ac:dyDescent="0.2">
      <c r="A39" s="12" t="s">
        <v>65</v>
      </c>
      <c r="B39" s="18" t="s">
        <v>248</v>
      </c>
      <c r="C39" s="12" t="s">
        <v>602</v>
      </c>
      <c r="D39" s="12" t="s">
        <v>608</v>
      </c>
      <c r="E39" s="19" t="s">
        <v>5</v>
      </c>
      <c r="F39" s="19" t="s">
        <v>2324</v>
      </c>
      <c r="G39" s="19" t="s">
        <v>3252</v>
      </c>
      <c r="H39" s="12" t="s">
        <v>3253</v>
      </c>
      <c r="I39" s="20">
        <v>1000</v>
      </c>
      <c r="J39" s="12" t="s">
        <v>2325</v>
      </c>
      <c r="K39" s="12" t="s">
        <v>3254</v>
      </c>
      <c r="L39" s="12" t="s">
        <v>3987</v>
      </c>
      <c r="M39" s="12"/>
      <c r="N39" s="12" t="s">
        <v>7927</v>
      </c>
      <c r="O39" s="20">
        <v>0</v>
      </c>
      <c r="P39" s="20">
        <v>0</v>
      </c>
      <c r="Q39" s="20">
        <v>0</v>
      </c>
      <c r="R39" s="20">
        <v>0</v>
      </c>
      <c r="S39" s="20">
        <v>960</v>
      </c>
      <c r="U39" s="22" t="str">
        <f>IFERROR(VLOOKUP(B39,[1]Planilha1!$A$1:$B$34,2,FALSE),"Liberado")</f>
        <v>Liberado</v>
      </c>
    </row>
    <row r="40" spans="1:21" s="21" customFormat="1" ht="20.100000000000001" customHeight="1" x14ac:dyDescent="0.2">
      <c r="A40" s="12" t="s">
        <v>65</v>
      </c>
      <c r="B40" s="18" t="s">
        <v>248</v>
      </c>
      <c r="C40" s="12" t="s">
        <v>602</v>
      </c>
      <c r="D40" s="12" t="s">
        <v>610</v>
      </c>
      <c r="E40" s="19" t="s">
        <v>5</v>
      </c>
      <c r="F40" s="19" t="s">
        <v>2244</v>
      </c>
      <c r="G40" s="19" t="s">
        <v>3259</v>
      </c>
      <c r="H40" s="12" t="s">
        <v>2463</v>
      </c>
      <c r="I40" s="20">
        <v>12392</v>
      </c>
      <c r="J40" s="12" t="s">
        <v>2325</v>
      </c>
      <c r="K40" s="12" t="s">
        <v>3260</v>
      </c>
      <c r="L40" s="12" t="s">
        <v>8407</v>
      </c>
      <c r="M40" s="12"/>
      <c r="N40" s="12" t="s">
        <v>8111</v>
      </c>
      <c r="O40" s="20">
        <v>7500</v>
      </c>
      <c r="P40" s="20">
        <v>0</v>
      </c>
      <c r="Q40" s="20">
        <v>0</v>
      </c>
      <c r="R40" s="20">
        <v>0</v>
      </c>
      <c r="S40" s="20">
        <v>1720</v>
      </c>
      <c r="U40" s="22" t="str">
        <f>IFERROR(VLOOKUP(B40,[1]Planilha1!$A$1:$B$34,2,FALSE),"Liberado")</f>
        <v>Liberado</v>
      </c>
    </row>
    <row r="41" spans="1:21" s="21" customFormat="1" ht="20.100000000000001" customHeight="1" x14ac:dyDescent="0.2">
      <c r="A41" s="12" t="s">
        <v>65</v>
      </c>
      <c r="B41" s="18" t="s">
        <v>248</v>
      </c>
      <c r="C41" s="12" t="s">
        <v>602</v>
      </c>
      <c r="D41" s="12" t="s">
        <v>614</v>
      </c>
      <c r="E41" s="19" t="s">
        <v>5</v>
      </c>
      <c r="F41" s="19" t="s">
        <v>2244</v>
      </c>
      <c r="G41" s="19" t="s">
        <v>3271</v>
      </c>
      <c r="H41" s="12" t="s">
        <v>3272</v>
      </c>
      <c r="I41" s="20">
        <v>19750</v>
      </c>
      <c r="J41" s="12" t="s">
        <v>2325</v>
      </c>
      <c r="K41" s="12" t="s">
        <v>3273</v>
      </c>
      <c r="L41" s="12" t="s">
        <v>7869</v>
      </c>
      <c r="M41" s="12"/>
      <c r="N41" s="12" t="s">
        <v>7927</v>
      </c>
      <c r="O41" s="20">
        <v>0</v>
      </c>
      <c r="P41" s="20">
        <v>10000</v>
      </c>
      <c r="Q41" s="20">
        <v>0</v>
      </c>
      <c r="R41" s="20">
        <v>0</v>
      </c>
      <c r="S41" s="20">
        <v>1280</v>
      </c>
      <c r="U41" s="22" t="str">
        <f>IFERROR(VLOOKUP(B41,[1]Planilha1!$A$1:$B$34,2,FALSE),"Liberado")</f>
        <v>Liberado</v>
      </c>
    </row>
    <row r="42" spans="1:21" s="21" customFormat="1" ht="20.100000000000001" customHeight="1" x14ac:dyDescent="0.2">
      <c r="A42" s="12" t="s">
        <v>65</v>
      </c>
      <c r="B42" s="18" t="s">
        <v>248</v>
      </c>
      <c r="C42" s="12" t="s">
        <v>602</v>
      </c>
      <c r="D42" s="12" t="s">
        <v>622</v>
      </c>
      <c r="E42" s="19" t="s">
        <v>5</v>
      </c>
      <c r="F42" s="19" t="s">
        <v>2355</v>
      </c>
      <c r="G42" s="19" t="s">
        <v>3298</v>
      </c>
      <c r="H42" s="12" t="s">
        <v>3299</v>
      </c>
      <c r="I42" s="20">
        <v>7640</v>
      </c>
      <c r="J42" s="12" t="s">
        <v>2325</v>
      </c>
      <c r="K42" s="12" t="s">
        <v>3300</v>
      </c>
      <c r="L42" s="12" t="s">
        <v>3663</v>
      </c>
      <c r="M42" s="12"/>
      <c r="N42" s="12" t="s">
        <v>7927</v>
      </c>
      <c r="O42" s="20">
        <v>0</v>
      </c>
      <c r="P42" s="20">
        <v>10000</v>
      </c>
      <c r="Q42" s="20">
        <v>0</v>
      </c>
      <c r="R42" s="20">
        <v>0</v>
      </c>
      <c r="S42" s="20">
        <v>1040</v>
      </c>
      <c r="U42" s="22" t="str">
        <f>IFERROR(VLOOKUP(B42,[1]Planilha1!$A$1:$B$34,2,FALSE),"Liberado")</f>
        <v>Liberado</v>
      </c>
    </row>
    <row r="43" spans="1:21" s="21" customFormat="1" ht="20.100000000000001" customHeight="1" x14ac:dyDescent="0.2">
      <c r="A43" s="12" t="s">
        <v>65</v>
      </c>
      <c r="B43" s="18" t="s">
        <v>248</v>
      </c>
      <c r="C43" s="12" t="s">
        <v>602</v>
      </c>
      <c r="D43" s="12" t="s">
        <v>8430</v>
      </c>
      <c r="E43" s="19" t="s">
        <v>5</v>
      </c>
      <c r="F43" s="19" t="s">
        <v>2244</v>
      </c>
      <c r="G43" s="19" t="s">
        <v>8431</v>
      </c>
      <c r="H43" s="12" t="s">
        <v>8432</v>
      </c>
      <c r="I43" s="20">
        <v>20000</v>
      </c>
      <c r="J43" s="12" t="s">
        <v>2270</v>
      </c>
      <c r="K43" s="12" t="s">
        <v>8433</v>
      </c>
      <c r="L43" s="12" t="s">
        <v>3000</v>
      </c>
      <c r="M43" s="12"/>
      <c r="N43" s="12" t="s">
        <v>8434</v>
      </c>
      <c r="O43" s="20">
        <v>0</v>
      </c>
      <c r="P43" s="20">
        <v>5000</v>
      </c>
      <c r="Q43" s="20">
        <v>0</v>
      </c>
      <c r="R43" s="20">
        <v>0</v>
      </c>
      <c r="S43" s="20">
        <v>160</v>
      </c>
      <c r="U43" s="22" t="str">
        <f>IFERROR(VLOOKUP(B43,[1]Planilha1!$A$1:$B$34,2,FALSE),"Liberado")</f>
        <v>Liberado</v>
      </c>
    </row>
    <row r="44" spans="1:21" s="21" customFormat="1" ht="20.100000000000001" customHeight="1" x14ac:dyDescent="0.2">
      <c r="A44" s="12" t="s">
        <v>65</v>
      </c>
      <c r="B44" s="18" t="s">
        <v>248</v>
      </c>
      <c r="C44" s="12" t="s">
        <v>323</v>
      </c>
      <c r="D44" s="12" t="s">
        <v>658</v>
      </c>
      <c r="E44" s="19" t="s">
        <v>5</v>
      </c>
      <c r="F44" s="19" t="s">
        <v>2244</v>
      </c>
      <c r="G44" s="19" t="s">
        <v>3404</v>
      </c>
      <c r="H44" s="12" t="s">
        <v>3405</v>
      </c>
      <c r="I44" s="20">
        <v>25000</v>
      </c>
      <c r="J44" s="12" t="s">
        <v>2270</v>
      </c>
      <c r="K44" s="12" t="s">
        <v>3406</v>
      </c>
      <c r="L44" s="12" t="s">
        <v>3000</v>
      </c>
      <c r="M44" s="12"/>
      <c r="N44" s="12" t="s">
        <v>3407</v>
      </c>
      <c r="O44" s="20">
        <v>0</v>
      </c>
      <c r="P44" s="20">
        <v>7000</v>
      </c>
      <c r="Q44" s="20">
        <v>0</v>
      </c>
      <c r="R44" s="20">
        <v>0</v>
      </c>
      <c r="S44" s="20">
        <v>1575.76</v>
      </c>
      <c r="U44" s="22" t="str">
        <f>IFERROR(VLOOKUP(B44,[1]Planilha1!$A$1:$B$34,2,FALSE),"Liberado")</f>
        <v>Liberado</v>
      </c>
    </row>
    <row r="45" spans="1:21" s="21" customFormat="1" ht="20.100000000000001" customHeight="1" x14ac:dyDescent="0.2">
      <c r="A45" s="12" t="s">
        <v>65</v>
      </c>
      <c r="B45" s="18" t="s">
        <v>248</v>
      </c>
      <c r="C45" s="12" t="s">
        <v>323</v>
      </c>
      <c r="D45" s="12" t="s">
        <v>661</v>
      </c>
      <c r="E45" s="19" t="s">
        <v>5</v>
      </c>
      <c r="F45" s="19" t="s">
        <v>2244</v>
      </c>
      <c r="G45" s="19" t="s">
        <v>3415</v>
      </c>
      <c r="H45" s="12" t="s">
        <v>3416</v>
      </c>
      <c r="I45" s="20">
        <v>28960</v>
      </c>
      <c r="J45" s="12" t="s">
        <v>2258</v>
      </c>
      <c r="K45" s="12" t="s">
        <v>3417</v>
      </c>
      <c r="L45" s="12" t="s">
        <v>2368</v>
      </c>
      <c r="M45" s="12"/>
      <c r="N45" s="12" t="s">
        <v>3418</v>
      </c>
      <c r="O45" s="20">
        <v>0</v>
      </c>
      <c r="P45" s="20">
        <v>10000</v>
      </c>
      <c r="Q45" s="20">
        <v>0</v>
      </c>
      <c r="R45" s="20">
        <v>0</v>
      </c>
      <c r="S45" s="20">
        <v>960</v>
      </c>
      <c r="U45" s="22" t="str">
        <f>IFERROR(VLOOKUP(B45,[1]Planilha1!$A$1:$B$34,2,FALSE),"Liberado")</f>
        <v>Liberado</v>
      </c>
    </row>
    <row r="46" spans="1:21" s="21" customFormat="1" ht="20.100000000000001" customHeight="1" x14ac:dyDescent="0.2">
      <c r="A46" s="12" t="s">
        <v>65</v>
      </c>
      <c r="B46" s="18" t="s">
        <v>248</v>
      </c>
      <c r="C46" s="12" t="s">
        <v>674</v>
      </c>
      <c r="D46" s="12" t="s">
        <v>678</v>
      </c>
      <c r="E46" s="19" t="s">
        <v>5</v>
      </c>
      <c r="F46" s="19" t="s">
        <v>2244</v>
      </c>
      <c r="G46" s="19" t="s">
        <v>3462</v>
      </c>
      <c r="H46" s="12" t="s">
        <v>2314</v>
      </c>
      <c r="I46" s="20">
        <v>1528</v>
      </c>
      <c r="J46" s="12" t="s">
        <v>2325</v>
      </c>
      <c r="K46" s="12" t="s">
        <v>3463</v>
      </c>
      <c r="L46" s="12" t="s">
        <v>7919</v>
      </c>
      <c r="M46" s="12"/>
      <c r="N46" s="12" t="s">
        <v>7927</v>
      </c>
      <c r="O46" s="20">
        <v>0</v>
      </c>
      <c r="P46" s="20">
        <v>10000</v>
      </c>
      <c r="Q46" s="20">
        <v>0</v>
      </c>
      <c r="R46" s="20">
        <v>0</v>
      </c>
      <c r="S46" s="20">
        <v>1000</v>
      </c>
      <c r="U46" s="22" t="str">
        <f>IFERROR(VLOOKUP(B46,[1]Planilha1!$A$1:$B$34,2,FALSE),"Liberado")</f>
        <v>Liberado</v>
      </c>
    </row>
    <row r="47" spans="1:21" s="21" customFormat="1" ht="20.100000000000001" customHeight="1" x14ac:dyDescent="0.2">
      <c r="A47" s="12" t="s">
        <v>65</v>
      </c>
      <c r="B47" s="18" t="s">
        <v>248</v>
      </c>
      <c r="C47" s="12" t="s">
        <v>674</v>
      </c>
      <c r="D47" s="12" t="s">
        <v>679</v>
      </c>
      <c r="E47" s="19" t="s">
        <v>5</v>
      </c>
      <c r="F47" s="19" t="s">
        <v>2273</v>
      </c>
      <c r="G47" s="19" t="s">
        <v>3464</v>
      </c>
      <c r="H47" s="12" t="s">
        <v>2314</v>
      </c>
      <c r="I47" s="20">
        <v>17600</v>
      </c>
      <c r="J47" s="12" t="s">
        <v>2247</v>
      </c>
      <c r="K47" s="12" t="s">
        <v>3465</v>
      </c>
      <c r="L47" s="12" t="s">
        <v>2249</v>
      </c>
      <c r="M47" s="12"/>
      <c r="N47" s="12" t="s">
        <v>2963</v>
      </c>
      <c r="O47" s="20">
        <v>0</v>
      </c>
      <c r="P47" s="20">
        <v>12000</v>
      </c>
      <c r="Q47" s="20">
        <v>0</v>
      </c>
      <c r="R47" s="20">
        <v>0</v>
      </c>
      <c r="S47" s="20">
        <v>480</v>
      </c>
      <c r="U47" s="22" t="str">
        <f>IFERROR(VLOOKUP(B47,[1]Planilha1!$A$1:$B$34,2,FALSE),"Liberado")</f>
        <v>Liberado</v>
      </c>
    </row>
    <row r="48" spans="1:21" s="21" customFormat="1" ht="20.100000000000001" customHeight="1" x14ac:dyDescent="0.2">
      <c r="A48" s="12" t="s">
        <v>65</v>
      </c>
      <c r="B48" s="18" t="s">
        <v>248</v>
      </c>
      <c r="C48" s="12" t="s">
        <v>325</v>
      </c>
      <c r="D48" s="12" t="s">
        <v>682</v>
      </c>
      <c r="E48" s="19" t="s">
        <v>5</v>
      </c>
      <c r="F48" s="19" t="s">
        <v>2244</v>
      </c>
      <c r="G48" s="19" t="s">
        <v>3475</v>
      </c>
      <c r="H48" s="12" t="s">
        <v>3476</v>
      </c>
      <c r="I48" s="20">
        <v>15000</v>
      </c>
      <c r="J48" s="12" t="s">
        <v>2325</v>
      </c>
      <c r="K48" s="12" t="s">
        <v>3477</v>
      </c>
      <c r="L48" s="12" t="s">
        <v>3939</v>
      </c>
      <c r="M48" s="12" t="s">
        <v>8498</v>
      </c>
      <c r="N48" s="12" t="s">
        <v>7927</v>
      </c>
      <c r="O48" s="20">
        <v>0</v>
      </c>
      <c r="P48" s="20">
        <v>10000</v>
      </c>
      <c r="Q48" s="20">
        <v>0</v>
      </c>
      <c r="R48" s="20">
        <v>0</v>
      </c>
      <c r="S48" s="20">
        <v>1120</v>
      </c>
      <c r="U48" s="22" t="str">
        <f>IFERROR(VLOOKUP(B48,[1]Planilha1!$A$1:$B$34,2,FALSE),"Liberado")</f>
        <v>Liberado</v>
      </c>
    </row>
    <row r="49" spans="1:21" s="21" customFormat="1" ht="20.100000000000001" customHeight="1" x14ac:dyDescent="0.2">
      <c r="A49" s="12" t="s">
        <v>65</v>
      </c>
      <c r="B49" s="18" t="s">
        <v>248</v>
      </c>
      <c r="C49" s="12" t="s">
        <v>325</v>
      </c>
      <c r="D49" s="12" t="s">
        <v>683</v>
      </c>
      <c r="E49" s="19" t="s">
        <v>5</v>
      </c>
      <c r="F49" s="19" t="s">
        <v>2255</v>
      </c>
      <c r="G49" s="19" t="s">
        <v>3478</v>
      </c>
      <c r="H49" s="12" t="s">
        <v>2370</v>
      </c>
      <c r="I49" s="20">
        <v>1295.5</v>
      </c>
      <c r="J49" s="12" t="s">
        <v>2325</v>
      </c>
      <c r="K49" s="12" t="s">
        <v>3479</v>
      </c>
      <c r="L49" s="12" t="s">
        <v>7926</v>
      </c>
      <c r="M49" s="12"/>
      <c r="N49" s="12" t="s">
        <v>7927</v>
      </c>
      <c r="O49" s="20">
        <v>0</v>
      </c>
      <c r="P49" s="20">
        <v>30000</v>
      </c>
      <c r="Q49" s="20">
        <v>0</v>
      </c>
      <c r="R49" s="20">
        <v>0</v>
      </c>
      <c r="S49" s="20">
        <v>1920</v>
      </c>
      <c r="U49" s="22" t="str">
        <f>IFERROR(VLOOKUP(B49,[1]Planilha1!$A$1:$B$34,2,FALSE),"Liberado")</f>
        <v>Liberado</v>
      </c>
    </row>
    <row r="50" spans="1:21" s="21" customFormat="1" ht="20.100000000000001" customHeight="1" x14ac:dyDescent="0.2">
      <c r="A50" s="12" t="s">
        <v>65</v>
      </c>
      <c r="B50" s="18" t="s">
        <v>248</v>
      </c>
      <c r="C50" s="12" t="s">
        <v>325</v>
      </c>
      <c r="D50" s="12" t="s">
        <v>8500</v>
      </c>
      <c r="E50" s="19" t="s">
        <v>5</v>
      </c>
      <c r="F50" s="19" t="s">
        <v>2244</v>
      </c>
      <c r="G50" s="19" t="s">
        <v>8501</v>
      </c>
      <c r="H50" s="12" t="s">
        <v>8502</v>
      </c>
      <c r="I50" s="20">
        <v>15454.6</v>
      </c>
      <c r="J50" s="12" t="s">
        <v>2325</v>
      </c>
      <c r="K50" s="12" t="s">
        <v>8503</v>
      </c>
      <c r="L50" s="12" t="s">
        <v>3514</v>
      </c>
      <c r="M50" s="12"/>
      <c r="N50" s="12" t="s">
        <v>7927</v>
      </c>
      <c r="O50" s="20">
        <v>0</v>
      </c>
      <c r="P50" s="20">
        <v>10000</v>
      </c>
      <c r="Q50" s="20">
        <v>0</v>
      </c>
      <c r="R50" s="20">
        <v>0</v>
      </c>
      <c r="S50" s="20">
        <v>192</v>
      </c>
      <c r="U50" s="22" t="str">
        <f>IFERROR(VLOOKUP(B50,[1]Planilha1!$A$1:$B$34,2,FALSE),"Liberado")</f>
        <v>Liberado</v>
      </c>
    </row>
    <row r="51" spans="1:21" s="21" customFormat="1" ht="20.100000000000001" customHeight="1" x14ac:dyDescent="0.2">
      <c r="A51" s="12" t="s">
        <v>65</v>
      </c>
      <c r="B51" s="18" t="s">
        <v>248</v>
      </c>
      <c r="C51" s="12" t="s">
        <v>689</v>
      </c>
      <c r="D51" s="12" t="s">
        <v>695</v>
      </c>
      <c r="E51" s="19" t="s">
        <v>5</v>
      </c>
      <c r="F51" s="19" t="s">
        <v>2273</v>
      </c>
      <c r="G51" s="19" t="s">
        <v>3508</v>
      </c>
      <c r="H51" s="12" t="s">
        <v>3509</v>
      </c>
      <c r="I51" s="20">
        <v>9500</v>
      </c>
      <c r="J51" s="12" t="s">
        <v>2325</v>
      </c>
      <c r="K51" s="12" t="s">
        <v>3510</v>
      </c>
      <c r="L51" s="12" t="s">
        <v>2713</v>
      </c>
      <c r="M51" s="12"/>
      <c r="N51" s="12" t="s">
        <v>8510</v>
      </c>
      <c r="O51" s="20">
        <v>12000</v>
      </c>
      <c r="P51" s="20">
        <v>0</v>
      </c>
      <c r="Q51" s="20">
        <v>0</v>
      </c>
      <c r="R51" s="20">
        <v>0</v>
      </c>
      <c r="S51" s="20">
        <v>384</v>
      </c>
      <c r="U51" s="22" t="str">
        <f>IFERROR(VLOOKUP(B51,[1]Planilha1!$A$1:$B$34,2,FALSE),"Liberado")</f>
        <v>Liberado</v>
      </c>
    </row>
    <row r="52" spans="1:21" s="21" customFormat="1" ht="20.100000000000001" customHeight="1" x14ac:dyDescent="0.2">
      <c r="A52" s="12" t="s">
        <v>65</v>
      </c>
      <c r="B52" s="18" t="s">
        <v>248</v>
      </c>
      <c r="C52" s="12" t="s">
        <v>696</v>
      </c>
      <c r="D52" s="12" t="s">
        <v>700</v>
      </c>
      <c r="E52" s="19" t="s">
        <v>5</v>
      </c>
      <c r="F52" s="19" t="s">
        <v>2324</v>
      </c>
      <c r="G52" s="19" t="s">
        <v>3520</v>
      </c>
      <c r="H52" s="12" t="s">
        <v>3521</v>
      </c>
      <c r="I52" s="20">
        <v>19177.21</v>
      </c>
      <c r="J52" s="12" t="s">
        <v>2247</v>
      </c>
      <c r="K52" s="12" t="s">
        <v>3522</v>
      </c>
      <c r="L52" s="12" t="s">
        <v>2249</v>
      </c>
      <c r="M52" s="12"/>
      <c r="N52" s="12" t="s">
        <v>3523</v>
      </c>
      <c r="O52" s="20">
        <v>0</v>
      </c>
      <c r="P52" s="20">
        <v>10000</v>
      </c>
      <c r="Q52" s="20">
        <v>0</v>
      </c>
      <c r="R52" s="20">
        <v>0</v>
      </c>
      <c r="S52" s="20">
        <v>560</v>
      </c>
      <c r="U52" s="22" t="str">
        <f>IFERROR(VLOOKUP(B52,[1]Planilha1!$A$1:$B$34,2,FALSE),"Liberado")</f>
        <v>Liberado</v>
      </c>
    </row>
    <row r="53" spans="1:21" s="21" customFormat="1" ht="20.100000000000001" customHeight="1" x14ac:dyDescent="0.2">
      <c r="A53" s="12" t="s">
        <v>65</v>
      </c>
      <c r="B53" s="18" t="s">
        <v>248</v>
      </c>
      <c r="C53" s="12" t="s">
        <v>696</v>
      </c>
      <c r="D53" s="12" t="s">
        <v>8520</v>
      </c>
      <c r="E53" s="19" t="s">
        <v>5</v>
      </c>
      <c r="F53" s="19" t="s">
        <v>2355</v>
      </c>
      <c r="G53" s="19" t="s">
        <v>8521</v>
      </c>
      <c r="H53" s="12" t="s">
        <v>2370</v>
      </c>
      <c r="I53" s="20">
        <v>9885.9</v>
      </c>
      <c r="J53" s="12" t="s">
        <v>2247</v>
      </c>
      <c r="K53" s="12" t="s">
        <v>8522</v>
      </c>
      <c r="L53" s="12" t="s">
        <v>4062</v>
      </c>
      <c r="M53" s="12"/>
      <c r="N53" s="12" t="s">
        <v>8523</v>
      </c>
      <c r="O53" s="20">
        <v>0</v>
      </c>
      <c r="P53" s="20">
        <v>8000</v>
      </c>
      <c r="Q53" s="20">
        <v>0</v>
      </c>
      <c r="R53" s="20">
        <v>0</v>
      </c>
      <c r="S53" s="20">
        <v>80</v>
      </c>
      <c r="U53" s="22" t="str">
        <f>IFERROR(VLOOKUP(B53,[1]Planilha1!$A$1:$B$34,2,FALSE),"Liberado")</f>
        <v>Liberado</v>
      </c>
    </row>
    <row r="54" spans="1:21" s="21" customFormat="1" ht="20.100000000000001" customHeight="1" x14ac:dyDescent="0.2">
      <c r="A54" s="12" t="s">
        <v>65</v>
      </c>
      <c r="B54" s="18" t="s">
        <v>248</v>
      </c>
      <c r="C54" s="12" t="s">
        <v>696</v>
      </c>
      <c r="D54" s="12" t="s">
        <v>8524</v>
      </c>
      <c r="E54" s="19" t="s">
        <v>5</v>
      </c>
      <c r="F54" s="19" t="s">
        <v>2324</v>
      </c>
      <c r="G54" s="19" t="s">
        <v>7765</v>
      </c>
      <c r="H54" s="12" t="s">
        <v>2798</v>
      </c>
      <c r="I54" s="20">
        <v>27252.52</v>
      </c>
      <c r="J54" s="12" t="s">
        <v>2325</v>
      </c>
      <c r="K54" s="12" t="s">
        <v>8525</v>
      </c>
      <c r="L54" s="12" t="s">
        <v>2840</v>
      </c>
      <c r="M54" s="12"/>
      <c r="N54" s="12" t="s">
        <v>7927</v>
      </c>
      <c r="O54" s="20">
        <v>0</v>
      </c>
      <c r="P54" s="20">
        <v>10000</v>
      </c>
      <c r="Q54" s="20">
        <v>0</v>
      </c>
      <c r="R54" s="20">
        <v>0</v>
      </c>
      <c r="S54" s="20">
        <v>280</v>
      </c>
      <c r="U54" s="22" t="str">
        <f>IFERROR(VLOOKUP(B54,[1]Planilha1!$A$1:$B$34,2,FALSE),"Liberado")</f>
        <v>Liberado</v>
      </c>
    </row>
    <row r="55" spans="1:21" s="21" customFormat="1" ht="20.100000000000001" customHeight="1" x14ac:dyDescent="0.2">
      <c r="A55" s="12" t="s">
        <v>65</v>
      </c>
      <c r="B55" s="18" t="s">
        <v>248</v>
      </c>
      <c r="C55" s="12" t="s">
        <v>701</v>
      </c>
      <c r="D55" s="12" t="s">
        <v>702</v>
      </c>
      <c r="E55" s="19" t="s">
        <v>5</v>
      </c>
      <c r="F55" s="19" t="s">
        <v>2244</v>
      </c>
      <c r="G55" s="19" t="s">
        <v>3526</v>
      </c>
      <c r="H55" s="12" t="s">
        <v>3366</v>
      </c>
      <c r="I55" s="20">
        <v>21800</v>
      </c>
      <c r="J55" s="12" t="s">
        <v>2325</v>
      </c>
      <c r="K55" s="12" t="s">
        <v>3527</v>
      </c>
      <c r="L55" s="12" t="s">
        <v>2260</v>
      </c>
      <c r="M55" s="12"/>
      <c r="N55" s="12" t="s">
        <v>8111</v>
      </c>
      <c r="O55" s="20">
        <v>9000</v>
      </c>
      <c r="P55" s="20">
        <v>0</v>
      </c>
      <c r="Q55" s="20">
        <v>0</v>
      </c>
      <c r="R55" s="20">
        <v>0</v>
      </c>
      <c r="S55" s="20">
        <v>1920</v>
      </c>
      <c r="U55" s="22" t="str">
        <f>IFERROR(VLOOKUP(B55,[1]Planilha1!$A$1:$B$34,2,FALSE),"Liberado")</f>
        <v>Liberado</v>
      </c>
    </row>
    <row r="56" spans="1:21" s="21" customFormat="1" ht="20.100000000000001" customHeight="1" x14ac:dyDescent="0.2">
      <c r="A56" s="12" t="s">
        <v>65</v>
      </c>
      <c r="B56" s="18" t="s">
        <v>248</v>
      </c>
      <c r="C56" s="12" t="s">
        <v>707</v>
      </c>
      <c r="D56" s="12" t="s">
        <v>708</v>
      </c>
      <c r="E56" s="19" t="s">
        <v>5</v>
      </c>
      <c r="F56" s="19" t="s">
        <v>2244</v>
      </c>
      <c r="G56" s="19" t="s">
        <v>3540</v>
      </c>
      <c r="H56" s="12" t="s">
        <v>3541</v>
      </c>
      <c r="I56" s="20">
        <v>1000</v>
      </c>
      <c r="J56" s="12" t="s">
        <v>2325</v>
      </c>
      <c r="K56" s="12" t="s">
        <v>3542</v>
      </c>
      <c r="L56" s="12" t="s">
        <v>2260</v>
      </c>
      <c r="M56" s="12"/>
      <c r="N56" s="12" t="s">
        <v>7927</v>
      </c>
      <c r="O56" s="20">
        <v>0</v>
      </c>
      <c r="P56" s="20">
        <v>10000</v>
      </c>
      <c r="Q56" s="20">
        <v>0</v>
      </c>
      <c r="R56" s="20">
        <v>0</v>
      </c>
      <c r="S56" s="20">
        <v>1120</v>
      </c>
      <c r="U56" s="22" t="str">
        <f>IFERROR(VLOOKUP(B56,[1]Planilha1!$A$1:$B$34,2,FALSE),"Liberado")</f>
        <v>Liberado</v>
      </c>
    </row>
    <row r="57" spans="1:21" s="21" customFormat="1" ht="20.100000000000001" customHeight="1" x14ac:dyDescent="0.2">
      <c r="A57" s="12" t="s">
        <v>65</v>
      </c>
      <c r="B57" s="18" t="s">
        <v>248</v>
      </c>
      <c r="C57" s="12" t="s">
        <v>707</v>
      </c>
      <c r="D57" s="12" t="s">
        <v>8530</v>
      </c>
      <c r="E57" s="19" t="s">
        <v>5</v>
      </c>
      <c r="F57" s="19" t="s">
        <v>2244</v>
      </c>
      <c r="G57" s="19" t="s">
        <v>8531</v>
      </c>
      <c r="H57" s="12" t="s">
        <v>3589</v>
      </c>
      <c r="I57" s="20">
        <v>9370</v>
      </c>
      <c r="J57" s="12" t="s">
        <v>2325</v>
      </c>
      <c r="K57" s="12" t="s">
        <v>8532</v>
      </c>
      <c r="L57" s="12" t="s">
        <v>8533</v>
      </c>
      <c r="M57" s="12"/>
      <c r="N57" s="12" t="s">
        <v>7927</v>
      </c>
      <c r="O57" s="20">
        <v>0</v>
      </c>
      <c r="P57" s="20">
        <v>10000</v>
      </c>
      <c r="Q57" s="20">
        <v>0</v>
      </c>
      <c r="R57" s="20">
        <v>0</v>
      </c>
      <c r="S57" s="20">
        <v>120</v>
      </c>
      <c r="U57" s="22" t="str">
        <f>IFERROR(VLOOKUP(B57,[1]Planilha1!$A$1:$B$34,2,FALSE),"Liberado")</f>
        <v>Liberado</v>
      </c>
    </row>
    <row r="58" spans="1:21" s="21" customFormat="1" ht="20.100000000000001" customHeight="1" x14ac:dyDescent="0.2">
      <c r="A58" s="12" t="s">
        <v>65</v>
      </c>
      <c r="B58" s="18" t="s">
        <v>248</v>
      </c>
      <c r="C58" s="12" t="s">
        <v>732</v>
      </c>
      <c r="D58" s="12" t="s">
        <v>734</v>
      </c>
      <c r="E58" s="19" t="s">
        <v>5</v>
      </c>
      <c r="F58" s="19" t="s">
        <v>2244</v>
      </c>
      <c r="G58" s="19" t="s">
        <v>3606</v>
      </c>
      <c r="H58" s="12" t="s">
        <v>3607</v>
      </c>
      <c r="I58" s="20">
        <v>1290.5</v>
      </c>
      <c r="J58" s="12" t="s">
        <v>2325</v>
      </c>
      <c r="K58" s="12" t="s">
        <v>3608</v>
      </c>
      <c r="L58" s="12" t="s">
        <v>2713</v>
      </c>
      <c r="M58" s="12"/>
      <c r="N58" s="12" t="s">
        <v>8337</v>
      </c>
      <c r="O58" s="20">
        <v>10000</v>
      </c>
      <c r="P58" s="20">
        <v>0</v>
      </c>
      <c r="Q58" s="20">
        <v>0</v>
      </c>
      <c r="R58" s="20">
        <v>0</v>
      </c>
      <c r="S58" s="20">
        <v>1920</v>
      </c>
      <c r="U58" s="22" t="str">
        <f>IFERROR(VLOOKUP(B58,[1]Planilha1!$A$1:$B$34,2,FALSE),"Liberado")</f>
        <v>Liberado</v>
      </c>
    </row>
    <row r="59" spans="1:21" s="21" customFormat="1" ht="20.100000000000001" customHeight="1" x14ac:dyDescent="0.2">
      <c r="A59" s="12" t="s">
        <v>65</v>
      </c>
      <c r="B59" s="18" t="s">
        <v>248</v>
      </c>
      <c r="C59" s="12" t="s">
        <v>732</v>
      </c>
      <c r="D59" s="12" t="s">
        <v>8554</v>
      </c>
      <c r="E59" s="19" t="s">
        <v>5</v>
      </c>
      <c r="F59" s="19" t="s">
        <v>7910</v>
      </c>
      <c r="G59" s="19" t="s">
        <v>8555</v>
      </c>
      <c r="H59" s="12" t="s">
        <v>8556</v>
      </c>
      <c r="I59" s="20">
        <v>2491.4499999999998</v>
      </c>
      <c r="J59" s="12" t="s">
        <v>2264</v>
      </c>
      <c r="K59" s="12" t="s">
        <v>4857</v>
      </c>
      <c r="L59" s="12" t="s">
        <v>2249</v>
      </c>
      <c r="M59" s="12"/>
      <c r="N59" s="12" t="s">
        <v>2438</v>
      </c>
      <c r="O59" s="20">
        <v>0</v>
      </c>
      <c r="P59" s="20">
        <v>5000</v>
      </c>
      <c r="Q59" s="20">
        <v>0</v>
      </c>
      <c r="R59" s="20">
        <v>0</v>
      </c>
      <c r="S59" s="20">
        <v>520</v>
      </c>
      <c r="U59" s="22" t="str">
        <f>IFERROR(VLOOKUP(B59,[1]Planilha1!$A$1:$B$34,2,FALSE),"Liberado")</f>
        <v>Liberado</v>
      </c>
    </row>
    <row r="60" spans="1:21" s="21" customFormat="1" ht="20.100000000000001" customHeight="1" x14ac:dyDescent="0.2">
      <c r="A60" s="12" t="s">
        <v>65</v>
      </c>
      <c r="B60" s="18" t="s">
        <v>248</v>
      </c>
      <c r="C60" s="12" t="s">
        <v>736</v>
      </c>
      <c r="D60" s="12" t="s">
        <v>8561</v>
      </c>
      <c r="E60" s="19" t="s">
        <v>5</v>
      </c>
      <c r="F60" s="19" t="s">
        <v>2273</v>
      </c>
      <c r="G60" s="19" t="s">
        <v>8562</v>
      </c>
      <c r="H60" s="12" t="s">
        <v>8563</v>
      </c>
      <c r="I60" s="20">
        <v>10043.65</v>
      </c>
      <c r="J60" s="12" t="s">
        <v>2247</v>
      </c>
      <c r="K60" s="12" t="s">
        <v>8564</v>
      </c>
      <c r="L60" s="12" t="s">
        <v>2677</v>
      </c>
      <c r="M60" s="12"/>
      <c r="N60" s="12" t="s">
        <v>2475</v>
      </c>
      <c r="O60" s="20">
        <v>0</v>
      </c>
      <c r="P60" s="20">
        <v>10000</v>
      </c>
      <c r="Q60" s="20">
        <v>0</v>
      </c>
      <c r="R60" s="20">
        <v>0</v>
      </c>
      <c r="S60" s="20">
        <v>192</v>
      </c>
      <c r="U60" s="22" t="str">
        <f>IFERROR(VLOOKUP(B60,[1]Planilha1!$A$1:$B$34,2,FALSE),"Liberado")</f>
        <v>Liberado</v>
      </c>
    </row>
    <row r="61" spans="1:21" s="21" customFormat="1" ht="20.100000000000001" customHeight="1" x14ac:dyDescent="0.2">
      <c r="A61" s="12" t="s">
        <v>65</v>
      </c>
      <c r="B61" s="18" t="s">
        <v>248</v>
      </c>
      <c r="C61" s="12" t="s">
        <v>746</v>
      </c>
      <c r="D61" s="12" t="s">
        <v>747</v>
      </c>
      <c r="E61" s="19" t="s">
        <v>5</v>
      </c>
      <c r="F61" s="19" t="s">
        <v>2244</v>
      </c>
      <c r="G61" s="19" t="s">
        <v>3633</v>
      </c>
      <c r="H61" s="12" t="s">
        <v>3299</v>
      </c>
      <c r="I61" s="20">
        <v>51630.51</v>
      </c>
      <c r="J61" s="12" t="s">
        <v>2247</v>
      </c>
      <c r="K61" s="12" t="s">
        <v>3634</v>
      </c>
      <c r="L61" s="12" t="s">
        <v>2249</v>
      </c>
      <c r="M61" s="12"/>
      <c r="N61" s="12" t="s">
        <v>3635</v>
      </c>
      <c r="O61" s="20">
        <v>0</v>
      </c>
      <c r="P61" s="20">
        <v>10000</v>
      </c>
      <c r="Q61" s="20">
        <v>0</v>
      </c>
      <c r="R61" s="20">
        <v>0</v>
      </c>
      <c r="S61" s="20">
        <v>1440</v>
      </c>
      <c r="U61" s="22" t="str">
        <f>IFERROR(VLOOKUP(B61,[1]Planilha1!$A$1:$B$34,2,FALSE),"Liberado")</f>
        <v>Liberado</v>
      </c>
    </row>
    <row r="62" spans="1:21" s="21" customFormat="1" ht="20.100000000000001" customHeight="1" x14ac:dyDescent="0.2">
      <c r="A62" s="12" t="s">
        <v>65</v>
      </c>
      <c r="B62" s="18" t="s">
        <v>248</v>
      </c>
      <c r="C62" s="12" t="s">
        <v>746</v>
      </c>
      <c r="D62" s="12" t="s">
        <v>748</v>
      </c>
      <c r="E62" s="19" t="s">
        <v>5</v>
      </c>
      <c r="F62" s="19" t="s">
        <v>2244</v>
      </c>
      <c r="G62" s="19" t="s">
        <v>3636</v>
      </c>
      <c r="H62" s="12" t="s">
        <v>2370</v>
      </c>
      <c r="I62" s="20">
        <v>2670.92</v>
      </c>
      <c r="J62" s="12" t="s">
        <v>2247</v>
      </c>
      <c r="K62" s="12" t="s">
        <v>3637</v>
      </c>
      <c r="L62" s="12" t="s">
        <v>2249</v>
      </c>
      <c r="M62" s="12"/>
      <c r="N62" s="12" t="s">
        <v>3638</v>
      </c>
      <c r="O62" s="20">
        <v>0</v>
      </c>
      <c r="P62" s="20">
        <v>12000</v>
      </c>
      <c r="Q62" s="20">
        <v>0</v>
      </c>
      <c r="R62" s="20">
        <v>0</v>
      </c>
      <c r="S62" s="20">
        <v>1320</v>
      </c>
      <c r="U62" s="22" t="str">
        <f>IFERROR(VLOOKUP(B62,[1]Planilha1!$A$1:$B$34,2,FALSE),"Liberado")</f>
        <v>Liberado</v>
      </c>
    </row>
    <row r="63" spans="1:21" s="21" customFormat="1" ht="20.100000000000001" customHeight="1" x14ac:dyDescent="0.2">
      <c r="A63" s="12" t="s">
        <v>65</v>
      </c>
      <c r="B63" s="18" t="s">
        <v>248</v>
      </c>
      <c r="C63" s="12" t="s">
        <v>746</v>
      </c>
      <c r="D63" s="12" t="s">
        <v>749</v>
      </c>
      <c r="E63" s="19" t="s">
        <v>5</v>
      </c>
      <c r="F63" s="19" t="s">
        <v>6</v>
      </c>
      <c r="G63" s="19" t="s">
        <v>3639</v>
      </c>
      <c r="H63" s="12" t="s">
        <v>2802</v>
      </c>
      <c r="I63" s="20">
        <v>5230.43</v>
      </c>
      <c r="J63" s="12" t="s">
        <v>2325</v>
      </c>
      <c r="K63" s="12" t="s">
        <v>3640</v>
      </c>
      <c r="L63" s="12" t="s">
        <v>7978</v>
      </c>
      <c r="M63" s="12"/>
      <c r="N63" s="12" t="s">
        <v>7927</v>
      </c>
      <c r="O63" s="20">
        <v>0</v>
      </c>
      <c r="P63" s="20">
        <v>10000</v>
      </c>
      <c r="Q63" s="20">
        <v>0</v>
      </c>
      <c r="R63" s="20">
        <v>0</v>
      </c>
      <c r="S63" s="20">
        <v>600</v>
      </c>
      <c r="U63" s="22" t="str">
        <f>IFERROR(VLOOKUP(B63,[1]Planilha1!$A$1:$B$34,2,FALSE),"Liberado")</f>
        <v>Liberado</v>
      </c>
    </row>
    <row r="64" spans="1:21" s="21" customFormat="1" ht="20.100000000000001" customHeight="1" x14ac:dyDescent="0.2">
      <c r="A64" s="12" t="s">
        <v>65</v>
      </c>
      <c r="B64" s="18" t="s">
        <v>248</v>
      </c>
      <c r="C64" s="12" t="s">
        <v>754</v>
      </c>
      <c r="D64" s="12" t="s">
        <v>8576</v>
      </c>
      <c r="E64" s="19" t="s">
        <v>5</v>
      </c>
      <c r="F64" s="19" t="s">
        <v>8078</v>
      </c>
      <c r="G64" s="19" t="s">
        <v>8577</v>
      </c>
      <c r="H64" s="12" t="s">
        <v>8578</v>
      </c>
      <c r="I64" s="20">
        <v>0</v>
      </c>
      <c r="J64" s="12" t="s">
        <v>2325</v>
      </c>
      <c r="K64" s="12" t="s">
        <v>8579</v>
      </c>
      <c r="L64" s="12" t="s">
        <v>7875</v>
      </c>
      <c r="M64" s="12"/>
      <c r="N64" s="12" t="s">
        <v>8580</v>
      </c>
      <c r="O64" s="20">
        <v>0</v>
      </c>
      <c r="P64" s="20">
        <v>0</v>
      </c>
      <c r="Q64" s="20">
        <v>0</v>
      </c>
      <c r="R64" s="20">
        <v>0</v>
      </c>
      <c r="S64" s="20">
        <v>60</v>
      </c>
      <c r="U64" s="22" t="str">
        <f>IFERROR(VLOOKUP(B64,[1]Planilha1!$A$1:$B$34,2,FALSE),"Liberado")</f>
        <v>Liberado</v>
      </c>
    </row>
    <row r="65" spans="1:21" s="21" customFormat="1" ht="20.100000000000001" customHeight="1" x14ac:dyDescent="0.2">
      <c r="A65" s="12" t="s">
        <v>65</v>
      </c>
      <c r="B65" s="18" t="s">
        <v>248</v>
      </c>
      <c r="C65" s="70" t="s">
        <v>337</v>
      </c>
      <c r="D65" s="12" t="s">
        <v>831</v>
      </c>
      <c r="E65" s="19" t="s">
        <v>5</v>
      </c>
      <c r="F65" s="19" t="s">
        <v>3827</v>
      </c>
      <c r="G65" s="19" t="s">
        <v>3828</v>
      </c>
      <c r="H65" s="12" t="s">
        <v>3829</v>
      </c>
      <c r="I65" s="20">
        <v>24027.5</v>
      </c>
      <c r="J65" s="12" t="s">
        <v>2258</v>
      </c>
      <c r="K65" s="12" t="s">
        <v>3830</v>
      </c>
      <c r="L65" s="12" t="s">
        <v>2260</v>
      </c>
      <c r="M65" s="12"/>
      <c r="N65" s="12" t="s">
        <v>3831</v>
      </c>
      <c r="O65" s="20">
        <v>0</v>
      </c>
      <c r="P65" s="20">
        <v>0</v>
      </c>
      <c r="Q65" s="20">
        <v>0</v>
      </c>
      <c r="R65" s="20">
        <v>0</v>
      </c>
      <c r="S65" s="20">
        <v>1040</v>
      </c>
      <c r="U65" s="22" t="str">
        <f>IFERROR(VLOOKUP(B65,[1]Planilha1!$A$1:$B$34,2,FALSE),"Liberado")</f>
        <v>Liberado</v>
      </c>
    </row>
    <row r="66" spans="1:21" s="21" customFormat="1" ht="20.100000000000001" customHeight="1" x14ac:dyDescent="0.2">
      <c r="A66" s="12" t="s">
        <v>65</v>
      </c>
      <c r="B66" s="18" t="s">
        <v>248</v>
      </c>
      <c r="C66" s="70" t="s">
        <v>337</v>
      </c>
      <c r="D66" s="12" t="s">
        <v>832</v>
      </c>
      <c r="E66" s="19" t="s">
        <v>5</v>
      </c>
      <c r="F66" s="19" t="s">
        <v>2324</v>
      </c>
      <c r="G66" s="19" t="s">
        <v>3832</v>
      </c>
      <c r="H66" s="12" t="s">
        <v>2910</v>
      </c>
      <c r="I66" s="20">
        <v>30000</v>
      </c>
      <c r="J66" s="12" t="s">
        <v>2247</v>
      </c>
      <c r="K66" s="12" t="s">
        <v>3833</v>
      </c>
      <c r="L66" s="12" t="s">
        <v>8621</v>
      </c>
      <c r="M66" s="12"/>
      <c r="N66" s="12" t="s">
        <v>3834</v>
      </c>
      <c r="O66" s="20">
        <v>0</v>
      </c>
      <c r="P66" s="20">
        <v>4000</v>
      </c>
      <c r="Q66" s="20">
        <v>0</v>
      </c>
      <c r="R66" s="20">
        <v>0</v>
      </c>
      <c r="S66" s="20">
        <v>880</v>
      </c>
      <c r="U66" s="22" t="str">
        <f>IFERROR(VLOOKUP(B66,[1]Planilha1!$A$1:$B$34,2,FALSE),"Liberado")</f>
        <v>Liberado</v>
      </c>
    </row>
    <row r="67" spans="1:21" s="21" customFormat="1" ht="20.100000000000001" customHeight="1" x14ac:dyDescent="0.2">
      <c r="A67" s="12" t="s">
        <v>65</v>
      </c>
      <c r="B67" s="18" t="s">
        <v>248</v>
      </c>
      <c r="C67" s="70" t="s">
        <v>337</v>
      </c>
      <c r="D67" s="12" t="s">
        <v>832</v>
      </c>
      <c r="E67" s="19" t="s">
        <v>5</v>
      </c>
      <c r="F67" s="19" t="s">
        <v>2324</v>
      </c>
      <c r="G67" s="19" t="s">
        <v>3835</v>
      </c>
      <c r="H67" s="12" t="s">
        <v>2910</v>
      </c>
      <c r="I67" s="20">
        <v>30000</v>
      </c>
      <c r="J67" s="12" t="s">
        <v>2247</v>
      </c>
      <c r="K67" s="12" t="s">
        <v>3836</v>
      </c>
      <c r="L67" s="12" t="s">
        <v>2249</v>
      </c>
      <c r="M67" s="12"/>
      <c r="N67" s="12" t="s">
        <v>3837</v>
      </c>
      <c r="O67" s="20">
        <v>0</v>
      </c>
      <c r="P67" s="20">
        <v>10000</v>
      </c>
      <c r="Q67" s="20">
        <v>0</v>
      </c>
      <c r="R67" s="20">
        <v>0</v>
      </c>
      <c r="S67" s="20">
        <v>880</v>
      </c>
      <c r="U67" s="22" t="str">
        <f>IFERROR(VLOOKUP(B67,[1]Planilha1!$A$1:$B$34,2,FALSE),"Liberado")</f>
        <v>Liberado</v>
      </c>
    </row>
    <row r="68" spans="1:21" s="21" customFormat="1" ht="20.100000000000001" customHeight="1" x14ac:dyDescent="0.2">
      <c r="A68" s="12" t="s">
        <v>65</v>
      </c>
      <c r="B68" s="18" t="s">
        <v>248</v>
      </c>
      <c r="C68" s="70" t="s">
        <v>337</v>
      </c>
      <c r="D68" s="12" t="s">
        <v>832</v>
      </c>
      <c r="E68" s="19" t="s">
        <v>5</v>
      </c>
      <c r="F68" s="19" t="s">
        <v>2244</v>
      </c>
      <c r="G68" s="19" t="s">
        <v>3838</v>
      </c>
      <c r="H68" s="12" t="s">
        <v>2910</v>
      </c>
      <c r="I68" s="20">
        <v>30000</v>
      </c>
      <c r="J68" s="12" t="s">
        <v>2247</v>
      </c>
      <c r="K68" s="12" t="s">
        <v>3839</v>
      </c>
      <c r="L68" s="12" t="s">
        <v>2249</v>
      </c>
      <c r="M68" s="12"/>
      <c r="N68" s="12" t="s">
        <v>2323</v>
      </c>
      <c r="O68" s="20">
        <v>0</v>
      </c>
      <c r="P68" s="20">
        <v>10000</v>
      </c>
      <c r="Q68" s="20">
        <v>0</v>
      </c>
      <c r="R68" s="20">
        <v>0</v>
      </c>
      <c r="S68" s="20">
        <v>880</v>
      </c>
      <c r="U68" s="22" t="str">
        <f>IFERROR(VLOOKUP(B68,[1]Planilha1!$A$1:$B$34,2,FALSE),"Liberado")</f>
        <v>Liberado</v>
      </c>
    </row>
    <row r="69" spans="1:21" s="21" customFormat="1" ht="20.100000000000001" customHeight="1" x14ac:dyDescent="0.2">
      <c r="A69" s="12" t="s">
        <v>65</v>
      </c>
      <c r="B69" s="18" t="s">
        <v>248</v>
      </c>
      <c r="C69" s="70" t="s">
        <v>337</v>
      </c>
      <c r="D69" s="12" t="s">
        <v>832</v>
      </c>
      <c r="E69" s="19" t="s">
        <v>5</v>
      </c>
      <c r="F69" s="19" t="s">
        <v>2244</v>
      </c>
      <c r="G69" s="19" t="s">
        <v>3840</v>
      </c>
      <c r="H69" s="12" t="s">
        <v>2910</v>
      </c>
      <c r="I69" s="20">
        <v>30000</v>
      </c>
      <c r="J69" s="12" t="s">
        <v>2247</v>
      </c>
      <c r="K69" s="12" t="s">
        <v>3841</v>
      </c>
      <c r="L69" s="12" t="s">
        <v>2249</v>
      </c>
      <c r="M69" s="12"/>
      <c r="N69" s="12" t="s">
        <v>3842</v>
      </c>
      <c r="O69" s="20">
        <v>0</v>
      </c>
      <c r="P69" s="20">
        <v>10000</v>
      </c>
      <c r="Q69" s="20">
        <v>0</v>
      </c>
      <c r="R69" s="20">
        <v>0</v>
      </c>
      <c r="S69" s="20">
        <v>880</v>
      </c>
      <c r="U69" s="22" t="str">
        <f>IFERROR(VLOOKUP(B69,[1]Planilha1!$A$1:$B$34,2,FALSE),"Liberado")</f>
        <v>Liberado</v>
      </c>
    </row>
    <row r="70" spans="1:21" s="21" customFormat="1" ht="20.100000000000001" customHeight="1" x14ac:dyDescent="0.2">
      <c r="A70" s="12" t="s">
        <v>65</v>
      </c>
      <c r="B70" s="18" t="s">
        <v>248</v>
      </c>
      <c r="C70" s="12" t="s">
        <v>337</v>
      </c>
      <c r="D70" s="12" t="s">
        <v>884</v>
      </c>
      <c r="E70" s="19" t="s">
        <v>5</v>
      </c>
      <c r="F70" s="19" t="s">
        <v>2244</v>
      </c>
      <c r="G70" s="19" t="s">
        <v>3988</v>
      </c>
      <c r="H70" s="12" t="s">
        <v>3868</v>
      </c>
      <c r="I70" s="20">
        <v>1317</v>
      </c>
      <c r="J70" s="12" t="s">
        <v>2325</v>
      </c>
      <c r="K70" s="12" t="s">
        <v>3989</v>
      </c>
      <c r="L70" s="12" t="s">
        <v>2840</v>
      </c>
      <c r="M70" s="12"/>
      <c r="N70" s="12" t="s">
        <v>8111</v>
      </c>
      <c r="O70" s="20">
        <v>8000</v>
      </c>
      <c r="P70" s="20">
        <v>0</v>
      </c>
      <c r="Q70" s="20">
        <v>0</v>
      </c>
      <c r="R70" s="20">
        <v>0</v>
      </c>
      <c r="S70" s="20">
        <v>1800</v>
      </c>
      <c r="U70" s="22" t="str">
        <f>IFERROR(VLOOKUP(B70,[1]Planilha1!$A$1:$B$34,2,FALSE),"Liberado")</f>
        <v>Liberado</v>
      </c>
    </row>
    <row r="71" spans="1:21" s="21" customFormat="1" ht="20.100000000000001" customHeight="1" x14ac:dyDescent="0.2">
      <c r="A71" s="12" t="s">
        <v>65</v>
      </c>
      <c r="B71" s="18" t="s">
        <v>248</v>
      </c>
      <c r="C71" s="12" t="s">
        <v>337</v>
      </c>
      <c r="D71" s="12" t="s">
        <v>843</v>
      </c>
      <c r="E71" s="19" t="s">
        <v>5</v>
      </c>
      <c r="F71" s="19" t="s">
        <v>2244</v>
      </c>
      <c r="G71" s="19" t="s">
        <v>3869</v>
      </c>
      <c r="H71" s="12" t="s">
        <v>3870</v>
      </c>
      <c r="I71" s="20">
        <v>20763.2</v>
      </c>
      <c r="J71" s="12" t="s">
        <v>2325</v>
      </c>
      <c r="K71" s="12" t="s">
        <v>3871</v>
      </c>
      <c r="L71" s="12" t="s">
        <v>2260</v>
      </c>
      <c r="M71" s="12"/>
      <c r="N71" s="12" t="s">
        <v>7927</v>
      </c>
      <c r="O71" s="20">
        <v>0</v>
      </c>
      <c r="P71" s="20">
        <v>10000</v>
      </c>
      <c r="Q71" s="20">
        <v>0</v>
      </c>
      <c r="R71" s="20">
        <v>0</v>
      </c>
      <c r="S71" s="20">
        <v>1200</v>
      </c>
      <c r="U71" s="22" t="str">
        <f>IFERROR(VLOOKUP(B71,[1]Planilha1!$A$1:$B$34,2,FALSE),"Liberado")</f>
        <v>Liberado</v>
      </c>
    </row>
    <row r="72" spans="1:21" s="21" customFormat="1" ht="20.100000000000001" customHeight="1" x14ac:dyDescent="0.2">
      <c r="A72" s="12" t="s">
        <v>65</v>
      </c>
      <c r="B72" s="18" t="s">
        <v>248</v>
      </c>
      <c r="C72" s="12" t="s">
        <v>337</v>
      </c>
      <c r="D72" s="12" t="s">
        <v>885</v>
      </c>
      <c r="E72" s="19" t="s">
        <v>5</v>
      </c>
      <c r="F72" s="19" t="s">
        <v>10</v>
      </c>
      <c r="G72" s="19" t="s">
        <v>3990</v>
      </c>
      <c r="H72" s="12" t="s">
        <v>2314</v>
      </c>
      <c r="I72" s="20">
        <v>12756</v>
      </c>
      <c r="J72" s="12" t="s">
        <v>2325</v>
      </c>
      <c r="K72" s="12" t="s">
        <v>3991</v>
      </c>
      <c r="L72" s="12" t="s">
        <v>2260</v>
      </c>
      <c r="M72" s="12"/>
      <c r="N72" s="12" t="s">
        <v>7927</v>
      </c>
      <c r="O72" s="20">
        <v>0</v>
      </c>
      <c r="P72" s="20">
        <v>10000</v>
      </c>
      <c r="Q72" s="20">
        <v>0</v>
      </c>
      <c r="R72" s="20">
        <v>0</v>
      </c>
      <c r="S72" s="20">
        <v>960</v>
      </c>
      <c r="U72" s="22" t="str">
        <f>IFERROR(VLOOKUP(B72,[1]Planilha1!$A$1:$B$34,2,FALSE),"Liberado")</f>
        <v>Liberado</v>
      </c>
    </row>
    <row r="73" spans="1:21" s="21" customFormat="1" ht="20.100000000000001" customHeight="1" x14ac:dyDescent="0.2">
      <c r="A73" s="12" t="s">
        <v>65</v>
      </c>
      <c r="B73" s="18" t="s">
        <v>248</v>
      </c>
      <c r="C73" s="12" t="s">
        <v>337</v>
      </c>
      <c r="D73" s="12" t="s">
        <v>886</v>
      </c>
      <c r="E73" s="19" t="s">
        <v>5</v>
      </c>
      <c r="F73" s="19" t="s">
        <v>2324</v>
      </c>
      <c r="G73" s="19" t="s">
        <v>3992</v>
      </c>
      <c r="H73" s="12" t="s">
        <v>3868</v>
      </c>
      <c r="I73" s="20">
        <v>8225</v>
      </c>
      <c r="J73" s="12" t="s">
        <v>2325</v>
      </c>
      <c r="K73" s="12" t="s">
        <v>3993</v>
      </c>
      <c r="L73" s="12" t="s">
        <v>3058</v>
      </c>
      <c r="M73" s="12"/>
      <c r="N73" s="12" t="s">
        <v>7927</v>
      </c>
      <c r="O73" s="20">
        <v>0</v>
      </c>
      <c r="P73" s="20">
        <v>10000</v>
      </c>
      <c r="Q73" s="20">
        <v>0</v>
      </c>
      <c r="R73" s="20">
        <v>0</v>
      </c>
      <c r="S73" s="20">
        <v>720</v>
      </c>
      <c r="U73" s="22" t="str">
        <f>IFERROR(VLOOKUP(B73,[1]Planilha1!$A$1:$B$34,2,FALSE),"Liberado")</f>
        <v>Liberado</v>
      </c>
    </row>
    <row r="74" spans="1:21" s="21" customFormat="1" ht="20.100000000000001" customHeight="1" x14ac:dyDescent="0.2">
      <c r="A74" s="12" t="s">
        <v>65</v>
      </c>
      <c r="B74" s="18" t="s">
        <v>248</v>
      </c>
      <c r="C74" s="12" t="s">
        <v>337</v>
      </c>
      <c r="D74" s="12" t="s">
        <v>8643</v>
      </c>
      <c r="E74" s="19" t="s">
        <v>5</v>
      </c>
      <c r="F74" s="19" t="s">
        <v>2273</v>
      </c>
      <c r="G74" s="19" t="s">
        <v>8644</v>
      </c>
      <c r="H74" s="12" t="s">
        <v>3868</v>
      </c>
      <c r="I74" s="20">
        <v>9370</v>
      </c>
      <c r="J74" s="12" t="s">
        <v>2247</v>
      </c>
      <c r="K74" s="12" t="s">
        <v>8645</v>
      </c>
      <c r="L74" s="12" t="s">
        <v>3974</v>
      </c>
      <c r="M74" s="12"/>
      <c r="N74" s="12" t="s">
        <v>8646</v>
      </c>
      <c r="O74" s="20">
        <v>0</v>
      </c>
      <c r="P74" s="20">
        <v>8000</v>
      </c>
      <c r="Q74" s="20">
        <v>0</v>
      </c>
      <c r="R74" s="20">
        <v>0</v>
      </c>
      <c r="S74" s="20">
        <v>120</v>
      </c>
      <c r="U74" s="22" t="str">
        <f>IFERROR(VLOOKUP(B74,[1]Planilha1!$A$1:$B$34,2,FALSE),"Liberado")</f>
        <v>Liberado</v>
      </c>
    </row>
    <row r="75" spans="1:21" s="21" customFormat="1" ht="20.100000000000001" customHeight="1" x14ac:dyDescent="0.2">
      <c r="A75" s="12" t="s">
        <v>65</v>
      </c>
      <c r="B75" s="18" t="s">
        <v>248</v>
      </c>
      <c r="C75" s="12" t="s">
        <v>337</v>
      </c>
      <c r="D75" s="12" t="s">
        <v>844</v>
      </c>
      <c r="E75" s="19" t="s">
        <v>5</v>
      </c>
      <c r="F75" s="19" t="s">
        <v>2273</v>
      </c>
      <c r="G75" s="19" t="s">
        <v>3872</v>
      </c>
      <c r="H75" s="12" t="s">
        <v>3592</v>
      </c>
      <c r="I75" s="20">
        <v>10000</v>
      </c>
      <c r="J75" s="12" t="s">
        <v>2247</v>
      </c>
      <c r="K75" s="12" t="s">
        <v>3873</v>
      </c>
      <c r="L75" s="12" t="s">
        <v>8533</v>
      </c>
      <c r="M75" s="12"/>
      <c r="N75" s="12" t="s">
        <v>3874</v>
      </c>
      <c r="O75" s="20">
        <v>0</v>
      </c>
      <c r="P75" s="20">
        <v>10000</v>
      </c>
      <c r="Q75" s="20">
        <v>0</v>
      </c>
      <c r="R75" s="20">
        <v>0</v>
      </c>
      <c r="S75" s="20">
        <v>240</v>
      </c>
      <c r="U75" s="22" t="str">
        <f>IFERROR(VLOOKUP(B75,[1]Planilha1!$A$1:$B$34,2,FALSE),"Liberado")</f>
        <v>Liberado</v>
      </c>
    </row>
    <row r="76" spans="1:21" s="21" customFormat="1" ht="20.100000000000001" customHeight="1" x14ac:dyDescent="0.2">
      <c r="A76" s="12" t="s">
        <v>65</v>
      </c>
      <c r="B76" s="18" t="s">
        <v>248</v>
      </c>
      <c r="C76" s="12" t="s">
        <v>381</v>
      </c>
      <c r="D76" s="12" t="s">
        <v>846</v>
      </c>
      <c r="E76" s="19" t="s">
        <v>5</v>
      </c>
      <c r="F76" s="19" t="s">
        <v>2434</v>
      </c>
      <c r="G76" s="19" t="s">
        <v>3879</v>
      </c>
      <c r="H76" s="12" t="s">
        <v>3880</v>
      </c>
      <c r="I76" s="20">
        <v>8145</v>
      </c>
      <c r="J76" s="12" t="s">
        <v>2247</v>
      </c>
      <c r="K76" s="12" t="s">
        <v>3881</v>
      </c>
      <c r="L76" s="12" t="s">
        <v>5290</v>
      </c>
      <c r="M76" s="12"/>
      <c r="N76" s="12" t="s">
        <v>3882</v>
      </c>
      <c r="O76" s="20">
        <v>0</v>
      </c>
      <c r="P76" s="20">
        <v>8000</v>
      </c>
      <c r="Q76" s="20">
        <v>0</v>
      </c>
      <c r="R76" s="20">
        <v>0</v>
      </c>
      <c r="S76" s="20">
        <v>760</v>
      </c>
      <c r="U76" s="22" t="str">
        <f>IFERROR(VLOOKUP(B76,[1]Planilha1!$A$1:$B$34,2,FALSE),"Liberado")</f>
        <v>Liberado</v>
      </c>
    </row>
    <row r="77" spans="1:21" s="21" customFormat="1" ht="20.100000000000001" customHeight="1" x14ac:dyDescent="0.2">
      <c r="A77" s="12" t="s">
        <v>65</v>
      </c>
      <c r="B77" s="18" t="s">
        <v>248</v>
      </c>
      <c r="C77" s="12" t="s">
        <v>320</v>
      </c>
      <c r="D77" s="12" t="s">
        <v>849</v>
      </c>
      <c r="E77" s="19" t="s">
        <v>5</v>
      </c>
      <c r="F77" s="19" t="s">
        <v>2273</v>
      </c>
      <c r="G77" s="19" t="s">
        <v>3890</v>
      </c>
      <c r="H77" s="12" t="s">
        <v>3067</v>
      </c>
      <c r="I77" s="20">
        <v>1328</v>
      </c>
      <c r="J77" s="12" t="s">
        <v>2247</v>
      </c>
      <c r="K77" s="12" t="s">
        <v>3891</v>
      </c>
      <c r="L77" s="12" t="s">
        <v>2879</v>
      </c>
      <c r="M77" s="12"/>
      <c r="N77" s="12" t="s">
        <v>3892</v>
      </c>
      <c r="O77" s="20">
        <v>0</v>
      </c>
      <c r="P77" s="20">
        <v>7000</v>
      </c>
      <c r="Q77" s="20">
        <v>0</v>
      </c>
      <c r="R77" s="20">
        <v>0</v>
      </c>
      <c r="S77" s="20">
        <v>1680</v>
      </c>
      <c r="U77" s="22" t="str">
        <f>IFERROR(VLOOKUP(B77,[1]Planilha1!$A$1:$B$34,2,FALSE),"Liberado")</f>
        <v>Liberado</v>
      </c>
    </row>
    <row r="78" spans="1:21" s="21" customFormat="1" ht="20.100000000000001" customHeight="1" x14ac:dyDescent="0.2">
      <c r="A78" s="12" t="s">
        <v>65</v>
      </c>
      <c r="B78" s="18" t="s">
        <v>248</v>
      </c>
      <c r="C78" s="12" t="s">
        <v>320</v>
      </c>
      <c r="D78" s="12" t="s">
        <v>850</v>
      </c>
      <c r="E78" s="19" t="s">
        <v>5</v>
      </c>
      <c r="F78" s="19" t="s">
        <v>2273</v>
      </c>
      <c r="G78" s="19" t="s">
        <v>3893</v>
      </c>
      <c r="H78" s="12" t="s">
        <v>3067</v>
      </c>
      <c r="I78" s="20">
        <v>1388</v>
      </c>
      <c r="J78" s="12" t="s">
        <v>2247</v>
      </c>
      <c r="K78" s="12" t="s">
        <v>3894</v>
      </c>
      <c r="L78" s="12" t="s">
        <v>2249</v>
      </c>
      <c r="M78" s="12"/>
      <c r="N78" s="12" t="s">
        <v>3895</v>
      </c>
      <c r="O78" s="20">
        <v>0</v>
      </c>
      <c r="P78" s="20">
        <v>8000</v>
      </c>
      <c r="Q78" s="20">
        <v>0</v>
      </c>
      <c r="R78" s="20">
        <v>0</v>
      </c>
      <c r="S78" s="20">
        <v>1280</v>
      </c>
      <c r="U78" s="22" t="str">
        <f>IFERROR(VLOOKUP(B78,[1]Planilha1!$A$1:$B$34,2,FALSE),"Liberado")</f>
        <v>Liberado</v>
      </c>
    </row>
    <row r="79" spans="1:21" s="21" customFormat="1" ht="20.100000000000001" customHeight="1" x14ac:dyDescent="0.2">
      <c r="A79" s="12" t="s">
        <v>65</v>
      </c>
      <c r="B79" s="18" t="s">
        <v>248</v>
      </c>
      <c r="C79" s="12" t="s">
        <v>534</v>
      </c>
      <c r="D79" s="12" t="s">
        <v>851</v>
      </c>
      <c r="E79" s="19" t="s">
        <v>5</v>
      </c>
      <c r="F79" s="19" t="s">
        <v>14</v>
      </c>
      <c r="G79" s="19" t="s">
        <v>3896</v>
      </c>
      <c r="H79" s="12" t="s">
        <v>3868</v>
      </c>
      <c r="I79" s="20">
        <v>1388.7</v>
      </c>
      <c r="J79" s="12" t="s">
        <v>2247</v>
      </c>
      <c r="K79" s="12" t="s">
        <v>3897</v>
      </c>
      <c r="L79" s="12" t="s">
        <v>2249</v>
      </c>
      <c r="M79" s="12"/>
      <c r="N79" s="12" t="s">
        <v>3898</v>
      </c>
      <c r="O79" s="20">
        <v>0</v>
      </c>
      <c r="P79" s="20">
        <v>7000</v>
      </c>
      <c r="Q79" s="20">
        <v>0</v>
      </c>
      <c r="R79" s="20">
        <v>0</v>
      </c>
      <c r="S79" s="20">
        <v>1920</v>
      </c>
      <c r="U79" s="22" t="str">
        <f>IFERROR(VLOOKUP(B79,[1]Planilha1!$A$1:$B$34,2,FALSE),"Liberado")</f>
        <v>Liberado</v>
      </c>
    </row>
    <row r="80" spans="1:21" s="21" customFormat="1" ht="20.100000000000001" customHeight="1" x14ac:dyDescent="0.2">
      <c r="A80" s="12" t="s">
        <v>65</v>
      </c>
      <c r="B80" s="18" t="s">
        <v>248</v>
      </c>
      <c r="C80" s="12" t="s">
        <v>534</v>
      </c>
      <c r="D80" s="12" t="s">
        <v>852</v>
      </c>
      <c r="E80" s="19" t="s">
        <v>5</v>
      </c>
      <c r="F80" s="19" t="s">
        <v>10</v>
      </c>
      <c r="G80" s="19" t="s">
        <v>3899</v>
      </c>
      <c r="H80" s="12" t="s">
        <v>3900</v>
      </c>
      <c r="I80" s="20">
        <v>41623.86</v>
      </c>
      <c r="J80" s="12" t="s">
        <v>2325</v>
      </c>
      <c r="K80" s="12" t="s">
        <v>3901</v>
      </c>
      <c r="L80" s="12" t="s">
        <v>2334</v>
      </c>
      <c r="M80" s="12"/>
      <c r="N80" s="12" t="s">
        <v>8337</v>
      </c>
      <c r="O80" s="20">
        <v>10000</v>
      </c>
      <c r="P80" s="20">
        <v>0</v>
      </c>
      <c r="Q80" s="20">
        <v>0</v>
      </c>
      <c r="R80" s="20">
        <v>0</v>
      </c>
      <c r="S80" s="20">
        <v>1160</v>
      </c>
      <c r="U80" s="22" t="str">
        <f>IFERROR(VLOOKUP(B80,[1]Planilha1!$A$1:$B$34,2,FALSE),"Liberado")</f>
        <v>Liberado</v>
      </c>
    </row>
    <row r="81" spans="1:21" s="21" customFormat="1" ht="20.100000000000001" customHeight="1" x14ac:dyDescent="0.2">
      <c r="A81" s="12" t="s">
        <v>65</v>
      </c>
      <c r="B81" s="18" t="s">
        <v>248</v>
      </c>
      <c r="C81" s="12" t="s">
        <v>534</v>
      </c>
      <c r="D81" s="12" t="s">
        <v>8652</v>
      </c>
      <c r="E81" s="19" t="s">
        <v>5</v>
      </c>
      <c r="F81" s="19" t="s">
        <v>8</v>
      </c>
      <c r="G81" s="19" t="s">
        <v>8653</v>
      </c>
      <c r="H81" s="12" t="s">
        <v>3900</v>
      </c>
      <c r="I81" s="20">
        <v>8380</v>
      </c>
      <c r="J81" s="12" t="s">
        <v>2247</v>
      </c>
      <c r="K81" s="12" t="s">
        <v>8654</v>
      </c>
      <c r="L81" s="12" t="s">
        <v>4044</v>
      </c>
      <c r="M81" s="12"/>
      <c r="N81" s="12" t="s">
        <v>8655</v>
      </c>
      <c r="O81" s="20">
        <v>0</v>
      </c>
      <c r="P81" s="20">
        <v>5000</v>
      </c>
      <c r="Q81" s="20">
        <v>0</v>
      </c>
      <c r="R81" s="20">
        <v>0</v>
      </c>
      <c r="S81" s="20">
        <v>560</v>
      </c>
      <c r="U81" s="22" t="str">
        <f>IFERROR(VLOOKUP(B81,[1]Planilha1!$A$1:$B$34,2,FALSE),"Liberado")</f>
        <v>Liberado</v>
      </c>
    </row>
    <row r="82" spans="1:21" s="21" customFormat="1" ht="20.100000000000001" customHeight="1" x14ac:dyDescent="0.2">
      <c r="A82" s="12" t="s">
        <v>65</v>
      </c>
      <c r="B82" s="18" t="s">
        <v>248</v>
      </c>
      <c r="C82" s="12" t="s">
        <v>534</v>
      </c>
      <c r="D82" s="12" t="s">
        <v>853</v>
      </c>
      <c r="E82" s="19" t="s">
        <v>5</v>
      </c>
      <c r="F82" s="19" t="s">
        <v>2273</v>
      </c>
      <c r="G82" s="19" t="s">
        <v>3902</v>
      </c>
      <c r="H82" s="12" t="s">
        <v>3900</v>
      </c>
      <c r="I82" s="20">
        <v>8465</v>
      </c>
      <c r="J82" s="12" t="s">
        <v>2247</v>
      </c>
      <c r="K82" s="12" t="s">
        <v>3903</v>
      </c>
      <c r="L82" s="12" t="s">
        <v>8656</v>
      </c>
      <c r="M82" s="12"/>
      <c r="N82" s="12" t="s">
        <v>2323</v>
      </c>
      <c r="O82" s="20">
        <v>5640</v>
      </c>
      <c r="P82" s="20">
        <v>0</v>
      </c>
      <c r="Q82" s="20">
        <v>0</v>
      </c>
      <c r="R82" s="20">
        <v>0</v>
      </c>
      <c r="S82" s="20">
        <v>440</v>
      </c>
      <c r="U82" s="22" t="str">
        <f>IFERROR(VLOOKUP(B82,[1]Planilha1!$A$1:$B$34,2,FALSE),"Liberado")</f>
        <v>Liberado</v>
      </c>
    </row>
    <row r="83" spans="1:21" s="21" customFormat="1" ht="20.100000000000001" customHeight="1" x14ac:dyDescent="0.2">
      <c r="A83" s="12" t="s">
        <v>65</v>
      </c>
      <c r="B83" s="18" t="s">
        <v>248</v>
      </c>
      <c r="C83" s="12" t="s">
        <v>556</v>
      </c>
      <c r="D83" s="12" t="s">
        <v>854</v>
      </c>
      <c r="E83" s="19" t="s">
        <v>5</v>
      </c>
      <c r="F83" s="19" t="s">
        <v>2273</v>
      </c>
      <c r="G83" s="19" t="s">
        <v>3904</v>
      </c>
      <c r="H83" s="12" t="s">
        <v>3589</v>
      </c>
      <c r="I83" s="20">
        <v>1238</v>
      </c>
      <c r="J83" s="12" t="s">
        <v>2325</v>
      </c>
      <c r="K83" s="12" t="s">
        <v>3905</v>
      </c>
      <c r="L83" s="12" t="s">
        <v>8569</v>
      </c>
      <c r="M83" s="12"/>
      <c r="N83" s="12" t="s">
        <v>7927</v>
      </c>
      <c r="O83" s="20">
        <v>0</v>
      </c>
      <c r="P83" s="20">
        <v>10000</v>
      </c>
      <c r="Q83" s="20">
        <v>0</v>
      </c>
      <c r="R83" s="20">
        <v>0</v>
      </c>
      <c r="S83" s="20">
        <v>400</v>
      </c>
      <c r="U83" s="22" t="str">
        <f>IFERROR(VLOOKUP(B83,[1]Planilha1!$A$1:$B$34,2,FALSE),"Liberado")</f>
        <v>Liberado</v>
      </c>
    </row>
    <row r="84" spans="1:21" s="21" customFormat="1" ht="20.100000000000001" customHeight="1" x14ac:dyDescent="0.2">
      <c r="A84" s="12" t="s">
        <v>65</v>
      </c>
      <c r="B84" s="18" t="s">
        <v>248</v>
      </c>
      <c r="C84" s="12" t="s">
        <v>556</v>
      </c>
      <c r="D84" s="12" t="s">
        <v>855</v>
      </c>
      <c r="E84" s="19" t="s">
        <v>5</v>
      </c>
      <c r="F84" s="19" t="s">
        <v>2273</v>
      </c>
      <c r="G84" s="19" t="s">
        <v>3906</v>
      </c>
      <c r="H84" s="12" t="s">
        <v>3580</v>
      </c>
      <c r="I84" s="20">
        <v>1268</v>
      </c>
      <c r="J84" s="12" t="s">
        <v>2247</v>
      </c>
      <c r="K84" s="12" t="s">
        <v>3907</v>
      </c>
      <c r="L84" s="12" t="s">
        <v>2249</v>
      </c>
      <c r="M84" s="12"/>
      <c r="N84" s="12" t="s">
        <v>3885</v>
      </c>
      <c r="O84" s="20">
        <v>0</v>
      </c>
      <c r="P84" s="20">
        <v>10000</v>
      </c>
      <c r="Q84" s="20">
        <v>0</v>
      </c>
      <c r="R84" s="20">
        <v>0</v>
      </c>
      <c r="S84" s="20">
        <v>1920</v>
      </c>
      <c r="U84" s="22" t="str">
        <f>IFERROR(VLOOKUP(B84,[1]Planilha1!$A$1:$B$34,2,FALSE),"Liberado")</f>
        <v>Liberado</v>
      </c>
    </row>
    <row r="85" spans="1:21" s="21" customFormat="1" ht="20.100000000000001" customHeight="1" x14ac:dyDescent="0.2">
      <c r="A85" s="12" t="s">
        <v>65</v>
      </c>
      <c r="B85" s="18" t="s">
        <v>248</v>
      </c>
      <c r="C85" s="12" t="s">
        <v>556</v>
      </c>
      <c r="D85" s="12" t="s">
        <v>856</v>
      </c>
      <c r="E85" s="19" t="s">
        <v>5</v>
      </c>
      <c r="F85" s="19" t="s">
        <v>6</v>
      </c>
      <c r="G85" s="19" t="s">
        <v>3908</v>
      </c>
      <c r="H85" s="12" t="s">
        <v>2314</v>
      </c>
      <c r="I85" s="20">
        <v>4181.92</v>
      </c>
      <c r="J85" s="12" t="s">
        <v>2325</v>
      </c>
      <c r="K85" s="12" t="s">
        <v>3909</v>
      </c>
      <c r="L85" s="12" t="s">
        <v>2672</v>
      </c>
      <c r="M85" s="12"/>
      <c r="N85" s="12" t="s">
        <v>7927</v>
      </c>
      <c r="O85" s="20">
        <v>0</v>
      </c>
      <c r="P85" s="20">
        <v>10000</v>
      </c>
      <c r="Q85" s="20">
        <v>0</v>
      </c>
      <c r="R85" s="20">
        <v>0</v>
      </c>
      <c r="S85" s="20">
        <v>1600</v>
      </c>
      <c r="U85" s="22" t="str">
        <f>IFERROR(VLOOKUP(B85,[1]Planilha1!$A$1:$B$34,2,FALSE),"Liberado")</f>
        <v>Liberado</v>
      </c>
    </row>
    <row r="86" spans="1:21" s="21" customFormat="1" ht="20.100000000000001" customHeight="1" x14ac:dyDescent="0.2">
      <c r="A86" s="12" t="s">
        <v>65</v>
      </c>
      <c r="B86" s="18" t="s">
        <v>248</v>
      </c>
      <c r="C86" s="12" t="s">
        <v>556</v>
      </c>
      <c r="D86" s="12" t="s">
        <v>857</v>
      </c>
      <c r="E86" s="19" t="s">
        <v>5</v>
      </c>
      <c r="F86" s="19" t="s">
        <v>2324</v>
      </c>
      <c r="G86" s="19" t="s">
        <v>3910</v>
      </c>
      <c r="H86" s="12" t="s">
        <v>3911</v>
      </c>
      <c r="I86" s="20">
        <v>20000</v>
      </c>
      <c r="J86" s="12" t="s">
        <v>2325</v>
      </c>
      <c r="K86" s="12" t="s">
        <v>3912</v>
      </c>
      <c r="L86" s="12" t="s">
        <v>2326</v>
      </c>
      <c r="M86" s="12"/>
      <c r="N86" s="12" t="s">
        <v>7927</v>
      </c>
      <c r="O86" s="20">
        <v>0</v>
      </c>
      <c r="P86" s="20">
        <v>10000</v>
      </c>
      <c r="Q86" s="20">
        <v>0</v>
      </c>
      <c r="R86" s="20">
        <v>0</v>
      </c>
      <c r="S86" s="20">
        <v>880</v>
      </c>
      <c r="U86" s="22" t="str">
        <f>IFERROR(VLOOKUP(B86,[1]Planilha1!$A$1:$B$34,2,FALSE),"Liberado")</f>
        <v>Liberado</v>
      </c>
    </row>
    <row r="87" spans="1:21" s="21" customFormat="1" ht="20.100000000000001" customHeight="1" x14ac:dyDescent="0.2">
      <c r="A87" s="12" t="s">
        <v>65</v>
      </c>
      <c r="B87" s="18" t="s">
        <v>248</v>
      </c>
      <c r="C87" s="12" t="s">
        <v>556</v>
      </c>
      <c r="D87" s="12" t="s">
        <v>858</v>
      </c>
      <c r="E87" s="19" t="s">
        <v>5</v>
      </c>
      <c r="F87" s="19" t="s">
        <v>2673</v>
      </c>
      <c r="G87" s="19" t="s">
        <v>3913</v>
      </c>
      <c r="H87" s="12" t="s">
        <v>3868</v>
      </c>
      <c r="I87" s="20">
        <v>134640.34</v>
      </c>
      <c r="J87" s="12" t="s">
        <v>3914</v>
      </c>
      <c r="K87" s="12" t="s">
        <v>3915</v>
      </c>
      <c r="L87" s="12" t="s">
        <v>2672</v>
      </c>
      <c r="M87" s="12"/>
      <c r="N87" s="12" t="s">
        <v>3916</v>
      </c>
      <c r="O87" s="20">
        <v>0</v>
      </c>
      <c r="P87" s="20">
        <v>0</v>
      </c>
      <c r="Q87" s="20">
        <v>0</v>
      </c>
      <c r="R87" s="20">
        <v>0</v>
      </c>
      <c r="S87" s="20">
        <v>644.25</v>
      </c>
      <c r="U87" s="22" t="str">
        <f>IFERROR(VLOOKUP(B87,[1]Planilha1!$A$1:$B$34,2,FALSE),"Liberado")</f>
        <v>Liberado</v>
      </c>
    </row>
    <row r="88" spans="1:21" s="21" customFormat="1" ht="20.100000000000001" customHeight="1" x14ac:dyDescent="0.2">
      <c r="A88" s="12" t="s">
        <v>65</v>
      </c>
      <c r="B88" s="18" t="s">
        <v>248</v>
      </c>
      <c r="C88" s="12" t="s">
        <v>556</v>
      </c>
      <c r="D88" s="12" t="s">
        <v>8657</v>
      </c>
      <c r="E88" s="19" t="s">
        <v>5</v>
      </c>
      <c r="F88" s="19" t="s">
        <v>2244</v>
      </c>
      <c r="G88" s="19" t="s">
        <v>8658</v>
      </c>
      <c r="H88" s="12" t="s">
        <v>2314</v>
      </c>
      <c r="I88" s="20">
        <v>27046.1</v>
      </c>
      <c r="J88" s="12" t="s">
        <v>2325</v>
      </c>
      <c r="K88" s="12" t="s">
        <v>8659</v>
      </c>
      <c r="L88" s="12" t="s">
        <v>7976</v>
      </c>
      <c r="M88" s="12"/>
      <c r="N88" s="12" t="s">
        <v>7927</v>
      </c>
      <c r="O88" s="20">
        <v>0</v>
      </c>
      <c r="P88" s="20">
        <v>10000</v>
      </c>
      <c r="Q88" s="20">
        <v>0</v>
      </c>
      <c r="R88" s="20">
        <v>0</v>
      </c>
      <c r="S88" s="20">
        <v>200</v>
      </c>
      <c r="U88" s="22" t="str">
        <f>IFERROR(VLOOKUP(B88,[1]Planilha1!$A$1:$B$34,2,FALSE),"Liberado")</f>
        <v>Liberado</v>
      </c>
    </row>
    <row r="89" spans="1:21" s="21" customFormat="1" ht="20.100000000000001" customHeight="1" x14ac:dyDescent="0.2">
      <c r="A89" s="12" t="s">
        <v>65</v>
      </c>
      <c r="B89" s="18" t="s">
        <v>248</v>
      </c>
      <c r="C89" s="12" t="s">
        <v>556</v>
      </c>
      <c r="D89" s="12" t="s">
        <v>8660</v>
      </c>
      <c r="E89" s="19" t="s">
        <v>5</v>
      </c>
      <c r="F89" s="19" t="s">
        <v>10</v>
      </c>
      <c r="G89" s="19" t="s">
        <v>8661</v>
      </c>
      <c r="H89" s="12" t="s">
        <v>2314</v>
      </c>
      <c r="I89" s="20">
        <v>15743.76</v>
      </c>
      <c r="J89" s="12" t="s">
        <v>2325</v>
      </c>
      <c r="K89" s="12" t="s">
        <v>8662</v>
      </c>
      <c r="L89" s="12" t="s">
        <v>8663</v>
      </c>
      <c r="M89" s="12"/>
      <c r="N89" s="12" t="s">
        <v>7927</v>
      </c>
      <c r="O89" s="20">
        <v>0</v>
      </c>
      <c r="P89" s="20">
        <v>10000</v>
      </c>
      <c r="Q89" s="20">
        <v>0</v>
      </c>
      <c r="R89" s="20">
        <v>0</v>
      </c>
      <c r="S89" s="20">
        <v>120</v>
      </c>
      <c r="U89" s="22" t="str">
        <f>IFERROR(VLOOKUP(B89,[1]Planilha1!$A$1:$B$34,2,FALSE),"Liberado")</f>
        <v>Liberado</v>
      </c>
    </row>
    <row r="90" spans="1:21" s="21" customFormat="1" ht="20.100000000000001" customHeight="1" x14ac:dyDescent="0.2">
      <c r="A90" s="12" t="s">
        <v>65</v>
      </c>
      <c r="B90" s="18" t="s">
        <v>248</v>
      </c>
      <c r="C90" s="12" t="s">
        <v>556</v>
      </c>
      <c r="D90" s="12" t="s">
        <v>8664</v>
      </c>
      <c r="E90" s="19" t="s">
        <v>5</v>
      </c>
      <c r="F90" s="19" t="s">
        <v>2279</v>
      </c>
      <c r="G90" s="19" t="s">
        <v>8665</v>
      </c>
      <c r="H90" s="12" t="s">
        <v>3592</v>
      </c>
      <c r="I90" s="20">
        <v>15682</v>
      </c>
      <c r="J90" s="12" t="s">
        <v>2247</v>
      </c>
      <c r="K90" s="12" t="s">
        <v>8666</v>
      </c>
      <c r="L90" s="12" t="s">
        <v>2249</v>
      </c>
      <c r="M90" s="12"/>
      <c r="N90" s="12" t="s">
        <v>8667</v>
      </c>
      <c r="O90" s="20">
        <v>0</v>
      </c>
      <c r="P90" s="20">
        <v>17000</v>
      </c>
      <c r="Q90" s="20">
        <v>0</v>
      </c>
      <c r="R90" s="20">
        <v>0</v>
      </c>
      <c r="S90" s="20">
        <v>80</v>
      </c>
      <c r="U90" s="22" t="str">
        <f>IFERROR(VLOOKUP(B90,[1]Planilha1!$A$1:$B$34,2,FALSE),"Liberado")</f>
        <v>Liberado</v>
      </c>
    </row>
    <row r="91" spans="1:21" s="21" customFormat="1" ht="20.100000000000001" customHeight="1" x14ac:dyDescent="0.2">
      <c r="A91" s="12" t="s">
        <v>65</v>
      </c>
      <c r="B91" s="18" t="s">
        <v>248</v>
      </c>
      <c r="C91" s="12" t="s">
        <v>602</v>
      </c>
      <c r="D91" s="12" t="s">
        <v>859</v>
      </c>
      <c r="E91" s="19" t="s">
        <v>5</v>
      </c>
      <c r="F91" s="19" t="s">
        <v>2255</v>
      </c>
      <c r="G91" s="19" t="s">
        <v>3917</v>
      </c>
      <c r="H91" s="12" t="s">
        <v>3918</v>
      </c>
      <c r="I91" s="20">
        <v>38000</v>
      </c>
      <c r="J91" s="12" t="s">
        <v>2247</v>
      </c>
      <c r="K91" s="12" t="s">
        <v>3919</v>
      </c>
      <c r="L91" s="12" t="s">
        <v>2249</v>
      </c>
      <c r="M91" s="12"/>
      <c r="N91" s="12" t="s">
        <v>3920</v>
      </c>
      <c r="O91" s="20">
        <v>0</v>
      </c>
      <c r="P91" s="20">
        <v>12000</v>
      </c>
      <c r="Q91" s="20">
        <v>0</v>
      </c>
      <c r="R91" s="20">
        <v>0</v>
      </c>
      <c r="S91" s="20">
        <v>1760</v>
      </c>
      <c r="U91" s="22" t="str">
        <f>IFERROR(VLOOKUP(B91,[1]Planilha1!$A$1:$B$34,2,FALSE),"Liberado")</f>
        <v>Liberado</v>
      </c>
    </row>
    <row r="92" spans="1:21" s="21" customFormat="1" ht="20.100000000000001" customHeight="1" x14ac:dyDescent="0.2">
      <c r="A92" s="12" t="s">
        <v>65</v>
      </c>
      <c r="B92" s="18" t="s">
        <v>248</v>
      </c>
      <c r="C92" s="12" t="s">
        <v>602</v>
      </c>
      <c r="D92" s="12" t="s">
        <v>860</v>
      </c>
      <c r="E92" s="19" t="s">
        <v>5</v>
      </c>
      <c r="F92" s="19" t="s">
        <v>2244</v>
      </c>
      <c r="G92" s="19" t="s">
        <v>3921</v>
      </c>
      <c r="H92" s="12" t="s">
        <v>3868</v>
      </c>
      <c r="I92" s="20">
        <v>1328</v>
      </c>
      <c r="J92" s="12" t="s">
        <v>2325</v>
      </c>
      <c r="K92" s="12" t="s">
        <v>3922</v>
      </c>
      <c r="L92" s="12" t="s">
        <v>8668</v>
      </c>
      <c r="M92" s="12"/>
      <c r="N92" s="12" t="s">
        <v>7927</v>
      </c>
      <c r="O92" s="20">
        <v>0</v>
      </c>
      <c r="P92" s="20">
        <v>10000</v>
      </c>
      <c r="Q92" s="20">
        <v>0</v>
      </c>
      <c r="R92" s="20">
        <v>0</v>
      </c>
      <c r="S92" s="20">
        <v>1800</v>
      </c>
      <c r="U92" s="22" t="str">
        <f>IFERROR(VLOOKUP(B92,[1]Planilha1!$A$1:$B$34,2,FALSE),"Liberado")</f>
        <v>Liberado</v>
      </c>
    </row>
    <row r="93" spans="1:21" s="21" customFormat="1" ht="20.100000000000001" customHeight="1" x14ac:dyDescent="0.2">
      <c r="A93" s="12" t="s">
        <v>65</v>
      </c>
      <c r="B93" s="18" t="s">
        <v>248</v>
      </c>
      <c r="C93" s="12" t="s">
        <v>602</v>
      </c>
      <c r="D93" s="12" t="s">
        <v>861</v>
      </c>
      <c r="E93" s="19" t="s">
        <v>5</v>
      </c>
      <c r="F93" s="19" t="s">
        <v>2244</v>
      </c>
      <c r="G93" s="19" t="s">
        <v>3923</v>
      </c>
      <c r="H93" s="12" t="s">
        <v>3521</v>
      </c>
      <c r="I93" s="20">
        <v>4900</v>
      </c>
      <c r="J93" s="12" t="s">
        <v>2247</v>
      </c>
      <c r="K93" s="12" t="s">
        <v>3924</v>
      </c>
      <c r="L93" s="12" t="s">
        <v>8669</v>
      </c>
      <c r="M93" s="12"/>
      <c r="N93" s="12" t="s">
        <v>3925</v>
      </c>
      <c r="O93" s="20">
        <v>0</v>
      </c>
      <c r="P93" s="20">
        <v>10000</v>
      </c>
      <c r="Q93" s="20">
        <v>0</v>
      </c>
      <c r="R93" s="20">
        <v>0</v>
      </c>
      <c r="S93" s="20">
        <v>1160</v>
      </c>
      <c r="U93" s="22" t="str">
        <f>IFERROR(VLOOKUP(B93,[1]Planilha1!$A$1:$B$34,2,FALSE),"Liberado")</f>
        <v>Liberado</v>
      </c>
    </row>
    <row r="94" spans="1:21" s="21" customFormat="1" ht="20.100000000000001" customHeight="1" x14ac:dyDescent="0.2">
      <c r="A94" s="12" t="s">
        <v>65</v>
      </c>
      <c r="B94" s="18" t="s">
        <v>248</v>
      </c>
      <c r="C94" s="12" t="s">
        <v>602</v>
      </c>
      <c r="D94" s="12" t="s">
        <v>862</v>
      </c>
      <c r="E94" s="19" t="s">
        <v>5</v>
      </c>
      <c r="F94" s="19" t="s">
        <v>2244</v>
      </c>
      <c r="G94" s="19" t="s">
        <v>3926</v>
      </c>
      <c r="H94" s="12" t="s">
        <v>3927</v>
      </c>
      <c r="I94" s="20">
        <v>1420.5</v>
      </c>
      <c r="J94" s="12" t="s">
        <v>2325</v>
      </c>
      <c r="K94" s="12" t="s">
        <v>3928</v>
      </c>
      <c r="L94" s="12" t="s">
        <v>2491</v>
      </c>
      <c r="M94" s="12"/>
      <c r="N94" s="12" t="s">
        <v>8670</v>
      </c>
      <c r="O94" s="20">
        <v>10000</v>
      </c>
      <c r="P94" s="20">
        <v>0</v>
      </c>
      <c r="Q94" s="20">
        <v>0</v>
      </c>
      <c r="R94" s="20">
        <v>0</v>
      </c>
      <c r="S94" s="20">
        <v>1320</v>
      </c>
      <c r="U94" s="22" t="str">
        <f>IFERROR(VLOOKUP(B94,[1]Planilha1!$A$1:$B$34,2,FALSE),"Liberado")</f>
        <v>Liberado</v>
      </c>
    </row>
    <row r="95" spans="1:21" s="21" customFormat="1" ht="20.100000000000001" customHeight="1" x14ac:dyDescent="0.2">
      <c r="A95" s="12" t="s">
        <v>65</v>
      </c>
      <c r="B95" s="18" t="s">
        <v>248</v>
      </c>
      <c r="C95" s="12" t="s">
        <v>602</v>
      </c>
      <c r="D95" s="12" t="s">
        <v>864</v>
      </c>
      <c r="E95" s="19" t="s">
        <v>5</v>
      </c>
      <c r="F95" s="19" t="s">
        <v>2244</v>
      </c>
      <c r="G95" s="19" t="s">
        <v>3934</v>
      </c>
      <c r="H95" s="12" t="s">
        <v>3521</v>
      </c>
      <c r="I95" s="20">
        <v>7013.2</v>
      </c>
      <c r="J95" s="12" t="s">
        <v>2247</v>
      </c>
      <c r="K95" s="12" t="s">
        <v>3935</v>
      </c>
      <c r="L95" s="12" t="s">
        <v>2249</v>
      </c>
      <c r="M95" s="12"/>
      <c r="N95" s="12" t="s">
        <v>2323</v>
      </c>
      <c r="O95" s="20">
        <v>0</v>
      </c>
      <c r="P95" s="20">
        <v>7000</v>
      </c>
      <c r="Q95" s="20">
        <v>0</v>
      </c>
      <c r="R95" s="20">
        <v>0</v>
      </c>
      <c r="S95" s="20">
        <v>680</v>
      </c>
      <c r="U95" s="22" t="str">
        <f>IFERROR(VLOOKUP(B95,[1]Planilha1!$A$1:$B$34,2,FALSE),"Liberado")</f>
        <v>Liberado</v>
      </c>
    </row>
    <row r="96" spans="1:21" s="21" customFormat="1" ht="20.100000000000001" customHeight="1" x14ac:dyDescent="0.2">
      <c r="A96" s="12" t="s">
        <v>65</v>
      </c>
      <c r="B96" s="18" t="s">
        <v>248</v>
      </c>
      <c r="C96" s="12" t="s">
        <v>602</v>
      </c>
      <c r="D96" s="12" t="s">
        <v>865</v>
      </c>
      <c r="E96" s="19" t="s">
        <v>5</v>
      </c>
      <c r="F96" s="19" t="s">
        <v>2244</v>
      </c>
      <c r="G96" s="19" t="s">
        <v>3936</v>
      </c>
      <c r="H96" s="12" t="s">
        <v>3937</v>
      </c>
      <c r="I96" s="20">
        <v>61800</v>
      </c>
      <c r="J96" s="12" t="s">
        <v>2247</v>
      </c>
      <c r="K96" s="12" t="s">
        <v>3938</v>
      </c>
      <c r="L96" s="12" t="s">
        <v>2249</v>
      </c>
      <c r="M96" s="12"/>
      <c r="N96" s="12" t="s">
        <v>3940</v>
      </c>
      <c r="O96" s="20">
        <v>0</v>
      </c>
      <c r="P96" s="20">
        <v>58600</v>
      </c>
      <c r="Q96" s="20">
        <v>0</v>
      </c>
      <c r="R96" s="20">
        <v>0</v>
      </c>
      <c r="S96" s="20">
        <v>480</v>
      </c>
      <c r="U96" s="22" t="str">
        <f>IFERROR(VLOOKUP(B96,[1]Planilha1!$A$1:$B$34,2,FALSE),"Liberado")</f>
        <v>Liberado</v>
      </c>
    </row>
    <row r="97" spans="1:21" s="21" customFormat="1" ht="20.100000000000001" customHeight="1" x14ac:dyDescent="0.2">
      <c r="A97" s="12" t="s">
        <v>65</v>
      </c>
      <c r="B97" s="18" t="s">
        <v>248</v>
      </c>
      <c r="C97" s="12" t="s">
        <v>634</v>
      </c>
      <c r="D97" s="12" t="s">
        <v>8671</v>
      </c>
      <c r="E97" s="19" t="s">
        <v>5</v>
      </c>
      <c r="F97" s="19" t="s">
        <v>2244</v>
      </c>
      <c r="G97" s="19" t="s">
        <v>8672</v>
      </c>
      <c r="H97" s="12" t="s">
        <v>3067</v>
      </c>
      <c r="I97" s="20">
        <v>9612.34</v>
      </c>
      <c r="J97" s="12" t="s">
        <v>2325</v>
      </c>
      <c r="K97" s="12" t="s">
        <v>8673</v>
      </c>
      <c r="L97" s="12" t="s">
        <v>5959</v>
      </c>
      <c r="M97" s="12"/>
      <c r="N97" s="12" t="s">
        <v>8154</v>
      </c>
      <c r="O97" s="20">
        <v>0</v>
      </c>
      <c r="P97" s="20">
        <v>10000</v>
      </c>
      <c r="Q97" s="20">
        <v>0</v>
      </c>
      <c r="R97" s="20">
        <v>0</v>
      </c>
      <c r="S97" s="20">
        <v>200</v>
      </c>
      <c r="U97" s="22" t="str">
        <f>IFERROR(VLOOKUP(B97,[1]Planilha1!$A$1:$B$34,2,FALSE),"Liberado")</f>
        <v>Liberado</v>
      </c>
    </row>
    <row r="98" spans="1:21" s="21" customFormat="1" ht="20.100000000000001" customHeight="1" x14ac:dyDescent="0.2">
      <c r="A98" s="12" t="s">
        <v>65</v>
      </c>
      <c r="B98" s="18" t="s">
        <v>248</v>
      </c>
      <c r="C98" s="12" t="s">
        <v>649</v>
      </c>
      <c r="D98" s="12" t="s">
        <v>866</v>
      </c>
      <c r="E98" s="19" t="s">
        <v>5</v>
      </c>
      <c r="F98" s="19" t="s">
        <v>2244</v>
      </c>
      <c r="G98" s="19" t="s">
        <v>3941</v>
      </c>
      <c r="H98" s="12" t="s">
        <v>3942</v>
      </c>
      <c r="I98" s="20">
        <v>14480</v>
      </c>
      <c r="J98" s="12" t="s">
        <v>2325</v>
      </c>
      <c r="K98" s="12" t="s">
        <v>3943</v>
      </c>
      <c r="L98" s="12" t="s">
        <v>2334</v>
      </c>
      <c r="M98" s="12"/>
      <c r="N98" s="12" t="s">
        <v>8111</v>
      </c>
      <c r="O98" s="20">
        <v>0</v>
      </c>
      <c r="P98" s="20">
        <v>10000</v>
      </c>
      <c r="Q98" s="20">
        <v>0</v>
      </c>
      <c r="R98" s="20">
        <v>0</v>
      </c>
      <c r="S98" s="20">
        <v>0</v>
      </c>
      <c r="U98" s="22" t="str">
        <f>IFERROR(VLOOKUP(B98,[1]Planilha1!$A$1:$B$34,2,FALSE),"Liberado")</f>
        <v>Liberado</v>
      </c>
    </row>
    <row r="99" spans="1:21" s="21" customFormat="1" ht="20.100000000000001" customHeight="1" x14ac:dyDescent="0.2">
      <c r="A99" s="12" t="s">
        <v>65</v>
      </c>
      <c r="B99" s="18" t="s">
        <v>248</v>
      </c>
      <c r="C99" s="12" t="s">
        <v>323</v>
      </c>
      <c r="D99" s="12" t="s">
        <v>8674</v>
      </c>
      <c r="E99" s="19" t="s">
        <v>5</v>
      </c>
      <c r="F99" s="19" t="s">
        <v>2273</v>
      </c>
      <c r="G99" s="19" t="s">
        <v>8675</v>
      </c>
      <c r="H99" s="12" t="s">
        <v>8676</v>
      </c>
      <c r="I99" s="20">
        <v>8712.5</v>
      </c>
      <c r="J99" s="12" t="s">
        <v>2325</v>
      </c>
      <c r="K99" s="12" t="s">
        <v>8677</v>
      </c>
      <c r="L99" s="12" t="s">
        <v>2330</v>
      </c>
      <c r="M99" s="12"/>
      <c r="N99" s="12" t="s">
        <v>8154</v>
      </c>
      <c r="O99" s="20">
        <v>0</v>
      </c>
      <c r="P99" s="20">
        <v>10000</v>
      </c>
      <c r="Q99" s="20">
        <v>0</v>
      </c>
      <c r="R99" s="20">
        <v>0</v>
      </c>
      <c r="S99" s="20">
        <v>80</v>
      </c>
      <c r="U99" s="22" t="str">
        <f>IFERROR(VLOOKUP(B99,[1]Planilha1!$A$1:$B$34,2,FALSE),"Liberado")</f>
        <v>Liberado</v>
      </c>
    </row>
    <row r="100" spans="1:21" s="21" customFormat="1" ht="20.100000000000001" customHeight="1" x14ac:dyDescent="0.2">
      <c r="A100" s="12" t="s">
        <v>65</v>
      </c>
      <c r="B100" s="18" t="s">
        <v>248</v>
      </c>
      <c r="C100" s="12" t="s">
        <v>667</v>
      </c>
      <c r="D100" s="12" t="s">
        <v>867</v>
      </c>
      <c r="E100" s="19" t="s">
        <v>5</v>
      </c>
      <c r="F100" s="19" t="s">
        <v>10</v>
      </c>
      <c r="G100" s="19" t="s">
        <v>3944</v>
      </c>
      <c r="H100" s="12" t="s">
        <v>3401</v>
      </c>
      <c r="I100" s="20">
        <v>2850</v>
      </c>
      <c r="J100" s="12" t="s">
        <v>2325</v>
      </c>
      <c r="K100" s="12" t="s">
        <v>3945</v>
      </c>
      <c r="L100" s="12" t="s">
        <v>2491</v>
      </c>
      <c r="M100" s="12"/>
      <c r="N100" s="12" t="s">
        <v>8076</v>
      </c>
      <c r="O100" s="20">
        <v>8000</v>
      </c>
      <c r="P100" s="20">
        <v>0</v>
      </c>
      <c r="Q100" s="20">
        <v>0</v>
      </c>
      <c r="R100" s="20">
        <v>0</v>
      </c>
      <c r="S100" s="20">
        <v>1920</v>
      </c>
      <c r="U100" s="22" t="str">
        <f>IFERROR(VLOOKUP(B100,[1]Planilha1!$A$1:$B$34,2,FALSE),"Liberado")</f>
        <v>Liberado</v>
      </c>
    </row>
    <row r="101" spans="1:21" s="21" customFormat="1" ht="20.100000000000001" customHeight="1" x14ac:dyDescent="0.2">
      <c r="A101" s="12" t="s">
        <v>65</v>
      </c>
      <c r="B101" s="18" t="s">
        <v>248</v>
      </c>
      <c r="C101" s="12" t="s">
        <v>667</v>
      </c>
      <c r="D101" s="12" t="s">
        <v>868</v>
      </c>
      <c r="E101" s="19" t="s">
        <v>5</v>
      </c>
      <c r="F101" s="19" t="s">
        <v>2255</v>
      </c>
      <c r="G101" s="19" t="s">
        <v>3946</v>
      </c>
      <c r="H101" s="12" t="s">
        <v>3947</v>
      </c>
      <c r="I101" s="20">
        <v>962.74</v>
      </c>
      <c r="J101" s="12" t="s">
        <v>2247</v>
      </c>
      <c r="K101" s="12" t="s">
        <v>3948</v>
      </c>
      <c r="L101" s="12" t="s">
        <v>2368</v>
      </c>
      <c r="M101" s="12"/>
      <c r="N101" s="12" t="s">
        <v>3885</v>
      </c>
      <c r="O101" s="20">
        <v>0</v>
      </c>
      <c r="P101" s="20">
        <v>0</v>
      </c>
      <c r="Q101" s="20">
        <v>0</v>
      </c>
      <c r="R101" s="20">
        <v>0</v>
      </c>
      <c r="S101" s="20">
        <v>1480</v>
      </c>
      <c r="U101" s="22" t="str">
        <f>IFERROR(VLOOKUP(B101,[1]Planilha1!$A$1:$B$34,2,FALSE),"Liberado")</f>
        <v>Liberado</v>
      </c>
    </row>
    <row r="102" spans="1:21" s="21" customFormat="1" ht="20.100000000000001" customHeight="1" x14ac:dyDescent="0.2">
      <c r="A102" s="12" t="s">
        <v>65</v>
      </c>
      <c r="B102" s="18" t="s">
        <v>248</v>
      </c>
      <c r="C102" s="12" t="s">
        <v>667</v>
      </c>
      <c r="D102" s="12" t="s">
        <v>870</v>
      </c>
      <c r="E102" s="19" t="s">
        <v>5</v>
      </c>
      <c r="F102" s="19" t="s">
        <v>6</v>
      </c>
      <c r="G102" s="19" t="s">
        <v>3951</v>
      </c>
      <c r="H102" s="12" t="s">
        <v>3401</v>
      </c>
      <c r="I102" s="20">
        <v>27000</v>
      </c>
      <c r="J102" s="12" t="s">
        <v>2247</v>
      </c>
      <c r="K102" s="12" t="s">
        <v>3952</v>
      </c>
      <c r="L102" s="12" t="s">
        <v>8253</v>
      </c>
      <c r="M102" s="12"/>
      <c r="N102" s="12" t="s">
        <v>3953</v>
      </c>
      <c r="O102" s="20">
        <v>0</v>
      </c>
      <c r="P102" s="20">
        <v>7000</v>
      </c>
      <c r="Q102" s="20">
        <v>0</v>
      </c>
      <c r="R102" s="20">
        <v>0</v>
      </c>
      <c r="S102" s="20">
        <v>960</v>
      </c>
      <c r="U102" s="22" t="str">
        <f>IFERROR(VLOOKUP(B102,[1]Planilha1!$A$1:$B$34,2,FALSE),"Liberado")</f>
        <v>Liberado</v>
      </c>
    </row>
    <row r="103" spans="1:21" s="21" customFormat="1" ht="20.100000000000001" customHeight="1" x14ac:dyDescent="0.2">
      <c r="A103" s="12" t="s">
        <v>65</v>
      </c>
      <c r="B103" s="18" t="s">
        <v>248</v>
      </c>
      <c r="C103" s="12" t="s">
        <v>671</v>
      </c>
      <c r="D103" s="12" t="s">
        <v>8678</v>
      </c>
      <c r="E103" s="19" t="s">
        <v>5</v>
      </c>
      <c r="F103" s="19" t="s">
        <v>2244</v>
      </c>
      <c r="G103" s="19" t="s">
        <v>7766</v>
      </c>
      <c r="H103" s="12" t="s">
        <v>3880</v>
      </c>
      <c r="I103" s="20">
        <v>8537.5</v>
      </c>
      <c r="J103" s="12" t="s">
        <v>2247</v>
      </c>
      <c r="K103" s="12" t="s">
        <v>8679</v>
      </c>
      <c r="L103" s="12" t="s">
        <v>7919</v>
      </c>
      <c r="M103" s="12"/>
      <c r="N103" s="12" t="s">
        <v>8680</v>
      </c>
      <c r="O103" s="20">
        <v>0</v>
      </c>
      <c r="P103" s="20">
        <v>7100</v>
      </c>
      <c r="Q103" s="20">
        <v>0</v>
      </c>
      <c r="R103" s="20">
        <v>0</v>
      </c>
      <c r="S103" s="20">
        <v>600</v>
      </c>
      <c r="U103" s="22" t="str">
        <f>IFERROR(VLOOKUP(B103,[1]Planilha1!$A$1:$B$34,2,FALSE),"Liberado")</f>
        <v>Liberado</v>
      </c>
    </row>
    <row r="104" spans="1:21" s="21" customFormat="1" ht="20.100000000000001" customHeight="1" x14ac:dyDescent="0.2">
      <c r="A104" s="12" t="s">
        <v>65</v>
      </c>
      <c r="B104" s="18" t="s">
        <v>248</v>
      </c>
      <c r="C104" s="12" t="s">
        <v>674</v>
      </c>
      <c r="D104" s="12" t="s">
        <v>871</v>
      </c>
      <c r="E104" s="19" t="s">
        <v>5</v>
      </c>
      <c r="F104" s="19" t="s">
        <v>2244</v>
      </c>
      <c r="G104" s="19" t="s">
        <v>3954</v>
      </c>
      <c r="H104" s="12" t="s">
        <v>3868</v>
      </c>
      <c r="I104" s="20">
        <v>1317</v>
      </c>
      <c r="J104" s="12" t="s">
        <v>2325</v>
      </c>
      <c r="K104" s="12" t="s">
        <v>3955</v>
      </c>
      <c r="L104" s="12" t="s">
        <v>8681</v>
      </c>
      <c r="M104" s="12"/>
      <c r="N104" s="12" t="s">
        <v>7927</v>
      </c>
      <c r="O104" s="20">
        <v>0</v>
      </c>
      <c r="P104" s="20">
        <v>2000</v>
      </c>
      <c r="Q104" s="20">
        <v>0</v>
      </c>
      <c r="R104" s="20">
        <v>0</v>
      </c>
      <c r="S104" s="20">
        <v>1680</v>
      </c>
      <c r="U104" s="22" t="str">
        <f>IFERROR(VLOOKUP(B104,[1]Planilha1!$A$1:$B$34,2,FALSE),"Liberado")</f>
        <v>Liberado</v>
      </c>
    </row>
    <row r="105" spans="1:21" s="21" customFormat="1" ht="20.100000000000001" customHeight="1" x14ac:dyDescent="0.2">
      <c r="A105" s="12" t="s">
        <v>65</v>
      </c>
      <c r="B105" s="18" t="s">
        <v>248</v>
      </c>
      <c r="C105" s="12" t="s">
        <v>674</v>
      </c>
      <c r="D105" s="12" t="s">
        <v>872</v>
      </c>
      <c r="E105" s="19" t="s">
        <v>5</v>
      </c>
      <c r="F105" s="19" t="s">
        <v>2355</v>
      </c>
      <c r="G105" s="19" t="s">
        <v>3956</v>
      </c>
      <c r="H105" s="12" t="s">
        <v>3592</v>
      </c>
      <c r="I105" s="20">
        <v>11000</v>
      </c>
      <c r="J105" s="12" t="s">
        <v>2247</v>
      </c>
      <c r="K105" s="12" t="s">
        <v>3957</v>
      </c>
      <c r="L105" s="12" t="s">
        <v>2249</v>
      </c>
      <c r="M105" s="12"/>
      <c r="N105" s="12" t="s">
        <v>2323</v>
      </c>
      <c r="O105" s="20">
        <v>0</v>
      </c>
      <c r="P105" s="20">
        <v>10000</v>
      </c>
      <c r="Q105" s="20">
        <v>0</v>
      </c>
      <c r="R105" s="20">
        <v>0</v>
      </c>
      <c r="S105" s="20">
        <v>1200</v>
      </c>
      <c r="U105" s="22" t="str">
        <f>IFERROR(VLOOKUP(B105,[1]Planilha1!$A$1:$B$34,2,FALSE),"Liberado")</f>
        <v>Liberado</v>
      </c>
    </row>
    <row r="106" spans="1:21" s="21" customFormat="1" ht="20.100000000000001" customHeight="1" x14ac:dyDescent="0.2">
      <c r="A106" s="12" t="s">
        <v>65</v>
      </c>
      <c r="B106" s="18" t="s">
        <v>248</v>
      </c>
      <c r="C106" s="12" t="s">
        <v>674</v>
      </c>
      <c r="D106" s="12" t="s">
        <v>8682</v>
      </c>
      <c r="E106" s="19" t="s">
        <v>5</v>
      </c>
      <c r="F106" s="19" t="s">
        <v>8</v>
      </c>
      <c r="G106" s="19" t="s">
        <v>8683</v>
      </c>
      <c r="H106" s="12" t="s">
        <v>3589</v>
      </c>
      <c r="I106" s="20">
        <v>12918.36</v>
      </c>
      <c r="J106" s="12" t="s">
        <v>2325</v>
      </c>
      <c r="K106" s="12" t="s">
        <v>8684</v>
      </c>
      <c r="L106" s="12" t="s">
        <v>3137</v>
      </c>
      <c r="M106" s="12"/>
      <c r="N106" s="12" t="s">
        <v>7975</v>
      </c>
      <c r="O106" s="20">
        <v>13000</v>
      </c>
      <c r="P106" s="20">
        <v>0</v>
      </c>
      <c r="Q106" s="20">
        <v>0</v>
      </c>
      <c r="R106" s="20">
        <v>0</v>
      </c>
      <c r="S106" s="20">
        <v>1040</v>
      </c>
      <c r="U106" s="22" t="str">
        <f>IFERROR(VLOOKUP(B106,[1]Planilha1!$A$1:$B$34,2,FALSE),"Liberado")</f>
        <v>Liberado</v>
      </c>
    </row>
    <row r="107" spans="1:21" s="21" customFormat="1" ht="20.100000000000001" customHeight="1" x14ac:dyDescent="0.2">
      <c r="A107" s="12" t="s">
        <v>65</v>
      </c>
      <c r="B107" s="18" t="s">
        <v>248</v>
      </c>
      <c r="C107" s="12" t="s">
        <v>674</v>
      </c>
      <c r="D107" s="12" t="s">
        <v>8685</v>
      </c>
      <c r="E107" s="19" t="s">
        <v>5</v>
      </c>
      <c r="F107" s="19" t="s">
        <v>2308</v>
      </c>
      <c r="G107" s="19" t="s">
        <v>8686</v>
      </c>
      <c r="H107" s="12" t="s">
        <v>2314</v>
      </c>
      <c r="I107" s="20">
        <v>13748</v>
      </c>
      <c r="J107" s="12" t="s">
        <v>2247</v>
      </c>
      <c r="K107" s="12" t="s">
        <v>8687</v>
      </c>
      <c r="L107" s="12" t="s">
        <v>2249</v>
      </c>
      <c r="M107" s="12"/>
      <c r="N107" s="12" t="s">
        <v>7958</v>
      </c>
      <c r="O107" s="20">
        <v>0</v>
      </c>
      <c r="P107" s="20">
        <v>10000</v>
      </c>
      <c r="Q107" s="20">
        <v>0</v>
      </c>
      <c r="R107" s="20">
        <v>0</v>
      </c>
      <c r="S107" s="20">
        <v>120</v>
      </c>
      <c r="U107" s="22" t="str">
        <f>IFERROR(VLOOKUP(B107,[1]Planilha1!$A$1:$B$34,2,FALSE),"Liberado")</f>
        <v>Liberado</v>
      </c>
    </row>
    <row r="108" spans="1:21" s="21" customFormat="1" ht="20.100000000000001" customHeight="1" x14ac:dyDescent="0.2">
      <c r="A108" s="12" t="s">
        <v>65</v>
      </c>
      <c r="B108" s="18" t="s">
        <v>248</v>
      </c>
      <c r="C108" s="12" t="s">
        <v>674</v>
      </c>
      <c r="D108" s="12" t="s">
        <v>8688</v>
      </c>
      <c r="E108" s="19" t="s">
        <v>5</v>
      </c>
      <c r="F108" s="19" t="s">
        <v>2244</v>
      </c>
      <c r="G108" s="19" t="s">
        <v>8689</v>
      </c>
      <c r="H108" s="12" t="s">
        <v>3580</v>
      </c>
      <c r="I108" s="20">
        <v>27191.54</v>
      </c>
      <c r="J108" s="12" t="s">
        <v>2325</v>
      </c>
      <c r="K108" s="12" t="s">
        <v>8690</v>
      </c>
      <c r="L108" s="12" t="s">
        <v>3233</v>
      </c>
      <c r="M108" s="12"/>
      <c r="N108" s="12" t="s">
        <v>8691</v>
      </c>
      <c r="O108" s="20">
        <v>0</v>
      </c>
      <c r="P108" s="20">
        <v>10000</v>
      </c>
      <c r="Q108" s="20">
        <v>0</v>
      </c>
      <c r="R108" s="20">
        <v>0</v>
      </c>
      <c r="S108" s="20">
        <v>0</v>
      </c>
      <c r="U108" s="22" t="str">
        <f>IFERROR(VLOOKUP(B108,[1]Planilha1!$A$1:$B$34,2,FALSE),"Liberado")</f>
        <v>Liberado</v>
      </c>
    </row>
    <row r="109" spans="1:21" s="21" customFormat="1" ht="20.100000000000001" customHeight="1" x14ac:dyDescent="0.2">
      <c r="A109" s="12" t="s">
        <v>65</v>
      </c>
      <c r="B109" s="18" t="s">
        <v>248</v>
      </c>
      <c r="C109" s="12" t="s">
        <v>674</v>
      </c>
      <c r="D109" s="12" t="s">
        <v>8692</v>
      </c>
      <c r="E109" s="19" t="s">
        <v>5</v>
      </c>
      <c r="F109" s="19" t="s">
        <v>2324</v>
      </c>
      <c r="G109" s="19" t="s">
        <v>8693</v>
      </c>
      <c r="H109" s="12" t="s">
        <v>3592</v>
      </c>
      <c r="I109" s="20">
        <v>3250</v>
      </c>
      <c r="J109" s="12" t="s">
        <v>2325</v>
      </c>
      <c r="K109" s="12" t="s">
        <v>8694</v>
      </c>
      <c r="L109" s="12" t="s">
        <v>8187</v>
      </c>
      <c r="M109" s="12"/>
      <c r="N109" s="12" t="s">
        <v>7927</v>
      </c>
      <c r="O109" s="20">
        <v>0</v>
      </c>
      <c r="P109" s="20">
        <v>5000</v>
      </c>
      <c r="Q109" s="20">
        <v>0</v>
      </c>
      <c r="R109" s="20">
        <v>0</v>
      </c>
      <c r="S109" s="20">
        <v>0</v>
      </c>
      <c r="U109" s="22" t="str">
        <f>IFERROR(VLOOKUP(B109,[1]Planilha1!$A$1:$B$34,2,FALSE),"Liberado")</f>
        <v>Liberado</v>
      </c>
    </row>
    <row r="110" spans="1:21" s="21" customFormat="1" ht="20.100000000000001" customHeight="1" x14ac:dyDescent="0.2">
      <c r="A110" s="12" t="s">
        <v>65</v>
      </c>
      <c r="B110" s="18" t="s">
        <v>248</v>
      </c>
      <c r="C110" s="12" t="s">
        <v>325</v>
      </c>
      <c r="D110" s="12" t="s">
        <v>873</v>
      </c>
      <c r="E110" s="19" t="s">
        <v>5</v>
      </c>
      <c r="F110" s="19" t="s">
        <v>2355</v>
      </c>
      <c r="G110" s="19" t="s">
        <v>3958</v>
      </c>
      <c r="H110" s="12" t="s">
        <v>3927</v>
      </c>
      <c r="I110" s="20">
        <v>6347.3</v>
      </c>
      <c r="J110" s="12" t="s">
        <v>2325</v>
      </c>
      <c r="K110" s="12" t="s">
        <v>3959</v>
      </c>
      <c r="L110" s="12" t="s">
        <v>2260</v>
      </c>
      <c r="M110" s="12"/>
      <c r="N110" s="12" t="s">
        <v>7927</v>
      </c>
      <c r="O110" s="20">
        <v>0</v>
      </c>
      <c r="P110" s="20">
        <v>10000</v>
      </c>
      <c r="Q110" s="20">
        <v>0</v>
      </c>
      <c r="R110" s="20">
        <v>0</v>
      </c>
      <c r="S110" s="20">
        <v>1920</v>
      </c>
      <c r="U110" s="22" t="str">
        <f>IFERROR(VLOOKUP(B110,[1]Planilha1!$A$1:$B$34,2,FALSE),"Liberado")</f>
        <v>Liberado</v>
      </c>
    </row>
    <row r="111" spans="1:21" s="21" customFormat="1" ht="20.100000000000001" customHeight="1" x14ac:dyDescent="0.2">
      <c r="A111" s="12" t="s">
        <v>65</v>
      </c>
      <c r="B111" s="18" t="s">
        <v>248</v>
      </c>
      <c r="C111" s="12" t="s">
        <v>325</v>
      </c>
      <c r="D111" s="12" t="s">
        <v>874</v>
      </c>
      <c r="E111" s="19" t="s">
        <v>5</v>
      </c>
      <c r="F111" s="19" t="s">
        <v>2244</v>
      </c>
      <c r="G111" s="19" t="s">
        <v>3961</v>
      </c>
      <c r="H111" s="12" t="s">
        <v>3875</v>
      </c>
      <c r="I111" s="20">
        <v>1384</v>
      </c>
      <c r="J111" s="12" t="s">
        <v>2325</v>
      </c>
      <c r="K111" s="12" t="s">
        <v>3962</v>
      </c>
      <c r="L111" s="12" t="s">
        <v>4044</v>
      </c>
      <c r="M111" s="12"/>
      <c r="N111" s="12" t="s">
        <v>7927</v>
      </c>
      <c r="O111" s="20">
        <v>0</v>
      </c>
      <c r="P111" s="20">
        <v>10000</v>
      </c>
      <c r="Q111" s="20">
        <v>0</v>
      </c>
      <c r="R111" s="20">
        <v>0</v>
      </c>
      <c r="S111" s="20">
        <v>1280</v>
      </c>
      <c r="U111" s="22" t="str">
        <f>IFERROR(VLOOKUP(B111,[1]Planilha1!$A$1:$B$34,2,FALSE),"Liberado")</f>
        <v>Liberado</v>
      </c>
    </row>
    <row r="112" spans="1:21" s="21" customFormat="1" ht="20.100000000000001" customHeight="1" x14ac:dyDescent="0.2">
      <c r="A112" s="12" t="s">
        <v>65</v>
      </c>
      <c r="B112" s="18" t="s">
        <v>248</v>
      </c>
      <c r="C112" s="12" t="s">
        <v>696</v>
      </c>
      <c r="D112" s="12" t="s">
        <v>875</v>
      </c>
      <c r="E112" s="19" t="s">
        <v>5</v>
      </c>
      <c r="F112" s="19" t="s">
        <v>2244</v>
      </c>
      <c r="G112" s="19" t="s">
        <v>3963</v>
      </c>
      <c r="H112" s="12" t="s">
        <v>3964</v>
      </c>
      <c r="I112" s="20">
        <v>7000</v>
      </c>
      <c r="J112" s="12" t="s">
        <v>2325</v>
      </c>
      <c r="K112" s="12" t="s">
        <v>3965</v>
      </c>
      <c r="L112" s="12" t="s">
        <v>4044</v>
      </c>
      <c r="M112" s="12"/>
      <c r="N112" s="12" t="s">
        <v>7927</v>
      </c>
      <c r="O112" s="20">
        <v>0</v>
      </c>
      <c r="P112" s="20">
        <v>10000</v>
      </c>
      <c r="Q112" s="20">
        <v>0</v>
      </c>
      <c r="R112" s="20">
        <v>0</v>
      </c>
      <c r="S112" s="20">
        <v>1840</v>
      </c>
      <c r="U112" s="22" t="str">
        <f>IFERROR(VLOOKUP(B112,[1]Planilha1!$A$1:$B$34,2,FALSE),"Liberado")</f>
        <v>Liberado</v>
      </c>
    </row>
    <row r="113" spans="1:21" s="21" customFormat="1" ht="20.100000000000001" customHeight="1" x14ac:dyDescent="0.2">
      <c r="A113" s="12" t="s">
        <v>65</v>
      </c>
      <c r="B113" s="18" t="s">
        <v>248</v>
      </c>
      <c r="C113" s="12" t="s">
        <v>696</v>
      </c>
      <c r="D113" s="12" t="s">
        <v>876</v>
      </c>
      <c r="E113" s="19" t="s">
        <v>5</v>
      </c>
      <c r="F113" s="19" t="s">
        <v>10</v>
      </c>
      <c r="G113" s="19" t="s">
        <v>3966</v>
      </c>
      <c r="H113" s="12" t="s">
        <v>2370</v>
      </c>
      <c r="I113" s="20">
        <v>7603.43</v>
      </c>
      <c r="J113" s="12" t="s">
        <v>2325</v>
      </c>
      <c r="K113" s="12" t="s">
        <v>3967</v>
      </c>
      <c r="L113" s="12" t="s">
        <v>2249</v>
      </c>
      <c r="M113" s="12"/>
      <c r="N113" s="12" t="s">
        <v>7927</v>
      </c>
      <c r="O113" s="20">
        <v>0</v>
      </c>
      <c r="P113" s="20">
        <v>10000</v>
      </c>
      <c r="Q113" s="20">
        <v>0</v>
      </c>
      <c r="R113" s="20">
        <v>0</v>
      </c>
      <c r="S113" s="20">
        <v>680</v>
      </c>
      <c r="U113" s="22" t="str">
        <f>IFERROR(VLOOKUP(B113,[1]Planilha1!$A$1:$B$34,2,FALSE),"Liberado")</f>
        <v>Liberado</v>
      </c>
    </row>
    <row r="114" spans="1:21" s="21" customFormat="1" ht="20.100000000000001" customHeight="1" x14ac:dyDescent="0.2">
      <c r="A114" s="12" t="s">
        <v>65</v>
      </c>
      <c r="B114" s="18" t="s">
        <v>248</v>
      </c>
      <c r="C114" s="12" t="s">
        <v>696</v>
      </c>
      <c r="D114" s="12" t="s">
        <v>877</v>
      </c>
      <c r="E114" s="19" t="s">
        <v>5</v>
      </c>
      <c r="F114" s="19" t="s">
        <v>3968</v>
      </c>
      <c r="G114" s="19" t="s">
        <v>3969</v>
      </c>
      <c r="H114" s="12" t="s">
        <v>3970</v>
      </c>
      <c r="I114" s="20">
        <v>39331.93</v>
      </c>
      <c r="J114" s="12" t="s">
        <v>2247</v>
      </c>
      <c r="K114" s="12" t="s">
        <v>3971</v>
      </c>
      <c r="L114" s="12" t="s">
        <v>2249</v>
      </c>
      <c r="M114" s="12"/>
      <c r="N114" s="12" t="s">
        <v>2963</v>
      </c>
      <c r="O114" s="20">
        <v>0</v>
      </c>
      <c r="P114" s="20">
        <v>15000</v>
      </c>
      <c r="Q114" s="20">
        <v>0</v>
      </c>
      <c r="R114" s="20">
        <v>0</v>
      </c>
      <c r="S114" s="20">
        <v>880</v>
      </c>
      <c r="U114" s="22" t="str">
        <f>IFERROR(VLOOKUP(B114,[1]Planilha1!$A$1:$B$34,2,FALSE),"Liberado")</f>
        <v>Liberado</v>
      </c>
    </row>
    <row r="115" spans="1:21" s="21" customFormat="1" ht="20.100000000000001" customHeight="1" x14ac:dyDescent="0.2">
      <c r="A115" s="12" t="s">
        <v>65</v>
      </c>
      <c r="B115" s="18" t="s">
        <v>248</v>
      </c>
      <c r="C115" s="12" t="s">
        <v>696</v>
      </c>
      <c r="D115" s="12" t="s">
        <v>878</v>
      </c>
      <c r="E115" s="19" t="s">
        <v>5</v>
      </c>
      <c r="F115" s="19" t="s">
        <v>2273</v>
      </c>
      <c r="G115" s="19" t="s">
        <v>3972</v>
      </c>
      <c r="H115" s="12" t="s">
        <v>2798</v>
      </c>
      <c r="I115" s="20">
        <v>8653</v>
      </c>
      <c r="J115" s="12" t="s">
        <v>2247</v>
      </c>
      <c r="K115" s="12" t="s">
        <v>3973</v>
      </c>
      <c r="L115" s="12" t="s">
        <v>2330</v>
      </c>
      <c r="M115" s="12"/>
      <c r="N115" s="12" t="s">
        <v>2323</v>
      </c>
      <c r="O115" s="20">
        <v>0</v>
      </c>
      <c r="P115" s="20">
        <v>12000</v>
      </c>
      <c r="Q115" s="20">
        <v>0</v>
      </c>
      <c r="R115" s="20">
        <v>0</v>
      </c>
      <c r="S115" s="20">
        <v>320</v>
      </c>
      <c r="U115" s="22" t="str">
        <f>IFERROR(VLOOKUP(B115,[1]Planilha1!$A$1:$B$34,2,FALSE),"Liberado")</f>
        <v>Liberado</v>
      </c>
    </row>
    <row r="116" spans="1:21" s="21" customFormat="1" ht="20.100000000000001" customHeight="1" x14ac:dyDescent="0.2">
      <c r="A116" s="12" t="s">
        <v>65</v>
      </c>
      <c r="B116" s="18" t="s">
        <v>248</v>
      </c>
      <c r="C116" s="12" t="s">
        <v>701</v>
      </c>
      <c r="D116" s="12" t="s">
        <v>879</v>
      </c>
      <c r="E116" s="19" t="s">
        <v>5</v>
      </c>
      <c r="F116" s="19" t="s">
        <v>2244</v>
      </c>
      <c r="G116" s="19" t="s">
        <v>3975</v>
      </c>
      <c r="H116" s="12" t="s">
        <v>3927</v>
      </c>
      <c r="I116" s="20">
        <v>28960</v>
      </c>
      <c r="J116" s="12" t="s">
        <v>2247</v>
      </c>
      <c r="K116" s="12" t="s">
        <v>3976</v>
      </c>
      <c r="L116" s="12" t="s">
        <v>2249</v>
      </c>
      <c r="M116" s="12"/>
      <c r="N116" s="12" t="s">
        <v>3977</v>
      </c>
      <c r="O116" s="20">
        <v>0</v>
      </c>
      <c r="P116" s="20">
        <v>7000</v>
      </c>
      <c r="Q116" s="20">
        <v>0</v>
      </c>
      <c r="R116" s="20">
        <v>0</v>
      </c>
      <c r="S116" s="20">
        <v>1560</v>
      </c>
      <c r="U116" s="22" t="str">
        <f>IFERROR(VLOOKUP(B116,[1]Planilha1!$A$1:$B$34,2,FALSE),"Liberado")</f>
        <v>Liberado</v>
      </c>
    </row>
    <row r="117" spans="1:21" s="21" customFormat="1" ht="20.100000000000001" customHeight="1" x14ac:dyDescent="0.2">
      <c r="A117" s="12" t="s">
        <v>65</v>
      </c>
      <c r="B117" s="18" t="s">
        <v>248</v>
      </c>
      <c r="C117" s="12" t="s">
        <v>707</v>
      </c>
      <c r="D117" s="12" t="s">
        <v>881</v>
      </c>
      <c r="E117" s="19" t="s">
        <v>5</v>
      </c>
      <c r="F117" s="19" t="s">
        <v>2273</v>
      </c>
      <c r="G117" s="19" t="s">
        <v>3980</v>
      </c>
      <c r="H117" s="12" t="s">
        <v>3589</v>
      </c>
      <c r="I117" s="20">
        <v>8880</v>
      </c>
      <c r="J117" s="12" t="s">
        <v>2325</v>
      </c>
      <c r="K117" s="12" t="s">
        <v>3981</v>
      </c>
      <c r="L117" s="12" t="s">
        <v>2260</v>
      </c>
      <c r="M117" s="12"/>
      <c r="N117" s="12" t="s">
        <v>7927</v>
      </c>
      <c r="O117" s="20">
        <v>0</v>
      </c>
      <c r="P117" s="20">
        <v>10000</v>
      </c>
      <c r="Q117" s="20">
        <v>0</v>
      </c>
      <c r="R117" s="20">
        <v>0</v>
      </c>
      <c r="S117" s="20">
        <v>720</v>
      </c>
      <c r="U117" s="22" t="str">
        <f>IFERROR(VLOOKUP(B117,[1]Planilha1!$A$1:$B$34,2,FALSE),"Liberado")</f>
        <v>Liberado</v>
      </c>
    </row>
    <row r="118" spans="1:21" s="21" customFormat="1" ht="20.100000000000001" customHeight="1" x14ac:dyDescent="0.2">
      <c r="A118" s="12" t="s">
        <v>65</v>
      </c>
      <c r="B118" s="18" t="s">
        <v>248</v>
      </c>
      <c r="C118" s="12" t="s">
        <v>707</v>
      </c>
      <c r="D118" s="12" t="s">
        <v>7763</v>
      </c>
      <c r="E118" s="19" t="s">
        <v>5</v>
      </c>
      <c r="F118" s="19" t="s">
        <v>2244</v>
      </c>
      <c r="G118" s="19" t="s">
        <v>7764</v>
      </c>
      <c r="H118" s="12" t="s">
        <v>3589</v>
      </c>
      <c r="I118" s="20">
        <v>21754.59</v>
      </c>
      <c r="J118" s="12" t="s">
        <v>2325</v>
      </c>
      <c r="K118" s="12" t="s">
        <v>8695</v>
      </c>
      <c r="L118" s="12" t="s">
        <v>3466</v>
      </c>
      <c r="M118" s="12"/>
      <c r="N118" s="12" t="s">
        <v>7927</v>
      </c>
      <c r="O118" s="20">
        <v>0</v>
      </c>
      <c r="P118" s="20">
        <v>10000</v>
      </c>
      <c r="Q118" s="20">
        <v>0</v>
      </c>
      <c r="R118" s="20">
        <v>0</v>
      </c>
      <c r="S118" s="20">
        <v>240</v>
      </c>
      <c r="U118" s="22" t="str">
        <f>IFERROR(VLOOKUP(B118,[1]Planilha1!$A$1:$B$34,2,FALSE),"Liberado")</f>
        <v>Liberado</v>
      </c>
    </row>
    <row r="119" spans="1:21" s="21" customFormat="1" ht="20.100000000000001" customHeight="1" x14ac:dyDescent="0.2">
      <c r="A119" s="12" t="s">
        <v>65</v>
      </c>
      <c r="B119" s="18" t="s">
        <v>248</v>
      </c>
      <c r="C119" s="12" t="s">
        <v>327</v>
      </c>
      <c r="D119" s="12" t="s">
        <v>882</v>
      </c>
      <c r="E119" s="19" t="s">
        <v>5</v>
      </c>
      <c r="F119" s="19" t="s">
        <v>2255</v>
      </c>
      <c r="G119" s="19" t="s">
        <v>3982</v>
      </c>
      <c r="H119" s="12" t="s">
        <v>3580</v>
      </c>
      <c r="I119" s="20">
        <v>22590.48</v>
      </c>
      <c r="J119" s="12" t="s">
        <v>2247</v>
      </c>
      <c r="K119" s="12" t="s">
        <v>3983</v>
      </c>
      <c r="L119" s="12" t="s">
        <v>2249</v>
      </c>
      <c r="M119" s="12"/>
      <c r="N119" s="12" t="s">
        <v>3984</v>
      </c>
      <c r="O119" s="20">
        <v>0</v>
      </c>
      <c r="P119" s="20">
        <v>10000</v>
      </c>
      <c r="Q119" s="20">
        <v>0</v>
      </c>
      <c r="R119" s="20">
        <v>0</v>
      </c>
      <c r="S119" s="20">
        <v>480</v>
      </c>
      <c r="U119" s="22" t="str">
        <f>IFERROR(VLOOKUP(B119,[1]Planilha1!$A$1:$B$34,2,FALSE),"Liberado")</f>
        <v>Liberado</v>
      </c>
    </row>
    <row r="120" spans="1:21" s="21" customFormat="1" ht="20.100000000000001" customHeight="1" x14ac:dyDescent="0.2">
      <c r="A120" s="12" t="s">
        <v>65</v>
      </c>
      <c r="B120" s="18" t="s">
        <v>248</v>
      </c>
      <c r="C120" s="12" t="s">
        <v>327</v>
      </c>
      <c r="D120" s="12" t="s">
        <v>8696</v>
      </c>
      <c r="E120" s="19" t="s">
        <v>5</v>
      </c>
      <c r="F120" s="19" t="s">
        <v>2244</v>
      </c>
      <c r="G120" s="19" t="s">
        <v>8697</v>
      </c>
      <c r="H120" s="12" t="s">
        <v>3580</v>
      </c>
      <c r="I120" s="20">
        <v>36579.730000000003</v>
      </c>
      <c r="J120" s="12" t="s">
        <v>2325</v>
      </c>
      <c r="K120" s="12" t="s">
        <v>8698</v>
      </c>
      <c r="L120" s="12" t="s">
        <v>7875</v>
      </c>
      <c r="M120" s="12"/>
      <c r="N120" s="12" t="s">
        <v>8699</v>
      </c>
      <c r="O120" s="20">
        <v>0</v>
      </c>
      <c r="P120" s="20">
        <v>10000</v>
      </c>
      <c r="Q120" s="20">
        <v>0</v>
      </c>
      <c r="R120" s="20">
        <v>0</v>
      </c>
      <c r="S120" s="20">
        <v>200</v>
      </c>
      <c r="U120" s="22" t="str">
        <f>IFERROR(VLOOKUP(B120,[1]Planilha1!$A$1:$B$34,2,FALSE),"Liberado")</f>
        <v>Liberado</v>
      </c>
    </row>
    <row r="121" spans="1:21" s="21" customFormat="1" ht="20.100000000000001" customHeight="1" x14ac:dyDescent="0.2">
      <c r="A121" s="12" t="s">
        <v>65</v>
      </c>
      <c r="B121" s="18" t="s">
        <v>248</v>
      </c>
      <c r="C121" s="12" t="s">
        <v>334</v>
      </c>
      <c r="D121" s="12" t="s">
        <v>887</v>
      </c>
      <c r="E121" s="19" t="s">
        <v>5</v>
      </c>
      <c r="F121" s="19" t="s">
        <v>2244</v>
      </c>
      <c r="G121" s="19" t="s">
        <v>3994</v>
      </c>
      <c r="H121" s="12" t="s">
        <v>3580</v>
      </c>
      <c r="I121" s="20">
        <v>1260.48</v>
      </c>
      <c r="J121" s="12" t="s">
        <v>2325</v>
      </c>
      <c r="K121" s="12" t="s">
        <v>3995</v>
      </c>
      <c r="L121" s="12" t="s">
        <v>2249</v>
      </c>
      <c r="M121" s="12"/>
      <c r="N121" s="12" t="s">
        <v>7927</v>
      </c>
      <c r="O121" s="20">
        <v>0</v>
      </c>
      <c r="P121" s="20">
        <v>10000</v>
      </c>
      <c r="Q121" s="20">
        <v>0</v>
      </c>
      <c r="R121" s="20">
        <v>0</v>
      </c>
      <c r="S121" s="20">
        <v>1480</v>
      </c>
      <c r="U121" s="22" t="str">
        <f>IFERROR(VLOOKUP(B121,[1]Planilha1!$A$1:$B$34,2,FALSE),"Liberado")</f>
        <v>Liberado</v>
      </c>
    </row>
    <row r="122" spans="1:21" s="21" customFormat="1" ht="20.100000000000001" customHeight="1" x14ac:dyDescent="0.2">
      <c r="A122" s="12" t="s">
        <v>65</v>
      </c>
      <c r="B122" s="18" t="s">
        <v>248</v>
      </c>
      <c r="C122" s="12" t="s">
        <v>334</v>
      </c>
      <c r="D122" s="12" t="s">
        <v>888</v>
      </c>
      <c r="E122" s="19" t="s">
        <v>5</v>
      </c>
      <c r="F122" s="19" t="s">
        <v>2324</v>
      </c>
      <c r="G122" s="19" t="s">
        <v>3996</v>
      </c>
      <c r="H122" s="12" t="s">
        <v>3580</v>
      </c>
      <c r="I122" s="20">
        <v>8000</v>
      </c>
      <c r="J122" s="12" t="s">
        <v>2247</v>
      </c>
      <c r="K122" s="12" t="s">
        <v>3997</v>
      </c>
      <c r="L122" s="12" t="s">
        <v>2249</v>
      </c>
      <c r="M122" s="12"/>
      <c r="N122" s="12" t="s">
        <v>3940</v>
      </c>
      <c r="O122" s="20">
        <v>0</v>
      </c>
      <c r="P122" s="20">
        <v>8000</v>
      </c>
      <c r="Q122" s="20">
        <v>0</v>
      </c>
      <c r="R122" s="20">
        <v>0</v>
      </c>
      <c r="S122" s="20">
        <v>360</v>
      </c>
      <c r="U122" s="22" t="str">
        <f>IFERROR(VLOOKUP(B122,[1]Planilha1!$A$1:$B$34,2,FALSE),"Liberado")</f>
        <v>Liberado</v>
      </c>
    </row>
    <row r="123" spans="1:21" s="21" customFormat="1" ht="20.100000000000001" customHeight="1" x14ac:dyDescent="0.2">
      <c r="A123" s="12" t="s">
        <v>65</v>
      </c>
      <c r="B123" s="18" t="s">
        <v>248</v>
      </c>
      <c r="C123" s="12" t="s">
        <v>334</v>
      </c>
      <c r="D123" s="12" t="s">
        <v>8700</v>
      </c>
      <c r="E123" s="19" t="s">
        <v>5</v>
      </c>
      <c r="F123" s="19" t="s">
        <v>2255</v>
      </c>
      <c r="G123" s="19" t="s">
        <v>8701</v>
      </c>
      <c r="H123" s="12" t="s">
        <v>3589</v>
      </c>
      <c r="I123" s="20">
        <v>40000</v>
      </c>
      <c r="J123" s="12" t="s">
        <v>2325</v>
      </c>
      <c r="K123" s="12" t="s">
        <v>8702</v>
      </c>
      <c r="L123" s="12" t="s">
        <v>8569</v>
      </c>
      <c r="M123" s="12"/>
      <c r="N123" s="12" t="s">
        <v>8154</v>
      </c>
      <c r="O123" s="20">
        <v>0</v>
      </c>
      <c r="P123" s="20">
        <v>10000</v>
      </c>
      <c r="Q123" s="20">
        <v>0</v>
      </c>
      <c r="R123" s="20">
        <v>0</v>
      </c>
      <c r="S123" s="20">
        <v>160</v>
      </c>
      <c r="U123" s="22" t="str">
        <f>IFERROR(VLOOKUP(B123,[1]Planilha1!$A$1:$B$34,2,FALSE),"Liberado")</f>
        <v>Liberado</v>
      </c>
    </row>
    <row r="124" spans="1:21" s="21" customFormat="1" ht="20.100000000000001" customHeight="1" x14ac:dyDescent="0.2">
      <c r="A124" s="12" t="s">
        <v>65</v>
      </c>
      <c r="B124" s="18" t="s">
        <v>248</v>
      </c>
      <c r="C124" s="12" t="s">
        <v>334</v>
      </c>
      <c r="D124" s="12" t="s">
        <v>8703</v>
      </c>
      <c r="E124" s="19" t="s">
        <v>5</v>
      </c>
      <c r="F124" s="19" t="s">
        <v>2244</v>
      </c>
      <c r="G124" s="19" t="s">
        <v>8704</v>
      </c>
      <c r="H124" s="12" t="s">
        <v>3868</v>
      </c>
      <c r="I124" s="20">
        <v>671</v>
      </c>
      <c r="J124" s="12" t="s">
        <v>2325</v>
      </c>
      <c r="K124" s="12" t="s">
        <v>8705</v>
      </c>
      <c r="L124" s="12" t="s">
        <v>8668</v>
      </c>
      <c r="M124" s="12"/>
      <c r="N124" s="12" t="s">
        <v>7927</v>
      </c>
      <c r="O124" s="20">
        <v>0</v>
      </c>
      <c r="P124" s="20">
        <v>10000</v>
      </c>
      <c r="Q124" s="20">
        <v>0</v>
      </c>
      <c r="R124" s="20">
        <v>0</v>
      </c>
      <c r="S124" s="20">
        <v>200</v>
      </c>
      <c r="U124" s="22" t="str">
        <f>IFERROR(VLOOKUP(B124,[1]Planilha1!$A$1:$B$34,2,FALSE),"Liberado")</f>
        <v>Liberado</v>
      </c>
    </row>
    <row r="125" spans="1:21" s="21" customFormat="1" ht="20.100000000000001" customHeight="1" x14ac:dyDescent="0.2">
      <c r="A125" s="12" t="s">
        <v>65</v>
      </c>
      <c r="B125" s="18" t="s">
        <v>248</v>
      </c>
      <c r="C125" s="12" t="s">
        <v>732</v>
      </c>
      <c r="D125" s="12" t="s">
        <v>889</v>
      </c>
      <c r="E125" s="19" t="s">
        <v>5</v>
      </c>
      <c r="F125" s="19" t="s">
        <v>2355</v>
      </c>
      <c r="G125" s="19" t="s">
        <v>3998</v>
      </c>
      <c r="H125" s="12" t="s">
        <v>2314</v>
      </c>
      <c r="I125" s="20">
        <v>1284.0999999999999</v>
      </c>
      <c r="J125" s="12" t="s">
        <v>2325</v>
      </c>
      <c r="K125" s="12" t="s">
        <v>3999</v>
      </c>
      <c r="L125" s="12" t="s">
        <v>2260</v>
      </c>
      <c r="M125" s="12"/>
      <c r="N125" s="12" t="s">
        <v>8670</v>
      </c>
      <c r="O125" s="20">
        <v>0</v>
      </c>
      <c r="P125" s="20">
        <v>10000</v>
      </c>
      <c r="Q125" s="20">
        <v>0</v>
      </c>
      <c r="R125" s="20">
        <v>0</v>
      </c>
      <c r="S125" s="20">
        <v>1000</v>
      </c>
      <c r="U125" s="22" t="str">
        <f>IFERROR(VLOOKUP(B125,[1]Planilha1!$A$1:$B$34,2,FALSE),"Liberado")</f>
        <v>Liberado</v>
      </c>
    </row>
    <row r="126" spans="1:21" s="21" customFormat="1" ht="20.100000000000001" customHeight="1" x14ac:dyDescent="0.2">
      <c r="A126" s="12" t="s">
        <v>65</v>
      </c>
      <c r="B126" s="18" t="s">
        <v>248</v>
      </c>
      <c r="C126" s="12" t="s">
        <v>732</v>
      </c>
      <c r="D126" s="12" t="s">
        <v>890</v>
      </c>
      <c r="E126" s="19" t="s">
        <v>5</v>
      </c>
      <c r="F126" s="19" t="s">
        <v>2273</v>
      </c>
      <c r="G126" s="19" t="s">
        <v>4000</v>
      </c>
      <c r="H126" s="12" t="s">
        <v>2314</v>
      </c>
      <c r="I126" s="20">
        <v>8225</v>
      </c>
      <c r="J126" s="12" t="s">
        <v>2247</v>
      </c>
      <c r="K126" s="12" t="s">
        <v>4001</v>
      </c>
      <c r="L126" s="12" t="s">
        <v>2249</v>
      </c>
      <c r="M126" s="12"/>
      <c r="N126" s="12" t="s">
        <v>2323</v>
      </c>
      <c r="O126" s="20">
        <v>0</v>
      </c>
      <c r="P126" s="20">
        <v>15000</v>
      </c>
      <c r="Q126" s="20">
        <v>0</v>
      </c>
      <c r="R126" s="20">
        <v>0</v>
      </c>
      <c r="S126" s="20">
        <v>720</v>
      </c>
      <c r="U126" s="22" t="str">
        <f>IFERROR(VLOOKUP(B126,[1]Planilha1!$A$1:$B$34,2,FALSE),"Liberado")</f>
        <v>Liberado</v>
      </c>
    </row>
    <row r="127" spans="1:21" s="21" customFormat="1" ht="20.100000000000001" customHeight="1" x14ac:dyDescent="0.2">
      <c r="A127" s="12" t="s">
        <v>65</v>
      </c>
      <c r="B127" s="18" t="s">
        <v>248</v>
      </c>
      <c r="C127" s="12" t="s">
        <v>732</v>
      </c>
      <c r="D127" s="12" t="s">
        <v>891</v>
      </c>
      <c r="E127" s="19" t="s">
        <v>5</v>
      </c>
      <c r="F127" s="19" t="s">
        <v>2244</v>
      </c>
      <c r="G127" s="19" t="s">
        <v>4002</v>
      </c>
      <c r="H127" s="12" t="s">
        <v>4003</v>
      </c>
      <c r="I127" s="20">
        <v>22588.959999999999</v>
      </c>
      <c r="J127" s="12" t="s">
        <v>2325</v>
      </c>
      <c r="K127" s="12" t="s">
        <v>4004</v>
      </c>
      <c r="L127" s="12" t="s">
        <v>3025</v>
      </c>
      <c r="M127" s="12"/>
      <c r="N127" s="12" t="s">
        <v>7927</v>
      </c>
      <c r="O127" s="20">
        <v>0</v>
      </c>
      <c r="P127" s="20">
        <v>10000</v>
      </c>
      <c r="Q127" s="20">
        <v>0</v>
      </c>
      <c r="R127" s="20">
        <v>0</v>
      </c>
      <c r="S127" s="20">
        <v>640</v>
      </c>
      <c r="U127" s="22" t="str">
        <f>IFERROR(VLOOKUP(B127,[1]Planilha1!$A$1:$B$34,2,FALSE),"Liberado")</f>
        <v>Liberado</v>
      </c>
    </row>
    <row r="128" spans="1:21" s="21" customFormat="1" ht="20.100000000000001" customHeight="1" x14ac:dyDescent="0.2">
      <c r="A128" s="12" t="s">
        <v>65</v>
      </c>
      <c r="B128" s="18" t="s">
        <v>248</v>
      </c>
      <c r="C128" s="12" t="s">
        <v>732</v>
      </c>
      <c r="D128" s="12" t="s">
        <v>892</v>
      </c>
      <c r="E128" s="19" t="s">
        <v>5</v>
      </c>
      <c r="F128" s="19" t="s">
        <v>2273</v>
      </c>
      <c r="G128" s="19" t="s">
        <v>4005</v>
      </c>
      <c r="H128" s="12" t="s">
        <v>3868</v>
      </c>
      <c r="I128" s="20">
        <v>12776.97</v>
      </c>
      <c r="J128" s="12" t="s">
        <v>2247</v>
      </c>
      <c r="K128" s="12" t="s">
        <v>4006</v>
      </c>
      <c r="L128" s="12" t="s">
        <v>2249</v>
      </c>
      <c r="M128" s="12"/>
      <c r="N128" s="12" t="s">
        <v>2323</v>
      </c>
      <c r="O128" s="20">
        <v>0</v>
      </c>
      <c r="P128" s="20">
        <v>10000</v>
      </c>
      <c r="Q128" s="20">
        <v>0</v>
      </c>
      <c r="R128" s="20">
        <v>0</v>
      </c>
      <c r="S128" s="20">
        <v>440</v>
      </c>
      <c r="U128" s="22" t="str">
        <f>IFERROR(VLOOKUP(B128,[1]Planilha1!$A$1:$B$34,2,FALSE),"Liberado")</f>
        <v>Liberado</v>
      </c>
    </row>
    <row r="129" spans="1:53" s="21" customFormat="1" ht="20.100000000000001" customHeight="1" x14ac:dyDescent="0.2">
      <c r="A129" s="12" t="s">
        <v>65</v>
      </c>
      <c r="B129" s="18" t="s">
        <v>248</v>
      </c>
      <c r="C129" s="12" t="s">
        <v>746</v>
      </c>
      <c r="D129" s="12" t="s">
        <v>893</v>
      </c>
      <c r="E129" s="19" t="s">
        <v>5</v>
      </c>
      <c r="F129" s="19" t="s">
        <v>2273</v>
      </c>
      <c r="G129" s="19" t="s">
        <v>4007</v>
      </c>
      <c r="H129" s="12" t="s">
        <v>2370</v>
      </c>
      <c r="I129" s="20">
        <v>8225</v>
      </c>
      <c r="J129" s="12" t="s">
        <v>2247</v>
      </c>
      <c r="K129" s="12" t="s">
        <v>4008</v>
      </c>
      <c r="L129" s="12" t="s">
        <v>2249</v>
      </c>
      <c r="M129" s="12"/>
      <c r="N129" s="12" t="s">
        <v>4009</v>
      </c>
      <c r="O129" s="20">
        <v>0</v>
      </c>
      <c r="P129" s="20">
        <v>12000</v>
      </c>
      <c r="Q129" s="20">
        <v>0</v>
      </c>
      <c r="R129" s="20">
        <v>0</v>
      </c>
      <c r="S129" s="20">
        <v>680</v>
      </c>
      <c r="U129" s="22" t="str">
        <f>IFERROR(VLOOKUP(B129,[1]Planilha1!$A$1:$B$34,2,FALSE),"Liberado")</f>
        <v>Liberado</v>
      </c>
    </row>
    <row r="130" spans="1:53" s="21" customFormat="1" ht="20.100000000000001" customHeight="1" x14ac:dyDescent="0.2">
      <c r="A130" s="12" t="s">
        <v>65</v>
      </c>
      <c r="B130" s="18" t="s">
        <v>248</v>
      </c>
      <c r="C130" s="12" t="s">
        <v>754</v>
      </c>
      <c r="D130" s="12" t="s">
        <v>8706</v>
      </c>
      <c r="E130" s="19" t="s">
        <v>5</v>
      </c>
      <c r="F130" s="19" t="s">
        <v>2244</v>
      </c>
      <c r="G130" s="19" t="s">
        <v>8707</v>
      </c>
      <c r="H130" s="12" t="s">
        <v>3875</v>
      </c>
      <c r="I130" s="20">
        <v>40000</v>
      </c>
      <c r="J130" s="12" t="s">
        <v>2247</v>
      </c>
      <c r="K130" s="12" t="s">
        <v>8708</v>
      </c>
      <c r="L130" s="12" t="s">
        <v>7961</v>
      </c>
      <c r="M130" s="12" t="s">
        <v>8709</v>
      </c>
      <c r="N130" s="12" t="s">
        <v>2475</v>
      </c>
      <c r="O130" s="20">
        <v>0</v>
      </c>
      <c r="P130" s="20">
        <v>12000</v>
      </c>
      <c r="Q130" s="20">
        <v>0</v>
      </c>
      <c r="R130" s="20">
        <v>0</v>
      </c>
      <c r="S130" s="20">
        <v>120</v>
      </c>
      <c r="U130" s="22" t="str">
        <f>IFERROR(VLOOKUP(B130,[1]Planilha1!$A$1:$B$34,2,FALSE),"Liberado")</f>
        <v>Liberado</v>
      </c>
    </row>
    <row r="131" spans="1:53" s="21" customFormat="1" ht="20.100000000000001" customHeight="1" x14ac:dyDescent="0.2">
      <c r="A131" s="12" t="s">
        <v>65</v>
      </c>
      <c r="B131" s="18" t="s">
        <v>248</v>
      </c>
      <c r="C131" s="12" t="s">
        <v>754</v>
      </c>
      <c r="D131" s="12" t="s">
        <v>8710</v>
      </c>
      <c r="E131" s="19" t="s">
        <v>5</v>
      </c>
      <c r="F131" s="19" t="s">
        <v>10</v>
      </c>
      <c r="G131" s="19" t="s">
        <v>8711</v>
      </c>
      <c r="H131" s="12" t="s">
        <v>3927</v>
      </c>
      <c r="I131" s="20">
        <v>28374</v>
      </c>
      <c r="J131" s="12" t="s">
        <v>2325</v>
      </c>
      <c r="K131" s="12" t="s">
        <v>8712</v>
      </c>
      <c r="L131" s="12" t="s">
        <v>2840</v>
      </c>
      <c r="M131" s="12"/>
      <c r="N131" s="12" t="s">
        <v>8154</v>
      </c>
      <c r="O131" s="20">
        <v>0</v>
      </c>
      <c r="P131" s="20">
        <v>10000</v>
      </c>
      <c r="Q131" s="20">
        <v>0</v>
      </c>
      <c r="R131" s="20">
        <v>0</v>
      </c>
      <c r="S131" s="20">
        <v>160</v>
      </c>
      <c r="U131" s="22" t="str">
        <f>IFERROR(VLOOKUP(B131,[1]Planilha1!$A$1:$B$34,2,FALSE),"Liberado")</f>
        <v>Liberado</v>
      </c>
    </row>
    <row r="132" spans="1:53" s="21" customFormat="1" ht="20.100000000000001" customHeight="1" x14ac:dyDescent="0.2">
      <c r="A132" s="12" t="s">
        <v>65</v>
      </c>
      <c r="B132" s="18" t="s">
        <v>248</v>
      </c>
      <c r="C132" s="12" t="s">
        <v>519</v>
      </c>
      <c r="D132" s="12" t="s">
        <v>942</v>
      </c>
      <c r="E132" s="19" t="s">
        <v>5</v>
      </c>
      <c r="F132" s="19" t="s">
        <v>2273</v>
      </c>
      <c r="G132" s="19" t="s">
        <v>4150</v>
      </c>
      <c r="H132" s="12" t="s">
        <v>4128</v>
      </c>
      <c r="I132" s="20">
        <v>7615.76</v>
      </c>
      <c r="J132" s="12" t="s">
        <v>2247</v>
      </c>
      <c r="K132" s="12" t="s">
        <v>4151</v>
      </c>
      <c r="L132" s="12" t="s">
        <v>2249</v>
      </c>
      <c r="M132" s="12"/>
      <c r="N132" s="12" t="s">
        <v>4152</v>
      </c>
      <c r="O132" s="23">
        <v>0</v>
      </c>
      <c r="P132" s="23">
        <v>10000</v>
      </c>
      <c r="Q132" s="23">
        <v>0</v>
      </c>
      <c r="R132" s="24">
        <v>0</v>
      </c>
      <c r="S132" s="25">
        <v>640</v>
      </c>
      <c r="U132" s="22" t="str">
        <f>IFERROR(VLOOKUP(B132,[1]Planilha1!$A$1:$B$34,2,FALSE),"Liberado")</f>
        <v>Liberado</v>
      </c>
    </row>
    <row r="133" spans="1:53" s="21" customFormat="1" ht="20.100000000000001" customHeight="1" x14ac:dyDescent="0.2">
      <c r="A133" s="12" t="s">
        <v>65</v>
      </c>
      <c r="B133" s="18" t="s">
        <v>248</v>
      </c>
      <c r="C133" s="12" t="s">
        <v>754</v>
      </c>
      <c r="D133" s="12" t="s">
        <v>956</v>
      </c>
      <c r="E133" s="19" t="s">
        <v>5</v>
      </c>
      <c r="F133" s="19" t="s">
        <v>2324</v>
      </c>
      <c r="G133" s="19" t="s">
        <v>4189</v>
      </c>
      <c r="H133" s="12" t="s">
        <v>4178</v>
      </c>
      <c r="I133" s="20">
        <v>10300</v>
      </c>
      <c r="J133" s="12" t="s">
        <v>2247</v>
      </c>
      <c r="K133" s="12" t="s">
        <v>4190</v>
      </c>
      <c r="L133" s="12" t="s">
        <v>2879</v>
      </c>
      <c r="M133" s="12"/>
      <c r="N133" s="12" t="s">
        <v>3898</v>
      </c>
      <c r="O133" s="23">
        <v>0</v>
      </c>
      <c r="P133" s="23">
        <v>0</v>
      </c>
      <c r="Q133" s="23">
        <v>0</v>
      </c>
      <c r="R133" s="24">
        <v>0</v>
      </c>
      <c r="S133" s="25">
        <v>1400</v>
      </c>
      <c r="U133" s="22" t="str">
        <f>IFERROR(VLOOKUP(B133,[1]Planilha1!$A$1:$B$34,2,FALSE),"Liberado")</f>
        <v>Liberado</v>
      </c>
    </row>
    <row r="134" spans="1:53" s="21" customFormat="1" ht="20.100000000000001" customHeight="1" x14ac:dyDescent="0.2">
      <c r="A134" s="12" t="s">
        <v>65</v>
      </c>
      <c r="B134" s="18" t="s">
        <v>248</v>
      </c>
      <c r="C134" s="12" t="s">
        <v>334</v>
      </c>
      <c r="D134" s="12" t="s">
        <v>1038</v>
      </c>
      <c r="E134" s="19" t="s">
        <v>5</v>
      </c>
      <c r="F134" s="19" t="s">
        <v>2255</v>
      </c>
      <c r="G134" s="19" t="s">
        <v>4408</v>
      </c>
      <c r="H134" s="12" t="s">
        <v>4409</v>
      </c>
      <c r="I134" s="20">
        <v>28000</v>
      </c>
      <c r="J134" s="12" t="s">
        <v>2247</v>
      </c>
      <c r="K134" s="12" t="s">
        <v>4410</v>
      </c>
      <c r="L134" s="12" t="s">
        <v>2322</v>
      </c>
      <c r="M134" s="12"/>
      <c r="N134" s="12" t="s">
        <v>4411</v>
      </c>
      <c r="O134" s="23">
        <v>14300</v>
      </c>
      <c r="P134" s="23">
        <v>0</v>
      </c>
      <c r="Q134" s="23">
        <v>0</v>
      </c>
      <c r="R134" s="24">
        <v>0</v>
      </c>
      <c r="S134" s="25">
        <v>960</v>
      </c>
      <c r="U134" s="22" t="str">
        <f>IFERROR(VLOOKUP(B134,[1]Planilha1!$A$1:$B$34,2,FALSE),"Liberado")</f>
        <v>Liberado</v>
      </c>
    </row>
    <row r="135" spans="1:53" s="21" customFormat="1" ht="20.100000000000001" customHeight="1" x14ac:dyDescent="0.2">
      <c r="A135" s="12" t="s">
        <v>65</v>
      </c>
      <c r="B135" s="18" t="s">
        <v>248</v>
      </c>
      <c r="C135" s="12" t="s">
        <v>602</v>
      </c>
      <c r="D135" s="12" t="s">
        <v>9136</v>
      </c>
      <c r="E135" s="19" t="s">
        <v>5</v>
      </c>
      <c r="F135" s="19" t="s">
        <v>2244</v>
      </c>
      <c r="G135" s="19" t="s">
        <v>9137</v>
      </c>
      <c r="H135" s="12" t="s">
        <v>9138</v>
      </c>
      <c r="I135" s="20">
        <v>16000</v>
      </c>
      <c r="J135" s="12" t="s">
        <v>2247</v>
      </c>
      <c r="K135" s="12" t="s">
        <v>9139</v>
      </c>
      <c r="L135" s="12" t="s">
        <v>2249</v>
      </c>
      <c r="M135" s="12"/>
      <c r="N135" s="12" t="s">
        <v>9140</v>
      </c>
      <c r="O135" s="23">
        <v>0</v>
      </c>
      <c r="P135" s="23">
        <v>10000</v>
      </c>
      <c r="Q135" s="23">
        <v>0</v>
      </c>
      <c r="R135" s="24">
        <v>0</v>
      </c>
      <c r="S135" s="25">
        <v>256</v>
      </c>
      <c r="U135" s="22" t="str">
        <f>IFERROR(VLOOKUP(B135,[1]Planilha1!$A$1:$B$34,2,FALSE),"Liberado")</f>
        <v>Liberado</v>
      </c>
    </row>
    <row r="136" spans="1:53" s="21" customFormat="1" ht="20.100000000000001" customHeight="1" x14ac:dyDescent="0.2">
      <c r="A136" s="12" t="s">
        <v>65</v>
      </c>
      <c r="B136" s="18" t="s">
        <v>248</v>
      </c>
      <c r="C136" s="12" t="s">
        <v>602</v>
      </c>
      <c r="D136" s="12" t="s">
        <v>1112</v>
      </c>
      <c r="E136" s="19" t="s">
        <v>5</v>
      </c>
      <c r="F136" s="19" t="s">
        <v>2244</v>
      </c>
      <c r="G136" s="19" t="s">
        <v>4606</v>
      </c>
      <c r="H136" s="12" t="s">
        <v>4607</v>
      </c>
      <c r="I136" s="20">
        <v>9310.02</v>
      </c>
      <c r="J136" s="12" t="s">
        <v>2270</v>
      </c>
      <c r="K136" s="12" t="s">
        <v>4608</v>
      </c>
      <c r="L136" s="12" t="s">
        <v>3000</v>
      </c>
      <c r="M136" s="12"/>
      <c r="N136" s="12" t="s">
        <v>4609</v>
      </c>
      <c r="O136" s="23">
        <v>0</v>
      </c>
      <c r="P136" s="23">
        <v>12000</v>
      </c>
      <c r="Q136" s="23">
        <v>0</v>
      </c>
      <c r="R136" s="24">
        <v>0</v>
      </c>
      <c r="S136" s="25">
        <v>1895.76</v>
      </c>
      <c r="U136" s="22" t="str">
        <f>IFERROR(VLOOKUP(B136,[1]Planilha1!$A$1:$B$34,2,FALSE),"Liberado")</f>
        <v>Liberado</v>
      </c>
    </row>
    <row r="137" spans="1:53" s="21" customFormat="1" ht="20.100000000000001" customHeight="1" x14ac:dyDescent="0.2">
      <c r="A137" s="12" t="s">
        <v>65</v>
      </c>
      <c r="B137" s="18" t="s">
        <v>248</v>
      </c>
      <c r="C137" s="12" t="s">
        <v>602</v>
      </c>
      <c r="D137" s="12" t="s">
        <v>1113</v>
      </c>
      <c r="E137" s="19" t="s">
        <v>5</v>
      </c>
      <c r="F137" s="19" t="s">
        <v>2273</v>
      </c>
      <c r="G137" s="19" t="s">
        <v>4610</v>
      </c>
      <c r="H137" s="12" t="s">
        <v>4611</v>
      </c>
      <c r="I137" s="20">
        <v>3058.02</v>
      </c>
      <c r="J137" s="12" t="s">
        <v>2270</v>
      </c>
      <c r="K137" s="12" t="s">
        <v>3525</v>
      </c>
      <c r="L137" s="12" t="s">
        <v>9188</v>
      </c>
      <c r="M137" s="12"/>
      <c r="N137" s="12" t="s">
        <v>9189</v>
      </c>
      <c r="O137" s="23">
        <v>0</v>
      </c>
      <c r="P137" s="23">
        <v>0</v>
      </c>
      <c r="Q137" s="23">
        <v>0</v>
      </c>
      <c r="R137" s="24">
        <v>0</v>
      </c>
      <c r="S137" s="25">
        <v>1695.76</v>
      </c>
      <c r="U137" s="22" t="str">
        <f>IFERROR(VLOOKUP(B137,[1]Planilha1!$A$1:$B$34,2,FALSE),"Liberado")</f>
        <v>Liberado</v>
      </c>
    </row>
    <row r="138" spans="1:53" s="21" customFormat="1" ht="20.100000000000001" customHeight="1" x14ac:dyDescent="0.2">
      <c r="A138" s="12" t="s">
        <v>65</v>
      </c>
      <c r="B138" s="18" t="s">
        <v>248</v>
      </c>
      <c r="C138" s="12" t="s">
        <v>602</v>
      </c>
      <c r="D138" s="12" t="s">
        <v>1114</v>
      </c>
      <c r="E138" s="19" t="s">
        <v>5</v>
      </c>
      <c r="F138" s="19" t="s">
        <v>2244</v>
      </c>
      <c r="G138" s="19" t="s">
        <v>4612</v>
      </c>
      <c r="H138" s="12" t="s">
        <v>4613</v>
      </c>
      <c r="I138" s="20">
        <v>6260</v>
      </c>
      <c r="J138" s="12" t="s">
        <v>2270</v>
      </c>
      <c r="K138" s="12" t="s">
        <v>9190</v>
      </c>
      <c r="L138" s="12" t="s">
        <v>8253</v>
      </c>
      <c r="M138" s="12"/>
      <c r="N138" s="12" t="s">
        <v>9191</v>
      </c>
      <c r="O138" s="23">
        <v>0</v>
      </c>
      <c r="P138" s="23">
        <v>8000</v>
      </c>
      <c r="Q138" s="23">
        <v>0</v>
      </c>
      <c r="R138" s="24">
        <v>0</v>
      </c>
      <c r="S138" s="25">
        <v>937.8</v>
      </c>
      <c r="U138" s="22" t="str">
        <f>IFERROR(VLOOKUP(B138,[1]Planilha1!$A$1:$B$34,2,FALSE),"Liberado")</f>
        <v>Liberado</v>
      </c>
    </row>
    <row r="139" spans="1:53" s="21" customFormat="1" ht="20.100000000000001" customHeight="1" x14ac:dyDescent="0.2">
      <c r="A139" s="12" t="s">
        <v>65</v>
      </c>
      <c r="B139" s="18" t="s">
        <v>248</v>
      </c>
      <c r="C139" s="12" t="s">
        <v>696</v>
      </c>
      <c r="D139" s="12" t="s">
        <v>9192</v>
      </c>
      <c r="E139" s="19" t="s">
        <v>5</v>
      </c>
      <c r="F139" s="19" t="s">
        <v>7910</v>
      </c>
      <c r="G139" s="19" t="s">
        <v>9193</v>
      </c>
      <c r="H139" s="12" t="s">
        <v>9194</v>
      </c>
      <c r="I139" s="20">
        <v>4400</v>
      </c>
      <c r="J139" s="12" t="s">
        <v>2270</v>
      </c>
      <c r="K139" s="12" t="s">
        <v>9195</v>
      </c>
      <c r="L139" s="12" t="s">
        <v>2330</v>
      </c>
      <c r="M139" s="12"/>
      <c r="N139" s="12" t="s">
        <v>9196</v>
      </c>
      <c r="O139" s="23">
        <v>0</v>
      </c>
      <c r="P139" s="23">
        <v>0</v>
      </c>
      <c r="Q139" s="23">
        <v>0</v>
      </c>
      <c r="R139" s="24">
        <v>0</v>
      </c>
      <c r="S139" s="25">
        <v>555.20000000000005</v>
      </c>
      <c r="U139" s="22" t="str">
        <f>IFERROR(VLOOKUP(B139,[1]Planilha1!$A$1:$B$34,2,FALSE),"Liberado")</f>
        <v>Liberado</v>
      </c>
    </row>
    <row r="140" spans="1:53" s="21" customFormat="1" ht="20.100000000000001" customHeight="1" x14ac:dyDescent="0.2">
      <c r="A140" s="12" t="s">
        <v>65</v>
      </c>
      <c r="B140" s="18" t="s">
        <v>248</v>
      </c>
      <c r="C140" s="12" t="s">
        <v>701</v>
      </c>
      <c r="D140" s="12" t="s">
        <v>1115</v>
      </c>
      <c r="E140" s="19" t="s">
        <v>5</v>
      </c>
      <c r="F140" s="19" t="s">
        <v>2355</v>
      </c>
      <c r="G140" s="19" t="s">
        <v>4615</v>
      </c>
      <c r="H140" s="12" t="s">
        <v>4616</v>
      </c>
      <c r="I140" s="20">
        <v>20000</v>
      </c>
      <c r="J140" s="12" t="s">
        <v>2270</v>
      </c>
      <c r="K140" s="12" t="s">
        <v>3806</v>
      </c>
      <c r="L140" s="12" t="s">
        <v>3000</v>
      </c>
      <c r="M140" s="12"/>
      <c r="N140" s="12" t="s">
        <v>3807</v>
      </c>
      <c r="O140" s="23">
        <v>0</v>
      </c>
      <c r="P140" s="23">
        <v>10000</v>
      </c>
      <c r="Q140" s="23">
        <v>0</v>
      </c>
      <c r="R140" s="24">
        <v>0</v>
      </c>
      <c r="S140" s="25">
        <v>1040</v>
      </c>
      <c r="U140" s="22" t="str">
        <f>IFERROR(VLOOKUP(B140,[1]Planilha1!$A$1:$B$34,2,FALSE),"Liberado")</f>
        <v>Liberado</v>
      </c>
    </row>
    <row r="141" spans="1:53" s="21" customFormat="1" ht="20.100000000000001" customHeight="1" x14ac:dyDescent="0.2">
      <c r="A141" s="27" t="s">
        <v>119</v>
      </c>
      <c r="B141" s="28" t="s">
        <v>248</v>
      </c>
      <c r="C141" s="27" t="s">
        <v>325</v>
      </c>
      <c r="D141" s="27" t="s">
        <v>11097</v>
      </c>
      <c r="E141" s="27" t="s">
        <v>7</v>
      </c>
      <c r="F141" s="27" t="s">
        <v>6507</v>
      </c>
      <c r="G141" s="27" t="s">
        <v>11098</v>
      </c>
      <c r="H141" s="27" t="s">
        <v>7173</v>
      </c>
      <c r="I141" s="29">
        <v>100000</v>
      </c>
      <c r="J141" s="27" t="s">
        <v>6510</v>
      </c>
      <c r="K141" s="27" t="s">
        <v>11099</v>
      </c>
      <c r="L141" s="27" t="s">
        <v>7770</v>
      </c>
      <c r="M141" s="30">
        <v>43069</v>
      </c>
      <c r="N141" s="27" t="s">
        <v>11100</v>
      </c>
      <c r="O141" s="23">
        <v>30000</v>
      </c>
      <c r="P141" s="23">
        <v>0</v>
      </c>
      <c r="Q141" s="23">
        <v>0</v>
      </c>
      <c r="R141" s="24">
        <v>0</v>
      </c>
      <c r="S141" s="25">
        <v>0</v>
      </c>
      <c r="T141" s="32"/>
      <c r="U141" s="22" t="str">
        <f>IFERROR(VLOOKUP(B141,[1]Planilha1!$A$1:$B$34,2,FALSE),"Liberado")</f>
        <v>Liberado</v>
      </c>
      <c r="V141" s="31"/>
      <c r="W141" s="31"/>
      <c r="X141" s="31"/>
      <c r="Y141" s="31"/>
      <c r="Z141" s="31"/>
      <c r="AA141" s="31"/>
      <c r="AB141" s="31"/>
      <c r="AC141" s="31"/>
      <c r="AD141" s="31"/>
      <c r="AE141" s="31"/>
      <c r="AF141" s="31"/>
      <c r="AG141" s="31"/>
      <c r="AH141" s="31"/>
      <c r="AI141" s="31"/>
      <c r="AJ141" s="31"/>
      <c r="AK141" s="31"/>
      <c r="AL141" s="31"/>
      <c r="AM141" s="31"/>
      <c r="AN141" s="31"/>
      <c r="AO141" s="31"/>
      <c r="AP141" s="31"/>
      <c r="AQ141" s="31"/>
      <c r="AR141" s="31"/>
      <c r="AS141" s="31"/>
      <c r="AT141" s="31"/>
      <c r="AU141" s="31"/>
      <c r="AV141" s="31"/>
      <c r="AW141" s="31"/>
      <c r="AX141" s="31"/>
      <c r="AY141" s="31"/>
      <c r="AZ141" s="31"/>
      <c r="BA141" s="31"/>
    </row>
    <row r="142" spans="1:53" s="21" customFormat="1" ht="20.100000000000001" customHeight="1" x14ac:dyDescent="0.2">
      <c r="A142" s="27" t="s">
        <v>119</v>
      </c>
      <c r="B142" s="28" t="s">
        <v>248</v>
      </c>
      <c r="C142" s="27">
        <v>1</v>
      </c>
      <c r="D142" s="27" t="s">
        <v>11104</v>
      </c>
      <c r="E142" s="27" t="s">
        <v>7</v>
      </c>
      <c r="F142" s="27" t="s">
        <v>6507</v>
      </c>
      <c r="G142" s="27" t="s">
        <v>11105</v>
      </c>
      <c r="H142" s="27" t="s">
        <v>11106</v>
      </c>
      <c r="I142" s="29">
        <v>70000</v>
      </c>
      <c r="J142" s="27" t="s">
        <v>6510</v>
      </c>
      <c r="K142" s="27" t="s">
        <v>11099</v>
      </c>
      <c r="L142" s="27" t="s">
        <v>7770</v>
      </c>
      <c r="M142" s="30">
        <v>43076</v>
      </c>
      <c r="N142" s="27" t="s">
        <v>11100</v>
      </c>
      <c r="O142" s="23">
        <f>30000*46%</f>
        <v>13800</v>
      </c>
      <c r="P142" s="23">
        <v>0</v>
      </c>
      <c r="Q142" s="23">
        <v>0</v>
      </c>
      <c r="R142" s="24">
        <v>0</v>
      </c>
      <c r="S142" s="25">
        <v>0</v>
      </c>
      <c r="T142" s="32"/>
      <c r="U142" s="22" t="str">
        <f>IFERROR(VLOOKUP(B142,[1]Planilha1!$A$1:$B$34,2,FALSE),"Liberado")</f>
        <v>Liberado</v>
      </c>
      <c r="V142" s="31"/>
      <c r="W142" s="31"/>
      <c r="X142" s="31"/>
      <c r="Y142" s="31"/>
      <c r="Z142" s="31"/>
      <c r="AA142" s="31"/>
      <c r="AB142" s="31"/>
      <c r="AC142" s="31"/>
      <c r="AD142" s="31"/>
      <c r="AE142" s="31"/>
      <c r="AF142" s="31"/>
      <c r="AG142" s="31"/>
      <c r="AH142" s="31"/>
      <c r="AI142" s="31"/>
      <c r="AJ142" s="31"/>
      <c r="AK142" s="31"/>
      <c r="AL142" s="31"/>
      <c r="AM142" s="31"/>
      <c r="AN142" s="31"/>
      <c r="AO142" s="31"/>
      <c r="AP142" s="31"/>
      <c r="AQ142" s="31"/>
      <c r="AR142" s="31"/>
      <c r="AS142" s="31"/>
      <c r="AT142" s="31"/>
      <c r="AU142" s="31"/>
      <c r="AV142" s="31"/>
      <c r="AW142" s="31"/>
      <c r="AX142" s="31"/>
      <c r="AY142" s="31"/>
      <c r="AZ142" s="31"/>
      <c r="BA142" s="31"/>
    </row>
    <row r="143" spans="1:53" s="21" customFormat="1" ht="20.100000000000001" customHeight="1" x14ac:dyDescent="0.2">
      <c r="A143" s="27" t="s">
        <v>119</v>
      </c>
      <c r="B143" s="28" t="s">
        <v>248</v>
      </c>
      <c r="C143" s="27" t="s">
        <v>736</v>
      </c>
      <c r="D143" s="27" t="s">
        <v>11104</v>
      </c>
      <c r="E143" s="27" t="s">
        <v>7</v>
      </c>
      <c r="F143" s="27" t="s">
        <v>6507</v>
      </c>
      <c r="G143" s="27" t="s">
        <v>11105</v>
      </c>
      <c r="H143" s="27" t="s">
        <v>11106</v>
      </c>
      <c r="I143" s="29">
        <v>70000</v>
      </c>
      <c r="J143" s="27" t="s">
        <v>6510</v>
      </c>
      <c r="K143" s="27" t="s">
        <v>11099</v>
      </c>
      <c r="L143" s="27" t="s">
        <v>7770</v>
      </c>
      <c r="M143" s="30">
        <v>43076</v>
      </c>
      <c r="N143" s="27" t="s">
        <v>11100</v>
      </c>
      <c r="O143" s="23">
        <f>30000*54%</f>
        <v>16200.000000000002</v>
      </c>
      <c r="P143" s="23">
        <v>0</v>
      </c>
      <c r="Q143" s="23">
        <v>0</v>
      </c>
      <c r="R143" s="24">
        <v>0</v>
      </c>
      <c r="S143" s="25">
        <v>0</v>
      </c>
      <c r="T143" s="32"/>
      <c r="U143" s="22" t="str">
        <f>IFERROR(VLOOKUP(B143,[1]Planilha1!$A$1:$B$34,2,FALSE),"Liberado")</f>
        <v>Liberado</v>
      </c>
      <c r="V143" s="31"/>
      <c r="W143" s="31"/>
      <c r="X143" s="31"/>
      <c r="Y143" s="31"/>
      <c r="Z143" s="31"/>
      <c r="AA143" s="31"/>
      <c r="AB143" s="31"/>
      <c r="AC143" s="31"/>
      <c r="AD143" s="31"/>
      <c r="AE143" s="31"/>
      <c r="AF143" s="31"/>
      <c r="AG143" s="31"/>
      <c r="AH143" s="31"/>
      <c r="AI143" s="31"/>
      <c r="AJ143" s="31"/>
      <c r="AK143" s="31"/>
      <c r="AL143" s="31"/>
      <c r="AM143" s="31"/>
      <c r="AN143" s="31"/>
      <c r="AO143" s="31"/>
      <c r="AP143" s="31"/>
      <c r="AQ143" s="31"/>
      <c r="AR143" s="31"/>
      <c r="AS143" s="31"/>
      <c r="AT143" s="31"/>
      <c r="AU143" s="31"/>
      <c r="AV143" s="31"/>
      <c r="AW143" s="31"/>
      <c r="AX143" s="31"/>
      <c r="AY143" s="31"/>
      <c r="AZ143" s="31"/>
      <c r="BA143" s="31"/>
    </row>
    <row r="144" spans="1:53" s="21" customFormat="1" ht="20.100000000000001" customHeight="1" x14ac:dyDescent="0.2">
      <c r="A144" s="27" t="s">
        <v>119</v>
      </c>
      <c r="B144" s="28" t="s">
        <v>248</v>
      </c>
      <c r="C144" s="27" t="s">
        <v>574</v>
      </c>
      <c r="D144" s="27" t="s">
        <v>1856</v>
      </c>
      <c r="E144" s="27" t="s">
        <v>7</v>
      </c>
      <c r="F144" s="27" t="s">
        <v>6507</v>
      </c>
      <c r="G144" s="27" t="s">
        <v>11107</v>
      </c>
      <c r="H144" s="27" t="s">
        <v>6525</v>
      </c>
      <c r="I144" s="29">
        <v>50000</v>
      </c>
      <c r="J144" s="27" t="s">
        <v>6510</v>
      </c>
      <c r="K144" s="27" t="s">
        <v>11099</v>
      </c>
      <c r="L144" s="27" t="s">
        <v>7770</v>
      </c>
      <c r="M144" s="30">
        <v>43075</v>
      </c>
      <c r="N144" s="27" t="s">
        <v>12079</v>
      </c>
      <c r="O144" s="33">
        <v>0</v>
      </c>
      <c r="P144" s="33">
        <v>27157.035</v>
      </c>
      <c r="Q144" s="23">
        <v>0</v>
      </c>
      <c r="R144" s="24">
        <v>0</v>
      </c>
      <c r="S144" s="25">
        <v>0</v>
      </c>
      <c r="T144" s="34" t="s">
        <v>12066</v>
      </c>
      <c r="U144" s="22" t="str">
        <f>IFERROR(VLOOKUP(B144,[1]Planilha1!$A$1:$B$34,2,FALSE),"Liberado")</f>
        <v>Liberado</v>
      </c>
      <c r="V144" s="31"/>
      <c r="W144" s="31"/>
      <c r="X144" s="31"/>
      <c r="Y144" s="31"/>
      <c r="Z144" s="31"/>
      <c r="AA144" s="31"/>
      <c r="AB144" s="31"/>
      <c r="AC144" s="31"/>
      <c r="AD144" s="31"/>
      <c r="AE144" s="31"/>
      <c r="AF144" s="31"/>
      <c r="AG144" s="31"/>
      <c r="AH144" s="31"/>
      <c r="AI144" s="31"/>
      <c r="AJ144" s="31"/>
      <c r="AK144" s="31"/>
      <c r="AL144" s="31"/>
      <c r="AM144" s="31"/>
      <c r="AN144" s="31"/>
      <c r="AO144" s="31"/>
      <c r="AP144" s="31"/>
      <c r="AQ144" s="31"/>
      <c r="AR144" s="31"/>
      <c r="AS144" s="31"/>
      <c r="AT144" s="31"/>
      <c r="AU144" s="31"/>
      <c r="AV144" s="31"/>
      <c r="AW144" s="31"/>
      <c r="AX144" s="31"/>
      <c r="AY144" s="31"/>
      <c r="AZ144" s="31"/>
      <c r="BA144" s="31"/>
    </row>
    <row r="145" spans="1:53" s="21" customFormat="1" ht="20.100000000000001" customHeight="1" x14ac:dyDescent="0.2">
      <c r="A145" s="27" t="s">
        <v>119</v>
      </c>
      <c r="B145" s="28" t="s">
        <v>248</v>
      </c>
      <c r="C145" s="27" t="s">
        <v>11214</v>
      </c>
      <c r="D145" s="27" t="s">
        <v>11215</v>
      </c>
      <c r="E145" s="27" t="s">
        <v>7</v>
      </c>
      <c r="F145" s="27" t="s">
        <v>6507</v>
      </c>
      <c r="G145" s="27" t="s">
        <v>11216</v>
      </c>
      <c r="H145" s="27" t="s">
        <v>7260</v>
      </c>
      <c r="I145" s="29">
        <v>50000</v>
      </c>
      <c r="J145" s="27" t="s">
        <v>6510</v>
      </c>
      <c r="K145" s="27" t="s">
        <v>11217</v>
      </c>
      <c r="L145" s="27" t="s">
        <v>7770</v>
      </c>
      <c r="M145" s="30">
        <v>42977</v>
      </c>
      <c r="N145" s="27" t="s">
        <v>11100</v>
      </c>
      <c r="O145" s="23">
        <v>4000</v>
      </c>
      <c r="P145" s="23">
        <v>0</v>
      </c>
      <c r="Q145" s="23">
        <v>0</v>
      </c>
      <c r="R145" s="24">
        <v>0</v>
      </c>
      <c r="S145" s="25">
        <v>0</v>
      </c>
      <c r="T145" s="32"/>
      <c r="U145" s="22" t="str">
        <f>IFERROR(VLOOKUP(B145,[1]Planilha1!$A$1:$B$34,2,FALSE),"Liberado")</f>
        <v>Liberado</v>
      </c>
      <c r="V145" s="31"/>
      <c r="W145" s="31"/>
      <c r="X145" s="31"/>
      <c r="Y145" s="31"/>
      <c r="Z145" s="31"/>
      <c r="AA145" s="31"/>
      <c r="AB145" s="31"/>
      <c r="AC145" s="31"/>
      <c r="AD145" s="31"/>
      <c r="AE145" s="31"/>
      <c r="AF145" s="31"/>
      <c r="AG145" s="31"/>
      <c r="AH145" s="31"/>
      <c r="AI145" s="31"/>
      <c r="AJ145" s="31"/>
      <c r="AK145" s="31"/>
      <c r="AL145" s="31"/>
      <c r="AM145" s="31"/>
      <c r="AN145" s="31"/>
      <c r="AO145" s="31"/>
      <c r="AP145" s="31"/>
      <c r="AQ145" s="31"/>
      <c r="AR145" s="31"/>
      <c r="AS145" s="31"/>
      <c r="AT145" s="31"/>
      <c r="AU145" s="31"/>
      <c r="AV145" s="31"/>
      <c r="AW145" s="31"/>
      <c r="AX145" s="31"/>
      <c r="AY145" s="31"/>
      <c r="AZ145" s="31"/>
      <c r="BA145" s="31"/>
    </row>
    <row r="146" spans="1:53" s="21" customFormat="1" ht="20.100000000000001" customHeight="1" x14ac:dyDescent="0.2">
      <c r="A146" s="27" t="s">
        <v>119</v>
      </c>
      <c r="B146" s="28" t="s">
        <v>248</v>
      </c>
      <c r="C146" s="27" t="s">
        <v>534</v>
      </c>
      <c r="D146" s="27" t="s">
        <v>11232</v>
      </c>
      <c r="E146" s="27" t="s">
        <v>7</v>
      </c>
      <c r="F146" s="27" t="s">
        <v>6507</v>
      </c>
      <c r="G146" s="27" t="s">
        <v>11233</v>
      </c>
      <c r="H146" s="27" t="s">
        <v>6573</v>
      </c>
      <c r="I146" s="29">
        <v>40000</v>
      </c>
      <c r="J146" s="27" t="s">
        <v>6510</v>
      </c>
      <c r="K146" s="27" t="s">
        <v>11234</v>
      </c>
      <c r="L146" s="27" t="s">
        <v>7770</v>
      </c>
      <c r="M146" s="30">
        <v>43007</v>
      </c>
      <c r="N146" s="27" t="s">
        <v>11100</v>
      </c>
      <c r="O146" s="23">
        <v>26400</v>
      </c>
      <c r="P146" s="23">
        <v>0</v>
      </c>
      <c r="Q146" s="23">
        <v>0</v>
      </c>
      <c r="R146" s="24">
        <v>0</v>
      </c>
      <c r="S146" s="25">
        <v>0</v>
      </c>
      <c r="T146" s="32"/>
      <c r="U146" s="22" t="str">
        <f>IFERROR(VLOOKUP(B146,[1]Planilha1!$A$1:$B$34,2,FALSE),"Liberado")</f>
        <v>Liberado</v>
      </c>
      <c r="V146" s="31"/>
      <c r="W146" s="31"/>
      <c r="X146" s="31"/>
      <c r="Y146" s="31"/>
      <c r="Z146" s="31"/>
      <c r="AA146" s="31"/>
      <c r="AB146" s="31"/>
      <c r="AC146" s="31"/>
      <c r="AD146" s="31"/>
      <c r="AE146" s="31"/>
      <c r="AF146" s="31"/>
      <c r="AG146" s="31"/>
      <c r="AH146" s="31"/>
      <c r="AI146" s="31"/>
      <c r="AJ146" s="31"/>
      <c r="AK146" s="31"/>
      <c r="AL146" s="31"/>
      <c r="AM146" s="31"/>
      <c r="AN146" s="31"/>
      <c r="AO146" s="31"/>
      <c r="AP146" s="31"/>
      <c r="AQ146" s="31"/>
      <c r="AR146" s="31"/>
      <c r="AS146" s="31"/>
      <c r="AT146" s="31"/>
      <c r="AU146" s="31"/>
      <c r="AV146" s="31"/>
      <c r="AW146" s="31"/>
      <c r="AX146" s="31"/>
      <c r="AY146" s="31"/>
      <c r="AZ146" s="31"/>
      <c r="BA146" s="31"/>
    </row>
    <row r="147" spans="1:53" s="21" customFormat="1" ht="20.100000000000001" customHeight="1" x14ac:dyDescent="0.2">
      <c r="A147" s="27" t="s">
        <v>119</v>
      </c>
      <c r="B147" s="28" t="s">
        <v>248</v>
      </c>
      <c r="C147" s="27">
        <v>14</v>
      </c>
      <c r="D147" s="27" t="s">
        <v>11232</v>
      </c>
      <c r="E147" s="27" t="s">
        <v>7</v>
      </c>
      <c r="F147" s="27" t="s">
        <v>6507</v>
      </c>
      <c r="G147" s="27" t="s">
        <v>11233</v>
      </c>
      <c r="H147" s="27" t="s">
        <v>6573</v>
      </c>
      <c r="I147" s="29">
        <v>40000</v>
      </c>
      <c r="J147" s="27" t="s">
        <v>6510</v>
      </c>
      <c r="K147" s="27" t="s">
        <v>11234</v>
      </c>
      <c r="L147" s="27" t="s">
        <v>7770</v>
      </c>
      <c r="M147" s="30">
        <v>43007</v>
      </c>
      <c r="N147" s="27" t="s">
        <v>11100</v>
      </c>
      <c r="O147" s="23">
        <v>3600</v>
      </c>
      <c r="P147" s="23">
        <v>0</v>
      </c>
      <c r="Q147" s="23">
        <v>0</v>
      </c>
      <c r="R147" s="24">
        <v>0</v>
      </c>
      <c r="S147" s="25">
        <v>0</v>
      </c>
      <c r="T147" s="32"/>
      <c r="U147" s="22" t="str">
        <f>IFERROR(VLOOKUP(B147,[1]Planilha1!$A$1:$B$34,2,FALSE),"Liberado")</f>
        <v>Liberado</v>
      </c>
      <c r="V147" s="31"/>
      <c r="W147" s="31"/>
      <c r="X147" s="31"/>
      <c r="Y147" s="31"/>
      <c r="Z147" s="31"/>
      <c r="AA147" s="31"/>
      <c r="AB147" s="31"/>
      <c r="AC147" s="31"/>
      <c r="AD147" s="31"/>
      <c r="AE147" s="31"/>
      <c r="AF147" s="31"/>
      <c r="AG147" s="31"/>
      <c r="AH147" s="31"/>
      <c r="AI147" s="31"/>
      <c r="AJ147" s="31"/>
      <c r="AK147" s="31"/>
      <c r="AL147" s="31"/>
      <c r="AM147" s="31"/>
      <c r="AN147" s="31"/>
      <c r="AO147" s="31"/>
      <c r="AP147" s="31"/>
      <c r="AQ147" s="31"/>
      <c r="AR147" s="31"/>
      <c r="AS147" s="31"/>
      <c r="AT147" s="31"/>
      <c r="AU147" s="31"/>
      <c r="AV147" s="31"/>
      <c r="AW147" s="31"/>
      <c r="AX147" s="31"/>
      <c r="AY147" s="31"/>
      <c r="AZ147" s="31"/>
      <c r="BA147" s="31"/>
    </row>
    <row r="148" spans="1:53" s="21" customFormat="1" ht="20.100000000000001" customHeight="1" x14ac:dyDescent="0.2">
      <c r="A148" s="27" t="s">
        <v>119</v>
      </c>
      <c r="B148" s="28" t="s">
        <v>248</v>
      </c>
      <c r="C148" s="27" t="s">
        <v>674</v>
      </c>
      <c r="D148" s="27" t="s">
        <v>11282</v>
      </c>
      <c r="E148" s="27" t="s">
        <v>7</v>
      </c>
      <c r="F148" s="27" t="s">
        <v>6507</v>
      </c>
      <c r="G148" s="27" t="s">
        <v>11283</v>
      </c>
      <c r="H148" s="27" t="s">
        <v>7010</v>
      </c>
      <c r="I148" s="29">
        <v>40000</v>
      </c>
      <c r="J148" s="27" t="s">
        <v>6510</v>
      </c>
      <c r="K148" s="27" t="s">
        <v>11284</v>
      </c>
      <c r="L148" s="27" t="s">
        <v>6579</v>
      </c>
      <c r="M148" s="30">
        <v>42971</v>
      </c>
      <c r="N148" s="27" t="s">
        <v>11100</v>
      </c>
      <c r="O148" s="23">
        <v>0</v>
      </c>
      <c r="P148" s="23">
        <v>30000</v>
      </c>
      <c r="Q148" s="23">
        <v>0</v>
      </c>
      <c r="R148" s="24">
        <v>0</v>
      </c>
      <c r="S148" s="25">
        <v>0</v>
      </c>
      <c r="T148" s="32"/>
      <c r="U148" s="22" t="str">
        <f>IFERROR(VLOOKUP(B148,[1]Planilha1!$A$1:$B$34,2,FALSE),"Liberado")</f>
        <v>Liberado</v>
      </c>
      <c r="V148" s="31"/>
      <c r="W148" s="31"/>
      <c r="X148" s="31"/>
      <c r="Y148" s="31"/>
      <c r="Z148" s="31"/>
      <c r="AA148" s="31"/>
      <c r="AB148" s="31"/>
      <c r="AC148" s="31"/>
      <c r="AD148" s="31"/>
      <c r="AE148" s="31"/>
      <c r="AF148" s="31"/>
      <c r="AG148" s="31"/>
      <c r="AH148" s="31"/>
      <c r="AI148" s="31"/>
      <c r="AJ148" s="31"/>
      <c r="AK148" s="31"/>
      <c r="AL148" s="31"/>
      <c r="AM148" s="31"/>
      <c r="AN148" s="31"/>
      <c r="AO148" s="31"/>
      <c r="AP148" s="31"/>
      <c r="AQ148" s="31"/>
      <c r="AR148" s="31"/>
      <c r="AS148" s="31"/>
      <c r="AT148" s="31"/>
      <c r="AU148" s="31"/>
      <c r="AV148" s="31"/>
      <c r="AW148" s="31"/>
      <c r="AX148" s="31"/>
      <c r="AY148" s="31"/>
      <c r="AZ148" s="31"/>
      <c r="BA148" s="31"/>
    </row>
    <row r="149" spans="1:53" s="21" customFormat="1" ht="20.100000000000001" customHeight="1" x14ac:dyDescent="0.2">
      <c r="A149" s="27" t="s">
        <v>119</v>
      </c>
      <c r="B149" s="28" t="s">
        <v>248</v>
      </c>
      <c r="C149" s="27">
        <v>1</v>
      </c>
      <c r="D149" s="27" t="s">
        <v>11288</v>
      </c>
      <c r="E149" s="27" t="s">
        <v>7</v>
      </c>
      <c r="F149" s="27" t="s">
        <v>6507</v>
      </c>
      <c r="G149" s="27" t="s">
        <v>11289</v>
      </c>
      <c r="H149" s="27" t="s">
        <v>6556</v>
      </c>
      <c r="I149" s="29">
        <v>40000</v>
      </c>
      <c r="J149" s="27" t="s">
        <v>6510</v>
      </c>
      <c r="K149" s="27" t="s">
        <v>11290</v>
      </c>
      <c r="L149" s="27" t="s">
        <v>6579</v>
      </c>
      <c r="M149" s="30">
        <v>42975</v>
      </c>
      <c r="N149" s="27" t="s">
        <v>11100</v>
      </c>
      <c r="O149" s="23">
        <v>15600</v>
      </c>
      <c r="P149" s="23">
        <v>0</v>
      </c>
      <c r="Q149" s="23">
        <v>0</v>
      </c>
      <c r="R149" s="24">
        <v>0</v>
      </c>
      <c r="S149" s="25">
        <v>0</v>
      </c>
      <c r="T149" s="32"/>
      <c r="U149" s="22" t="str">
        <f>IFERROR(VLOOKUP(B149,[1]Planilha1!$A$1:$B$34,2,FALSE),"Liberado")</f>
        <v>Liberado</v>
      </c>
      <c r="V149" s="31"/>
      <c r="W149" s="31"/>
      <c r="X149" s="31"/>
      <c r="Y149" s="31"/>
      <c r="Z149" s="31"/>
      <c r="AA149" s="31"/>
      <c r="AB149" s="31"/>
      <c r="AC149" s="31"/>
      <c r="AD149" s="31"/>
      <c r="AE149" s="31"/>
      <c r="AF149" s="31"/>
      <c r="AG149" s="31"/>
      <c r="AH149" s="31"/>
      <c r="AI149" s="31"/>
      <c r="AJ149" s="31"/>
      <c r="AK149" s="31"/>
      <c r="AL149" s="31"/>
      <c r="AM149" s="31"/>
      <c r="AN149" s="31"/>
      <c r="AO149" s="31"/>
      <c r="AP149" s="31"/>
      <c r="AQ149" s="31"/>
      <c r="AR149" s="31"/>
      <c r="AS149" s="31"/>
      <c r="AT149" s="31"/>
      <c r="AU149" s="31"/>
      <c r="AV149" s="31"/>
      <c r="AW149" s="31"/>
      <c r="AX149" s="31"/>
      <c r="AY149" s="31"/>
      <c r="AZ149" s="31"/>
      <c r="BA149" s="31"/>
    </row>
    <row r="150" spans="1:53" s="21" customFormat="1" ht="20.100000000000001" customHeight="1" x14ac:dyDescent="0.2">
      <c r="A150" s="27" t="s">
        <v>119</v>
      </c>
      <c r="B150" s="28" t="s">
        <v>248</v>
      </c>
      <c r="C150" s="27" t="s">
        <v>707</v>
      </c>
      <c r="D150" s="27" t="s">
        <v>11288</v>
      </c>
      <c r="E150" s="27" t="s">
        <v>7</v>
      </c>
      <c r="F150" s="27" t="s">
        <v>6507</v>
      </c>
      <c r="G150" s="27" t="s">
        <v>11289</v>
      </c>
      <c r="H150" s="27" t="s">
        <v>6556</v>
      </c>
      <c r="I150" s="29">
        <v>40000</v>
      </c>
      <c r="J150" s="27" t="s">
        <v>6510</v>
      </c>
      <c r="K150" s="27" t="s">
        <v>11290</v>
      </c>
      <c r="L150" s="27" t="s">
        <v>6579</v>
      </c>
      <c r="M150" s="30">
        <v>42975</v>
      </c>
      <c r="N150" s="27" t="s">
        <v>11100</v>
      </c>
      <c r="O150" s="23">
        <v>14400</v>
      </c>
      <c r="P150" s="23">
        <v>0</v>
      </c>
      <c r="Q150" s="23">
        <v>0</v>
      </c>
      <c r="R150" s="24">
        <v>0</v>
      </c>
      <c r="S150" s="25">
        <v>0</v>
      </c>
      <c r="T150" s="32"/>
      <c r="U150" s="22" t="str">
        <f>IFERROR(VLOOKUP(B150,[1]Planilha1!$A$1:$B$34,2,FALSE),"Liberado")</f>
        <v>Liberado</v>
      </c>
      <c r="V150" s="31"/>
      <c r="W150" s="31"/>
      <c r="X150" s="31"/>
      <c r="Y150" s="31"/>
      <c r="Z150" s="31"/>
      <c r="AA150" s="31"/>
      <c r="AB150" s="31"/>
      <c r="AC150" s="31"/>
      <c r="AD150" s="31"/>
      <c r="AE150" s="31"/>
      <c r="AF150" s="31"/>
      <c r="AG150" s="31"/>
      <c r="AH150" s="31"/>
      <c r="AI150" s="31"/>
      <c r="AJ150" s="31"/>
      <c r="AK150" s="31"/>
      <c r="AL150" s="31"/>
      <c r="AM150" s="31"/>
      <c r="AN150" s="31"/>
      <c r="AO150" s="31"/>
      <c r="AP150" s="31"/>
      <c r="AQ150" s="31"/>
      <c r="AR150" s="31"/>
      <c r="AS150" s="31"/>
      <c r="AT150" s="31"/>
      <c r="AU150" s="31"/>
      <c r="AV150" s="31"/>
      <c r="AW150" s="31"/>
      <c r="AX150" s="31"/>
      <c r="AY150" s="31"/>
      <c r="AZ150" s="31"/>
      <c r="BA150" s="31"/>
    </row>
    <row r="151" spans="1:53" s="21" customFormat="1" ht="20.100000000000001" customHeight="1" x14ac:dyDescent="0.2">
      <c r="A151" s="27" t="s">
        <v>119</v>
      </c>
      <c r="B151" s="28" t="s">
        <v>248</v>
      </c>
      <c r="C151" s="27" t="s">
        <v>11214</v>
      </c>
      <c r="D151" s="27" t="s">
        <v>11215</v>
      </c>
      <c r="E151" s="27" t="s">
        <v>7</v>
      </c>
      <c r="F151" s="27" t="s">
        <v>6507</v>
      </c>
      <c r="G151" s="27" t="s">
        <v>11299</v>
      </c>
      <c r="H151" s="27" t="s">
        <v>7260</v>
      </c>
      <c r="I151" s="29">
        <v>70000</v>
      </c>
      <c r="J151" s="27" t="s">
        <v>6510</v>
      </c>
      <c r="K151" s="27" t="s">
        <v>11300</v>
      </c>
      <c r="L151" s="27" t="s">
        <v>6579</v>
      </c>
      <c r="M151" s="30">
        <v>42977</v>
      </c>
      <c r="N151" s="27" t="s">
        <v>12080</v>
      </c>
      <c r="O151" s="33">
        <v>0</v>
      </c>
      <c r="P151" s="33">
        <v>52010.83</v>
      </c>
      <c r="Q151" s="23">
        <v>0</v>
      </c>
      <c r="R151" s="24">
        <v>0</v>
      </c>
      <c r="S151" s="25">
        <v>0</v>
      </c>
      <c r="T151" s="34" t="s">
        <v>12065</v>
      </c>
      <c r="U151" s="22" t="str">
        <f>IFERROR(VLOOKUP(B151,[1]Planilha1!$A$1:$B$34,2,FALSE),"Liberado")</f>
        <v>Liberado</v>
      </c>
      <c r="V151" s="31"/>
      <c r="W151" s="31"/>
      <c r="X151" s="31"/>
      <c r="Y151" s="31"/>
      <c r="Z151" s="31"/>
      <c r="AA151" s="31"/>
      <c r="AB151" s="31"/>
      <c r="AC151" s="31"/>
      <c r="AD151" s="31"/>
      <c r="AE151" s="31"/>
      <c r="AF151" s="31"/>
      <c r="AG151" s="31"/>
      <c r="AH151" s="31"/>
      <c r="AI151" s="31"/>
      <c r="AJ151" s="31"/>
      <c r="AK151" s="31"/>
      <c r="AL151" s="31"/>
      <c r="AM151" s="31"/>
      <c r="AN151" s="31"/>
      <c r="AO151" s="31"/>
      <c r="AP151" s="31"/>
      <c r="AQ151" s="31"/>
      <c r="AR151" s="31"/>
      <c r="AS151" s="31"/>
      <c r="AT151" s="31"/>
      <c r="AU151" s="31"/>
      <c r="AV151" s="31"/>
      <c r="AW151" s="31"/>
      <c r="AX151" s="31"/>
      <c r="AY151" s="31"/>
      <c r="AZ151" s="31"/>
      <c r="BA151" s="31"/>
    </row>
    <row r="152" spans="1:53" s="21" customFormat="1" ht="20.100000000000001" customHeight="1" x14ac:dyDescent="0.2">
      <c r="A152" s="27" t="s">
        <v>119</v>
      </c>
      <c r="B152" s="28" t="s">
        <v>248</v>
      </c>
      <c r="C152" s="27" t="s">
        <v>337</v>
      </c>
      <c r="D152" s="27" t="s">
        <v>11322</v>
      </c>
      <c r="E152" s="27" t="s">
        <v>7</v>
      </c>
      <c r="F152" s="27" t="s">
        <v>6507</v>
      </c>
      <c r="G152" s="27" t="s">
        <v>11323</v>
      </c>
      <c r="H152" s="27" t="s">
        <v>6659</v>
      </c>
      <c r="I152" s="29">
        <v>50000</v>
      </c>
      <c r="J152" s="27" t="s">
        <v>6510</v>
      </c>
      <c r="K152" s="27" t="s">
        <v>11324</v>
      </c>
      <c r="L152" s="27" t="s">
        <v>6579</v>
      </c>
      <c r="M152" s="30">
        <v>42955</v>
      </c>
      <c r="N152" s="27" t="s">
        <v>11100</v>
      </c>
      <c r="O152" s="23">
        <v>0</v>
      </c>
      <c r="P152" s="23">
        <v>20000</v>
      </c>
      <c r="Q152" s="23">
        <v>0</v>
      </c>
      <c r="R152" s="24">
        <v>0</v>
      </c>
      <c r="S152" s="25">
        <v>0</v>
      </c>
      <c r="T152" s="32"/>
      <c r="U152" s="22" t="str">
        <f>IFERROR(VLOOKUP(B152,[1]Planilha1!$A$1:$B$34,2,FALSE),"Liberado")</f>
        <v>Liberado</v>
      </c>
      <c r="V152" s="31"/>
      <c r="W152" s="31"/>
      <c r="X152" s="31"/>
      <c r="Y152" s="31"/>
      <c r="Z152" s="31"/>
      <c r="AA152" s="31"/>
      <c r="AB152" s="31"/>
      <c r="AC152" s="31"/>
      <c r="AD152" s="31"/>
      <c r="AE152" s="31"/>
      <c r="AF152" s="31"/>
      <c r="AG152" s="31"/>
      <c r="AH152" s="31"/>
      <c r="AI152" s="31"/>
      <c r="AJ152" s="31"/>
      <c r="AK152" s="31"/>
      <c r="AL152" s="31"/>
      <c r="AM152" s="31"/>
      <c r="AN152" s="31"/>
      <c r="AO152" s="31"/>
      <c r="AP152" s="31"/>
      <c r="AQ152" s="31"/>
      <c r="AR152" s="31"/>
      <c r="AS152" s="31"/>
      <c r="AT152" s="31"/>
      <c r="AU152" s="31"/>
      <c r="AV152" s="31"/>
      <c r="AW152" s="31"/>
      <c r="AX152" s="31"/>
      <c r="AY152" s="31"/>
      <c r="AZ152" s="31"/>
      <c r="BA152" s="31"/>
    </row>
    <row r="153" spans="1:53" s="21" customFormat="1" ht="20.100000000000001" customHeight="1" x14ac:dyDescent="0.2">
      <c r="A153" s="27" t="s">
        <v>119</v>
      </c>
      <c r="B153" s="28" t="s">
        <v>248</v>
      </c>
      <c r="C153" s="27" t="s">
        <v>707</v>
      </c>
      <c r="D153" s="27" t="s">
        <v>11328</v>
      </c>
      <c r="E153" s="27" t="s">
        <v>7</v>
      </c>
      <c r="F153" s="27" t="s">
        <v>6507</v>
      </c>
      <c r="G153" s="27" t="s">
        <v>11329</v>
      </c>
      <c r="H153" s="27" t="s">
        <v>6580</v>
      </c>
      <c r="I153" s="29">
        <v>40000</v>
      </c>
      <c r="J153" s="27" t="s">
        <v>6510</v>
      </c>
      <c r="K153" s="27" t="s">
        <v>11330</v>
      </c>
      <c r="L153" s="27" t="s">
        <v>6579</v>
      </c>
      <c r="M153" s="30">
        <v>42964</v>
      </c>
      <c r="N153" s="27" t="s">
        <v>11100</v>
      </c>
      <c r="O153" s="23">
        <v>20000</v>
      </c>
      <c r="P153" s="23">
        <v>452069.52</v>
      </c>
      <c r="Q153" s="23">
        <v>0</v>
      </c>
      <c r="R153" s="24">
        <v>0</v>
      </c>
      <c r="S153" s="25">
        <v>0</v>
      </c>
      <c r="T153" s="32"/>
      <c r="U153" s="22" t="str">
        <f>IFERROR(VLOOKUP(B153,[1]Planilha1!$A$1:$B$34,2,FALSE),"Liberado")</f>
        <v>Liberado</v>
      </c>
      <c r="V153" s="31"/>
      <c r="W153" s="31"/>
      <c r="X153" s="31"/>
      <c r="Y153" s="31"/>
      <c r="Z153" s="31"/>
      <c r="AA153" s="31"/>
      <c r="AB153" s="31"/>
      <c r="AC153" s="31"/>
      <c r="AD153" s="31"/>
      <c r="AE153" s="31"/>
      <c r="AF153" s="31"/>
      <c r="AG153" s="31"/>
      <c r="AH153" s="31"/>
      <c r="AI153" s="31"/>
      <c r="AJ153" s="31"/>
      <c r="AK153" s="31"/>
      <c r="AL153" s="31"/>
      <c r="AM153" s="31"/>
      <c r="AN153" s="31"/>
      <c r="AO153" s="31"/>
      <c r="AP153" s="31"/>
      <c r="AQ153" s="31"/>
      <c r="AR153" s="31"/>
      <c r="AS153" s="31"/>
      <c r="AT153" s="31"/>
      <c r="AU153" s="31"/>
      <c r="AV153" s="31"/>
      <c r="AW153" s="31"/>
      <c r="AX153" s="31"/>
      <c r="AY153" s="31"/>
      <c r="AZ153" s="31"/>
      <c r="BA153" s="31"/>
    </row>
    <row r="154" spans="1:53" s="21" customFormat="1" ht="20.100000000000001" customHeight="1" x14ac:dyDescent="0.2">
      <c r="A154" s="27" t="s">
        <v>119</v>
      </c>
      <c r="B154" s="28" t="s">
        <v>248</v>
      </c>
      <c r="C154" s="27">
        <v>1</v>
      </c>
      <c r="D154" s="27" t="s">
        <v>11331</v>
      </c>
      <c r="E154" s="27" t="s">
        <v>7</v>
      </c>
      <c r="F154" s="27" t="s">
        <v>6507</v>
      </c>
      <c r="G154" s="27" t="s">
        <v>11332</v>
      </c>
      <c r="H154" s="27" t="s">
        <v>6617</v>
      </c>
      <c r="I154" s="29">
        <v>50000</v>
      </c>
      <c r="J154" s="27" t="s">
        <v>6510</v>
      </c>
      <c r="K154" s="27" t="s">
        <v>11333</v>
      </c>
      <c r="L154" s="27" t="s">
        <v>6579</v>
      </c>
      <c r="M154" s="30">
        <v>42948</v>
      </c>
      <c r="N154" s="27" t="s">
        <v>11100</v>
      </c>
      <c r="O154" s="23">
        <v>20000</v>
      </c>
      <c r="P154" s="23">
        <v>0</v>
      </c>
      <c r="Q154" s="23">
        <v>0</v>
      </c>
      <c r="R154" s="24">
        <v>0</v>
      </c>
      <c r="S154" s="25">
        <v>0</v>
      </c>
      <c r="T154" s="32"/>
      <c r="U154" s="22" t="str">
        <f>IFERROR(VLOOKUP(B154,[1]Planilha1!$A$1:$B$34,2,FALSE),"Liberado")</f>
        <v>Liberado</v>
      </c>
      <c r="V154" s="31"/>
      <c r="W154" s="31"/>
      <c r="X154" s="31"/>
      <c r="Y154" s="31"/>
      <c r="Z154" s="31"/>
      <c r="AA154" s="31"/>
      <c r="AB154" s="31"/>
      <c r="AC154" s="31"/>
      <c r="AD154" s="31"/>
      <c r="AE154" s="31"/>
      <c r="AF154" s="31"/>
      <c r="AG154" s="31"/>
      <c r="AH154" s="31"/>
      <c r="AI154" s="31"/>
      <c r="AJ154" s="31"/>
      <c r="AK154" s="31"/>
      <c r="AL154" s="31"/>
      <c r="AM154" s="31"/>
      <c r="AN154" s="31"/>
      <c r="AO154" s="31"/>
      <c r="AP154" s="31"/>
      <c r="AQ154" s="31"/>
      <c r="AR154" s="31"/>
      <c r="AS154" s="31"/>
      <c r="AT154" s="31"/>
      <c r="AU154" s="31"/>
      <c r="AV154" s="31"/>
      <c r="AW154" s="31"/>
      <c r="AX154" s="31"/>
      <c r="AY154" s="31"/>
      <c r="AZ154" s="31"/>
      <c r="BA154" s="31"/>
    </row>
    <row r="155" spans="1:53" s="21" customFormat="1" ht="20.100000000000001" customHeight="1" x14ac:dyDescent="0.2">
      <c r="A155" s="27" t="s">
        <v>119</v>
      </c>
      <c r="B155" s="28" t="s">
        <v>248</v>
      </c>
      <c r="C155" s="27">
        <v>1</v>
      </c>
      <c r="D155" s="27" t="s">
        <v>11334</v>
      </c>
      <c r="E155" s="27" t="s">
        <v>7</v>
      </c>
      <c r="F155" s="27" t="s">
        <v>6507</v>
      </c>
      <c r="G155" s="27" t="s">
        <v>11335</v>
      </c>
      <c r="H155" s="27" t="s">
        <v>6617</v>
      </c>
      <c r="I155" s="29">
        <v>50000</v>
      </c>
      <c r="J155" s="27" t="s">
        <v>6510</v>
      </c>
      <c r="K155" s="27" t="s">
        <v>11336</v>
      </c>
      <c r="L155" s="27" t="s">
        <v>6579</v>
      </c>
      <c r="M155" s="30">
        <v>42941</v>
      </c>
      <c r="N155" s="27" t="s">
        <v>11100</v>
      </c>
      <c r="O155" s="23">
        <v>20000</v>
      </c>
      <c r="P155" s="23">
        <v>0</v>
      </c>
      <c r="Q155" s="23">
        <v>0</v>
      </c>
      <c r="R155" s="24">
        <v>0</v>
      </c>
      <c r="S155" s="25">
        <v>0</v>
      </c>
      <c r="T155" s="32"/>
      <c r="U155" s="22" t="str">
        <f>IFERROR(VLOOKUP(B155,[1]Planilha1!$A$1:$B$34,2,FALSE),"Liberado")</f>
        <v>Liberado</v>
      </c>
      <c r="V155" s="31"/>
      <c r="W155" s="31"/>
      <c r="X155" s="31"/>
      <c r="Y155" s="31"/>
      <c r="Z155" s="31"/>
      <c r="AA155" s="31"/>
      <c r="AB155" s="31"/>
      <c r="AC155" s="31"/>
      <c r="AD155" s="31"/>
      <c r="AE155" s="31"/>
      <c r="AF155" s="31"/>
      <c r="AG155" s="31"/>
      <c r="AH155" s="31"/>
      <c r="AI155" s="31"/>
      <c r="AJ155" s="31"/>
      <c r="AK155" s="31"/>
      <c r="AL155" s="31"/>
      <c r="AM155" s="31"/>
      <c r="AN155" s="31"/>
      <c r="AO155" s="31"/>
      <c r="AP155" s="31"/>
      <c r="AQ155" s="31"/>
      <c r="AR155" s="31"/>
      <c r="AS155" s="31"/>
      <c r="AT155" s="31"/>
      <c r="AU155" s="31"/>
      <c r="AV155" s="31"/>
      <c r="AW155" s="31"/>
      <c r="AX155" s="31"/>
      <c r="AY155" s="31"/>
      <c r="AZ155" s="31"/>
      <c r="BA155" s="31"/>
    </row>
    <row r="156" spans="1:53" s="21" customFormat="1" ht="20.100000000000001" customHeight="1" x14ac:dyDescent="0.2">
      <c r="A156" s="27" t="s">
        <v>119</v>
      </c>
      <c r="B156" s="28" t="s">
        <v>248</v>
      </c>
      <c r="C156" s="27">
        <v>1</v>
      </c>
      <c r="D156" s="27" t="s">
        <v>11346</v>
      </c>
      <c r="E156" s="27" t="s">
        <v>7</v>
      </c>
      <c r="F156" s="27" t="s">
        <v>6507</v>
      </c>
      <c r="G156" s="27" t="s">
        <v>11347</v>
      </c>
      <c r="H156" s="27" t="s">
        <v>7260</v>
      </c>
      <c r="I156" s="29">
        <v>200000</v>
      </c>
      <c r="J156" s="27" t="s">
        <v>6510</v>
      </c>
      <c r="K156" s="27" t="s">
        <v>11348</v>
      </c>
      <c r="L156" s="27" t="s">
        <v>6579</v>
      </c>
      <c r="M156" s="30">
        <v>42962</v>
      </c>
      <c r="N156" s="27" t="s">
        <v>11100</v>
      </c>
      <c r="O156" s="23">
        <v>30000</v>
      </c>
      <c r="P156" s="23">
        <v>0</v>
      </c>
      <c r="Q156" s="23">
        <v>0</v>
      </c>
      <c r="R156" s="24">
        <v>0</v>
      </c>
      <c r="S156" s="25">
        <v>0</v>
      </c>
      <c r="T156" s="32"/>
      <c r="U156" s="22" t="str">
        <f>IFERROR(VLOOKUP(B156,[1]Planilha1!$A$1:$B$34,2,FALSE),"Liberado")</f>
        <v>Liberado</v>
      </c>
      <c r="V156" s="31"/>
      <c r="W156" s="31"/>
      <c r="X156" s="31"/>
      <c r="Y156" s="31"/>
      <c r="Z156" s="31"/>
      <c r="AA156" s="31"/>
      <c r="AB156" s="31"/>
      <c r="AC156" s="31"/>
      <c r="AD156" s="31"/>
      <c r="AE156" s="31"/>
      <c r="AF156" s="31"/>
      <c r="AG156" s="31"/>
      <c r="AH156" s="31"/>
      <c r="AI156" s="31"/>
      <c r="AJ156" s="31"/>
      <c r="AK156" s="31"/>
      <c r="AL156" s="31"/>
      <c r="AM156" s="31"/>
      <c r="AN156" s="31"/>
      <c r="AO156" s="31"/>
      <c r="AP156" s="31"/>
      <c r="AQ156" s="31"/>
      <c r="AR156" s="31"/>
      <c r="AS156" s="31"/>
      <c r="AT156" s="31"/>
      <c r="AU156" s="31"/>
      <c r="AV156" s="31"/>
      <c r="AW156" s="31"/>
      <c r="AX156" s="31"/>
      <c r="AY156" s="31"/>
      <c r="AZ156" s="31"/>
      <c r="BA156" s="31"/>
    </row>
    <row r="157" spans="1:53" s="21" customFormat="1" ht="20.100000000000001" customHeight="1" x14ac:dyDescent="0.2">
      <c r="A157" s="27" t="s">
        <v>119</v>
      </c>
      <c r="B157" s="28" t="s">
        <v>248</v>
      </c>
      <c r="C157" s="27" t="s">
        <v>738</v>
      </c>
      <c r="D157" s="27" t="s">
        <v>11368</v>
      </c>
      <c r="E157" s="27" t="s">
        <v>7</v>
      </c>
      <c r="F157" s="27" t="s">
        <v>6507</v>
      </c>
      <c r="G157" s="27" t="s">
        <v>11369</v>
      </c>
      <c r="H157" s="27" t="s">
        <v>6533</v>
      </c>
      <c r="I157" s="29">
        <v>40000</v>
      </c>
      <c r="J157" s="27" t="s">
        <v>6510</v>
      </c>
      <c r="K157" s="27" t="s">
        <v>11370</v>
      </c>
      <c r="L157" s="27" t="s">
        <v>6579</v>
      </c>
      <c r="M157" s="30">
        <v>42928</v>
      </c>
      <c r="N157" s="27" t="s">
        <v>11100</v>
      </c>
      <c r="O157" s="23">
        <v>0</v>
      </c>
      <c r="P157" s="23">
        <v>20000</v>
      </c>
      <c r="Q157" s="23">
        <v>0</v>
      </c>
      <c r="R157" s="24">
        <v>0</v>
      </c>
      <c r="S157" s="25">
        <v>0</v>
      </c>
      <c r="T157" s="32"/>
      <c r="U157" s="22" t="str">
        <f>IFERROR(VLOOKUP(B157,[1]Planilha1!$A$1:$B$34,2,FALSE),"Liberado")</f>
        <v>Liberado</v>
      </c>
      <c r="V157" s="31"/>
      <c r="W157" s="31"/>
      <c r="X157" s="31"/>
      <c r="Y157" s="31"/>
      <c r="Z157" s="31"/>
      <c r="AA157" s="31"/>
      <c r="AB157" s="31"/>
      <c r="AC157" s="31"/>
      <c r="AD157" s="31"/>
      <c r="AE157" s="31"/>
      <c r="AF157" s="31"/>
      <c r="AG157" s="31"/>
      <c r="AH157" s="31"/>
      <c r="AI157" s="31"/>
      <c r="AJ157" s="31"/>
      <c r="AK157" s="31"/>
      <c r="AL157" s="31"/>
      <c r="AM157" s="31"/>
      <c r="AN157" s="31"/>
      <c r="AO157" s="31"/>
      <c r="AP157" s="31"/>
      <c r="AQ157" s="31"/>
      <c r="AR157" s="31"/>
      <c r="AS157" s="31"/>
      <c r="AT157" s="31"/>
      <c r="AU157" s="31"/>
      <c r="AV157" s="31"/>
      <c r="AW157" s="31"/>
      <c r="AX157" s="31"/>
      <c r="AY157" s="31"/>
      <c r="AZ157" s="31"/>
      <c r="BA157" s="31"/>
    </row>
    <row r="158" spans="1:53" s="21" customFormat="1" ht="20.100000000000001" customHeight="1" x14ac:dyDescent="0.2">
      <c r="A158" s="27" t="s">
        <v>119</v>
      </c>
      <c r="B158" s="28" t="s">
        <v>248</v>
      </c>
      <c r="C158" s="27">
        <v>11</v>
      </c>
      <c r="D158" s="27" t="s">
        <v>11382</v>
      </c>
      <c r="E158" s="27" t="s">
        <v>7</v>
      </c>
      <c r="F158" s="27" t="s">
        <v>6507</v>
      </c>
      <c r="G158" s="27" t="s">
        <v>11383</v>
      </c>
      <c r="H158" s="27" t="s">
        <v>6581</v>
      </c>
      <c r="I158" s="29">
        <v>50000</v>
      </c>
      <c r="J158" s="27" t="s">
        <v>6510</v>
      </c>
      <c r="K158" s="27" t="s">
        <v>11384</v>
      </c>
      <c r="L158" s="27" t="s">
        <v>6579</v>
      </c>
      <c r="M158" s="30">
        <v>42920</v>
      </c>
      <c r="N158" s="27" t="s">
        <v>12081</v>
      </c>
      <c r="O158" s="33">
        <v>0</v>
      </c>
      <c r="P158" s="33">
        <v>5716</v>
      </c>
      <c r="Q158" s="23">
        <v>0</v>
      </c>
      <c r="R158" s="24">
        <v>0</v>
      </c>
      <c r="S158" s="25">
        <v>0</v>
      </c>
      <c r="T158" s="34" t="s">
        <v>12065</v>
      </c>
      <c r="U158" s="22" t="str">
        <f>IFERROR(VLOOKUP(B158,[1]Planilha1!$A$1:$B$34,2,FALSE),"Liberado")</f>
        <v>Liberado</v>
      </c>
      <c r="V158" s="31"/>
      <c r="W158" s="31"/>
      <c r="X158" s="31"/>
      <c r="Y158" s="31"/>
      <c r="Z158" s="31"/>
      <c r="AA158" s="31"/>
      <c r="AB158" s="31"/>
      <c r="AC158" s="31"/>
      <c r="AD158" s="31"/>
      <c r="AE158" s="31"/>
      <c r="AF158" s="31"/>
      <c r="AG158" s="31"/>
      <c r="AH158" s="31"/>
      <c r="AI158" s="31"/>
      <c r="AJ158" s="31"/>
      <c r="AK158" s="31"/>
      <c r="AL158" s="31"/>
      <c r="AM158" s="31"/>
      <c r="AN158" s="31"/>
      <c r="AO158" s="31"/>
      <c r="AP158" s="31"/>
      <c r="AQ158" s="31"/>
      <c r="AR158" s="31"/>
      <c r="AS158" s="31"/>
      <c r="AT158" s="31"/>
      <c r="AU158" s="31"/>
      <c r="AV158" s="31"/>
      <c r="AW158" s="31"/>
      <c r="AX158" s="31"/>
      <c r="AY158" s="31"/>
      <c r="AZ158" s="31"/>
      <c r="BA158" s="31"/>
    </row>
    <row r="159" spans="1:53" s="21" customFormat="1" ht="20.100000000000001" customHeight="1" x14ac:dyDescent="0.2">
      <c r="A159" s="27" t="s">
        <v>119</v>
      </c>
      <c r="B159" s="28" t="s">
        <v>248</v>
      </c>
      <c r="C159" s="27" t="s">
        <v>696</v>
      </c>
      <c r="D159" s="27" t="s">
        <v>11436</v>
      </c>
      <c r="E159" s="27" t="s">
        <v>7</v>
      </c>
      <c r="F159" s="27" t="s">
        <v>6507</v>
      </c>
      <c r="G159" s="27" t="s">
        <v>11437</v>
      </c>
      <c r="H159" s="27" t="s">
        <v>11438</v>
      </c>
      <c r="I159" s="29">
        <v>100000</v>
      </c>
      <c r="J159" s="27" t="s">
        <v>6510</v>
      </c>
      <c r="K159" s="27" t="s">
        <v>11439</v>
      </c>
      <c r="L159" s="27" t="s">
        <v>6579</v>
      </c>
      <c r="M159" s="30">
        <v>42908</v>
      </c>
      <c r="N159" s="27" t="s">
        <v>11440</v>
      </c>
      <c r="O159" s="23">
        <v>30000</v>
      </c>
      <c r="P159" s="23">
        <v>104847.15</v>
      </c>
      <c r="Q159" s="23">
        <v>0</v>
      </c>
      <c r="R159" s="24">
        <v>0</v>
      </c>
      <c r="S159" s="25">
        <v>0</v>
      </c>
      <c r="T159" s="32"/>
      <c r="U159" s="22" t="str">
        <f>IFERROR(VLOOKUP(B159,[1]Planilha1!$A$1:$B$34,2,FALSE),"Liberado")</f>
        <v>Liberado</v>
      </c>
      <c r="V159" s="31"/>
      <c r="W159" s="31"/>
      <c r="X159" s="31"/>
      <c r="Y159" s="31"/>
      <c r="Z159" s="31"/>
      <c r="AA159" s="31"/>
      <c r="AB159" s="31"/>
      <c r="AC159" s="31"/>
      <c r="AD159" s="31"/>
      <c r="AE159" s="31"/>
      <c r="AF159" s="31"/>
      <c r="AG159" s="31"/>
      <c r="AH159" s="31"/>
      <c r="AI159" s="31"/>
      <c r="AJ159" s="31"/>
      <c r="AK159" s="31"/>
      <c r="AL159" s="31"/>
      <c r="AM159" s="31"/>
      <c r="AN159" s="31"/>
      <c r="AO159" s="31"/>
      <c r="AP159" s="31"/>
      <c r="AQ159" s="31"/>
      <c r="AR159" s="31"/>
      <c r="AS159" s="31"/>
      <c r="AT159" s="31"/>
      <c r="AU159" s="31"/>
      <c r="AV159" s="31"/>
      <c r="AW159" s="31"/>
      <c r="AX159" s="31"/>
      <c r="AY159" s="31"/>
      <c r="AZ159" s="31"/>
      <c r="BA159" s="31"/>
    </row>
    <row r="160" spans="1:53" s="21" customFormat="1" ht="20.100000000000001" customHeight="1" x14ac:dyDescent="0.2">
      <c r="A160" s="27" t="s">
        <v>119</v>
      </c>
      <c r="B160" s="28" t="s">
        <v>248</v>
      </c>
      <c r="C160" s="27" t="s">
        <v>732</v>
      </c>
      <c r="D160" s="27" t="s">
        <v>1838</v>
      </c>
      <c r="E160" s="27" t="s">
        <v>7</v>
      </c>
      <c r="F160" s="27" t="s">
        <v>6507</v>
      </c>
      <c r="G160" s="27" t="s">
        <v>6522</v>
      </c>
      <c r="H160" s="27" t="s">
        <v>6523</v>
      </c>
      <c r="I160" s="29">
        <v>200000</v>
      </c>
      <c r="J160" s="27" t="s">
        <v>6510</v>
      </c>
      <c r="K160" s="27" t="s">
        <v>11449</v>
      </c>
      <c r="L160" s="27" t="s">
        <v>6579</v>
      </c>
      <c r="M160" s="30">
        <v>42891</v>
      </c>
      <c r="N160" s="27" t="s">
        <v>11450</v>
      </c>
      <c r="O160" s="23">
        <v>0</v>
      </c>
      <c r="P160" s="23">
        <v>20000</v>
      </c>
      <c r="Q160" s="23">
        <v>0</v>
      </c>
      <c r="R160" s="24">
        <v>0</v>
      </c>
      <c r="S160" s="25">
        <v>0</v>
      </c>
      <c r="T160" s="32"/>
      <c r="U160" s="22" t="str">
        <f>IFERROR(VLOOKUP(B160,[1]Planilha1!$A$1:$B$34,2,FALSE),"Liberado")</f>
        <v>Liberado</v>
      </c>
      <c r="V160" s="31"/>
      <c r="W160" s="31"/>
      <c r="X160" s="31"/>
      <c r="Y160" s="31"/>
      <c r="Z160" s="31"/>
      <c r="AA160" s="31"/>
      <c r="AB160" s="31"/>
      <c r="AC160" s="31"/>
      <c r="AD160" s="31"/>
      <c r="AE160" s="31"/>
      <c r="AF160" s="31"/>
      <c r="AG160" s="31"/>
      <c r="AH160" s="31"/>
      <c r="AI160" s="31"/>
      <c r="AJ160" s="31"/>
      <c r="AK160" s="31"/>
      <c r="AL160" s="31"/>
      <c r="AM160" s="31"/>
      <c r="AN160" s="31"/>
      <c r="AO160" s="31"/>
      <c r="AP160" s="31"/>
      <c r="AQ160" s="31"/>
      <c r="AR160" s="31"/>
      <c r="AS160" s="31"/>
      <c r="AT160" s="31"/>
      <c r="AU160" s="31"/>
      <c r="AV160" s="31"/>
      <c r="AW160" s="31"/>
      <c r="AX160" s="31"/>
      <c r="AY160" s="31"/>
      <c r="AZ160" s="31"/>
      <c r="BA160" s="31"/>
    </row>
    <row r="161" spans="1:53" s="21" customFormat="1" ht="20.100000000000001" customHeight="1" x14ac:dyDescent="0.2">
      <c r="A161" s="27" t="s">
        <v>119</v>
      </c>
      <c r="B161" s="28" t="s">
        <v>248</v>
      </c>
      <c r="C161" s="27" t="s">
        <v>337</v>
      </c>
      <c r="D161" s="27" t="s">
        <v>1839</v>
      </c>
      <c r="E161" s="27" t="s">
        <v>7</v>
      </c>
      <c r="F161" s="27" t="s">
        <v>6507</v>
      </c>
      <c r="G161" s="27" t="s">
        <v>6524</v>
      </c>
      <c r="H161" s="27" t="s">
        <v>6525</v>
      </c>
      <c r="I161" s="29">
        <v>40000</v>
      </c>
      <c r="J161" s="27" t="s">
        <v>6510</v>
      </c>
      <c r="K161" s="27" t="s">
        <v>11451</v>
      </c>
      <c r="L161" s="27" t="s">
        <v>6664</v>
      </c>
      <c r="M161" s="30">
        <v>42885</v>
      </c>
      <c r="N161" s="27" t="s">
        <v>11452</v>
      </c>
      <c r="O161" s="23">
        <v>10000</v>
      </c>
      <c r="P161" s="23">
        <v>1662920.04</v>
      </c>
      <c r="Q161" s="23">
        <v>0</v>
      </c>
      <c r="R161" s="24">
        <v>0</v>
      </c>
      <c r="S161" s="25">
        <v>0</v>
      </c>
      <c r="T161" s="32"/>
      <c r="U161" s="22" t="str">
        <f>IFERROR(VLOOKUP(B161,[1]Planilha1!$A$1:$B$34,2,FALSE),"Liberado")</f>
        <v>Liberado</v>
      </c>
      <c r="V161" s="31"/>
      <c r="W161" s="31"/>
      <c r="X161" s="31"/>
      <c r="Y161" s="31"/>
      <c r="Z161" s="31"/>
      <c r="AA161" s="31"/>
      <c r="AB161" s="31"/>
      <c r="AC161" s="31"/>
      <c r="AD161" s="31"/>
      <c r="AE161" s="31"/>
      <c r="AF161" s="31"/>
      <c r="AG161" s="31"/>
      <c r="AH161" s="31"/>
      <c r="AI161" s="31"/>
      <c r="AJ161" s="31"/>
      <c r="AK161" s="31"/>
      <c r="AL161" s="31"/>
      <c r="AM161" s="31"/>
      <c r="AN161" s="31"/>
      <c r="AO161" s="31"/>
      <c r="AP161" s="31"/>
      <c r="AQ161" s="31"/>
      <c r="AR161" s="31"/>
      <c r="AS161" s="31"/>
      <c r="AT161" s="31"/>
      <c r="AU161" s="31"/>
      <c r="AV161" s="31"/>
      <c r="AW161" s="31"/>
      <c r="AX161" s="31"/>
      <c r="AY161" s="31"/>
      <c r="AZ161" s="31"/>
      <c r="BA161" s="31"/>
    </row>
    <row r="162" spans="1:53" s="21" customFormat="1" ht="20.100000000000001" customHeight="1" x14ac:dyDescent="0.2">
      <c r="A162" s="27" t="s">
        <v>119</v>
      </c>
      <c r="B162" s="28" t="s">
        <v>248</v>
      </c>
      <c r="C162" s="27" t="s">
        <v>738</v>
      </c>
      <c r="D162" s="27" t="s">
        <v>1842</v>
      </c>
      <c r="E162" s="27" t="s">
        <v>7</v>
      </c>
      <c r="F162" s="27" t="s">
        <v>6507</v>
      </c>
      <c r="G162" s="27" t="s">
        <v>6532</v>
      </c>
      <c r="H162" s="27" t="s">
        <v>6533</v>
      </c>
      <c r="I162" s="29">
        <v>40000</v>
      </c>
      <c r="J162" s="27" t="s">
        <v>6510</v>
      </c>
      <c r="K162" s="27" t="s">
        <v>11456</v>
      </c>
      <c r="L162" s="27" t="s">
        <v>6579</v>
      </c>
      <c r="M162" s="30" t="s">
        <v>6531</v>
      </c>
      <c r="N162" s="27" t="s">
        <v>11457</v>
      </c>
      <c r="O162" s="23">
        <v>5000</v>
      </c>
      <c r="P162" s="23">
        <v>0</v>
      </c>
      <c r="Q162" s="23">
        <v>0</v>
      </c>
      <c r="R162" s="24">
        <v>0</v>
      </c>
      <c r="S162" s="25">
        <v>0</v>
      </c>
      <c r="T162" s="32"/>
      <c r="U162" s="22" t="str">
        <f>IFERROR(VLOOKUP(B162,[1]Planilha1!$A$1:$B$34,2,FALSE),"Liberado")</f>
        <v>Liberado</v>
      </c>
      <c r="V162" s="31"/>
      <c r="W162" s="31"/>
      <c r="X162" s="31"/>
      <c r="Y162" s="31"/>
      <c r="Z162" s="31"/>
      <c r="AA162" s="31"/>
      <c r="AB162" s="31"/>
      <c r="AC162" s="31"/>
      <c r="AD162" s="31"/>
      <c r="AE162" s="31"/>
      <c r="AF162" s="31"/>
      <c r="AG162" s="31"/>
      <c r="AH162" s="31"/>
      <c r="AI162" s="31"/>
      <c r="AJ162" s="31"/>
      <c r="AK162" s="31"/>
      <c r="AL162" s="31"/>
      <c r="AM162" s="31"/>
      <c r="AN162" s="31"/>
      <c r="AO162" s="31"/>
      <c r="AP162" s="31"/>
      <c r="AQ162" s="31"/>
      <c r="AR162" s="31"/>
      <c r="AS162" s="31"/>
      <c r="AT162" s="31"/>
      <c r="AU162" s="31"/>
      <c r="AV162" s="31"/>
      <c r="AW162" s="31"/>
      <c r="AX162" s="31"/>
      <c r="AY162" s="31"/>
      <c r="AZ162" s="31"/>
      <c r="BA162" s="31"/>
    </row>
    <row r="163" spans="1:53" s="21" customFormat="1" ht="20.100000000000001" customHeight="1" x14ac:dyDescent="0.2">
      <c r="A163" s="27" t="s">
        <v>119</v>
      </c>
      <c r="B163" s="28" t="s">
        <v>248</v>
      </c>
      <c r="C163" s="27" t="s">
        <v>707</v>
      </c>
      <c r="D163" s="27" t="s">
        <v>1854</v>
      </c>
      <c r="E163" s="27" t="s">
        <v>7</v>
      </c>
      <c r="F163" s="27" t="s">
        <v>6507</v>
      </c>
      <c r="G163" s="27" t="s">
        <v>11472</v>
      </c>
      <c r="H163" s="27" t="s">
        <v>6556</v>
      </c>
      <c r="I163" s="29">
        <v>40000</v>
      </c>
      <c r="J163" s="27" t="s">
        <v>6510</v>
      </c>
      <c r="K163" s="27" t="s">
        <v>11473</v>
      </c>
      <c r="L163" s="27" t="s">
        <v>6579</v>
      </c>
      <c r="M163" s="30">
        <v>42871</v>
      </c>
      <c r="N163" s="27" t="s">
        <v>11474</v>
      </c>
      <c r="O163" s="23">
        <v>30000</v>
      </c>
      <c r="P163" s="23">
        <v>582496.57999999996</v>
      </c>
      <c r="Q163" s="23">
        <v>0</v>
      </c>
      <c r="R163" s="24">
        <v>0</v>
      </c>
      <c r="S163" s="25">
        <v>0</v>
      </c>
      <c r="T163" s="32"/>
      <c r="U163" s="22" t="str">
        <f>IFERROR(VLOOKUP(B163,[1]Planilha1!$A$1:$B$34,2,FALSE),"Liberado")</f>
        <v>Liberado</v>
      </c>
      <c r="V163" s="31"/>
      <c r="W163" s="31"/>
      <c r="X163" s="31"/>
      <c r="Y163" s="31"/>
      <c r="Z163" s="31"/>
      <c r="AA163" s="31"/>
      <c r="AB163" s="31"/>
      <c r="AC163" s="31"/>
      <c r="AD163" s="31"/>
      <c r="AE163" s="31"/>
      <c r="AF163" s="31"/>
      <c r="AG163" s="31"/>
      <c r="AH163" s="31"/>
      <c r="AI163" s="31"/>
      <c r="AJ163" s="31"/>
      <c r="AK163" s="31"/>
      <c r="AL163" s="31"/>
      <c r="AM163" s="31"/>
      <c r="AN163" s="31"/>
      <c r="AO163" s="31"/>
      <c r="AP163" s="31"/>
      <c r="AQ163" s="31"/>
      <c r="AR163" s="31"/>
      <c r="AS163" s="31"/>
      <c r="AT163" s="31"/>
      <c r="AU163" s="31"/>
      <c r="AV163" s="31"/>
      <c r="AW163" s="31"/>
      <c r="AX163" s="31"/>
      <c r="AY163" s="31"/>
      <c r="AZ163" s="31"/>
      <c r="BA163" s="31"/>
    </row>
    <row r="164" spans="1:53" s="21" customFormat="1" ht="20.100000000000001" customHeight="1" x14ac:dyDescent="0.2">
      <c r="A164" s="27" t="s">
        <v>119</v>
      </c>
      <c r="B164" s="28" t="s">
        <v>248</v>
      </c>
      <c r="C164" s="27" t="s">
        <v>574</v>
      </c>
      <c r="D164" s="27" t="s">
        <v>1856</v>
      </c>
      <c r="E164" s="27" t="s">
        <v>7</v>
      </c>
      <c r="F164" s="27" t="s">
        <v>6507</v>
      </c>
      <c r="G164" s="27" t="s">
        <v>6559</v>
      </c>
      <c r="H164" s="27" t="s">
        <v>6525</v>
      </c>
      <c r="I164" s="29">
        <v>60000</v>
      </c>
      <c r="J164" s="27" t="s">
        <v>6510</v>
      </c>
      <c r="K164" s="27" t="s">
        <v>11099</v>
      </c>
      <c r="L164" s="27" t="s">
        <v>6664</v>
      </c>
      <c r="M164" s="30">
        <v>42842</v>
      </c>
      <c r="N164" s="27" t="s">
        <v>12079</v>
      </c>
      <c r="O164" s="33">
        <v>0</v>
      </c>
      <c r="P164" s="33">
        <v>27157.035</v>
      </c>
      <c r="Q164" s="23">
        <v>0</v>
      </c>
      <c r="R164" s="24">
        <v>0</v>
      </c>
      <c r="S164" s="25">
        <v>0</v>
      </c>
      <c r="T164" s="34" t="s">
        <v>12065</v>
      </c>
      <c r="U164" s="22" t="str">
        <f>IFERROR(VLOOKUP(B164,[1]Planilha1!$A$1:$B$34,2,FALSE),"Liberado")</f>
        <v>Liberado</v>
      </c>
      <c r="V164" s="31"/>
      <c r="W164" s="31"/>
      <c r="X164" s="31"/>
      <c r="Y164" s="31"/>
      <c r="Z164" s="31"/>
      <c r="AA164" s="31"/>
      <c r="AB164" s="31"/>
      <c r="AC164" s="31"/>
      <c r="AD164" s="31"/>
      <c r="AE164" s="31"/>
      <c r="AF164" s="31"/>
      <c r="AG164" s="31"/>
      <c r="AH164" s="31"/>
      <c r="AI164" s="31"/>
      <c r="AJ164" s="31"/>
      <c r="AK164" s="31"/>
      <c r="AL164" s="31"/>
      <c r="AM164" s="31"/>
      <c r="AN164" s="31"/>
      <c r="AO164" s="31"/>
      <c r="AP164" s="31"/>
      <c r="AQ164" s="31"/>
      <c r="AR164" s="31"/>
      <c r="AS164" s="31"/>
      <c r="AT164" s="31"/>
      <c r="AU164" s="31"/>
      <c r="AV164" s="31"/>
      <c r="AW164" s="31"/>
      <c r="AX164" s="31"/>
      <c r="AY164" s="31"/>
      <c r="AZ164" s="31"/>
      <c r="BA164" s="31"/>
    </row>
    <row r="165" spans="1:53" s="21" customFormat="1" ht="20.100000000000001" customHeight="1" x14ac:dyDescent="0.2">
      <c r="A165" s="27" t="s">
        <v>119</v>
      </c>
      <c r="B165" s="28" t="s">
        <v>248</v>
      </c>
      <c r="C165" s="27" t="s">
        <v>732</v>
      </c>
      <c r="D165" s="27" t="s">
        <v>1838</v>
      </c>
      <c r="E165" s="27" t="s">
        <v>7</v>
      </c>
      <c r="F165" s="27" t="s">
        <v>6507</v>
      </c>
      <c r="G165" s="27" t="s">
        <v>11481</v>
      </c>
      <c r="H165" s="27" t="s">
        <v>6556</v>
      </c>
      <c r="I165" s="29">
        <v>300000</v>
      </c>
      <c r="J165" s="27" t="s">
        <v>6510</v>
      </c>
      <c r="K165" s="27" t="s">
        <v>11482</v>
      </c>
      <c r="L165" s="27" t="s">
        <v>6579</v>
      </c>
      <c r="M165" s="30">
        <v>42863</v>
      </c>
      <c r="N165" s="27" t="s">
        <v>11483</v>
      </c>
      <c r="O165" s="33">
        <v>0</v>
      </c>
      <c r="P165" s="33">
        <v>47833.760000000002</v>
      </c>
      <c r="Q165" s="23">
        <v>0</v>
      </c>
      <c r="R165" s="24">
        <v>0</v>
      </c>
      <c r="S165" s="25">
        <v>0</v>
      </c>
      <c r="T165" s="34" t="s">
        <v>12065</v>
      </c>
      <c r="U165" s="22" t="str">
        <f>IFERROR(VLOOKUP(B165,[1]Planilha1!$A$1:$B$34,2,FALSE),"Liberado")</f>
        <v>Liberado</v>
      </c>
      <c r="V165" s="31"/>
      <c r="W165" s="31"/>
      <c r="X165" s="31"/>
      <c r="Y165" s="31"/>
      <c r="Z165" s="31"/>
      <c r="AA165" s="31"/>
      <c r="AB165" s="31"/>
      <c r="AC165" s="31"/>
      <c r="AD165" s="31"/>
      <c r="AE165" s="31"/>
      <c r="AF165" s="31"/>
      <c r="AG165" s="31"/>
      <c r="AH165" s="31"/>
      <c r="AI165" s="31"/>
      <c r="AJ165" s="31"/>
      <c r="AK165" s="31"/>
      <c r="AL165" s="31"/>
      <c r="AM165" s="31"/>
      <c r="AN165" s="31"/>
      <c r="AO165" s="31"/>
      <c r="AP165" s="31"/>
      <c r="AQ165" s="31"/>
      <c r="AR165" s="31"/>
      <c r="AS165" s="31"/>
      <c r="AT165" s="31"/>
      <c r="AU165" s="31"/>
      <c r="AV165" s="31"/>
      <c r="AW165" s="31"/>
      <c r="AX165" s="31"/>
      <c r="AY165" s="31"/>
      <c r="AZ165" s="31"/>
      <c r="BA165" s="31"/>
    </row>
    <row r="166" spans="1:53" s="21" customFormat="1" ht="20.100000000000001" customHeight="1" x14ac:dyDescent="0.2">
      <c r="A166" s="27" t="s">
        <v>119</v>
      </c>
      <c r="B166" s="28" t="s">
        <v>248</v>
      </c>
      <c r="C166" s="27" t="s">
        <v>534</v>
      </c>
      <c r="D166" s="27" t="s">
        <v>1863</v>
      </c>
      <c r="E166" s="27" t="s">
        <v>7</v>
      </c>
      <c r="F166" s="27" t="s">
        <v>6507</v>
      </c>
      <c r="G166" s="27" t="s">
        <v>6572</v>
      </c>
      <c r="H166" s="27" t="s">
        <v>6573</v>
      </c>
      <c r="I166" s="29">
        <v>40000</v>
      </c>
      <c r="J166" s="27" t="s">
        <v>6510</v>
      </c>
      <c r="K166" s="27" t="s">
        <v>11484</v>
      </c>
      <c r="L166" s="27" t="s">
        <v>6579</v>
      </c>
      <c r="M166" s="30">
        <v>42909</v>
      </c>
      <c r="N166" s="27" t="s">
        <v>6511</v>
      </c>
      <c r="O166" s="23">
        <v>40000</v>
      </c>
      <c r="P166" s="23">
        <v>271617.53000000003</v>
      </c>
      <c r="Q166" s="23">
        <v>0</v>
      </c>
      <c r="R166" s="24">
        <v>0</v>
      </c>
      <c r="S166" s="25">
        <v>0</v>
      </c>
      <c r="T166" s="32"/>
      <c r="U166" s="22" t="str">
        <f>IFERROR(VLOOKUP(B166,[1]Planilha1!$A$1:$B$34,2,FALSE),"Liberado")</f>
        <v>Liberado</v>
      </c>
      <c r="V166" s="31"/>
      <c r="W166" s="31"/>
      <c r="X166" s="31"/>
      <c r="Y166" s="31"/>
      <c r="Z166" s="31"/>
      <c r="AA166" s="31"/>
      <c r="AB166" s="31"/>
      <c r="AC166" s="31"/>
      <c r="AD166" s="31"/>
      <c r="AE166" s="31"/>
      <c r="AF166" s="31"/>
      <c r="AG166" s="31"/>
      <c r="AH166" s="31"/>
      <c r="AI166" s="31"/>
      <c r="AJ166" s="31"/>
      <c r="AK166" s="31"/>
      <c r="AL166" s="31"/>
      <c r="AM166" s="31"/>
      <c r="AN166" s="31"/>
      <c r="AO166" s="31"/>
      <c r="AP166" s="31"/>
      <c r="AQ166" s="31"/>
      <c r="AR166" s="31"/>
      <c r="AS166" s="31"/>
      <c r="AT166" s="31"/>
      <c r="AU166" s="31"/>
      <c r="AV166" s="31"/>
      <c r="AW166" s="31"/>
      <c r="AX166" s="31"/>
      <c r="AY166" s="31"/>
      <c r="AZ166" s="31"/>
      <c r="BA166" s="31"/>
    </row>
    <row r="167" spans="1:53" s="21" customFormat="1" ht="20.100000000000001" customHeight="1" x14ac:dyDescent="0.2">
      <c r="A167" s="27" t="s">
        <v>119</v>
      </c>
      <c r="B167" s="28" t="s">
        <v>248</v>
      </c>
      <c r="C167" s="27" t="s">
        <v>736</v>
      </c>
      <c r="D167" s="27" t="s">
        <v>1867</v>
      </c>
      <c r="E167" s="27" t="s">
        <v>7</v>
      </c>
      <c r="F167" s="27" t="s">
        <v>6507</v>
      </c>
      <c r="G167" s="27" t="s">
        <v>6582</v>
      </c>
      <c r="H167" s="27" t="s">
        <v>6583</v>
      </c>
      <c r="I167" s="29">
        <v>285800.86</v>
      </c>
      <c r="J167" s="27" t="s">
        <v>6510</v>
      </c>
      <c r="K167" s="27" t="s">
        <v>11491</v>
      </c>
      <c r="L167" s="27" t="s">
        <v>6664</v>
      </c>
      <c r="M167" s="30">
        <v>42823</v>
      </c>
      <c r="N167" s="27" t="s">
        <v>11457</v>
      </c>
      <c r="O167" s="23">
        <f>12997.74*80%</f>
        <v>10398.192000000001</v>
      </c>
      <c r="P167" s="23">
        <f>56912.45*80%</f>
        <v>45529.96</v>
      </c>
      <c r="Q167" s="23">
        <v>0</v>
      </c>
      <c r="R167" s="24">
        <v>0</v>
      </c>
      <c r="S167" s="25">
        <v>0</v>
      </c>
      <c r="T167" s="32"/>
      <c r="U167" s="22" t="str">
        <f>IFERROR(VLOOKUP(B167,[1]Planilha1!$A$1:$B$34,2,FALSE),"Liberado")</f>
        <v>Liberado</v>
      </c>
      <c r="V167" s="31"/>
      <c r="W167" s="31"/>
      <c r="X167" s="31"/>
      <c r="Y167" s="31"/>
      <c r="Z167" s="31"/>
      <c r="AA167" s="31"/>
      <c r="AB167" s="31"/>
      <c r="AC167" s="31"/>
      <c r="AD167" s="31"/>
      <c r="AE167" s="31"/>
      <c r="AF167" s="31"/>
      <c r="AG167" s="31"/>
      <c r="AH167" s="31"/>
      <c r="AI167" s="31"/>
      <c r="AJ167" s="31"/>
      <c r="AK167" s="31"/>
      <c r="AL167" s="31"/>
      <c r="AM167" s="31"/>
      <c r="AN167" s="31"/>
      <c r="AO167" s="31"/>
      <c r="AP167" s="31"/>
      <c r="AQ167" s="31"/>
      <c r="AR167" s="31"/>
      <c r="AS167" s="31"/>
      <c r="AT167" s="31"/>
      <c r="AU167" s="31"/>
      <c r="AV167" s="31"/>
      <c r="AW167" s="31"/>
      <c r="AX167" s="31"/>
      <c r="AY167" s="31"/>
      <c r="AZ167" s="31"/>
      <c r="BA167" s="31"/>
    </row>
    <row r="168" spans="1:53" s="21" customFormat="1" ht="20.100000000000001" customHeight="1" x14ac:dyDescent="0.2">
      <c r="A168" s="27" t="s">
        <v>119</v>
      </c>
      <c r="B168" s="28" t="s">
        <v>248</v>
      </c>
      <c r="C168" s="27">
        <v>36</v>
      </c>
      <c r="D168" s="27" t="s">
        <v>1867</v>
      </c>
      <c r="E168" s="27" t="s">
        <v>7</v>
      </c>
      <c r="F168" s="27" t="s">
        <v>6507</v>
      </c>
      <c r="G168" s="27" t="s">
        <v>6582</v>
      </c>
      <c r="H168" s="27" t="s">
        <v>6583</v>
      </c>
      <c r="I168" s="29">
        <v>285800.86</v>
      </c>
      <c r="J168" s="27" t="s">
        <v>6510</v>
      </c>
      <c r="K168" s="27" t="s">
        <v>11491</v>
      </c>
      <c r="L168" s="27" t="s">
        <v>6664</v>
      </c>
      <c r="M168" s="30">
        <v>42823</v>
      </c>
      <c r="N168" s="27" t="s">
        <v>11457</v>
      </c>
      <c r="O168" s="23">
        <v>2599.5480000000002</v>
      </c>
      <c r="P168" s="23">
        <v>11382.49</v>
      </c>
      <c r="Q168" s="23">
        <v>0</v>
      </c>
      <c r="R168" s="24">
        <v>0</v>
      </c>
      <c r="S168" s="25">
        <v>0</v>
      </c>
      <c r="T168" s="32"/>
      <c r="U168" s="22" t="str">
        <f>IFERROR(VLOOKUP(B168,[1]Planilha1!$A$1:$B$34,2,FALSE),"Liberado")</f>
        <v>Liberado</v>
      </c>
      <c r="V168" s="31"/>
      <c r="W168" s="31"/>
      <c r="X168" s="31"/>
      <c r="Y168" s="31"/>
      <c r="Z168" s="31"/>
      <c r="AA168" s="31"/>
      <c r="AB168" s="31"/>
      <c r="AC168" s="31"/>
      <c r="AD168" s="31"/>
      <c r="AE168" s="31"/>
      <c r="AF168" s="31"/>
      <c r="AG168" s="31"/>
      <c r="AH168" s="31"/>
      <c r="AI168" s="31"/>
      <c r="AJ168" s="31"/>
      <c r="AK168" s="31"/>
      <c r="AL168" s="31"/>
      <c r="AM168" s="31"/>
      <c r="AN168" s="31"/>
      <c r="AO168" s="31"/>
      <c r="AP168" s="31"/>
      <c r="AQ168" s="31"/>
      <c r="AR168" s="31"/>
      <c r="AS168" s="31"/>
      <c r="AT168" s="31"/>
      <c r="AU168" s="31"/>
      <c r="AV168" s="31"/>
      <c r="AW168" s="31"/>
      <c r="AX168" s="31"/>
      <c r="AY168" s="31"/>
      <c r="AZ168" s="31"/>
      <c r="BA168" s="31"/>
    </row>
    <row r="169" spans="1:53" s="21" customFormat="1" ht="20.100000000000001" customHeight="1" x14ac:dyDescent="0.2">
      <c r="A169" s="27" t="s">
        <v>119</v>
      </c>
      <c r="B169" s="28" t="s">
        <v>248</v>
      </c>
      <c r="C169" s="27" t="s">
        <v>337</v>
      </c>
      <c r="D169" s="27" t="s">
        <v>1874</v>
      </c>
      <c r="E169" s="27" t="s">
        <v>7</v>
      </c>
      <c r="F169" s="27" t="s">
        <v>6507</v>
      </c>
      <c r="G169" s="27" t="s">
        <v>11499</v>
      </c>
      <c r="H169" s="27" t="s">
        <v>6556</v>
      </c>
      <c r="I169" s="29">
        <v>200000</v>
      </c>
      <c r="J169" s="27" t="s">
        <v>6510</v>
      </c>
      <c r="K169" s="27" t="s">
        <v>11500</v>
      </c>
      <c r="L169" s="27" t="s">
        <v>6579</v>
      </c>
      <c r="M169" s="30">
        <v>42809</v>
      </c>
      <c r="N169" s="27" t="s">
        <v>6511</v>
      </c>
      <c r="O169" s="23">
        <v>50000</v>
      </c>
      <c r="P169" s="23">
        <v>7717.19</v>
      </c>
      <c r="Q169" s="23">
        <v>0</v>
      </c>
      <c r="R169" s="24">
        <v>0</v>
      </c>
      <c r="S169" s="25">
        <v>0</v>
      </c>
      <c r="T169" s="32"/>
      <c r="U169" s="22" t="str">
        <f>IFERROR(VLOOKUP(B169,[1]Planilha1!$A$1:$B$34,2,FALSE),"Liberado")</f>
        <v>Liberado</v>
      </c>
      <c r="V169" s="31"/>
      <c r="W169" s="31"/>
      <c r="X169" s="31"/>
      <c r="Y169" s="31"/>
      <c r="Z169" s="31"/>
      <c r="AA169" s="31"/>
      <c r="AB169" s="31"/>
      <c r="AC169" s="31"/>
      <c r="AD169" s="31"/>
      <c r="AE169" s="31"/>
      <c r="AF169" s="31"/>
      <c r="AG169" s="31"/>
      <c r="AH169" s="31"/>
      <c r="AI169" s="31"/>
      <c r="AJ169" s="31"/>
      <c r="AK169" s="31"/>
      <c r="AL169" s="31"/>
      <c r="AM169" s="31"/>
      <c r="AN169" s="31"/>
      <c r="AO169" s="31"/>
      <c r="AP169" s="31"/>
      <c r="AQ169" s="31"/>
      <c r="AR169" s="31"/>
      <c r="AS169" s="31"/>
      <c r="AT169" s="31"/>
      <c r="AU169" s="31"/>
      <c r="AV169" s="31"/>
      <c r="AW169" s="31"/>
      <c r="AX169" s="31"/>
      <c r="AY169" s="31"/>
      <c r="AZ169" s="31"/>
      <c r="BA169" s="31"/>
    </row>
    <row r="170" spans="1:53" s="21" customFormat="1" ht="20.100000000000001" customHeight="1" x14ac:dyDescent="0.2">
      <c r="A170" s="27" t="s">
        <v>119</v>
      </c>
      <c r="B170" s="28" t="s">
        <v>248</v>
      </c>
      <c r="C170" s="27" t="s">
        <v>602</v>
      </c>
      <c r="D170" s="27" t="s">
        <v>1879</v>
      </c>
      <c r="E170" s="27" t="s">
        <v>7</v>
      </c>
      <c r="F170" s="27" t="s">
        <v>6507</v>
      </c>
      <c r="G170" s="27" t="s">
        <v>11507</v>
      </c>
      <c r="H170" s="27" t="s">
        <v>6603</v>
      </c>
      <c r="I170" s="29">
        <v>90000</v>
      </c>
      <c r="J170" s="27" t="s">
        <v>6510</v>
      </c>
      <c r="K170" s="27" t="s">
        <v>11100</v>
      </c>
      <c r="L170" s="27" t="s">
        <v>6579</v>
      </c>
      <c r="M170" s="30">
        <v>42781</v>
      </c>
      <c r="N170" s="27" t="s">
        <v>12082</v>
      </c>
      <c r="O170" s="33">
        <v>0</v>
      </c>
      <c r="P170" s="33">
        <v>57101.83</v>
      </c>
      <c r="Q170" s="23">
        <v>0</v>
      </c>
      <c r="R170" s="24">
        <v>0</v>
      </c>
      <c r="S170" s="25">
        <v>0</v>
      </c>
      <c r="T170" s="34" t="s">
        <v>12065</v>
      </c>
      <c r="U170" s="22" t="str">
        <f>IFERROR(VLOOKUP(B170,[1]Planilha1!$A$1:$B$34,2,FALSE),"Liberado")</f>
        <v>Liberado</v>
      </c>
      <c r="V170" s="31"/>
      <c r="W170" s="31"/>
      <c r="X170" s="31"/>
      <c r="Y170" s="31"/>
      <c r="Z170" s="31"/>
      <c r="AA170" s="31"/>
      <c r="AB170" s="31"/>
      <c r="AC170" s="31"/>
      <c r="AD170" s="31"/>
      <c r="AE170" s="31"/>
      <c r="AF170" s="31"/>
      <c r="AG170" s="31"/>
      <c r="AH170" s="31"/>
      <c r="AI170" s="31"/>
      <c r="AJ170" s="31"/>
      <c r="AK170" s="31"/>
      <c r="AL170" s="31"/>
      <c r="AM170" s="31"/>
      <c r="AN170" s="31"/>
      <c r="AO170" s="31"/>
      <c r="AP170" s="31"/>
      <c r="AQ170" s="31"/>
      <c r="AR170" s="31"/>
      <c r="AS170" s="31"/>
      <c r="AT170" s="31"/>
      <c r="AU170" s="31"/>
      <c r="AV170" s="31"/>
      <c r="AW170" s="31"/>
      <c r="AX170" s="31"/>
      <c r="AY170" s="31"/>
      <c r="AZ170" s="31"/>
      <c r="BA170" s="31"/>
    </row>
    <row r="171" spans="1:53" s="21" customFormat="1" ht="20.100000000000001" customHeight="1" x14ac:dyDescent="0.2">
      <c r="A171" s="27" t="s">
        <v>119</v>
      </c>
      <c r="B171" s="28" t="s">
        <v>248</v>
      </c>
      <c r="C171" s="27">
        <v>3</v>
      </c>
      <c r="D171" s="27" t="s">
        <v>1882</v>
      </c>
      <c r="E171" s="27" t="s">
        <v>7</v>
      </c>
      <c r="F171" s="27" t="s">
        <v>6507</v>
      </c>
      <c r="G171" s="27" t="s">
        <v>11512</v>
      </c>
      <c r="H171" s="27" t="s">
        <v>6573</v>
      </c>
      <c r="I171" s="29">
        <v>80000</v>
      </c>
      <c r="J171" s="27" t="s">
        <v>6510</v>
      </c>
      <c r="K171" s="27" t="s">
        <v>11513</v>
      </c>
      <c r="L171" s="27" t="s">
        <v>6579</v>
      </c>
      <c r="M171" s="30">
        <v>42895</v>
      </c>
      <c r="N171" s="27" t="s">
        <v>11514</v>
      </c>
      <c r="O171" s="23">
        <f>30000*37%</f>
        <v>11100</v>
      </c>
      <c r="P171" s="23">
        <f>98993.6*37%</f>
        <v>36627.632000000005</v>
      </c>
      <c r="Q171" s="23">
        <v>0</v>
      </c>
      <c r="R171" s="24">
        <v>0</v>
      </c>
      <c r="S171" s="25">
        <v>0</v>
      </c>
      <c r="T171" s="32"/>
      <c r="U171" s="22" t="str">
        <f>IFERROR(VLOOKUP(B171,[1]Planilha1!$A$1:$B$34,2,FALSE),"Liberado")</f>
        <v>Liberado</v>
      </c>
      <c r="V171" s="31"/>
      <c r="W171" s="31"/>
      <c r="X171" s="31"/>
      <c r="Y171" s="31"/>
      <c r="Z171" s="31"/>
      <c r="AA171" s="31"/>
      <c r="AB171" s="31"/>
      <c r="AC171" s="31"/>
      <c r="AD171" s="31"/>
      <c r="AE171" s="31"/>
      <c r="AF171" s="31"/>
      <c r="AG171" s="31"/>
      <c r="AH171" s="31"/>
      <c r="AI171" s="31"/>
      <c r="AJ171" s="31"/>
      <c r="AK171" s="31"/>
      <c r="AL171" s="31"/>
      <c r="AM171" s="31"/>
      <c r="AN171" s="31"/>
      <c r="AO171" s="31"/>
      <c r="AP171" s="31"/>
      <c r="AQ171" s="31"/>
      <c r="AR171" s="31"/>
      <c r="AS171" s="31"/>
      <c r="AT171" s="31"/>
      <c r="AU171" s="31"/>
      <c r="AV171" s="31"/>
      <c r="AW171" s="31"/>
      <c r="AX171" s="31"/>
      <c r="AY171" s="31"/>
      <c r="AZ171" s="31"/>
      <c r="BA171" s="31"/>
    </row>
    <row r="172" spans="1:53" s="21" customFormat="1" ht="20.100000000000001" customHeight="1" x14ac:dyDescent="0.2">
      <c r="A172" s="27" t="s">
        <v>119</v>
      </c>
      <c r="B172" s="28" t="s">
        <v>248</v>
      </c>
      <c r="C172" s="27" t="s">
        <v>671</v>
      </c>
      <c r="D172" s="27" t="s">
        <v>1882</v>
      </c>
      <c r="E172" s="27" t="s">
        <v>7</v>
      </c>
      <c r="F172" s="27" t="s">
        <v>6507</v>
      </c>
      <c r="G172" s="27" t="s">
        <v>11512</v>
      </c>
      <c r="H172" s="27" t="s">
        <v>6573</v>
      </c>
      <c r="I172" s="29">
        <v>80000</v>
      </c>
      <c r="J172" s="27" t="s">
        <v>6510</v>
      </c>
      <c r="K172" s="27" t="s">
        <v>11513</v>
      </c>
      <c r="L172" s="27" t="s">
        <v>6579</v>
      </c>
      <c r="M172" s="30">
        <v>42895</v>
      </c>
      <c r="N172" s="27" t="s">
        <v>11514</v>
      </c>
      <c r="O172" s="23">
        <f>30000*63%</f>
        <v>18900</v>
      </c>
      <c r="P172" s="23">
        <v>62365.968000000001</v>
      </c>
      <c r="Q172" s="23">
        <v>0</v>
      </c>
      <c r="R172" s="24">
        <v>0</v>
      </c>
      <c r="S172" s="25">
        <v>0</v>
      </c>
      <c r="T172" s="32"/>
      <c r="U172" s="22" t="str">
        <f>IFERROR(VLOOKUP(B172,[1]Planilha1!$A$1:$B$34,2,FALSE),"Liberado")</f>
        <v>Liberado</v>
      </c>
      <c r="V172" s="31"/>
      <c r="W172" s="31"/>
      <c r="X172" s="31"/>
      <c r="Y172" s="31"/>
      <c r="Z172" s="31"/>
      <c r="AA172" s="31"/>
      <c r="AB172" s="31"/>
      <c r="AC172" s="31"/>
      <c r="AD172" s="31"/>
      <c r="AE172" s="31"/>
      <c r="AF172" s="31"/>
      <c r="AG172" s="31"/>
      <c r="AH172" s="31"/>
      <c r="AI172" s="31"/>
      <c r="AJ172" s="31"/>
      <c r="AK172" s="31"/>
      <c r="AL172" s="31"/>
      <c r="AM172" s="31"/>
      <c r="AN172" s="31"/>
      <c r="AO172" s="31"/>
      <c r="AP172" s="31"/>
      <c r="AQ172" s="31"/>
      <c r="AR172" s="31"/>
      <c r="AS172" s="31"/>
      <c r="AT172" s="31"/>
      <c r="AU172" s="31"/>
      <c r="AV172" s="31"/>
      <c r="AW172" s="31"/>
      <c r="AX172" s="31"/>
      <c r="AY172" s="31"/>
      <c r="AZ172" s="31"/>
      <c r="BA172" s="31"/>
    </row>
    <row r="173" spans="1:53" s="21" customFormat="1" ht="20.100000000000001" customHeight="1" x14ac:dyDescent="0.2">
      <c r="A173" s="27" t="s">
        <v>119</v>
      </c>
      <c r="B173" s="28" t="s">
        <v>248</v>
      </c>
      <c r="C173" s="27" t="s">
        <v>732</v>
      </c>
      <c r="D173" s="27" t="s">
        <v>1889</v>
      </c>
      <c r="E173" s="27" t="s">
        <v>7</v>
      </c>
      <c r="F173" s="27" t="s">
        <v>6507</v>
      </c>
      <c r="G173" s="27" t="s">
        <v>6616</v>
      </c>
      <c r="H173" s="27" t="s">
        <v>6617</v>
      </c>
      <c r="I173" s="29">
        <v>50000</v>
      </c>
      <c r="J173" s="27" t="s">
        <v>6510</v>
      </c>
      <c r="K173" s="27" t="s">
        <v>11524</v>
      </c>
      <c r="L173" s="27" t="s">
        <v>6579</v>
      </c>
      <c r="M173" s="30">
        <v>42823</v>
      </c>
      <c r="N173" s="27" t="s">
        <v>11525</v>
      </c>
      <c r="O173" s="23">
        <v>12000</v>
      </c>
      <c r="P173" s="23">
        <v>760677.33</v>
      </c>
      <c r="Q173" s="23">
        <v>0</v>
      </c>
      <c r="R173" s="24">
        <v>0</v>
      </c>
      <c r="S173" s="25">
        <v>0</v>
      </c>
      <c r="T173" s="32"/>
      <c r="U173" s="22" t="str">
        <f>IFERROR(VLOOKUP(B173,[1]Planilha1!$A$1:$B$34,2,FALSE),"Liberado")</f>
        <v>Liberado</v>
      </c>
      <c r="V173" s="31"/>
      <c r="W173" s="31"/>
      <c r="X173" s="31"/>
      <c r="Y173" s="31"/>
      <c r="Z173" s="31"/>
      <c r="AA173" s="31"/>
      <c r="AB173" s="31"/>
      <c r="AC173" s="31"/>
      <c r="AD173" s="31"/>
      <c r="AE173" s="31"/>
      <c r="AF173" s="31"/>
      <c r="AG173" s="31"/>
      <c r="AH173" s="31"/>
      <c r="AI173" s="31"/>
      <c r="AJ173" s="31"/>
      <c r="AK173" s="31"/>
      <c r="AL173" s="31"/>
      <c r="AM173" s="31"/>
      <c r="AN173" s="31"/>
      <c r="AO173" s="31"/>
      <c r="AP173" s="31"/>
      <c r="AQ173" s="31"/>
      <c r="AR173" s="31"/>
      <c r="AS173" s="31"/>
      <c r="AT173" s="31"/>
      <c r="AU173" s="31"/>
      <c r="AV173" s="31"/>
      <c r="AW173" s="31"/>
      <c r="AX173" s="31"/>
      <c r="AY173" s="31"/>
      <c r="AZ173" s="31"/>
      <c r="BA173" s="31"/>
    </row>
    <row r="174" spans="1:53" s="21" customFormat="1" ht="20.100000000000001" customHeight="1" x14ac:dyDescent="0.2">
      <c r="A174" s="27" t="s">
        <v>119</v>
      </c>
      <c r="B174" s="28" t="s">
        <v>248</v>
      </c>
      <c r="C174" s="27">
        <v>28</v>
      </c>
      <c r="D174" s="27" t="s">
        <v>1889</v>
      </c>
      <c r="E174" s="27" t="s">
        <v>7</v>
      </c>
      <c r="F174" s="27" t="s">
        <v>6507</v>
      </c>
      <c r="G174" s="27" t="s">
        <v>6616</v>
      </c>
      <c r="H174" s="27" t="s">
        <v>6617</v>
      </c>
      <c r="I174" s="29">
        <v>50000</v>
      </c>
      <c r="J174" s="27" t="s">
        <v>6510</v>
      </c>
      <c r="K174" s="27" t="s">
        <v>11524</v>
      </c>
      <c r="L174" s="27" t="s">
        <v>6579</v>
      </c>
      <c r="M174" s="30">
        <v>42823</v>
      </c>
      <c r="N174" s="27" t="s">
        <v>11525</v>
      </c>
      <c r="O174" s="23">
        <v>18000</v>
      </c>
      <c r="P174" s="23">
        <v>0</v>
      </c>
      <c r="Q174" s="23">
        <v>0</v>
      </c>
      <c r="R174" s="24">
        <v>0</v>
      </c>
      <c r="S174" s="25">
        <v>0</v>
      </c>
      <c r="T174" s="32"/>
      <c r="U174" s="22" t="str">
        <f>IFERROR(VLOOKUP(B174,[1]Planilha1!$A$1:$B$34,2,FALSE),"Liberado")</f>
        <v>Liberado</v>
      </c>
      <c r="V174" s="31"/>
      <c r="W174" s="31"/>
      <c r="X174" s="31"/>
      <c r="Y174" s="31"/>
      <c r="Z174" s="31"/>
      <c r="AA174" s="31"/>
      <c r="AB174" s="31"/>
      <c r="AC174" s="31"/>
      <c r="AD174" s="31"/>
      <c r="AE174" s="31"/>
      <c r="AF174" s="31"/>
      <c r="AG174" s="31"/>
      <c r="AH174" s="31"/>
      <c r="AI174" s="31"/>
      <c r="AJ174" s="31"/>
      <c r="AK174" s="31"/>
      <c r="AL174" s="31"/>
      <c r="AM174" s="31"/>
      <c r="AN174" s="31"/>
      <c r="AO174" s="31"/>
      <c r="AP174" s="31"/>
      <c r="AQ174" s="31"/>
      <c r="AR174" s="31"/>
      <c r="AS174" s="31"/>
      <c r="AT174" s="31"/>
      <c r="AU174" s="31"/>
      <c r="AV174" s="31"/>
      <c r="AW174" s="31"/>
      <c r="AX174" s="31"/>
      <c r="AY174" s="31"/>
      <c r="AZ174" s="31"/>
      <c r="BA174" s="31"/>
    </row>
    <row r="175" spans="1:53" s="21" customFormat="1" ht="20.100000000000001" customHeight="1" x14ac:dyDescent="0.2">
      <c r="A175" s="27" t="s">
        <v>119</v>
      </c>
      <c r="B175" s="28" t="s">
        <v>248</v>
      </c>
      <c r="C175" s="27" t="s">
        <v>671</v>
      </c>
      <c r="D175" s="27" t="s">
        <v>1898</v>
      </c>
      <c r="E175" s="27" t="s">
        <v>7</v>
      </c>
      <c r="F175" s="27" t="s">
        <v>6507</v>
      </c>
      <c r="G175" s="27" t="s">
        <v>6631</v>
      </c>
      <c r="H175" s="27" t="s">
        <v>6573</v>
      </c>
      <c r="I175" s="29">
        <v>37000</v>
      </c>
      <c r="J175" s="27" t="s">
        <v>6510</v>
      </c>
      <c r="K175" s="27" t="s">
        <v>11543</v>
      </c>
      <c r="L175" s="27" t="s">
        <v>6579</v>
      </c>
      <c r="M175" s="30">
        <v>42865</v>
      </c>
      <c r="N175" s="27" t="s">
        <v>11544</v>
      </c>
      <c r="O175" s="23">
        <v>15400</v>
      </c>
      <c r="P175" s="23">
        <v>0</v>
      </c>
      <c r="Q175" s="23">
        <v>0</v>
      </c>
      <c r="R175" s="24">
        <v>0</v>
      </c>
      <c r="S175" s="25">
        <v>0</v>
      </c>
      <c r="T175" s="32"/>
      <c r="U175" s="22" t="str">
        <f>IFERROR(VLOOKUP(B175,[1]Planilha1!$A$1:$B$34,2,FALSE),"Liberado")</f>
        <v>Liberado</v>
      </c>
      <c r="V175" s="31"/>
      <c r="W175" s="31"/>
      <c r="X175" s="31"/>
      <c r="Y175" s="31"/>
      <c r="Z175" s="31"/>
      <c r="AA175" s="31"/>
      <c r="AB175" s="31"/>
      <c r="AC175" s="31"/>
      <c r="AD175" s="31"/>
      <c r="AE175" s="31"/>
      <c r="AF175" s="31"/>
      <c r="AG175" s="31"/>
      <c r="AH175" s="31"/>
      <c r="AI175" s="31"/>
      <c r="AJ175" s="31"/>
      <c r="AK175" s="31"/>
      <c r="AL175" s="31"/>
      <c r="AM175" s="31"/>
      <c r="AN175" s="31"/>
      <c r="AO175" s="31"/>
      <c r="AP175" s="31"/>
      <c r="AQ175" s="31"/>
      <c r="AR175" s="31"/>
      <c r="AS175" s="31"/>
      <c r="AT175" s="31"/>
      <c r="AU175" s="31"/>
      <c r="AV175" s="31"/>
      <c r="AW175" s="31"/>
      <c r="AX175" s="31"/>
      <c r="AY175" s="31"/>
      <c r="AZ175" s="31"/>
      <c r="BA175" s="31"/>
    </row>
    <row r="176" spans="1:53" s="21" customFormat="1" ht="20.100000000000001" customHeight="1" x14ac:dyDescent="0.2">
      <c r="A176" s="27" t="s">
        <v>119</v>
      </c>
      <c r="B176" s="28" t="s">
        <v>248</v>
      </c>
      <c r="C176" s="27">
        <v>16</v>
      </c>
      <c r="D176" s="27" t="s">
        <v>1898</v>
      </c>
      <c r="E176" s="27" t="s">
        <v>7</v>
      </c>
      <c r="F176" s="27" t="s">
        <v>6507</v>
      </c>
      <c r="G176" s="27" t="s">
        <v>6631</v>
      </c>
      <c r="H176" s="27" t="s">
        <v>6573</v>
      </c>
      <c r="I176" s="29">
        <v>37000</v>
      </c>
      <c r="J176" s="27" t="s">
        <v>6510</v>
      </c>
      <c r="K176" s="27" t="s">
        <v>11543</v>
      </c>
      <c r="L176" s="27" t="s">
        <v>6579</v>
      </c>
      <c r="M176" s="30">
        <v>42865</v>
      </c>
      <c r="N176" s="27" t="s">
        <v>11544</v>
      </c>
      <c r="O176" s="23">
        <v>4600</v>
      </c>
      <c r="P176" s="23">
        <v>0</v>
      </c>
      <c r="Q176" s="23">
        <v>0</v>
      </c>
      <c r="R176" s="24">
        <v>0</v>
      </c>
      <c r="S176" s="25">
        <v>0</v>
      </c>
      <c r="T176" s="32"/>
      <c r="U176" s="22" t="str">
        <f>IFERROR(VLOOKUP(B176,[1]Planilha1!$A$1:$B$34,2,FALSE),"Liberado")</f>
        <v>Liberado</v>
      </c>
      <c r="V176" s="31"/>
      <c r="W176" s="31"/>
      <c r="X176" s="31"/>
      <c r="Y176" s="31"/>
      <c r="Z176" s="31"/>
      <c r="AA176" s="31"/>
      <c r="AB176" s="31"/>
      <c r="AC176" s="31"/>
      <c r="AD176" s="31"/>
      <c r="AE176" s="31"/>
      <c r="AF176" s="31"/>
      <c r="AG176" s="31"/>
      <c r="AH176" s="31"/>
      <c r="AI176" s="31"/>
      <c r="AJ176" s="31"/>
      <c r="AK176" s="31"/>
      <c r="AL176" s="31"/>
      <c r="AM176" s="31"/>
      <c r="AN176" s="31"/>
      <c r="AO176" s="31"/>
      <c r="AP176" s="31"/>
      <c r="AQ176" s="31"/>
      <c r="AR176" s="31"/>
      <c r="AS176" s="31"/>
      <c r="AT176" s="31"/>
      <c r="AU176" s="31"/>
      <c r="AV176" s="31"/>
      <c r="AW176" s="31"/>
      <c r="AX176" s="31"/>
      <c r="AY176" s="31"/>
      <c r="AZ176" s="31"/>
      <c r="BA176" s="31"/>
    </row>
    <row r="177" spans="1:53" s="21" customFormat="1" ht="20.100000000000001" customHeight="1" x14ac:dyDescent="0.2">
      <c r="A177" s="27" t="s">
        <v>119</v>
      </c>
      <c r="B177" s="28" t="s">
        <v>248</v>
      </c>
      <c r="C177" s="27" t="s">
        <v>736</v>
      </c>
      <c r="D177" s="27" t="s">
        <v>1909</v>
      </c>
      <c r="E177" s="27" t="s">
        <v>7</v>
      </c>
      <c r="F177" s="27" t="s">
        <v>6507</v>
      </c>
      <c r="G177" s="27" t="s">
        <v>11563</v>
      </c>
      <c r="H177" s="27" t="s">
        <v>6573</v>
      </c>
      <c r="I177" s="29">
        <v>60000</v>
      </c>
      <c r="J177" s="27" t="s">
        <v>6510</v>
      </c>
      <c r="K177" s="27" t="s">
        <v>11564</v>
      </c>
      <c r="L177" s="27" t="s">
        <v>6579</v>
      </c>
      <c r="M177" s="30">
        <v>42699</v>
      </c>
      <c r="N177" s="27" t="s">
        <v>11565</v>
      </c>
      <c r="O177" s="23">
        <v>10000</v>
      </c>
      <c r="P177" s="23">
        <v>218712.39840000001</v>
      </c>
      <c r="Q177" s="23">
        <v>0</v>
      </c>
      <c r="R177" s="24">
        <v>0</v>
      </c>
      <c r="S177" s="25">
        <v>0</v>
      </c>
      <c r="T177" s="32"/>
      <c r="U177" s="22" t="str">
        <f>IFERROR(VLOOKUP(B177,[1]Planilha1!$A$1:$B$34,2,FALSE),"Liberado")</f>
        <v>Liberado</v>
      </c>
      <c r="V177" s="31"/>
      <c r="W177" s="31"/>
      <c r="X177" s="31"/>
      <c r="Y177" s="31"/>
      <c r="Z177" s="31"/>
      <c r="AA177" s="31"/>
      <c r="AB177" s="31"/>
      <c r="AC177" s="31"/>
      <c r="AD177" s="31"/>
      <c r="AE177" s="31"/>
      <c r="AF177" s="31"/>
      <c r="AG177" s="31"/>
      <c r="AH177" s="31"/>
      <c r="AI177" s="31"/>
      <c r="AJ177" s="31"/>
      <c r="AK177" s="31"/>
      <c r="AL177" s="31"/>
      <c r="AM177" s="31"/>
      <c r="AN177" s="31"/>
      <c r="AO177" s="31"/>
      <c r="AP177" s="31"/>
      <c r="AQ177" s="31"/>
      <c r="AR177" s="31"/>
      <c r="AS177" s="31"/>
      <c r="AT177" s="31"/>
      <c r="AU177" s="31"/>
      <c r="AV177" s="31"/>
      <c r="AW177" s="31"/>
      <c r="AX177" s="31"/>
      <c r="AY177" s="31"/>
      <c r="AZ177" s="31"/>
      <c r="BA177" s="31"/>
    </row>
    <row r="178" spans="1:53" s="21" customFormat="1" ht="20.100000000000001" customHeight="1" x14ac:dyDescent="0.2">
      <c r="A178" s="27" t="s">
        <v>119</v>
      </c>
      <c r="B178" s="28" t="s">
        <v>248</v>
      </c>
      <c r="C178" s="27" t="s">
        <v>327</v>
      </c>
      <c r="D178" s="27" t="s">
        <v>1920</v>
      </c>
      <c r="E178" s="27" t="s">
        <v>7</v>
      </c>
      <c r="F178" s="27" t="s">
        <v>6507</v>
      </c>
      <c r="G178" s="27" t="s">
        <v>6668</v>
      </c>
      <c r="H178" s="27" t="s">
        <v>6580</v>
      </c>
      <c r="I178" s="29">
        <v>36000</v>
      </c>
      <c r="J178" s="27" t="s">
        <v>6510</v>
      </c>
      <c r="K178" s="27" t="s">
        <v>11582</v>
      </c>
      <c r="L178" s="27" t="s">
        <v>6585</v>
      </c>
      <c r="M178" s="30">
        <v>42646</v>
      </c>
      <c r="N178" s="27" t="s">
        <v>11583</v>
      </c>
      <c r="O178" s="23">
        <v>0</v>
      </c>
      <c r="P178" s="23">
        <v>30000</v>
      </c>
      <c r="Q178" s="23">
        <v>0</v>
      </c>
      <c r="R178" s="71">
        <v>0</v>
      </c>
      <c r="S178" s="25">
        <v>0</v>
      </c>
      <c r="T178" s="32"/>
      <c r="U178" s="22" t="str">
        <f>IFERROR(VLOOKUP(B178,[1]Planilha1!$A$1:$B$34,2,FALSE),"Liberado")</f>
        <v>Liberado</v>
      </c>
      <c r="V178" s="31"/>
      <c r="W178" s="31"/>
      <c r="X178" s="31"/>
      <c r="Y178" s="31"/>
      <c r="Z178" s="31"/>
      <c r="AA178" s="31"/>
      <c r="AB178" s="31"/>
      <c r="AC178" s="31"/>
      <c r="AD178" s="31"/>
      <c r="AE178" s="31"/>
      <c r="AF178" s="31"/>
      <c r="AG178" s="31"/>
      <c r="AH178" s="31"/>
      <c r="AI178" s="31"/>
      <c r="AJ178" s="31"/>
      <c r="AK178" s="31"/>
      <c r="AL178" s="31"/>
      <c r="AM178" s="31"/>
      <c r="AN178" s="31"/>
      <c r="AO178" s="31"/>
      <c r="AP178" s="31"/>
      <c r="AQ178" s="31"/>
      <c r="AR178" s="31"/>
      <c r="AS178" s="31"/>
      <c r="AT178" s="31"/>
      <c r="AU178" s="31"/>
      <c r="AV178" s="31"/>
      <c r="AW178" s="31"/>
      <c r="AX178" s="31"/>
      <c r="AY178" s="31"/>
      <c r="AZ178" s="31"/>
      <c r="BA178" s="31"/>
    </row>
    <row r="179" spans="1:53" s="21" customFormat="1" ht="20.100000000000001" customHeight="1" x14ac:dyDescent="0.2">
      <c r="A179" s="27" t="s">
        <v>119</v>
      </c>
      <c r="B179" s="28" t="s">
        <v>248</v>
      </c>
      <c r="C179" s="27" t="s">
        <v>602</v>
      </c>
      <c r="D179" s="27" t="s">
        <v>1879</v>
      </c>
      <c r="E179" s="27" t="s">
        <v>7</v>
      </c>
      <c r="F179" s="27" t="s">
        <v>6507</v>
      </c>
      <c r="G179" s="27" t="s">
        <v>11584</v>
      </c>
      <c r="H179" s="27" t="s">
        <v>6669</v>
      </c>
      <c r="I179" s="29">
        <v>70000</v>
      </c>
      <c r="J179" s="27" t="s">
        <v>6510</v>
      </c>
      <c r="K179" s="27" t="s">
        <v>11585</v>
      </c>
      <c r="L179" s="27" t="s">
        <v>6579</v>
      </c>
      <c r="M179" s="30">
        <v>42653</v>
      </c>
      <c r="N179" s="27" t="s">
        <v>11586</v>
      </c>
      <c r="O179" s="23">
        <v>30000</v>
      </c>
      <c r="P179" s="23">
        <v>296949.78999999998</v>
      </c>
      <c r="Q179" s="23">
        <v>0</v>
      </c>
      <c r="R179" s="24">
        <v>0</v>
      </c>
      <c r="S179" s="25">
        <v>0</v>
      </c>
      <c r="T179" s="32"/>
      <c r="U179" s="22" t="str">
        <f>IFERROR(VLOOKUP(B179,[1]Planilha1!$A$1:$B$34,2,FALSE),"Liberado")</f>
        <v>Liberado</v>
      </c>
      <c r="V179" s="31"/>
      <c r="W179" s="31"/>
      <c r="X179" s="31"/>
      <c r="Y179" s="31"/>
      <c r="Z179" s="31"/>
      <c r="AA179" s="31"/>
      <c r="AB179" s="31"/>
      <c r="AC179" s="31"/>
      <c r="AD179" s="31"/>
      <c r="AE179" s="31"/>
      <c r="AF179" s="31"/>
      <c r="AG179" s="31"/>
      <c r="AH179" s="31"/>
      <c r="AI179" s="31"/>
      <c r="AJ179" s="31"/>
      <c r="AK179" s="31"/>
      <c r="AL179" s="31"/>
      <c r="AM179" s="31"/>
      <c r="AN179" s="31"/>
      <c r="AO179" s="31"/>
      <c r="AP179" s="31"/>
      <c r="AQ179" s="31"/>
      <c r="AR179" s="31"/>
      <c r="AS179" s="31"/>
      <c r="AT179" s="31"/>
      <c r="AU179" s="31"/>
      <c r="AV179" s="31"/>
      <c r="AW179" s="31"/>
      <c r="AX179" s="31"/>
      <c r="AY179" s="31"/>
      <c r="AZ179" s="31"/>
      <c r="BA179" s="31"/>
    </row>
    <row r="180" spans="1:53" s="21" customFormat="1" ht="20.100000000000001" customHeight="1" x14ac:dyDescent="0.2">
      <c r="A180" s="27" t="s">
        <v>119</v>
      </c>
      <c r="B180" s="28" t="s">
        <v>248</v>
      </c>
      <c r="C180" s="28" t="s">
        <v>1893</v>
      </c>
      <c r="D180" s="27" t="s">
        <v>1959</v>
      </c>
      <c r="E180" s="27" t="s">
        <v>7</v>
      </c>
      <c r="F180" s="27" t="s">
        <v>6507</v>
      </c>
      <c r="G180" s="27" t="s">
        <v>11647</v>
      </c>
      <c r="H180" s="27" t="s">
        <v>6808</v>
      </c>
      <c r="I180" s="29">
        <v>45000</v>
      </c>
      <c r="J180" s="27" t="s">
        <v>6510</v>
      </c>
      <c r="K180" s="27" t="s">
        <v>11648</v>
      </c>
      <c r="L180" s="27" t="s">
        <v>6585</v>
      </c>
      <c r="M180" s="30">
        <v>42562</v>
      </c>
      <c r="N180" s="27" t="s">
        <v>11649</v>
      </c>
      <c r="O180" s="23">
        <v>30000</v>
      </c>
      <c r="P180" s="23">
        <v>595486.27</v>
      </c>
      <c r="Q180" s="23">
        <v>0</v>
      </c>
      <c r="R180" s="24">
        <v>0</v>
      </c>
      <c r="S180" s="25">
        <v>0</v>
      </c>
      <c r="T180" s="32"/>
      <c r="U180" s="22" t="str">
        <f>IFERROR(VLOOKUP(B180,[1]Planilha1!$A$1:$B$34,2,FALSE),"Liberado")</f>
        <v>Liberado</v>
      </c>
      <c r="V180" s="31"/>
      <c r="W180" s="31"/>
      <c r="X180" s="31"/>
      <c r="Y180" s="31"/>
      <c r="Z180" s="31"/>
      <c r="AA180" s="31"/>
      <c r="AB180" s="31"/>
      <c r="AC180" s="31"/>
      <c r="AD180" s="31"/>
      <c r="AE180" s="31"/>
      <c r="AF180" s="31"/>
      <c r="AG180" s="31"/>
      <c r="AH180" s="31"/>
      <c r="AI180" s="31"/>
      <c r="AJ180" s="31"/>
      <c r="AK180" s="31"/>
      <c r="AL180" s="31"/>
      <c r="AM180" s="31"/>
      <c r="AN180" s="31"/>
      <c r="AO180" s="31"/>
      <c r="AP180" s="31"/>
      <c r="AQ180" s="31"/>
      <c r="AR180" s="31"/>
      <c r="AS180" s="31"/>
      <c r="AT180" s="31"/>
      <c r="AU180" s="31"/>
      <c r="AV180" s="31"/>
      <c r="AW180" s="31"/>
      <c r="AX180" s="31"/>
      <c r="AY180" s="31"/>
      <c r="AZ180" s="31"/>
      <c r="BA180" s="31"/>
    </row>
    <row r="181" spans="1:53" s="21" customFormat="1" ht="20.100000000000001" customHeight="1" x14ac:dyDescent="0.2">
      <c r="A181" s="27" t="s">
        <v>119</v>
      </c>
      <c r="B181" s="28" t="s">
        <v>248</v>
      </c>
      <c r="C181" s="27" t="s">
        <v>602</v>
      </c>
      <c r="D181" s="27" t="s">
        <v>1971</v>
      </c>
      <c r="E181" s="27" t="s">
        <v>7</v>
      </c>
      <c r="F181" s="27" t="s">
        <v>6507</v>
      </c>
      <c r="G181" s="27" t="s">
        <v>6942</v>
      </c>
      <c r="H181" s="27" t="s">
        <v>6603</v>
      </c>
      <c r="I181" s="29">
        <v>150000</v>
      </c>
      <c r="J181" s="27" t="s">
        <v>6510</v>
      </c>
      <c r="K181" s="27" t="s">
        <v>11666</v>
      </c>
      <c r="L181" s="27" t="s">
        <v>6684</v>
      </c>
      <c r="M181" s="30">
        <v>42523</v>
      </c>
      <c r="N181" s="27" t="s">
        <v>11667</v>
      </c>
      <c r="O181" s="23">
        <v>0</v>
      </c>
      <c r="P181" s="23">
        <v>30000</v>
      </c>
      <c r="Q181" s="23">
        <v>0</v>
      </c>
      <c r="R181" s="24">
        <v>0</v>
      </c>
      <c r="S181" s="25">
        <v>0</v>
      </c>
      <c r="T181" s="32"/>
      <c r="U181" s="22" t="str">
        <f>IFERROR(VLOOKUP(B181,[1]Planilha1!$A$1:$B$34,2,FALSE),"Liberado")</f>
        <v>Liberado</v>
      </c>
      <c r="V181" s="31"/>
      <c r="W181" s="31"/>
      <c r="X181" s="31"/>
      <c r="Y181" s="31"/>
      <c r="Z181" s="31"/>
      <c r="AA181" s="31"/>
      <c r="AB181" s="31"/>
      <c r="AC181" s="31"/>
      <c r="AD181" s="31"/>
      <c r="AE181" s="31"/>
      <c r="AF181" s="31"/>
      <c r="AG181" s="31"/>
      <c r="AH181" s="31"/>
      <c r="AI181" s="31"/>
      <c r="AJ181" s="31"/>
      <c r="AK181" s="31"/>
      <c r="AL181" s="31"/>
      <c r="AM181" s="31"/>
      <c r="AN181" s="31"/>
      <c r="AO181" s="31"/>
      <c r="AP181" s="31"/>
      <c r="AQ181" s="31"/>
      <c r="AR181" s="31"/>
      <c r="AS181" s="31"/>
      <c r="AT181" s="31"/>
      <c r="AU181" s="31"/>
      <c r="AV181" s="31"/>
      <c r="AW181" s="31"/>
      <c r="AX181" s="31"/>
      <c r="AY181" s="31"/>
      <c r="AZ181" s="31"/>
      <c r="BA181" s="31"/>
    </row>
    <row r="182" spans="1:53" s="21" customFormat="1" ht="20.100000000000001" customHeight="1" x14ac:dyDescent="0.2">
      <c r="A182" s="27" t="s">
        <v>119</v>
      </c>
      <c r="B182" s="28" t="s">
        <v>248</v>
      </c>
      <c r="C182" s="27" t="s">
        <v>667</v>
      </c>
      <c r="D182" s="27" t="s">
        <v>1980</v>
      </c>
      <c r="E182" s="27" t="s">
        <v>7</v>
      </c>
      <c r="F182" s="27" t="s">
        <v>6507</v>
      </c>
      <c r="G182" s="27" t="s">
        <v>6974</v>
      </c>
      <c r="H182" s="27" t="s">
        <v>6573</v>
      </c>
      <c r="I182" s="29">
        <v>80000</v>
      </c>
      <c r="J182" s="27" t="s">
        <v>6510</v>
      </c>
      <c r="K182" s="27" t="s">
        <v>11682</v>
      </c>
      <c r="L182" s="27" t="s">
        <v>6585</v>
      </c>
      <c r="M182" s="30">
        <v>42538</v>
      </c>
      <c r="N182" s="27" t="s">
        <v>12083</v>
      </c>
      <c r="O182" s="33">
        <v>0</v>
      </c>
      <c r="P182" s="33">
        <v>51305.120000000003</v>
      </c>
      <c r="Q182" s="23">
        <v>0</v>
      </c>
      <c r="R182" s="24">
        <v>0</v>
      </c>
      <c r="S182" s="25">
        <v>0</v>
      </c>
      <c r="T182" s="34" t="s">
        <v>12065</v>
      </c>
      <c r="U182" s="22" t="str">
        <f>IFERROR(VLOOKUP(B182,[1]Planilha1!$A$1:$B$34,2,FALSE),"Liberado")</f>
        <v>Liberado</v>
      </c>
      <c r="V182" s="31"/>
      <c r="W182" s="31"/>
      <c r="X182" s="31"/>
      <c r="Y182" s="31"/>
      <c r="Z182" s="31"/>
      <c r="AA182" s="31"/>
      <c r="AB182" s="31"/>
      <c r="AC182" s="31"/>
      <c r="AD182" s="31"/>
      <c r="AE182" s="31"/>
      <c r="AF182" s="31"/>
      <c r="AG182" s="31"/>
      <c r="AH182" s="31"/>
      <c r="AI182" s="31"/>
      <c r="AJ182" s="31"/>
      <c r="AK182" s="31"/>
      <c r="AL182" s="31"/>
      <c r="AM182" s="31"/>
      <c r="AN182" s="31"/>
      <c r="AO182" s="31"/>
      <c r="AP182" s="31"/>
      <c r="AQ182" s="31"/>
      <c r="AR182" s="31"/>
      <c r="AS182" s="31"/>
      <c r="AT182" s="31"/>
      <c r="AU182" s="31"/>
      <c r="AV182" s="31"/>
      <c r="AW182" s="31"/>
      <c r="AX182" s="31"/>
      <c r="AY182" s="31"/>
      <c r="AZ182" s="31"/>
      <c r="BA182" s="31"/>
    </row>
    <row r="183" spans="1:53" s="21" customFormat="1" ht="20.100000000000001" customHeight="1" x14ac:dyDescent="0.2">
      <c r="A183" s="27" t="s">
        <v>119</v>
      </c>
      <c r="B183" s="28" t="s">
        <v>248</v>
      </c>
      <c r="C183" s="27">
        <v>22</v>
      </c>
      <c r="D183" s="27" t="s">
        <v>2003</v>
      </c>
      <c r="E183" s="27" t="s">
        <v>7</v>
      </c>
      <c r="F183" s="27" t="s">
        <v>6507</v>
      </c>
      <c r="G183" s="27" t="s">
        <v>7009</v>
      </c>
      <c r="H183" s="27" t="s">
        <v>7010</v>
      </c>
      <c r="I183" s="29">
        <v>100000</v>
      </c>
      <c r="J183" s="27" t="s">
        <v>6510</v>
      </c>
      <c r="K183" s="27" t="s">
        <v>11726</v>
      </c>
      <c r="L183" s="27" t="s">
        <v>7051</v>
      </c>
      <c r="M183" s="30">
        <v>42404</v>
      </c>
      <c r="N183" s="27" t="s">
        <v>11539</v>
      </c>
      <c r="O183" s="23">
        <f>262712.33*43%</f>
        <v>112966.30190000001</v>
      </c>
      <c r="P183" s="23">
        <v>0</v>
      </c>
      <c r="Q183" s="23">
        <v>0</v>
      </c>
      <c r="R183" s="24">
        <v>17920</v>
      </c>
      <c r="S183" s="25">
        <v>0</v>
      </c>
      <c r="T183" s="32"/>
      <c r="U183" s="22" t="str">
        <f>IFERROR(VLOOKUP(B183,[1]Planilha1!$A$1:$B$34,2,FALSE),"Liberado")</f>
        <v>Liberado</v>
      </c>
      <c r="V183" s="31"/>
      <c r="W183" s="31"/>
      <c r="X183" s="31"/>
      <c r="Y183" s="31"/>
      <c r="Z183" s="31"/>
      <c r="AA183" s="31"/>
      <c r="AB183" s="31"/>
      <c r="AC183" s="31"/>
      <c r="AD183" s="31"/>
      <c r="AE183" s="31"/>
      <c r="AF183" s="31"/>
      <c r="AG183" s="31"/>
      <c r="AH183" s="31"/>
      <c r="AI183" s="31"/>
      <c r="AJ183" s="31"/>
      <c r="AK183" s="31"/>
      <c r="AL183" s="31"/>
      <c r="AM183" s="31"/>
      <c r="AN183" s="31"/>
      <c r="AO183" s="31"/>
      <c r="AP183" s="31"/>
      <c r="AQ183" s="31"/>
      <c r="AR183" s="31"/>
      <c r="AS183" s="31"/>
      <c r="AT183" s="31"/>
      <c r="AU183" s="31"/>
      <c r="AV183" s="31"/>
      <c r="AW183" s="31"/>
      <c r="AX183" s="31"/>
      <c r="AY183" s="31"/>
      <c r="AZ183" s="31"/>
      <c r="BA183" s="31"/>
    </row>
    <row r="184" spans="1:53" s="21" customFormat="1" ht="20.100000000000001" customHeight="1" x14ac:dyDescent="0.2">
      <c r="A184" s="27" t="s">
        <v>119</v>
      </c>
      <c r="B184" s="28" t="s">
        <v>248</v>
      </c>
      <c r="C184" s="27">
        <v>23</v>
      </c>
      <c r="D184" s="27" t="s">
        <v>2003</v>
      </c>
      <c r="E184" s="27" t="s">
        <v>7</v>
      </c>
      <c r="F184" s="27" t="s">
        <v>6507</v>
      </c>
      <c r="G184" s="27" t="s">
        <v>7009</v>
      </c>
      <c r="H184" s="27" t="s">
        <v>7010</v>
      </c>
      <c r="I184" s="29">
        <v>100000</v>
      </c>
      <c r="J184" s="27" t="s">
        <v>6510</v>
      </c>
      <c r="K184" s="27" t="s">
        <v>11726</v>
      </c>
      <c r="L184" s="27" t="s">
        <v>7051</v>
      </c>
      <c r="M184" s="30">
        <v>42404</v>
      </c>
      <c r="N184" s="27" t="s">
        <v>11539</v>
      </c>
      <c r="O184" s="23">
        <v>149746.0281</v>
      </c>
      <c r="P184" s="23">
        <v>0</v>
      </c>
      <c r="Q184" s="23">
        <v>0</v>
      </c>
      <c r="R184" s="24">
        <v>17920</v>
      </c>
      <c r="S184" s="25">
        <v>0</v>
      </c>
      <c r="T184" s="32"/>
      <c r="U184" s="22" t="str">
        <f>IFERROR(VLOOKUP(B184,[1]Planilha1!$A$1:$B$34,2,FALSE),"Liberado")</f>
        <v>Liberado</v>
      </c>
      <c r="V184" s="31"/>
      <c r="W184" s="31"/>
      <c r="X184" s="31"/>
      <c r="Y184" s="31"/>
      <c r="Z184" s="31"/>
      <c r="AA184" s="31"/>
      <c r="AB184" s="31"/>
      <c r="AC184" s="31"/>
      <c r="AD184" s="31"/>
      <c r="AE184" s="31"/>
      <c r="AF184" s="31"/>
      <c r="AG184" s="31"/>
      <c r="AH184" s="31"/>
      <c r="AI184" s="31"/>
      <c r="AJ184" s="31"/>
      <c r="AK184" s="31"/>
      <c r="AL184" s="31"/>
      <c r="AM184" s="31"/>
      <c r="AN184" s="31"/>
      <c r="AO184" s="31"/>
      <c r="AP184" s="31"/>
      <c r="AQ184" s="31"/>
      <c r="AR184" s="31"/>
      <c r="AS184" s="31"/>
      <c r="AT184" s="31"/>
      <c r="AU184" s="31"/>
      <c r="AV184" s="31"/>
      <c r="AW184" s="31"/>
      <c r="AX184" s="31"/>
      <c r="AY184" s="31"/>
      <c r="AZ184" s="31"/>
      <c r="BA184" s="31"/>
    </row>
    <row r="185" spans="1:53" s="21" customFormat="1" ht="20.100000000000001" customHeight="1" x14ac:dyDescent="0.2">
      <c r="A185" s="27" t="s">
        <v>119</v>
      </c>
      <c r="B185" s="28" t="s">
        <v>248</v>
      </c>
      <c r="C185" s="27">
        <v>1</v>
      </c>
      <c r="D185" s="27" t="s">
        <v>2008</v>
      </c>
      <c r="E185" s="27" t="s">
        <v>7</v>
      </c>
      <c r="F185" s="27" t="s">
        <v>6507</v>
      </c>
      <c r="G185" s="27" t="s">
        <v>7016</v>
      </c>
      <c r="H185" s="27" t="s">
        <v>6659</v>
      </c>
      <c r="I185" s="29">
        <v>35000</v>
      </c>
      <c r="J185" s="27" t="s">
        <v>6510</v>
      </c>
      <c r="K185" s="27" t="s">
        <v>11732</v>
      </c>
      <c r="L185" s="27" t="s">
        <v>6664</v>
      </c>
      <c r="M185" s="30">
        <v>42390</v>
      </c>
      <c r="N185" s="27" t="s">
        <v>11733</v>
      </c>
      <c r="O185" s="23">
        <f>4256.46*69%</f>
        <v>2936.9573999999998</v>
      </c>
      <c r="P185" s="23">
        <f>8180.34*69%</f>
        <v>5644.4345999999996</v>
      </c>
      <c r="Q185" s="23">
        <v>0</v>
      </c>
      <c r="R185" s="24">
        <v>0</v>
      </c>
      <c r="S185" s="25">
        <v>0</v>
      </c>
      <c r="T185" s="32"/>
      <c r="U185" s="22" t="str">
        <f>IFERROR(VLOOKUP(B185,[1]Planilha1!$A$1:$B$34,2,FALSE),"Liberado")</f>
        <v>Liberado</v>
      </c>
      <c r="V185" s="31"/>
      <c r="W185" s="31"/>
      <c r="X185" s="31"/>
      <c r="Y185" s="31"/>
      <c r="Z185" s="31"/>
      <c r="AA185" s="31"/>
      <c r="AB185" s="31"/>
      <c r="AC185" s="31"/>
      <c r="AD185" s="31"/>
      <c r="AE185" s="31"/>
      <c r="AF185" s="31"/>
      <c r="AG185" s="31"/>
      <c r="AH185" s="31"/>
      <c r="AI185" s="31"/>
      <c r="AJ185" s="31"/>
      <c r="AK185" s="31"/>
      <c r="AL185" s="31"/>
      <c r="AM185" s="31"/>
      <c r="AN185" s="31"/>
      <c r="AO185" s="31"/>
      <c r="AP185" s="31"/>
      <c r="AQ185" s="31"/>
      <c r="AR185" s="31"/>
      <c r="AS185" s="31"/>
      <c r="AT185" s="31"/>
      <c r="AU185" s="31"/>
      <c r="AV185" s="31"/>
      <c r="AW185" s="31"/>
      <c r="AX185" s="31"/>
      <c r="AY185" s="31"/>
      <c r="AZ185" s="31"/>
      <c r="BA185" s="31"/>
    </row>
    <row r="186" spans="1:53" s="21" customFormat="1" ht="20.100000000000001" customHeight="1" x14ac:dyDescent="0.2">
      <c r="A186" s="27" t="s">
        <v>119</v>
      </c>
      <c r="B186" s="28" t="s">
        <v>248</v>
      </c>
      <c r="C186" s="27" t="s">
        <v>674</v>
      </c>
      <c r="D186" s="27" t="s">
        <v>2008</v>
      </c>
      <c r="E186" s="27" t="s">
        <v>7</v>
      </c>
      <c r="F186" s="27" t="s">
        <v>6507</v>
      </c>
      <c r="G186" s="27" t="s">
        <v>7016</v>
      </c>
      <c r="H186" s="27" t="s">
        <v>6659</v>
      </c>
      <c r="I186" s="29">
        <v>35000</v>
      </c>
      <c r="J186" s="27" t="s">
        <v>6510</v>
      </c>
      <c r="K186" s="27" t="s">
        <v>11732</v>
      </c>
      <c r="L186" s="27" t="s">
        <v>6664</v>
      </c>
      <c r="M186" s="30">
        <v>42390</v>
      </c>
      <c r="N186" s="27" t="s">
        <v>11733</v>
      </c>
      <c r="O186" s="23">
        <v>1319.5026</v>
      </c>
      <c r="P186" s="23">
        <v>2535.9054000000001</v>
      </c>
      <c r="Q186" s="23">
        <v>0</v>
      </c>
      <c r="R186" s="24">
        <v>0</v>
      </c>
      <c r="S186" s="25">
        <v>0</v>
      </c>
      <c r="T186" s="32"/>
      <c r="U186" s="22" t="str">
        <f>IFERROR(VLOOKUP(B186,[1]Planilha1!$A$1:$B$34,2,FALSE),"Liberado")</f>
        <v>Liberado</v>
      </c>
      <c r="V186" s="31"/>
      <c r="W186" s="31"/>
      <c r="X186" s="31"/>
      <c r="Y186" s="31"/>
      <c r="Z186" s="31"/>
      <c r="AA186" s="31"/>
      <c r="AB186" s="31"/>
      <c r="AC186" s="31"/>
      <c r="AD186" s="31"/>
      <c r="AE186" s="31"/>
      <c r="AF186" s="31"/>
      <c r="AG186" s="31"/>
      <c r="AH186" s="31"/>
      <c r="AI186" s="31"/>
      <c r="AJ186" s="31"/>
      <c r="AK186" s="31"/>
      <c r="AL186" s="31"/>
      <c r="AM186" s="31"/>
      <c r="AN186" s="31"/>
      <c r="AO186" s="31"/>
      <c r="AP186" s="31"/>
      <c r="AQ186" s="31"/>
      <c r="AR186" s="31"/>
      <c r="AS186" s="31"/>
      <c r="AT186" s="31"/>
      <c r="AU186" s="31"/>
      <c r="AV186" s="31"/>
      <c r="AW186" s="31"/>
      <c r="AX186" s="31"/>
      <c r="AY186" s="31"/>
      <c r="AZ186" s="31"/>
      <c r="BA186" s="31"/>
    </row>
    <row r="187" spans="1:53" s="21" customFormat="1" ht="20.100000000000001" customHeight="1" x14ac:dyDescent="0.2">
      <c r="A187" s="27" t="s">
        <v>119</v>
      </c>
      <c r="B187" s="28" t="s">
        <v>248</v>
      </c>
      <c r="C187" s="27" t="s">
        <v>732</v>
      </c>
      <c r="D187" s="27" t="s">
        <v>2016</v>
      </c>
      <c r="E187" s="27" t="s">
        <v>7</v>
      </c>
      <c r="F187" s="27" t="s">
        <v>6507</v>
      </c>
      <c r="G187" s="27" t="s">
        <v>7032</v>
      </c>
      <c r="H187" s="27" t="s">
        <v>6659</v>
      </c>
      <c r="I187" s="29">
        <v>35000</v>
      </c>
      <c r="J187" s="27" t="s">
        <v>6510</v>
      </c>
      <c r="K187" s="27" t="s">
        <v>11748</v>
      </c>
      <c r="L187" s="27" t="s">
        <v>7069</v>
      </c>
      <c r="M187" s="30">
        <v>42397</v>
      </c>
      <c r="N187" s="27" t="s">
        <v>6935</v>
      </c>
      <c r="O187" s="23">
        <v>20000</v>
      </c>
      <c r="P187" s="23">
        <v>0</v>
      </c>
      <c r="Q187" s="23">
        <v>0</v>
      </c>
      <c r="R187" s="24">
        <v>0</v>
      </c>
      <c r="S187" s="25">
        <v>0</v>
      </c>
      <c r="T187" s="32"/>
      <c r="U187" s="22" t="str">
        <f>IFERROR(VLOOKUP(B187,[1]Planilha1!$A$1:$B$34,2,FALSE),"Liberado")</f>
        <v>Liberado</v>
      </c>
      <c r="V187" s="31"/>
      <c r="W187" s="31"/>
      <c r="X187" s="31"/>
      <c r="Y187" s="31"/>
      <c r="Z187" s="31"/>
      <c r="AA187" s="31"/>
      <c r="AB187" s="31"/>
      <c r="AC187" s="31"/>
      <c r="AD187" s="31"/>
      <c r="AE187" s="31"/>
      <c r="AF187" s="31"/>
      <c r="AG187" s="31"/>
      <c r="AH187" s="31"/>
      <c r="AI187" s="31"/>
      <c r="AJ187" s="31"/>
      <c r="AK187" s="31"/>
      <c r="AL187" s="31"/>
      <c r="AM187" s="31"/>
      <c r="AN187" s="31"/>
      <c r="AO187" s="31"/>
      <c r="AP187" s="31"/>
      <c r="AQ187" s="31"/>
      <c r="AR187" s="31"/>
      <c r="AS187" s="31"/>
      <c r="AT187" s="31"/>
      <c r="AU187" s="31"/>
      <c r="AV187" s="31"/>
      <c r="AW187" s="31"/>
      <c r="AX187" s="31"/>
      <c r="AY187" s="31"/>
      <c r="AZ187" s="31"/>
      <c r="BA187" s="31"/>
    </row>
    <row r="188" spans="1:53" s="21" customFormat="1" ht="20.100000000000001" customHeight="1" x14ac:dyDescent="0.2">
      <c r="A188" s="27" t="s">
        <v>119</v>
      </c>
      <c r="B188" s="28" t="s">
        <v>248</v>
      </c>
      <c r="C188" s="27">
        <v>28</v>
      </c>
      <c r="D188" s="27" t="s">
        <v>2024</v>
      </c>
      <c r="E188" s="27" t="s">
        <v>7</v>
      </c>
      <c r="F188" s="27" t="s">
        <v>6507</v>
      </c>
      <c r="G188" s="27" t="s">
        <v>7049</v>
      </c>
      <c r="H188" s="27" t="s">
        <v>7050</v>
      </c>
      <c r="I188" s="29">
        <v>350000</v>
      </c>
      <c r="J188" s="27" t="s">
        <v>6510</v>
      </c>
      <c r="K188" s="27" t="s">
        <v>11758</v>
      </c>
      <c r="L188" s="27" t="s">
        <v>7051</v>
      </c>
      <c r="M188" s="30">
        <v>42327</v>
      </c>
      <c r="N188" s="27" t="s">
        <v>7052</v>
      </c>
      <c r="O188" s="23">
        <f>68918.16*63%</f>
        <v>43418.440800000004</v>
      </c>
      <c r="P188" s="23">
        <f>11580.25*63%</f>
        <v>7295.5574999999999</v>
      </c>
      <c r="Q188" s="23">
        <v>0</v>
      </c>
      <c r="R188" s="24">
        <f>24900*63%</f>
        <v>15687</v>
      </c>
      <c r="S188" s="25">
        <v>0</v>
      </c>
      <c r="T188" s="32"/>
      <c r="U188" s="22" t="str">
        <f>IFERROR(VLOOKUP(B188,[1]Planilha1!$A$1:$B$34,2,FALSE),"Liberado")</f>
        <v>Liberado</v>
      </c>
      <c r="V188" s="31"/>
      <c r="W188" s="31"/>
      <c r="X188" s="31"/>
      <c r="Y188" s="31"/>
      <c r="Z188" s="31"/>
      <c r="AA188" s="31"/>
      <c r="AB188" s="31"/>
      <c r="AC188" s="31"/>
      <c r="AD188" s="31"/>
      <c r="AE188" s="31"/>
      <c r="AF188" s="31"/>
      <c r="AG188" s="31"/>
      <c r="AH188" s="31"/>
      <c r="AI188" s="31"/>
      <c r="AJ188" s="31"/>
      <c r="AK188" s="31"/>
      <c r="AL188" s="31"/>
      <c r="AM188" s="31"/>
      <c r="AN188" s="31"/>
      <c r="AO188" s="31"/>
      <c r="AP188" s="31"/>
      <c r="AQ188" s="31"/>
      <c r="AR188" s="31"/>
      <c r="AS188" s="31"/>
      <c r="AT188" s="31"/>
      <c r="AU188" s="31"/>
      <c r="AV188" s="31"/>
      <c r="AW188" s="31"/>
      <c r="AX188" s="31"/>
      <c r="AY188" s="31"/>
      <c r="AZ188" s="31"/>
      <c r="BA188" s="31"/>
    </row>
    <row r="189" spans="1:53" s="21" customFormat="1" ht="20.100000000000001" customHeight="1" x14ac:dyDescent="0.2">
      <c r="A189" s="27" t="s">
        <v>119</v>
      </c>
      <c r="B189" s="28" t="s">
        <v>248</v>
      </c>
      <c r="C189" s="27" t="s">
        <v>556</v>
      </c>
      <c r="D189" s="27" t="s">
        <v>2024</v>
      </c>
      <c r="E189" s="27" t="s">
        <v>7</v>
      </c>
      <c r="F189" s="27" t="s">
        <v>6507</v>
      </c>
      <c r="G189" s="27" t="s">
        <v>7049</v>
      </c>
      <c r="H189" s="27" t="s">
        <v>7050</v>
      </c>
      <c r="I189" s="29">
        <v>350000</v>
      </c>
      <c r="J189" s="27" t="s">
        <v>6510</v>
      </c>
      <c r="K189" s="27" t="s">
        <v>11758</v>
      </c>
      <c r="L189" s="27" t="s">
        <v>7051</v>
      </c>
      <c r="M189" s="30">
        <v>42327</v>
      </c>
      <c r="N189" s="27" t="s">
        <v>7052</v>
      </c>
      <c r="O189" s="23">
        <f>68918.16*37%</f>
        <v>25499.7192</v>
      </c>
      <c r="P189" s="23">
        <f>11580.25*37%</f>
        <v>4284.6925000000001</v>
      </c>
      <c r="Q189" s="23">
        <v>0</v>
      </c>
      <c r="R189" s="24">
        <f>24900*27%</f>
        <v>6723</v>
      </c>
      <c r="S189" s="25">
        <v>0</v>
      </c>
      <c r="T189" s="32"/>
      <c r="U189" s="22" t="str">
        <f>IFERROR(VLOOKUP(B189,[1]Planilha1!$A$1:$B$34,2,FALSE),"Liberado")</f>
        <v>Liberado</v>
      </c>
      <c r="V189" s="31"/>
      <c r="W189" s="31"/>
      <c r="X189" s="31"/>
      <c r="Y189" s="31"/>
      <c r="Z189" s="31"/>
      <c r="AA189" s="31"/>
      <c r="AB189" s="31"/>
      <c r="AC189" s="31"/>
      <c r="AD189" s="31"/>
      <c r="AE189" s="31"/>
      <c r="AF189" s="31"/>
      <c r="AG189" s="31"/>
      <c r="AH189" s="31"/>
      <c r="AI189" s="31"/>
      <c r="AJ189" s="31"/>
      <c r="AK189" s="31"/>
      <c r="AL189" s="31"/>
      <c r="AM189" s="31"/>
      <c r="AN189" s="31"/>
      <c r="AO189" s="31"/>
      <c r="AP189" s="31"/>
      <c r="AQ189" s="31"/>
      <c r="AR189" s="31"/>
      <c r="AS189" s="31"/>
      <c r="AT189" s="31"/>
      <c r="AU189" s="31"/>
      <c r="AV189" s="31"/>
      <c r="AW189" s="31"/>
      <c r="AX189" s="31"/>
      <c r="AY189" s="31"/>
      <c r="AZ189" s="31"/>
      <c r="BA189" s="31"/>
    </row>
    <row r="190" spans="1:53" s="21" customFormat="1" ht="20.100000000000001" customHeight="1" x14ac:dyDescent="0.2">
      <c r="A190" s="27" t="s">
        <v>119</v>
      </c>
      <c r="B190" s="28" t="s">
        <v>248</v>
      </c>
      <c r="C190" s="27" t="s">
        <v>667</v>
      </c>
      <c r="D190" s="27" t="s">
        <v>2029</v>
      </c>
      <c r="E190" s="27" t="s">
        <v>7</v>
      </c>
      <c r="F190" s="27" t="s">
        <v>6507</v>
      </c>
      <c r="G190" s="27" t="s">
        <v>7060</v>
      </c>
      <c r="H190" s="27" t="s">
        <v>6573</v>
      </c>
      <c r="I190" s="29">
        <v>32390</v>
      </c>
      <c r="J190" s="27" t="s">
        <v>6510</v>
      </c>
      <c r="K190" s="27" t="s">
        <v>11764</v>
      </c>
      <c r="L190" s="27" t="s">
        <v>6664</v>
      </c>
      <c r="M190" s="30">
        <v>42418</v>
      </c>
      <c r="N190" s="27" t="s">
        <v>11765</v>
      </c>
      <c r="O190" s="23">
        <v>0</v>
      </c>
      <c r="P190" s="23">
        <v>327285.40999999997</v>
      </c>
      <c r="Q190" s="23">
        <v>0</v>
      </c>
      <c r="R190" s="24">
        <v>0</v>
      </c>
      <c r="S190" s="25">
        <v>0</v>
      </c>
      <c r="T190" s="32"/>
      <c r="U190" s="22" t="str">
        <f>IFERROR(VLOOKUP(B190,[1]Planilha1!$A$1:$B$34,2,FALSE),"Liberado")</f>
        <v>Liberado</v>
      </c>
      <c r="V190" s="31"/>
      <c r="W190" s="31"/>
      <c r="X190" s="31"/>
      <c r="Y190" s="31"/>
      <c r="Z190" s="31"/>
      <c r="AA190" s="31"/>
      <c r="AB190" s="31"/>
      <c r="AC190" s="31"/>
      <c r="AD190" s="31"/>
      <c r="AE190" s="31"/>
      <c r="AF190" s="31"/>
      <c r="AG190" s="31"/>
      <c r="AH190" s="31"/>
      <c r="AI190" s="31"/>
      <c r="AJ190" s="31"/>
      <c r="AK190" s="31"/>
      <c r="AL190" s="31"/>
      <c r="AM190" s="31"/>
      <c r="AN190" s="31"/>
      <c r="AO190" s="31"/>
      <c r="AP190" s="31"/>
      <c r="AQ190" s="31"/>
      <c r="AR190" s="31"/>
      <c r="AS190" s="31"/>
      <c r="AT190" s="31"/>
      <c r="AU190" s="31"/>
      <c r="AV190" s="31"/>
      <c r="AW190" s="31"/>
      <c r="AX190" s="31"/>
      <c r="AY190" s="31"/>
      <c r="AZ190" s="31"/>
      <c r="BA190" s="31"/>
    </row>
    <row r="191" spans="1:53" s="21" customFormat="1" ht="20.100000000000001" customHeight="1" x14ac:dyDescent="0.2">
      <c r="A191" s="27" t="s">
        <v>119</v>
      </c>
      <c r="B191" s="28" t="s">
        <v>248</v>
      </c>
      <c r="C191" s="27" t="s">
        <v>337</v>
      </c>
      <c r="D191" s="27" t="s">
        <v>2035</v>
      </c>
      <c r="E191" s="27" t="s">
        <v>7</v>
      </c>
      <c r="F191" s="27" t="s">
        <v>6507</v>
      </c>
      <c r="G191" s="27" t="s">
        <v>11771</v>
      </c>
      <c r="H191" s="27" t="s">
        <v>6556</v>
      </c>
      <c r="I191" s="29">
        <v>35000</v>
      </c>
      <c r="J191" s="27" t="s">
        <v>6630</v>
      </c>
      <c r="K191" s="27" t="s">
        <v>11772</v>
      </c>
      <c r="L191" s="27" t="s">
        <v>6585</v>
      </c>
      <c r="M191" s="30" t="s">
        <v>6531</v>
      </c>
      <c r="N191" s="27" t="s">
        <v>11773</v>
      </c>
      <c r="O191" s="23">
        <v>6000</v>
      </c>
      <c r="P191" s="23">
        <f>49059.35*30%</f>
        <v>14717.804999999998</v>
      </c>
      <c r="Q191" s="23">
        <v>0</v>
      </c>
      <c r="R191" s="24">
        <v>0</v>
      </c>
      <c r="S191" s="25">
        <v>0</v>
      </c>
      <c r="T191" s="32"/>
      <c r="U191" s="22" t="str">
        <f>IFERROR(VLOOKUP(B191,[1]Planilha1!$A$1:$B$34,2,FALSE),"Liberado")</f>
        <v>Liberado</v>
      </c>
      <c r="V191" s="31"/>
      <c r="W191" s="31"/>
      <c r="X191" s="31"/>
      <c r="Y191" s="31"/>
      <c r="Z191" s="31"/>
      <c r="AA191" s="31"/>
      <c r="AB191" s="31"/>
      <c r="AC191" s="31"/>
      <c r="AD191" s="31"/>
      <c r="AE191" s="31"/>
      <c r="AF191" s="31"/>
      <c r="AG191" s="31"/>
      <c r="AH191" s="31"/>
      <c r="AI191" s="31"/>
      <c r="AJ191" s="31"/>
      <c r="AK191" s="31"/>
      <c r="AL191" s="31"/>
      <c r="AM191" s="31"/>
      <c r="AN191" s="31"/>
      <c r="AO191" s="31"/>
      <c r="AP191" s="31"/>
      <c r="AQ191" s="31"/>
      <c r="AR191" s="31"/>
      <c r="AS191" s="31"/>
      <c r="AT191" s="31"/>
      <c r="AU191" s="31"/>
      <c r="AV191" s="31"/>
      <c r="AW191" s="31"/>
      <c r="AX191" s="31"/>
      <c r="AY191" s="31"/>
      <c r="AZ191" s="31"/>
      <c r="BA191" s="31"/>
    </row>
    <row r="192" spans="1:53" s="21" customFormat="1" ht="20.100000000000001" customHeight="1" x14ac:dyDescent="0.2">
      <c r="A192" s="27" t="s">
        <v>119</v>
      </c>
      <c r="B192" s="28" t="s">
        <v>248</v>
      </c>
      <c r="C192" s="27">
        <v>12</v>
      </c>
      <c r="D192" s="27" t="s">
        <v>2035</v>
      </c>
      <c r="E192" s="27" t="s">
        <v>7</v>
      </c>
      <c r="F192" s="27" t="s">
        <v>6507</v>
      </c>
      <c r="G192" s="27" t="s">
        <v>11771</v>
      </c>
      <c r="H192" s="27" t="s">
        <v>6556</v>
      </c>
      <c r="I192" s="29">
        <v>35000</v>
      </c>
      <c r="J192" s="27" t="s">
        <v>6630</v>
      </c>
      <c r="K192" s="27" t="s">
        <v>11772</v>
      </c>
      <c r="L192" s="27" t="s">
        <v>6585</v>
      </c>
      <c r="M192" s="30" t="s">
        <v>6531</v>
      </c>
      <c r="N192" s="27" t="s">
        <v>11773</v>
      </c>
      <c r="O192" s="23">
        <v>14000</v>
      </c>
      <c r="P192" s="23">
        <v>34341.544999999998</v>
      </c>
      <c r="Q192" s="23">
        <v>0</v>
      </c>
      <c r="R192" s="24">
        <v>0</v>
      </c>
      <c r="S192" s="25">
        <v>0</v>
      </c>
      <c r="T192" s="32"/>
      <c r="U192" s="22" t="str">
        <f>IFERROR(VLOOKUP(B192,[1]Planilha1!$A$1:$B$34,2,FALSE),"Liberado")</f>
        <v>Liberado</v>
      </c>
      <c r="V192" s="31"/>
      <c r="W192" s="31"/>
      <c r="X192" s="31"/>
      <c r="Y192" s="31"/>
      <c r="Z192" s="31"/>
      <c r="AA192" s="31"/>
      <c r="AB192" s="31"/>
      <c r="AC192" s="31"/>
      <c r="AD192" s="31"/>
      <c r="AE192" s="31"/>
      <c r="AF192" s="31"/>
      <c r="AG192" s="31"/>
      <c r="AH192" s="31"/>
      <c r="AI192" s="31"/>
      <c r="AJ192" s="31"/>
      <c r="AK192" s="31"/>
      <c r="AL192" s="31"/>
      <c r="AM192" s="31"/>
      <c r="AN192" s="31"/>
      <c r="AO192" s="31"/>
      <c r="AP192" s="31"/>
      <c r="AQ192" s="31"/>
      <c r="AR192" s="31"/>
      <c r="AS192" s="31"/>
      <c r="AT192" s="31"/>
      <c r="AU192" s="31"/>
      <c r="AV192" s="31"/>
      <c r="AW192" s="31"/>
      <c r="AX192" s="31"/>
      <c r="AY192" s="31"/>
      <c r="AZ192" s="31"/>
      <c r="BA192" s="31"/>
    </row>
    <row r="193" spans="1:53" s="21" customFormat="1" ht="20.100000000000001" customHeight="1" x14ac:dyDescent="0.2">
      <c r="A193" s="27" t="s">
        <v>119</v>
      </c>
      <c r="B193" s="28" t="s">
        <v>248</v>
      </c>
      <c r="C193" s="27" t="s">
        <v>337</v>
      </c>
      <c r="D193" s="27" t="s">
        <v>2048</v>
      </c>
      <c r="E193" s="27" t="s">
        <v>7</v>
      </c>
      <c r="F193" s="27" t="s">
        <v>6507</v>
      </c>
      <c r="G193" s="27" t="s">
        <v>7095</v>
      </c>
      <c r="H193" s="27" t="s">
        <v>7096</v>
      </c>
      <c r="I193" s="29">
        <v>78000</v>
      </c>
      <c r="J193" s="27" t="s">
        <v>6510</v>
      </c>
      <c r="K193" s="27" t="s">
        <v>11790</v>
      </c>
      <c r="L193" s="27" t="s">
        <v>6579</v>
      </c>
      <c r="M193" s="30">
        <v>42229</v>
      </c>
      <c r="N193" s="27" t="s">
        <v>11791</v>
      </c>
      <c r="O193" s="23">
        <v>50000</v>
      </c>
      <c r="P193" s="23">
        <v>473785.48</v>
      </c>
      <c r="Q193" s="23">
        <v>0</v>
      </c>
      <c r="R193" s="24">
        <v>0</v>
      </c>
      <c r="S193" s="25">
        <v>0</v>
      </c>
      <c r="T193" s="32"/>
      <c r="U193" s="22" t="str">
        <f>IFERROR(VLOOKUP(B193,[1]Planilha1!$A$1:$B$34,2,FALSE),"Liberado")</f>
        <v>Liberado</v>
      </c>
      <c r="V193" s="31"/>
      <c r="W193" s="31"/>
      <c r="X193" s="31"/>
      <c r="Y193" s="31"/>
      <c r="Z193" s="31"/>
      <c r="AA193" s="31"/>
      <c r="AB193" s="31"/>
      <c r="AC193" s="31"/>
      <c r="AD193" s="31"/>
      <c r="AE193" s="31"/>
      <c r="AF193" s="31"/>
      <c r="AG193" s="31"/>
      <c r="AH193" s="31"/>
      <c r="AI193" s="31"/>
      <c r="AJ193" s="31"/>
      <c r="AK193" s="31"/>
      <c r="AL193" s="31"/>
      <c r="AM193" s="31"/>
      <c r="AN193" s="31"/>
      <c r="AO193" s="31"/>
      <c r="AP193" s="31"/>
      <c r="AQ193" s="31"/>
      <c r="AR193" s="31"/>
      <c r="AS193" s="31"/>
      <c r="AT193" s="31"/>
      <c r="AU193" s="31"/>
      <c r="AV193" s="31"/>
      <c r="AW193" s="31"/>
      <c r="AX193" s="31"/>
      <c r="AY193" s="31"/>
      <c r="AZ193" s="31"/>
      <c r="BA193" s="31"/>
    </row>
    <row r="194" spans="1:53" s="21" customFormat="1" ht="20.100000000000001" customHeight="1" x14ac:dyDescent="0.2">
      <c r="A194" s="27" t="s">
        <v>119</v>
      </c>
      <c r="B194" s="28" t="s">
        <v>248</v>
      </c>
      <c r="C194" s="27" t="s">
        <v>337</v>
      </c>
      <c r="D194" s="27" t="s">
        <v>2049</v>
      </c>
      <c r="E194" s="27" t="s">
        <v>7</v>
      </c>
      <c r="F194" s="27" t="s">
        <v>6507</v>
      </c>
      <c r="G194" s="27" t="s">
        <v>7098</v>
      </c>
      <c r="H194" s="27" t="s">
        <v>6533</v>
      </c>
      <c r="I194" s="29">
        <v>78000</v>
      </c>
      <c r="J194" s="27" t="s">
        <v>6510</v>
      </c>
      <c r="K194" s="27" t="s">
        <v>11792</v>
      </c>
      <c r="L194" s="27" t="s">
        <v>7051</v>
      </c>
      <c r="M194" s="30">
        <v>42311</v>
      </c>
      <c r="N194" s="27" t="s">
        <v>7099</v>
      </c>
      <c r="O194" s="23">
        <v>119717.74</v>
      </c>
      <c r="P194" s="23">
        <v>0</v>
      </c>
      <c r="Q194" s="23">
        <v>0</v>
      </c>
      <c r="R194" s="24">
        <v>8183.06</v>
      </c>
      <c r="S194" s="25">
        <v>0</v>
      </c>
      <c r="T194" s="32"/>
      <c r="U194" s="22" t="str">
        <f>IFERROR(VLOOKUP(B194,[1]Planilha1!$A$1:$B$34,2,FALSE),"Liberado")</f>
        <v>Liberado</v>
      </c>
      <c r="V194" s="31"/>
      <c r="W194" s="31"/>
      <c r="X194" s="31"/>
      <c r="Y194" s="31"/>
      <c r="Z194" s="31"/>
      <c r="AA194" s="31"/>
      <c r="AB194" s="31"/>
      <c r="AC194" s="31"/>
      <c r="AD194" s="31"/>
      <c r="AE194" s="31"/>
      <c r="AF194" s="31"/>
      <c r="AG194" s="31"/>
      <c r="AH194" s="31"/>
      <c r="AI194" s="31"/>
      <c r="AJ194" s="31"/>
      <c r="AK194" s="31"/>
      <c r="AL194" s="31"/>
      <c r="AM194" s="31"/>
      <c r="AN194" s="31"/>
      <c r="AO194" s="31"/>
      <c r="AP194" s="31"/>
      <c r="AQ194" s="31"/>
      <c r="AR194" s="31"/>
      <c r="AS194" s="31"/>
      <c r="AT194" s="31"/>
      <c r="AU194" s="31"/>
      <c r="AV194" s="31"/>
      <c r="AW194" s="31"/>
      <c r="AX194" s="31"/>
      <c r="AY194" s="31"/>
      <c r="AZ194" s="31"/>
      <c r="BA194" s="31"/>
    </row>
    <row r="195" spans="1:53" s="21" customFormat="1" ht="20.100000000000001" customHeight="1" x14ac:dyDescent="0.2">
      <c r="A195" s="27" t="s">
        <v>119</v>
      </c>
      <c r="B195" s="28" t="s">
        <v>248</v>
      </c>
      <c r="C195" s="27" t="s">
        <v>337</v>
      </c>
      <c r="D195" s="27" t="s">
        <v>2078</v>
      </c>
      <c r="E195" s="27" t="s">
        <v>7</v>
      </c>
      <c r="F195" s="27" t="s">
        <v>6507</v>
      </c>
      <c r="G195" s="27" t="s">
        <v>7148</v>
      </c>
      <c r="H195" s="27" t="s">
        <v>6581</v>
      </c>
      <c r="I195" s="29">
        <v>30000</v>
      </c>
      <c r="J195" s="27" t="s">
        <v>6510</v>
      </c>
      <c r="K195" s="27" t="s">
        <v>11833</v>
      </c>
      <c r="L195" s="27" t="s">
        <v>7051</v>
      </c>
      <c r="M195" s="30">
        <v>41927</v>
      </c>
      <c r="N195" s="27" t="s">
        <v>7149</v>
      </c>
      <c r="O195" s="23">
        <v>15000</v>
      </c>
      <c r="P195" s="23">
        <v>0</v>
      </c>
      <c r="Q195" s="23">
        <v>0</v>
      </c>
      <c r="R195" s="24">
        <v>4000</v>
      </c>
      <c r="S195" s="25">
        <v>0</v>
      </c>
      <c r="T195" s="32"/>
      <c r="U195" s="22" t="str">
        <f>IFERROR(VLOOKUP(B195,[1]Planilha1!$A$1:$B$34,2,FALSE),"Liberado")</f>
        <v>Liberado</v>
      </c>
      <c r="V195" s="31"/>
      <c r="W195" s="31"/>
      <c r="X195" s="31"/>
      <c r="Y195" s="31"/>
      <c r="Z195" s="31"/>
      <c r="AA195" s="31"/>
      <c r="AB195" s="31"/>
      <c r="AC195" s="31"/>
      <c r="AD195" s="31"/>
      <c r="AE195" s="31"/>
      <c r="AF195" s="31"/>
      <c r="AG195" s="31"/>
      <c r="AH195" s="31"/>
      <c r="AI195" s="31"/>
      <c r="AJ195" s="31"/>
      <c r="AK195" s="31"/>
      <c r="AL195" s="31"/>
      <c r="AM195" s="31"/>
      <c r="AN195" s="31"/>
      <c r="AO195" s="31"/>
      <c r="AP195" s="31"/>
      <c r="AQ195" s="31"/>
      <c r="AR195" s="31"/>
      <c r="AS195" s="31"/>
      <c r="AT195" s="31"/>
      <c r="AU195" s="31"/>
      <c r="AV195" s="31"/>
      <c r="AW195" s="31"/>
      <c r="AX195" s="31"/>
      <c r="AY195" s="31"/>
      <c r="AZ195" s="31"/>
      <c r="BA195" s="31"/>
    </row>
    <row r="196" spans="1:53" s="21" customFormat="1" ht="20.100000000000001" customHeight="1" x14ac:dyDescent="0.2">
      <c r="A196" s="27" t="s">
        <v>119</v>
      </c>
      <c r="B196" s="28" t="s">
        <v>248</v>
      </c>
      <c r="C196" s="27" t="s">
        <v>337</v>
      </c>
      <c r="D196" s="27" t="s">
        <v>2086</v>
      </c>
      <c r="E196" s="27" t="s">
        <v>7</v>
      </c>
      <c r="F196" s="27" t="s">
        <v>6507</v>
      </c>
      <c r="G196" s="27" t="s">
        <v>7161</v>
      </c>
      <c r="H196" s="27" t="s">
        <v>6580</v>
      </c>
      <c r="I196" s="29">
        <v>35000</v>
      </c>
      <c r="J196" s="27" t="s">
        <v>6630</v>
      </c>
      <c r="K196" s="27" t="s">
        <v>11846</v>
      </c>
      <c r="L196" s="27" t="s">
        <v>7051</v>
      </c>
      <c r="M196" s="30" t="s">
        <v>6531</v>
      </c>
      <c r="N196" s="27" t="s">
        <v>11847</v>
      </c>
      <c r="O196" s="23">
        <v>369837.42</v>
      </c>
      <c r="P196" s="23">
        <v>112358.01</v>
      </c>
      <c r="Q196" s="23">
        <v>0</v>
      </c>
      <c r="R196" s="24">
        <v>95407.72</v>
      </c>
      <c r="S196" s="25">
        <v>0</v>
      </c>
      <c r="T196" s="32"/>
      <c r="U196" s="22" t="str">
        <f>IFERROR(VLOOKUP(B196,[1]Planilha1!$A$1:$B$34,2,FALSE),"Liberado")</f>
        <v>Liberado</v>
      </c>
      <c r="V196" s="31"/>
      <c r="W196" s="31"/>
      <c r="X196" s="31"/>
      <c r="Y196" s="31"/>
      <c r="Z196" s="31"/>
      <c r="AA196" s="31"/>
      <c r="AB196" s="31"/>
      <c r="AC196" s="31"/>
      <c r="AD196" s="31"/>
      <c r="AE196" s="31"/>
      <c r="AF196" s="31"/>
      <c r="AG196" s="31"/>
      <c r="AH196" s="31"/>
      <c r="AI196" s="31"/>
      <c r="AJ196" s="31"/>
      <c r="AK196" s="31"/>
      <c r="AL196" s="31"/>
      <c r="AM196" s="31"/>
      <c r="AN196" s="31"/>
      <c r="AO196" s="31"/>
      <c r="AP196" s="31"/>
      <c r="AQ196" s="31"/>
      <c r="AR196" s="31"/>
      <c r="AS196" s="31"/>
      <c r="AT196" s="31"/>
      <c r="AU196" s="31"/>
      <c r="AV196" s="31"/>
      <c r="AW196" s="31"/>
      <c r="AX196" s="31"/>
      <c r="AY196" s="31"/>
      <c r="AZ196" s="31"/>
      <c r="BA196" s="31"/>
    </row>
    <row r="197" spans="1:53" s="21" customFormat="1" ht="20.100000000000001" customHeight="1" x14ac:dyDescent="0.2">
      <c r="A197" s="27" t="s">
        <v>119</v>
      </c>
      <c r="B197" s="28" t="s">
        <v>248</v>
      </c>
      <c r="C197" s="27" t="s">
        <v>337</v>
      </c>
      <c r="D197" s="27" t="s">
        <v>2087</v>
      </c>
      <c r="E197" s="27" t="s">
        <v>7</v>
      </c>
      <c r="F197" s="27" t="s">
        <v>6507</v>
      </c>
      <c r="G197" s="27" t="s">
        <v>7162</v>
      </c>
      <c r="H197" s="27" t="s">
        <v>7050</v>
      </c>
      <c r="I197" s="29">
        <v>40000</v>
      </c>
      <c r="J197" s="27" t="s">
        <v>6510</v>
      </c>
      <c r="K197" s="27" t="s">
        <v>11848</v>
      </c>
      <c r="L197" s="27" t="s">
        <v>7163</v>
      </c>
      <c r="M197" s="30" t="s">
        <v>6531</v>
      </c>
      <c r="N197" s="27" t="s">
        <v>7164</v>
      </c>
      <c r="O197" s="23">
        <v>22359.22</v>
      </c>
      <c r="P197" s="23">
        <v>24542.78</v>
      </c>
      <c r="Q197" s="23">
        <v>0</v>
      </c>
      <c r="R197" s="24">
        <v>101988.43</v>
      </c>
      <c r="S197" s="25">
        <v>0</v>
      </c>
      <c r="T197" s="32"/>
      <c r="U197" s="22" t="str">
        <f>IFERROR(VLOOKUP(B197,[1]Planilha1!$A$1:$B$34,2,FALSE),"Liberado")</f>
        <v>Liberado</v>
      </c>
      <c r="V197" s="31"/>
      <c r="W197" s="31"/>
      <c r="X197" s="31"/>
      <c r="Y197" s="31"/>
      <c r="Z197" s="31"/>
      <c r="AA197" s="31"/>
      <c r="AB197" s="31"/>
      <c r="AC197" s="31"/>
      <c r="AD197" s="31"/>
      <c r="AE197" s="31"/>
      <c r="AF197" s="31"/>
      <c r="AG197" s="31"/>
      <c r="AH197" s="31"/>
      <c r="AI197" s="31"/>
      <c r="AJ197" s="31"/>
      <c r="AK197" s="31"/>
      <c r="AL197" s="31"/>
      <c r="AM197" s="31"/>
      <c r="AN197" s="31"/>
      <c r="AO197" s="31"/>
      <c r="AP197" s="31"/>
      <c r="AQ197" s="31"/>
      <c r="AR197" s="31"/>
      <c r="AS197" s="31"/>
      <c r="AT197" s="31"/>
      <c r="AU197" s="31"/>
      <c r="AV197" s="31"/>
      <c r="AW197" s="31"/>
      <c r="AX197" s="31"/>
      <c r="AY197" s="31"/>
      <c r="AZ197" s="31"/>
      <c r="BA197" s="31"/>
    </row>
    <row r="198" spans="1:53" s="21" customFormat="1" ht="20.100000000000001" customHeight="1" x14ac:dyDescent="0.2">
      <c r="A198" s="27" t="s">
        <v>119</v>
      </c>
      <c r="B198" s="28" t="s">
        <v>248</v>
      </c>
      <c r="C198" s="27" t="s">
        <v>337</v>
      </c>
      <c r="D198" s="27" t="s">
        <v>2092</v>
      </c>
      <c r="E198" s="27" t="s">
        <v>7</v>
      </c>
      <c r="F198" s="27" t="s">
        <v>6507</v>
      </c>
      <c r="G198" s="27" t="s">
        <v>7172</v>
      </c>
      <c r="H198" s="27" t="s">
        <v>7173</v>
      </c>
      <c r="I198" s="29">
        <v>65000</v>
      </c>
      <c r="J198" s="27" t="s">
        <v>6510</v>
      </c>
      <c r="K198" s="27" t="s">
        <v>11856</v>
      </c>
      <c r="L198" s="27" t="s">
        <v>6585</v>
      </c>
      <c r="M198" s="30">
        <v>42157</v>
      </c>
      <c r="N198" s="27" t="s">
        <v>12084</v>
      </c>
      <c r="O198" s="33">
        <v>0</v>
      </c>
      <c r="P198" s="33">
        <v>5716</v>
      </c>
      <c r="Q198" s="23">
        <v>0</v>
      </c>
      <c r="R198" s="24">
        <v>0</v>
      </c>
      <c r="S198" s="25">
        <v>0</v>
      </c>
      <c r="T198" s="32" t="s">
        <v>12066</v>
      </c>
      <c r="U198" s="22" t="str">
        <f>IFERROR(VLOOKUP(B198,[1]Planilha1!$A$1:$B$34,2,FALSE),"Liberado")</f>
        <v>Liberado</v>
      </c>
      <c r="V198" s="31"/>
      <c r="W198" s="31"/>
      <c r="X198" s="31"/>
      <c r="Y198" s="31"/>
      <c r="Z198" s="31"/>
      <c r="AA198" s="31"/>
      <c r="AB198" s="31"/>
      <c r="AC198" s="31"/>
      <c r="AD198" s="31"/>
      <c r="AE198" s="31"/>
      <c r="AF198" s="31"/>
      <c r="AG198" s="31"/>
      <c r="AH198" s="31"/>
      <c r="AI198" s="31"/>
      <c r="AJ198" s="31"/>
      <c r="AK198" s="31"/>
      <c r="AL198" s="31"/>
      <c r="AM198" s="31"/>
      <c r="AN198" s="31"/>
      <c r="AO198" s="31"/>
      <c r="AP198" s="31"/>
      <c r="AQ198" s="31"/>
      <c r="AR198" s="31"/>
      <c r="AS198" s="31"/>
      <c r="AT198" s="31"/>
      <c r="AU198" s="31"/>
      <c r="AV198" s="31"/>
      <c r="AW198" s="31"/>
      <c r="AX198" s="31"/>
      <c r="AY198" s="31"/>
      <c r="AZ198" s="31"/>
      <c r="BA198" s="31"/>
    </row>
    <row r="199" spans="1:53" s="21" customFormat="1" ht="20.100000000000001" customHeight="1" x14ac:dyDescent="0.2">
      <c r="A199" s="27" t="s">
        <v>119</v>
      </c>
      <c r="B199" s="28" t="s">
        <v>248</v>
      </c>
      <c r="C199" s="27" t="s">
        <v>337</v>
      </c>
      <c r="D199" s="27" t="s">
        <v>2094</v>
      </c>
      <c r="E199" s="27" t="s">
        <v>7</v>
      </c>
      <c r="F199" s="27" t="s">
        <v>6507</v>
      </c>
      <c r="G199" s="27" t="s">
        <v>11858</v>
      </c>
      <c r="H199" s="27" t="s">
        <v>6556</v>
      </c>
      <c r="I199" s="29">
        <v>65000</v>
      </c>
      <c r="J199" s="27" t="s">
        <v>6510</v>
      </c>
      <c r="K199" s="27" t="s">
        <v>11859</v>
      </c>
      <c r="L199" s="27" t="s">
        <v>7051</v>
      </c>
      <c r="M199" s="30">
        <v>42248</v>
      </c>
      <c r="N199" s="27" t="s">
        <v>6935</v>
      </c>
      <c r="O199" s="23">
        <v>163201.48000000001</v>
      </c>
      <c r="P199" s="23">
        <v>0</v>
      </c>
      <c r="Q199" s="23">
        <v>0</v>
      </c>
      <c r="R199" s="24">
        <v>19486.12</v>
      </c>
      <c r="S199" s="25">
        <v>0</v>
      </c>
      <c r="T199" s="32"/>
      <c r="U199" s="22" t="str">
        <f>IFERROR(VLOOKUP(B199,[1]Planilha1!$A$1:$B$34,2,FALSE),"Liberado")</f>
        <v>Liberado</v>
      </c>
      <c r="V199" s="31"/>
      <c r="W199" s="31"/>
      <c r="X199" s="31"/>
      <c r="Y199" s="31"/>
      <c r="Z199" s="31"/>
      <c r="AA199" s="31"/>
      <c r="AB199" s="31"/>
      <c r="AC199" s="31"/>
      <c r="AD199" s="31"/>
      <c r="AE199" s="31"/>
      <c r="AF199" s="31"/>
      <c r="AG199" s="31"/>
      <c r="AH199" s="31"/>
      <c r="AI199" s="31"/>
      <c r="AJ199" s="31"/>
      <c r="AK199" s="31"/>
      <c r="AL199" s="31"/>
      <c r="AM199" s="31"/>
      <c r="AN199" s="31"/>
      <c r="AO199" s="31"/>
      <c r="AP199" s="31"/>
      <c r="AQ199" s="31"/>
      <c r="AR199" s="31"/>
      <c r="AS199" s="31"/>
      <c r="AT199" s="31"/>
      <c r="AU199" s="31"/>
      <c r="AV199" s="31"/>
      <c r="AW199" s="31"/>
      <c r="AX199" s="31"/>
      <c r="AY199" s="31"/>
      <c r="AZ199" s="31"/>
      <c r="BA199" s="31"/>
    </row>
    <row r="200" spans="1:53" s="21" customFormat="1" ht="20.100000000000001" customHeight="1" x14ac:dyDescent="0.2">
      <c r="A200" s="27" t="s">
        <v>119</v>
      </c>
      <c r="B200" s="28" t="s">
        <v>248</v>
      </c>
      <c r="C200" s="27" t="s">
        <v>337</v>
      </c>
      <c r="D200" s="27" t="s">
        <v>2096</v>
      </c>
      <c r="E200" s="27" t="s">
        <v>7</v>
      </c>
      <c r="F200" s="27" t="s">
        <v>6507</v>
      </c>
      <c r="G200" s="27" t="s">
        <v>7180</v>
      </c>
      <c r="H200" s="27" t="s">
        <v>6583</v>
      </c>
      <c r="I200" s="29">
        <v>30000</v>
      </c>
      <c r="J200" s="27" t="s">
        <v>6510</v>
      </c>
      <c r="K200" s="27" t="s">
        <v>11861</v>
      </c>
      <c r="L200" s="27" t="s">
        <v>7128</v>
      </c>
      <c r="M200" s="30">
        <v>41835</v>
      </c>
      <c r="N200" s="27" t="s">
        <v>7181</v>
      </c>
      <c r="O200" s="23">
        <v>7448.43</v>
      </c>
      <c r="P200" s="23">
        <v>0</v>
      </c>
      <c r="Q200" s="23">
        <v>0</v>
      </c>
      <c r="R200" s="24">
        <v>6000</v>
      </c>
      <c r="S200" s="25">
        <v>0</v>
      </c>
      <c r="T200" s="32"/>
      <c r="U200" s="22" t="str">
        <f>IFERROR(VLOOKUP(B200,[1]Planilha1!$A$1:$B$34,2,FALSE),"Liberado")</f>
        <v>Liberado</v>
      </c>
      <c r="V200" s="31"/>
      <c r="W200" s="31"/>
      <c r="X200" s="31"/>
      <c r="Y200" s="31"/>
      <c r="Z200" s="31"/>
      <c r="AA200" s="31"/>
      <c r="AB200" s="31"/>
      <c r="AC200" s="31"/>
      <c r="AD200" s="31"/>
      <c r="AE200" s="31"/>
      <c r="AF200" s="31"/>
      <c r="AG200" s="31"/>
      <c r="AH200" s="31"/>
      <c r="AI200" s="31"/>
      <c r="AJ200" s="31"/>
      <c r="AK200" s="31"/>
      <c r="AL200" s="31"/>
      <c r="AM200" s="31"/>
      <c r="AN200" s="31"/>
      <c r="AO200" s="31"/>
      <c r="AP200" s="31"/>
      <c r="AQ200" s="31"/>
      <c r="AR200" s="31"/>
      <c r="AS200" s="31"/>
      <c r="AT200" s="31"/>
      <c r="AU200" s="31"/>
      <c r="AV200" s="31"/>
      <c r="AW200" s="31"/>
      <c r="AX200" s="31"/>
      <c r="AY200" s="31"/>
      <c r="AZ200" s="31"/>
      <c r="BA200" s="31"/>
    </row>
    <row r="201" spans="1:53" s="21" customFormat="1" ht="20.100000000000001" customHeight="1" x14ac:dyDescent="0.2">
      <c r="A201" s="27" t="s">
        <v>119</v>
      </c>
      <c r="B201" s="28" t="s">
        <v>248</v>
      </c>
      <c r="C201" s="27" t="s">
        <v>337</v>
      </c>
      <c r="D201" s="27" t="s">
        <v>2112</v>
      </c>
      <c r="E201" s="27" t="s">
        <v>7</v>
      </c>
      <c r="F201" s="27" t="s">
        <v>6507</v>
      </c>
      <c r="G201" s="27" t="s">
        <v>7213</v>
      </c>
      <c r="H201" s="27" t="s">
        <v>6603</v>
      </c>
      <c r="I201" s="29">
        <v>30000</v>
      </c>
      <c r="J201" s="27" t="s">
        <v>6510</v>
      </c>
      <c r="K201" s="27" t="s">
        <v>11882</v>
      </c>
      <c r="L201" s="27" t="s">
        <v>7051</v>
      </c>
      <c r="M201" s="30" t="s">
        <v>6531</v>
      </c>
      <c r="N201" s="27" t="s">
        <v>7097</v>
      </c>
      <c r="O201" s="23">
        <v>64473.39</v>
      </c>
      <c r="P201" s="23">
        <v>0</v>
      </c>
      <c r="Q201" s="23">
        <v>0</v>
      </c>
      <c r="R201" s="24">
        <v>20250.830000000002</v>
      </c>
      <c r="S201" s="25">
        <v>0</v>
      </c>
      <c r="T201" s="32"/>
      <c r="U201" s="22" t="str">
        <f>IFERROR(VLOOKUP(B201,[1]Planilha1!$A$1:$B$34,2,FALSE),"Liberado")</f>
        <v>Liberado</v>
      </c>
      <c r="V201" s="31"/>
      <c r="W201" s="31"/>
      <c r="X201" s="31"/>
      <c r="Y201" s="31"/>
      <c r="Z201" s="31"/>
      <c r="AA201" s="31"/>
      <c r="AB201" s="31"/>
      <c r="AC201" s="31"/>
      <c r="AD201" s="31"/>
      <c r="AE201" s="31"/>
      <c r="AF201" s="31"/>
      <c r="AG201" s="31"/>
      <c r="AH201" s="31"/>
      <c r="AI201" s="31"/>
      <c r="AJ201" s="31"/>
      <c r="AK201" s="31"/>
      <c r="AL201" s="31"/>
      <c r="AM201" s="31"/>
      <c r="AN201" s="31"/>
      <c r="AO201" s="31"/>
      <c r="AP201" s="31"/>
      <c r="AQ201" s="31"/>
      <c r="AR201" s="31"/>
      <c r="AS201" s="31"/>
      <c r="AT201" s="31"/>
      <c r="AU201" s="31"/>
      <c r="AV201" s="31"/>
      <c r="AW201" s="31"/>
      <c r="AX201" s="31"/>
      <c r="AY201" s="31"/>
      <c r="AZ201" s="31"/>
      <c r="BA201" s="31"/>
    </row>
    <row r="202" spans="1:53" s="21" customFormat="1" ht="20.100000000000001" customHeight="1" x14ac:dyDescent="0.2">
      <c r="A202" s="27" t="s">
        <v>119</v>
      </c>
      <c r="B202" s="28" t="s">
        <v>248</v>
      </c>
      <c r="C202" s="27" t="s">
        <v>337</v>
      </c>
      <c r="D202" s="27" t="s">
        <v>2122</v>
      </c>
      <c r="E202" s="27" t="s">
        <v>7</v>
      </c>
      <c r="F202" s="27" t="s">
        <v>6507</v>
      </c>
      <c r="G202" s="27" t="s">
        <v>7230</v>
      </c>
      <c r="H202" s="27" t="s">
        <v>6603</v>
      </c>
      <c r="I202" s="29">
        <v>30000</v>
      </c>
      <c r="J202" s="27" t="s">
        <v>6630</v>
      </c>
      <c r="K202" s="27" t="s">
        <v>11893</v>
      </c>
      <c r="L202" s="27" t="s">
        <v>7280</v>
      </c>
      <c r="M202" s="30" t="s">
        <v>6531</v>
      </c>
      <c r="N202" s="27" t="s">
        <v>11894</v>
      </c>
      <c r="O202" s="23">
        <v>4459.9399999999996</v>
      </c>
      <c r="P202" s="23">
        <v>4942.68</v>
      </c>
      <c r="Q202" s="23">
        <v>0</v>
      </c>
      <c r="R202" s="24">
        <v>2400</v>
      </c>
      <c r="S202" s="25">
        <v>0</v>
      </c>
      <c r="T202" s="32"/>
      <c r="U202" s="22" t="str">
        <f>IFERROR(VLOOKUP(B202,[1]Planilha1!$A$1:$B$34,2,FALSE),"Liberado")</f>
        <v>Liberado</v>
      </c>
      <c r="V202" s="31"/>
      <c r="W202" s="31"/>
      <c r="X202" s="31"/>
      <c r="Y202" s="31"/>
      <c r="Z202" s="31"/>
      <c r="AA202" s="31"/>
      <c r="AB202" s="31"/>
      <c r="AC202" s="31"/>
      <c r="AD202" s="31"/>
      <c r="AE202" s="31"/>
      <c r="AF202" s="31"/>
      <c r="AG202" s="31"/>
      <c r="AH202" s="31"/>
      <c r="AI202" s="31"/>
      <c r="AJ202" s="31"/>
      <c r="AK202" s="31"/>
      <c r="AL202" s="31"/>
      <c r="AM202" s="31"/>
      <c r="AN202" s="31"/>
      <c r="AO202" s="31"/>
      <c r="AP202" s="31"/>
      <c r="AQ202" s="31"/>
      <c r="AR202" s="31"/>
      <c r="AS202" s="31"/>
      <c r="AT202" s="31"/>
      <c r="AU202" s="31"/>
      <c r="AV202" s="31"/>
      <c r="AW202" s="31"/>
      <c r="AX202" s="31"/>
      <c r="AY202" s="31"/>
      <c r="AZ202" s="31"/>
      <c r="BA202" s="31"/>
    </row>
    <row r="203" spans="1:53" s="21" customFormat="1" ht="20.100000000000001" customHeight="1" x14ac:dyDescent="0.2">
      <c r="A203" s="27" t="s">
        <v>119</v>
      </c>
      <c r="B203" s="28" t="s">
        <v>248</v>
      </c>
      <c r="C203" s="27" t="s">
        <v>337</v>
      </c>
      <c r="D203" s="27" t="s">
        <v>2128</v>
      </c>
      <c r="E203" s="27" t="s">
        <v>7</v>
      </c>
      <c r="F203" s="27" t="s">
        <v>6507</v>
      </c>
      <c r="G203" s="27" t="s">
        <v>11904</v>
      </c>
      <c r="H203" s="27" t="s">
        <v>6573</v>
      </c>
      <c r="I203" s="29">
        <v>30000</v>
      </c>
      <c r="J203" s="27" t="s">
        <v>6510</v>
      </c>
      <c r="K203" s="27" t="s">
        <v>11877</v>
      </c>
      <c r="L203" s="27" t="s">
        <v>7265</v>
      </c>
      <c r="M203" s="30" t="s">
        <v>6531</v>
      </c>
      <c r="N203" s="27" t="s">
        <v>7238</v>
      </c>
      <c r="O203" s="23">
        <v>18000</v>
      </c>
      <c r="P203" s="23">
        <v>0</v>
      </c>
      <c r="Q203" s="23">
        <v>0</v>
      </c>
      <c r="R203" s="24">
        <v>7485.83</v>
      </c>
      <c r="S203" s="25">
        <v>0</v>
      </c>
      <c r="T203" s="32"/>
      <c r="U203" s="22" t="str">
        <f>IFERROR(VLOOKUP(B203,[1]Planilha1!$A$1:$B$34,2,FALSE),"Liberado")</f>
        <v>Liberado</v>
      </c>
      <c r="V203" s="31"/>
      <c r="W203" s="31"/>
      <c r="X203" s="31"/>
      <c r="Y203" s="31"/>
      <c r="Z203" s="31"/>
      <c r="AA203" s="31"/>
      <c r="AB203" s="31"/>
      <c r="AC203" s="31"/>
      <c r="AD203" s="31"/>
      <c r="AE203" s="31"/>
      <c r="AF203" s="31"/>
      <c r="AG203" s="31"/>
      <c r="AH203" s="31"/>
      <c r="AI203" s="31"/>
      <c r="AJ203" s="31"/>
      <c r="AK203" s="31"/>
      <c r="AL203" s="31"/>
      <c r="AM203" s="31"/>
      <c r="AN203" s="31"/>
      <c r="AO203" s="31"/>
      <c r="AP203" s="31"/>
      <c r="AQ203" s="31"/>
      <c r="AR203" s="31"/>
      <c r="AS203" s="31"/>
      <c r="AT203" s="31"/>
      <c r="AU203" s="31"/>
      <c r="AV203" s="31"/>
      <c r="AW203" s="31"/>
      <c r="AX203" s="31"/>
      <c r="AY203" s="31"/>
      <c r="AZ203" s="31"/>
      <c r="BA203" s="31"/>
    </row>
    <row r="204" spans="1:53" s="21" customFormat="1" ht="20.100000000000001" customHeight="1" x14ac:dyDescent="0.2">
      <c r="A204" s="27" t="s">
        <v>119</v>
      </c>
      <c r="B204" s="28" t="s">
        <v>248</v>
      </c>
      <c r="C204" s="27" t="s">
        <v>337</v>
      </c>
      <c r="D204" s="27" t="s">
        <v>2130</v>
      </c>
      <c r="E204" s="27" t="s">
        <v>7</v>
      </c>
      <c r="F204" s="27" t="s">
        <v>6507</v>
      </c>
      <c r="G204" s="27" t="s">
        <v>11906</v>
      </c>
      <c r="H204" s="27" t="s">
        <v>6556</v>
      </c>
      <c r="I204" s="29">
        <v>35000</v>
      </c>
      <c r="J204" s="27" t="s">
        <v>6510</v>
      </c>
      <c r="K204" s="27" t="s">
        <v>11907</v>
      </c>
      <c r="L204" s="27" t="s">
        <v>7104</v>
      </c>
      <c r="M204" s="30">
        <v>41568</v>
      </c>
      <c r="N204" s="27" t="s">
        <v>7097</v>
      </c>
      <c r="O204" s="23">
        <v>208658.03</v>
      </c>
      <c r="P204" s="23">
        <v>0</v>
      </c>
      <c r="Q204" s="23">
        <v>0</v>
      </c>
      <c r="R204" s="24">
        <v>23851.93</v>
      </c>
      <c r="S204" s="25">
        <v>0</v>
      </c>
      <c r="T204" s="32"/>
      <c r="U204" s="22" t="str">
        <f>IFERROR(VLOOKUP(B204,[1]Planilha1!$A$1:$B$34,2,FALSE),"Liberado")</f>
        <v>Liberado</v>
      </c>
      <c r="V204" s="31"/>
      <c r="W204" s="31"/>
      <c r="X204" s="31"/>
      <c r="Y204" s="31"/>
      <c r="Z204" s="31"/>
      <c r="AA204" s="31"/>
      <c r="AB204" s="31"/>
      <c r="AC204" s="31"/>
      <c r="AD204" s="31"/>
      <c r="AE204" s="31"/>
      <c r="AF204" s="31"/>
      <c r="AG204" s="31"/>
      <c r="AH204" s="31"/>
      <c r="AI204" s="31"/>
      <c r="AJ204" s="31"/>
      <c r="AK204" s="31"/>
      <c r="AL204" s="31"/>
      <c r="AM204" s="31"/>
      <c r="AN204" s="31"/>
      <c r="AO204" s="31"/>
      <c r="AP204" s="31"/>
      <c r="AQ204" s="31"/>
      <c r="AR204" s="31"/>
      <c r="AS204" s="31"/>
      <c r="AT204" s="31"/>
      <c r="AU204" s="31"/>
      <c r="AV204" s="31"/>
      <c r="AW204" s="31"/>
      <c r="AX204" s="31"/>
      <c r="AY204" s="31"/>
      <c r="AZ204" s="31"/>
      <c r="BA204" s="31"/>
    </row>
    <row r="205" spans="1:53" s="21" customFormat="1" ht="20.100000000000001" customHeight="1" x14ac:dyDescent="0.2">
      <c r="A205" s="27" t="s">
        <v>119</v>
      </c>
      <c r="B205" s="28" t="s">
        <v>248</v>
      </c>
      <c r="C205" s="27" t="s">
        <v>337</v>
      </c>
      <c r="D205" s="27" t="s">
        <v>2131</v>
      </c>
      <c r="E205" s="27" t="s">
        <v>7</v>
      </c>
      <c r="F205" s="27" t="s">
        <v>6507</v>
      </c>
      <c r="G205" s="27" t="s">
        <v>7242</v>
      </c>
      <c r="H205" s="27" t="s">
        <v>6573</v>
      </c>
      <c r="I205" s="29">
        <v>28500</v>
      </c>
      <c r="J205" s="27" t="s">
        <v>6510</v>
      </c>
      <c r="K205" s="27" t="s">
        <v>11881</v>
      </c>
      <c r="L205" s="27" t="s">
        <v>7265</v>
      </c>
      <c r="M205" s="30" t="s">
        <v>6531</v>
      </c>
      <c r="N205" s="27" t="s">
        <v>7238</v>
      </c>
      <c r="O205" s="23">
        <v>42394.3</v>
      </c>
      <c r="P205" s="23">
        <v>5620.33</v>
      </c>
      <c r="Q205" s="23">
        <v>0</v>
      </c>
      <c r="R205" s="24">
        <v>8183.06</v>
      </c>
      <c r="S205" s="25">
        <v>0</v>
      </c>
      <c r="T205" s="32"/>
      <c r="U205" s="22" t="str">
        <f>IFERROR(VLOOKUP(B205,[1]Planilha1!$A$1:$B$34,2,FALSE),"Liberado")</f>
        <v>Liberado</v>
      </c>
      <c r="V205" s="31"/>
      <c r="W205" s="31"/>
      <c r="X205" s="31"/>
      <c r="Y205" s="31"/>
      <c r="Z205" s="31"/>
      <c r="AA205" s="31"/>
      <c r="AB205" s="31"/>
      <c r="AC205" s="31"/>
      <c r="AD205" s="31"/>
      <c r="AE205" s="31"/>
      <c r="AF205" s="31"/>
      <c r="AG205" s="31"/>
      <c r="AH205" s="31"/>
      <c r="AI205" s="31"/>
      <c r="AJ205" s="31"/>
      <c r="AK205" s="31"/>
      <c r="AL205" s="31"/>
      <c r="AM205" s="31"/>
      <c r="AN205" s="31"/>
      <c r="AO205" s="31"/>
      <c r="AP205" s="31"/>
      <c r="AQ205" s="31"/>
      <c r="AR205" s="31"/>
      <c r="AS205" s="31"/>
      <c r="AT205" s="31"/>
      <c r="AU205" s="31"/>
      <c r="AV205" s="31"/>
      <c r="AW205" s="31"/>
      <c r="AX205" s="31"/>
      <c r="AY205" s="31"/>
      <c r="AZ205" s="31"/>
      <c r="BA205" s="31"/>
    </row>
    <row r="206" spans="1:53" s="21" customFormat="1" ht="20.100000000000001" customHeight="1" x14ac:dyDescent="0.2">
      <c r="A206" s="27" t="s">
        <v>119</v>
      </c>
      <c r="B206" s="28" t="s">
        <v>248</v>
      </c>
      <c r="C206" s="27" t="s">
        <v>337</v>
      </c>
      <c r="D206" s="27" t="s">
        <v>2143</v>
      </c>
      <c r="E206" s="27" t="s">
        <v>7</v>
      </c>
      <c r="F206" s="27" t="s">
        <v>6507</v>
      </c>
      <c r="G206" s="27" t="s">
        <v>7255</v>
      </c>
      <c r="H206" s="27" t="s">
        <v>7173</v>
      </c>
      <c r="I206" s="29">
        <v>28000</v>
      </c>
      <c r="J206" s="27" t="s">
        <v>6630</v>
      </c>
      <c r="K206" s="27" t="s">
        <v>11923</v>
      </c>
      <c r="L206" s="27" t="s">
        <v>11479</v>
      </c>
      <c r="M206" s="30" t="s">
        <v>6531</v>
      </c>
      <c r="N206" s="27" t="s">
        <v>7256</v>
      </c>
      <c r="O206" s="23">
        <v>13961.18</v>
      </c>
      <c r="P206" s="23">
        <v>941.63</v>
      </c>
      <c r="Q206" s="23">
        <v>0</v>
      </c>
      <c r="R206" s="24">
        <v>9101.41</v>
      </c>
      <c r="S206" s="25">
        <v>0</v>
      </c>
      <c r="T206" s="32"/>
      <c r="U206" s="22" t="str">
        <f>IFERROR(VLOOKUP(B206,[1]Planilha1!$A$1:$B$34,2,FALSE),"Liberado")</f>
        <v>Liberado</v>
      </c>
      <c r="V206" s="31"/>
      <c r="W206" s="31"/>
      <c r="X206" s="31"/>
      <c r="Y206" s="31"/>
      <c r="Z206" s="31"/>
      <c r="AA206" s="31"/>
      <c r="AB206" s="31"/>
      <c r="AC206" s="31"/>
      <c r="AD206" s="31"/>
      <c r="AE206" s="31"/>
      <c r="AF206" s="31"/>
      <c r="AG206" s="31"/>
      <c r="AH206" s="31"/>
      <c r="AI206" s="31"/>
      <c r="AJ206" s="31"/>
      <c r="AK206" s="31"/>
      <c r="AL206" s="31"/>
      <c r="AM206" s="31"/>
      <c r="AN206" s="31"/>
      <c r="AO206" s="31"/>
      <c r="AP206" s="31"/>
      <c r="AQ206" s="31"/>
      <c r="AR206" s="31"/>
      <c r="AS206" s="31"/>
      <c r="AT206" s="31"/>
      <c r="AU206" s="31"/>
      <c r="AV206" s="31"/>
      <c r="AW206" s="31"/>
      <c r="AX206" s="31"/>
      <c r="AY206" s="31"/>
      <c r="AZ206" s="31"/>
      <c r="BA206" s="31"/>
    </row>
    <row r="207" spans="1:53" s="21" customFormat="1" ht="20.100000000000001" customHeight="1" x14ac:dyDescent="0.2">
      <c r="A207" s="27" t="s">
        <v>119</v>
      </c>
      <c r="B207" s="28" t="s">
        <v>248</v>
      </c>
      <c r="C207" s="27" t="s">
        <v>337</v>
      </c>
      <c r="D207" s="27" t="s">
        <v>2144</v>
      </c>
      <c r="E207" s="27" t="s">
        <v>7</v>
      </c>
      <c r="F207" s="27" t="s">
        <v>6507</v>
      </c>
      <c r="G207" s="27" t="s">
        <v>7257</v>
      </c>
      <c r="H207" s="27" t="s">
        <v>6617</v>
      </c>
      <c r="I207" s="29">
        <v>350000</v>
      </c>
      <c r="J207" s="27" t="s">
        <v>6630</v>
      </c>
      <c r="K207" s="27" t="s">
        <v>11924</v>
      </c>
      <c r="L207" s="27" t="s">
        <v>7104</v>
      </c>
      <c r="M207" s="30">
        <v>41459</v>
      </c>
      <c r="N207" s="27" t="s">
        <v>11925</v>
      </c>
      <c r="O207" s="23">
        <v>117719.39</v>
      </c>
      <c r="P207" s="23">
        <v>101878.14</v>
      </c>
      <c r="Q207" s="23">
        <v>0</v>
      </c>
      <c r="R207" s="24">
        <v>55503.06</v>
      </c>
      <c r="S207" s="25">
        <v>0</v>
      </c>
      <c r="T207" s="32"/>
      <c r="U207" s="22" t="str">
        <f>IFERROR(VLOOKUP(B207,[1]Planilha1!$A$1:$B$34,2,FALSE),"Liberado")</f>
        <v>Liberado</v>
      </c>
      <c r="V207" s="31"/>
      <c r="W207" s="31"/>
      <c r="X207" s="31"/>
      <c r="Y207" s="31"/>
      <c r="Z207" s="31"/>
      <c r="AA207" s="31"/>
      <c r="AB207" s="31"/>
      <c r="AC207" s="31"/>
      <c r="AD207" s="31"/>
      <c r="AE207" s="31"/>
      <c r="AF207" s="31"/>
      <c r="AG207" s="31"/>
      <c r="AH207" s="31"/>
      <c r="AI207" s="31"/>
      <c r="AJ207" s="31"/>
      <c r="AK207" s="31"/>
      <c r="AL207" s="31"/>
      <c r="AM207" s="31"/>
      <c r="AN207" s="31"/>
      <c r="AO207" s="31"/>
      <c r="AP207" s="31"/>
      <c r="AQ207" s="31"/>
      <c r="AR207" s="31"/>
      <c r="AS207" s="31"/>
      <c r="AT207" s="31"/>
      <c r="AU207" s="31"/>
      <c r="AV207" s="31"/>
      <c r="AW207" s="31"/>
      <c r="AX207" s="31"/>
      <c r="AY207" s="31"/>
      <c r="AZ207" s="31"/>
      <c r="BA207" s="31"/>
    </row>
    <row r="208" spans="1:53" s="21" customFormat="1" ht="20.100000000000001" customHeight="1" x14ac:dyDescent="0.2">
      <c r="A208" s="27" t="s">
        <v>119</v>
      </c>
      <c r="B208" s="28" t="s">
        <v>248</v>
      </c>
      <c r="C208" s="27" t="s">
        <v>337</v>
      </c>
      <c r="D208" s="27" t="s">
        <v>2145</v>
      </c>
      <c r="E208" s="27" t="s">
        <v>7</v>
      </c>
      <c r="F208" s="27" t="s">
        <v>6507</v>
      </c>
      <c r="G208" s="27" t="s">
        <v>7258</v>
      </c>
      <c r="H208" s="27" t="s">
        <v>7050</v>
      </c>
      <c r="I208" s="29">
        <v>200000</v>
      </c>
      <c r="J208" s="27" t="s">
        <v>6630</v>
      </c>
      <c r="K208" s="27" t="s">
        <v>11926</v>
      </c>
      <c r="L208" s="27" t="s">
        <v>6684</v>
      </c>
      <c r="M208" s="30" t="s">
        <v>6531</v>
      </c>
      <c r="N208" s="27" t="s">
        <v>11927</v>
      </c>
      <c r="O208" s="23">
        <v>7725.32</v>
      </c>
      <c r="P208" s="23">
        <v>18542.73</v>
      </c>
      <c r="Q208" s="23">
        <v>0</v>
      </c>
      <c r="R208" s="24">
        <v>17189.11</v>
      </c>
      <c r="S208" s="25">
        <v>0</v>
      </c>
      <c r="T208" s="32"/>
      <c r="U208" s="22" t="str">
        <f>IFERROR(VLOOKUP(B208,[1]Planilha1!$A$1:$B$34,2,FALSE),"Liberado")</f>
        <v>Liberado</v>
      </c>
      <c r="V208" s="31"/>
      <c r="W208" s="31"/>
      <c r="X208" s="31"/>
      <c r="Y208" s="31"/>
      <c r="Z208" s="31"/>
      <c r="AA208" s="31"/>
      <c r="AB208" s="31"/>
      <c r="AC208" s="31"/>
      <c r="AD208" s="31"/>
      <c r="AE208" s="31"/>
      <c r="AF208" s="31"/>
      <c r="AG208" s="31"/>
      <c r="AH208" s="31"/>
      <c r="AI208" s="31"/>
      <c r="AJ208" s="31"/>
      <c r="AK208" s="31"/>
      <c r="AL208" s="31"/>
      <c r="AM208" s="31"/>
      <c r="AN208" s="31"/>
      <c r="AO208" s="31"/>
      <c r="AP208" s="31"/>
      <c r="AQ208" s="31"/>
      <c r="AR208" s="31"/>
      <c r="AS208" s="31"/>
      <c r="AT208" s="31"/>
      <c r="AU208" s="31"/>
      <c r="AV208" s="31"/>
      <c r="AW208" s="31"/>
      <c r="AX208" s="31"/>
      <c r="AY208" s="31"/>
      <c r="AZ208" s="31"/>
      <c r="BA208" s="31"/>
    </row>
    <row r="209" spans="1:53" s="21" customFormat="1" ht="20.100000000000001" customHeight="1" x14ac:dyDescent="0.2">
      <c r="A209" s="27" t="s">
        <v>119</v>
      </c>
      <c r="B209" s="28" t="s">
        <v>248</v>
      </c>
      <c r="C209" s="27" t="s">
        <v>337</v>
      </c>
      <c r="D209" s="27" t="s">
        <v>2146</v>
      </c>
      <c r="E209" s="27" t="s">
        <v>7</v>
      </c>
      <c r="F209" s="27" t="s">
        <v>6507</v>
      </c>
      <c r="G209" s="27" t="s">
        <v>7259</v>
      </c>
      <c r="H209" s="27" t="s">
        <v>7260</v>
      </c>
      <c r="I209" s="29">
        <v>30000</v>
      </c>
      <c r="J209" s="27" t="s">
        <v>6510</v>
      </c>
      <c r="K209" s="27" t="s">
        <v>11928</v>
      </c>
      <c r="L209" s="27" t="s">
        <v>7144</v>
      </c>
      <c r="M209" s="30">
        <v>41479</v>
      </c>
      <c r="N209" s="27" t="s">
        <v>7261</v>
      </c>
      <c r="O209" s="23">
        <v>344598.37</v>
      </c>
      <c r="P209" s="23">
        <v>0</v>
      </c>
      <c r="Q209" s="23">
        <v>0</v>
      </c>
      <c r="R209" s="24">
        <v>344598.37</v>
      </c>
      <c r="S209" s="25">
        <v>0</v>
      </c>
      <c r="T209" s="32"/>
      <c r="U209" s="22" t="str">
        <f>IFERROR(VLOOKUP(B209,[1]Planilha1!$A$1:$B$34,2,FALSE),"Liberado")</f>
        <v>Liberado</v>
      </c>
      <c r="V209" s="31"/>
      <c r="W209" s="31"/>
      <c r="X209" s="31"/>
      <c r="Y209" s="31"/>
      <c r="Z209" s="31"/>
      <c r="AA209" s="31"/>
      <c r="AB209" s="31"/>
      <c r="AC209" s="31"/>
      <c r="AD209" s="31"/>
      <c r="AE209" s="31"/>
      <c r="AF209" s="31"/>
      <c r="AG209" s="31"/>
      <c r="AH209" s="31"/>
      <c r="AI209" s="31"/>
      <c r="AJ209" s="31"/>
      <c r="AK209" s="31"/>
      <c r="AL209" s="31"/>
      <c r="AM209" s="31"/>
      <c r="AN209" s="31"/>
      <c r="AO209" s="31"/>
      <c r="AP209" s="31"/>
      <c r="AQ209" s="31"/>
      <c r="AR209" s="31"/>
      <c r="AS209" s="31"/>
      <c r="AT209" s="31"/>
      <c r="AU209" s="31"/>
      <c r="AV209" s="31"/>
      <c r="AW209" s="31"/>
      <c r="AX209" s="31"/>
      <c r="AY209" s="31"/>
      <c r="AZ209" s="31"/>
      <c r="BA209" s="31"/>
    </row>
    <row r="210" spans="1:53" s="21" customFormat="1" ht="20.100000000000001" customHeight="1" x14ac:dyDescent="0.2">
      <c r="A210" s="27" t="s">
        <v>119</v>
      </c>
      <c r="B210" s="28" t="s">
        <v>248</v>
      </c>
      <c r="C210" s="27" t="s">
        <v>337</v>
      </c>
      <c r="D210" s="27" t="s">
        <v>2158</v>
      </c>
      <c r="E210" s="27" t="s">
        <v>7</v>
      </c>
      <c r="F210" s="27" t="s">
        <v>6507</v>
      </c>
      <c r="G210" s="27" t="s">
        <v>7283</v>
      </c>
      <c r="H210" s="27" t="s">
        <v>6573</v>
      </c>
      <c r="I210" s="29">
        <v>25000</v>
      </c>
      <c r="J210" s="27" t="s">
        <v>6510</v>
      </c>
      <c r="K210" s="27" t="s">
        <v>11947</v>
      </c>
      <c r="L210" s="27" t="s">
        <v>7284</v>
      </c>
      <c r="M210" s="30" t="s">
        <v>6531</v>
      </c>
      <c r="N210" s="27" t="s">
        <v>7285</v>
      </c>
      <c r="O210" s="23">
        <v>481136.9</v>
      </c>
      <c r="P210" s="23">
        <v>0</v>
      </c>
      <c r="Q210" s="23">
        <v>0</v>
      </c>
      <c r="R210" s="24">
        <v>20714.63</v>
      </c>
      <c r="S210" s="25">
        <v>0</v>
      </c>
      <c r="T210" s="32"/>
      <c r="U210" s="22" t="str">
        <f>IFERROR(VLOOKUP(B210,[1]Planilha1!$A$1:$B$34,2,FALSE),"Liberado")</f>
        <v>Liberado</v>
      </c>
      <c r="V210" s="31"/>
      <c r="W210" s="31"/>
      <c r="X210" s="31"/>
      <c r="Y210" s="31"/>
      <c r="Z210" s="31"/>
      <c r="AA210" s="31"/>
      <c r="AB210" s="31"/>
      <c r="AC210" s="31"/>
      <c r="AD210" s="31"/>
      <c r="AE210" s="31"/>
      <c r="AF210" s="31"/>
      <c r="AG210" s="31"/>
      <c r="AH210" s="31"/>
      <c r="AI210" s="31"/>
      <c r="AJ210" s="31"/>
      <c r="AK210" s="31"/>
      <c r="AL210" s="31"/>
      <c r="AM210" s="31"/>
      <c r="AN210" s="31"/>
      <c r="AO210" s="31"/>
      <c r="AP210" s="31"/>
      <c r="AQ210" s="31"/>
      <c r="AR210" s="31"/>
      <c r="AS210" s="31"/>
      <c r="AT210" s="31"/>
      <c r="AU210" s="31"/>
      <c r="AV210" s="31"/>
      <c r="AW210" s="31"/>
      <c r="AX210" s="31"/>
      <c r="AY210" s="31"/>
      <c r="AZ210" s="31"/>
      <c r="BA210" s="31"/>
    </row>
    <row r="211" spans="1:53" s="21" customFormat="1" ht="20.100000000000001" customHeight="1" x14ac:dyDescent="0.2">
      <c r="A211" s="27" t="s">
        <v>119</v>
      </c>
      <c r="B211" s="28" t="s">
        <v>248</v>
      </c>
      <c r="C211" s="27" t="s">
        <v>337</v>
      </c>
      <c r="D211" s="27" t="s">
        <v>2159</v>
      </c>
      <c r="E211" s="27" t="s">
        <v>7</v>
      </c>
      <c r="F211" s="27" t="s">
        <v>6507</v>
      </c>
      <c r="G211" s="27" t="s">
        <v>7287</v>
      </c>
      <c r="H211" s="27" t="s">
        <v>6617</v>
      </c>
      <c r="I211" s="29">
        <v>200000</v>
      </c>
      <c r="J211" s="27" t="s">
        <v>6510</v>
      </c>
      <c r="K211" s="27" t="s">
        <v>11948</v>
      </c>
      <c r="L211" s="27" t="s">
        <v>7163</v>
      </c>
      <c r="M211" s="30" t="s">
        <v>6531</v>
      </c>
      <c r="N211" s="27" t="s">
        <v>7286</v>
      </c>
      <c r="O211" s="23">
        <v>304634.17</v>
      </c>
      <c r="P211" s="23">
        <v>0</v>
      </c>
      <c r="Q211" s="23">
        <v>0</v>
      </c>
      <c r="R211" s="24">
        <v>304634.17</v>
      </c>
      <c r="S211" s="25">
        <v>0</v>
      </c>
      <c r="T211" s="32"/>
      <c r="U211" s="22" t="str">
        <f>IFERROR(VLOOKUP(B211,[1]Planilha1!$A$1:$B$34,2,FALSE),"Liberado")</f>
        <v>Liberado</v>
      </c>
      <c r="V211" s="31"/>
      <c r="W211" s="31"/>
      <c r="X211" s="31"/>
      <c r="Y211" s="31"/>
      <c r="Z211" s="31"/>
      <c r="AA211" s="31"/>
      <c r="AB211" s="31"/>
      <c r="AC211" s="31"/>
      <c r="AD211" s="31"/>
      <c r="AE211" s="31"/>
      <c r="AF211" s="31"/>
      <c r="AG211" s="31"/>
      <c r="AH211" s="31"/>
      <c r="AI211" s="31"/>
      <c r="AJ211" s="31"/>
      <c r="AK211" s="31"/>
      <c r="AL211" s="31"/>
      <c r="AM211" s="31"/>
      <c r="AN211" s="31"/>
      <c r="AO211" s="31"/>
      <c r="AP211" s="31"/>
      <c r="AQ211" s="31"/>
      <c r="AR211" s="31"/>
      <c r="AS211" s="31"/>
      <c r="AT211" s="31"/>
      <c r="AU211" s="31"/>
      <c r="AV211" s="31"/>
      <c r="AW211" s="31"/>
      <c r="AX211" s="31"/>
      <c r="AY211" s="31"/>
      <c r="AZ211" s="31"/>
      <c r="BA211" s="31"/>
    </row>
    <row r="212" spans="1:53" s="21" customFormat="1" ht="20.100000000000001" customHeight="1" x14ac:dyDescent="0.2">
      <c r="A212" s="27" t="s">
        <v>119</v>
      </c>
      <c r="B212" s="28" t="s">
        <v>248</v>
      </c>
      <c r="C212" s="27">
        <v>14</v>
      </c>
      <c r="D212" s="27" t="s">
        <v>2160</v>
      </c>
      <c r="E212" s="27" t="s">
        <v>7</v>
      </c>
      <c r="F212" s="27" t="s">
        <v>6507</v>
      </c>
      <c r="G212" s="27" t="s">
        <v>7288</v>
      </c>
      <c r="H212" s="27" t="s">
        <v>6603</v>
      </c>
      <c r="I212" s="29">
        <v>200000</v>
      </c>
      <c r="J212" s="27" t="s">
        <v>6510</v>
      </c>
      <c r="K212" s="27" t="s">
        <v>11949</v>
      </c>
      <c r="L212" s="27" t="s">
        <v>7144</v>
      </c>
      <c r="M212" s="30" t="s">
        <v>6531</v>
      </c>
      <c r="N212" s="27" t="s">
        <v>7286</v>
      </c>
      <c r="O212" s="23">
        <v>221508.36</v>
      </c>
      <c r="P212" s="23">
        <v>0</v>
      </c>
      <c r="Q212" s="23">
        <v>0</v>
      </c>
      <c r="R212" s="24">
        <v>221508.36</v>
      </c>
      <c r="S212" s="25">
        <v>0</v>
      </c>
      <c r="T212" s="32"/>
      <c r="U212" s="22" t="str">
        <f>IFERROR(VLOOKUP(B212,[1]Planilha1!$A$1:$B$34,2,FALSE),"Liberado")</f>
        <v>Liberado</v>
      </c>
      <c r="V212" s="31"/>
      <c r="W212" s="31"/>
      <c r="X212" s="31"/>
      <c r="Y212" s="31"/>
      <c r="Z212" s="31"/>
      <c r="AA212" s="31"/>
      <c r="AB212" s="31"/>
      <c r="AC212" s="31"/>
      <c r="AD212" s="31"/>
      <c r="AE212" s="31"/>
      <c r="AF212" s="31"/>
      <c r="AG212" s="31"/>
      <c r="AH212" s="31"/>
      <c r="AI212" s="31"/>
      <c r="AJ212" s="31"/>
      <c r="AK212" s="31"/>
      <c r="AL212" s="31"/>
      <c r="AM212" s="31"/>
      <c r="AN212" s="31"/>
      <c r="AO212" s="31"/>
      <c r="AP212" s="31"/>
      <c r="AQ212" s="31"/>
      <c r="AR212" s="31"/>
      <c r="AS212" s="31"/>
      <c r="AT212" s="31"/>
      <c r="AU212" s="31"/>
      <c r="AV212" s="31"/>
      <c r="AW212" s="31"/>
      <c r="AX212" s="31"/>
      <c r="AY212" s="31"/>
      <c r="AZ212" s="31"/>
      <c r="BA212" s="31"/>
    </row>
    <row r="213" spans="1:53" s="21" customFormat="1" ht="20.100000000000001" customHeight="1" x14ac:dyDescent="0.2">
      <c r="A213" s="27" t="s">
        <v>119</v>
      </c>
      <c r="B213" s="28" t="s">
        <v>248</v>
      </c>
      <c r="C213" s="27" t="s">
        <v>337</v>
      </c>
      <c r="D213" s="27" t="s">
        <v>2166</v>
      </c>
      <c r="E213" s="27" t="s">
        <v>7</v>
      </c>
      <c r="F213" s="27" t="s">
        <v>6507</v>
      </c>
      <c r="G213" s="27" t="s">
        <v>7297</v>
      </c>
      <c r="H213" s="27" t="s">
        <v>6573</v>
      </c>
      <c r="I213" s="29">
        <v>25000</v>
      </c>
      <c r="J213" s="27" t="s">
        <v>6630</v>
      </c>
      <c r="K213" s="27" t="s">
        <v>11960</v>
      </c>
      <c r="L213" s="27" t="s">
        <v>11479</v>
      </c>
      <c r="M213" s="30" t="s">
        <v>6531</v>
      </c>
      <c r="N213" s="27" t="s">
        <v>11961</v>
      </c>
      <c r="O213" s="23">
        <v>184651.95</v>
      </c>
      <c r="P213" s="23">
        <v>130295.49</v>
      </c>
      <c r="Q213" s="23">
        <v>0</v>
      </c>
      <c r="R213" s="24">
        <v>410889.66</v>
      </c>
      <c r="S213" s="25">
        <v>0</v>
      </c>
      <c r="T213" s="32"/>
      <c r="U213" s="22" t="str">
        <f>IFERROR(VLOOKUP(B213,[1]Planilha1!$A$1:$B$34,2,FALSE),"Liberado")</f>
        <v>Liberado</v>
      </c>
      <c r="V213" s="31"/>
      <c r="W213" s="31"/>
      <c r="X213" s="31"/>
      <c r="Y213" s="31"/>
      <c r="Z213" s="31"/>
      <c r="AA213" s="31"/>
      <c r="AB213" s="31"/>
      <c r="AC213" s="31"/>
      <c r="AD213" s="31"/>
      <c r="AE213" s="31"/>
      <c r="AF213" s="31"/>
      <c r="AG213" s="31"/>
      <c r="AH213" s="31"/>
      <c r="AI213" s="31"/>
      <c r="AJ213" s="31"/>
      <c r="AK213" s="31"/>
      <c r="AL213" s="31"/>
      <c r="AM213" s="31"/>
      <c r="AN213" s="31"/>
      <c r="AO213" s="31"/>
      <c r="AP213" s="31"/>
      <c r="AQ213" s="31"/>
      <c r="AR213" s="31"/>
      <c r="AS213" s="31"/>
      <c r="AT213" s="31"/>
      <c r="AU213" s="31"/>
      <c r="AV213" s="31"/>
      <c r="AW213" s="31"/>
      <c r="AX213" s="31"/>
      <c r="AY213" s="31"/>
      <c r="AZ213" s="31"/>
      <c r="BA213" s="31"/>
    </row>
    <row r="214" spans="1:53" s="21" customFormat="1" ht="20.100000000000001" customHeight="1" x14ac:dyDescent="0.2">
      <c r="A214" s="27" t="s">
        <v>119</v>
      </c>
      <c r="B214" s="28" t="s">
        <v>248</v>
      </c>
      <c r="C214" s="27" t="s">
        <v>337</v>
      </c>
      <c r="D214" s="27" t="s">
        <v>2167</v>
      </c>
      <c r="E214" s="27" t="s">
        <v>7</v>
      </c>
      <c r="F214" s="27" t="s">
        <v>6507</v>
      </c>
      <c r="G214" s="27" t="s">
        <v>11962</v>
      </c>
      <c r="H214" s="27" t="s">
        <v>6556</v>
      </c>
      <c r="I214" s="29">
        <v>25000</v>
      </c>
      <c r="J214" s="27" t="s">
        <v>6630</v>
      </c>
      <c r="K214" s="27" t="s">
        <v>11963</v>
      </c>
      <c r="L214" s="27" t="s">
        <v>7038</v>
      </c>
      <c r="M214" s="30" t="s">
        <v>6531</v>
      </c>
      <c r="N214" s="27" t="s">
        <v>11964</v>
      </c>
      <c r="O214" s="23">
        <v>118853.52</v>
      </c>
      <c r="P214" s="23">
        <v>20857.05</v>
      </c>
      <c r="Q214" s="23">
        <v>0</v>
      </c>
      <c r="R214" s="24">
        <v>37429.14</v>
      </c>
      <c r="S214" s="25">
        <v>0</v>
      </c>
      <c r="T214" s="32"/>
      <c r="U214" s="22" t="str">
        <f>IFERROR(VLOOKUP(B214,[1]Planilha1!$A$1:$B$34,2,FALSE),"Liberado")</f>
        <v>Liberado</v>
      </c>
      <c r="V214" s="31"/>
      <c r="W214" s="31"/>
      <c r="X214" s="31"/>
      <c r="Y214" s="31"/>
      <c r="Z214" s="31"/>
      <c r="AA214" s="31"/>
      <c r="AB214" s="31"/>
      <c r="AC214" s="31"/>
      <c r="AD214" s="31"/>
      <c r="AE214" s="31"/>
      <c r="AF214" s="31"/>
      <c r="AG214" s="31"/>
      <c r="AH214" s="31"/>
      <c r="AI214" s="31"/>
      <c r="AJ214" s="31"/>
      <c r="AK214" s="31"/>
      <c r="AL214" s="31"/>
      <c r="AM214" s="31"/>
      <c r="AN214" s="31"/>
      <c r="AO214" s="31"/>
      <c r="AP214" s="31"/>
      <c r="AQ214" s="31"/>
      <c r="AR214" s="31"/>
      <c r="AS214" s="31"/>
      <c r="AT214" s="31"/>
      <c r="AU214" s="31"/>
      <c r="AV214" s="31"/>
      <c r="AW214" s="31"/>
      <c r="AX214" s="31"/>
      <c r="AY214" s="31"/>
      <c r="AZ214" s="31"/>
      <c r="BA214" s="31"/>
    </row>
    <row r="215" spans="1:53" s="21" customFormat="1" ht="20.100000000000001" customHeight="1" x14ac:dyDescent="0.2">
      <c r="A215" s="27" t="s">
        <v>119</v>
      </c>
      <c r="B215" s="28" t="s">
        <v>248</v>
      </c>
      <c r="C215" s="27" t="s">
        <v>337</v>
      </c>
      <c r="D215" s="27" t="s">
        <v>2178</v>
      </c>
      <c r="E215" s="27" t="s">
        <v>7</v>
      </c>
      <c r="F215" s="27" t="s">
        <v>6507</v>
      </c>
      <c r="G215" s="27" t="s">
        <v>7312</v>
      </c>
      <c r="H215" s="27" t="s">
        <v>6573</v>
      </c>
      <c r="I215" s="29">
        <v>25000</v>
      </c>
      <c r="J215" s="27" t="s">
        <v>6630</v>
      </c>
      <c r="K215" s="27" t="s">
        <v>11980</v>
      </c>
      <c r="L215" s="27" t="s">
        <v>7104</v>
      </c>
      <c r="M215" s="30" t="s">
        <v>6531</v>
      </c>
      <c r="N215" s="27" t="s">
        <v>11981</v>
      </c>
      <c r="O215" s="23">
        <v>311154.94</v>
      </c>
      <c r="P215" s="23">
        <v>53430.400000000001</v>
      </c>
      <c r="Q215" s="23">
        <v>0</v>
      </c>
      <c r="R215" s="24">
        <v>29400.22</v>
      </c>
      <c r="S215" s="25">
        <v>0</v>
      </c>
      <c r="T215" s="32"/>
      <c r="U215" s="22" t="str">
        <f>IFERROR(VLOOKUP(B215,[1]Planilha1!$A$1:$B$34,2,FALSE),"Liberado")</f>
        <v>Liberado</v>
      </c>
      <c r="V215" s="31"/>
      <c r="W215" s="31"/>
      <c r="X215" s="31"/>
      <c r="Y215" s="31"/>
      <c r="Z215" s="31"/>
      <c r="AA215" s="31"/>
      <c r="AB215" s="31"/>
      <c r="AC215" s="31"/>
      <c r="AD215" s="31"/>
      <c r="AE215" s="31"/>
      <c r="AF215" s="31"/>
      <c r="AG215" s="31"/>
      <c r="AH215" s="31"/>
      <c r="AI215" s="31"/>
      <c r="AJ215" s="31"/>
      <c r="AK215" s="31"/>
      <c r="AL215" s="31"/>
      <c r="AM215" s="31"/>
      <c r="AN215" s="31"/>
      <c r="AO215" s="31"/>
      <c r="AP215" s="31"/>
      <c r="AQ215" s="31"/>
      <c r="AR215" s="31"/>
      <c r="AS215" s="31"/>
      <c r="AT215" s="31"/>
      <c r="AU215" s="31"/>
      <c r="AV215" s="31"/>
      <c r="AW215" s="31"/>
      <c r="AX215" s="31"/>
      <c r="AY215" s="31"/>
      <c r="AZ215" s="31"/>
      <c r="BA215" s="31"/>
    </row>
    <row r="216" spans="1:53" s="21" customFormat="1" ht="20.100000000000001" customHeight="1" x14ac:dyDescent="0.2">
      <c r="A216" s="27" t="s">
        <v>119</v>
      </c>
      <c r="B216" s="28" t="s">
        <v>248</v>
      </c>
      <c r="C216" s="27" t="s">
        <v>337</v>
      </c>
      <c r="D216" s="27" t="s">
        <v>2180</v>
      </c>
      <c r="E216" s="27" t="s">
        <v>7</v>
      </c>
      <c r="F216" s="27" t="s">
        <v>6507</v>
      </c>
      <c r="G216" s="27" t="s">
        <v>7316</v>
      </c>
      <c r="H216" s="27" t="s">
        <v>7260</v>
      </c>
      <c r="I216" s="29">
        <v>25000</v>
      </c>
      <c r="J216" s="27" t="s">
        <v>6510</v>
      </c>
      <c r="K216" s="27" t="s">
        <v>11983</v>
      </c>
      <c r="L216" s="27" t="s">
        <v>7317</v>
      </c>
      <c r="M216" s="30" t="s">
        <v>6531</v>
      </c>
      <c r="N216" s="27" t="s">
        <v>7318</v>
      </c>
      <c r="O216" s="23">
        <v>50000</v>
      </c>
      <c r="P216" s="23">
        <v>0</v>
      </c>
      <c r="Q216" s="23">
        <v>0</v>
      </c>
      <c r="R216" s="24">
        <v>7058.11</v>
      </c>
      <c r="S216" s="25">
        <v>0</v>
      </c>
      <c r="T216" s="32"/>
      <c r="U216" s="22" t="str">
        <f>IFERROR(VLOOKUP(B216,[1]Planilha1!$A$1:$B$34,2,FALSE),"Liberado")</f>
        <v>Liberado</v>
      </c>
      <c r="V216" s="31"/>
      <c r="W216" s="31"/>
      <c r="X216" s="31"/>
      <c r="Y216" s="31"/>
      <c r="Z216" s="31"/>
      <c r="AA216" s="31"/>
      <c r="AB216" s="31"/>
      <c r="AC216" s="31"/>
      <c r="AD216" s="31"/>
      <c r="AE216" s="31"/>
      <c r="AF216" s="31"/>
      <c r="AG216" s="31"/>
      <c r="AH216" s="31"/>
      <c r="AI216" s="31"/>
      <c r="AJ216" s="31"/>
      <c r="AK216" s="31"/>
      <c r="AL216" s="31"/>
      <c r="AM216" s="31"/>
      <c r="AN216" s="31"/>
      <c r="AO216" s="31"/>
      <c r="AP216" s="31"/>
      <c r="AQ216" s="31"/>
      <c r="AR216" s="31"/>
      <c r="AS216" s="31"/>
      <c r="AT216" s="31"/>
      <c r="AU216" s="31"/>
      <c r="AV216" s="31"/>
      <c r="AW216" s="31"/>
      <c r="AX216" s="31"/>
      <c r="AY216" s="31"/>
      <c r="AZ216" s="31"/>
      <c r="BA216" s="31"/>
    </row>
    <row r="217" spans="1:53" s="21" customFormat="1" ht="20.100000000000001" customHeight="1" x14ac:dyDescent="0.2">
      <c r="A217" s="27" t="s">
        <v>119</v>
      </c>
      <c r="B217" s="28" t="s">
        <v>248</v>
      </c>
      <c r="C217" s="27" t="s">
        <v>337</v>
      </c>
      <c r="D217" s="27" t="s">
        <v>2190</v>
      </c>
      <c r="E217" s="27" t="s">
        <v>7</v>
      </c>
      <c r="F217" s="27" t="s">
        <v>6507</v>
      </c>
      <c r="G217" s="27" t="s">
        <v>11997</v>
      </c>
      <c r="H217" s="27" t="s">
        <v>6573</v>
      </c>
      <c r="I217" s="29">
        <v>25000</v>
      </c>
      <c r="J217" s="27" t="s">
        <v>6630</v>
      </c>
      <c r="K217" s="27" t="s">
        <v>11998</v>
      </c>
      <c r="L217" s="27" t="s">
        <v>6673</v>
      </c>
      <c r="M217" s="30" t="s">
        <v>6531</v>
      </c>
      <c r="N217" s="27" t="s">
        <v>11999</v>
      </c>
      <c r="O217" s="33">
        <v>42708.959999999999</v>
      </c>
      <c r="P217" s="33">
        <v>0</v>
      </c>
      <c r="Q217" s="33">
        <v>0</v>
      </c>
      <c r="R217" s="29">
        <v>78191.97</v>
      </c>
      <c r="S217" s="29">
        <v>0</v>
      </c>
      <c r="T217" s="32"/>
      <c r="U217" s="22" t="str">
        <f>IFERROR(VLOOKUP(B217,[1]Planilha1!$A$1:$B$34,2,FALSE),"Liberado")</f>
        <v>Liberado</v>
      </c>
      <c r="V217" s="31"/>
      <c r="W217" s="31"/>
      <c r="X217" s="31"/>
      <c r="Y217" s="31"/>
      <c r="Z217" s="31"/>
      <c r="AA217" s="31"/>
      <c r="AB217" s="31"/>
      <c r="AC217" s="31"/>
      <c r="AD217" s="31"/>
      <c r="AE217" s="31"/>
      <c r="AF217" s="31"/>
      <c r="AG217" s="31"/>
      <c r="AH217" s="31"/>
      <c r="AI217" s="31"/>
      <c r="AJ217" s="31"/>
      <c r="AK217" s="31"/>
      <c r="AL217" s="31"/>
      <c r="AM217" s="31"/>
      <c r="AN217" s="31"/>
      <c r="AO217" s="31"/>
      <c r="AP217" s="31"/>
      <c r="AQ217" s="31"/>
      <c r="AR217" s="31"/>
      <c r="AS217" s="31"/>
      <c r="AT217" s="31"/>
      <c r="AU217" s="31"/>
      <c r="AV217" s="31"/>
      <c r="AW217" s="31"/>
      <c r="AX217" s="31"/>
      <c r="AY217" s="31"/>
      <c r="AZ217" s="31"/>
      <c r="BA217" s="31"/>
    </row>
    <row r="218" spans="1:53" s="21" customFormat="1" ht="20.100000000000001" customHeight="1" x14ac:dyDescent="0.2">
      <c r="A218" s="27" t="s">
        <v>119</v>
      </c>
      <c r="B218" s="28" t="s">
        <v>248</v>
      </c>
      <c r="C218" s="27" t="s">
        <v>337</v>
      </c>
      <c r="D218" s="27" t="s">
        <v>2208</v>
      </c>
      <c r="E218" s="27" t="s">
        <v>7</v>
      </c>
      <c r="F218" s="27" t="s">
        <v>6507</v>
      </c>
      <c r="G218" s="27" t="s">
        <v>12024</v>
      </c>
      <c r="H218" s="27" t="s">
        <v>6556</v>
      </c>
      <c r="I218" s="29">
        <v>50000</v>
      </c>
      <c r="J218" s="27" t="s">
        <v>6510</v>
      </c>
      <c r="K218" s="27" t="s">
        <v>12025</v>
      </c>
      <c r="L218" s="27" t="s">
        <v>7051</v>
      </c>
      <c r="M218" s="30" t="s">
        <v>6531</v>
      </c>
      <c r="N218" s="27" t="s">
        <v>7366</v>
      </c>
      <c r="O218" s="33">
        <v>115000</v>
      </c>
      <c r="P218" s="33">
        <v>0</v>
      </c>
      <c r="Q218" s="33">
        <v>0</v>
      </c>
      <c r="R218" s="29">
        <v>20714.419999999998</v>
      </c>
      <c r="S218" s="29">
        <v>0</v>
      </c>
      <c r="T218" s="32"/>
      <c r="U218" s="22" t="str">
        <f>IFERROR(VLOOKUP(B218,[1]Planilha1!$A$1:$B$34,2,FALSE),"Liberado")</f>
        <v>Liberado</v>
      </c>
      <c r="V218" s="31"/>
      <c r="W218" s="31"/>
      <c r="X218" s="31"/>
      <c r="Y218" s="31"/>
      <c r="Z218" s="31"/>
      <c r="AA218" s="31"/>
      <c r="AB218" s="31"/>
      <c r="AC218" s="31"/>
      <c r="AD218" s="31"/>
      <c r="AE218" s="31"/>
      <c r="AF218" s="31"/>
      <c r="AG218" s="31"/>
      <c r="AH218" s="31"/>
      <c r="AI218" s="31"/>
      <c r="AJ218" s="31"/>
      <c r="AK218" s="31"/>
      <c r="AL218" s="31"/>
      <c r="AM218" s="31"/>
      <c r="AN218" s="31"/>
      <c r="AO218" s="31"/>
      <c r="AP218" s="31"/>
      <c r="AQ218" s="31"/>
      <c r="AR218" s="31"/>
      <c r="AS218" s="31"/>
      <c r="AT218" s="31"/>
      <c r="AU218" s="31"/>
      <c r="AV218" s="31"/>
      <c r="AW218" s="31"/>
      <c r="AX218" s="31"/>
      <c r="AY218" s="31"/>
      <c r="AZ218" s="31"/>
      <c r="BA218" s="31"/>
    </row>
    <row r="219" spans="1:53" s="21" customFormat="1" ht="20.100000000000001" customHeight="1" x14ac:dyDescent="0.2">
      <c r="A219" s="27" t="s">
        <v>119</v>
      </c>
      <c r="B219" s="28" t="s">
        <v>248</v>
      </c>
      <c r="C219" s="27" t="s">
        <v>337</v>
      </c>
      <c r="D219" s="27" t="s">
        <v>2209</v>
      </c>
      <c r="E219" s="27" t="s">
        <v>7</v>
      </c>
      <c r="F219" s="27" t="s">
        <v>6507</v>
      </c>
      <c r="G219" s="27" t="s">
        <v>12026</v>
      </c>
      <c r="H219" s="27" t="s">
        <v>6556</v>
      </c>
      <c r="I219" s="29">
        <v>70000</v>
      </c>
      <c r="J219" s="27" t="s">
        <v>6510</v>
      </c>
      <c r="K219" s="27" t="s">
        <v>7370</v>
      </c>
      <c r="L219" s="27" t="s">
        <v>7144</v>
      </c>
      <c r="M219" s="30" t="s">
        <v>6531</v>
      </c>
      <c r="N219" s="27" t="s">
        <v>7368</v>
      </c>
      <c r="O219" s="33">
        <v>135000</v>
      </c>
      <c r="P219" s="33">
        <v>0</v>
      </c>
      <c r="Q219" s="33">
        <v>0</v>
      </c>
      <c r="R219" s="29">
        <v>18469.5</v>
      </c>
      <c r="S219" s="29">
        <v>0</v>
      </c>
      <c r="T219" s="32"/>
      <c r="U219" s="22" t="str">
        <f>IFERROR(VLOOKUP(B219,[1]Planilha1!$A$1:$B$34,2,FALSE),"Liberado")</f>
        <v>Liberado</v>
      </c>
      <c r="V219" s="31"/>
      <c r="W219" s="31"/>
      <c r="X219" s="31"/>
      <c r="Y219" s="31"/>
      <c r="Z219" s="31"/>
      <c r="AA219" s="31"/>
      <c r="AB219" s="31"/>
      <c r="AC219" s="31"/>
      <c r="AD219" s="31"/>
      <c r="AE219" s="31"/>
      <c r="AF219" s="31"/>
      <c r="AG219" s="31"/>
      <c r="AH219" s="31"/>
      <c r="AI219" s="31"/>
      <c r="AJ219" s="31"/>
      <c r="AK219" s="31"/>
      <c r="AL219" s="31"/>
      <c r="AM219" s="31"/>
      <c r="AN219" s="31"/>
      <c r="AO219" s="31"/>
      <c r="AP219" s="31"/>
      <c r="AQ219" s="31"/>
      <c r="AR219" s="31"/>
      <c r="AS219" s="31"/>
      <c r="AT219" s="31"/>
      <c r="AU219" s="31"/>
      <c r="AV219" s="31"/>
      <c r="AW219" s="31"/>
      <c r="AX219" s="31"/>
      <c r="AY219" s="31"/>
      <c r="AZ219" s="31"/>
      <c r="BA219" s="31"/>
    </row>
    <row r="220" spans="1:53" s="21" customFormat="1" ht="20.100000000000001" customHeight="1" x14ac:dyDescent="0.2">
      <c r="A220" s="27" t="s">
        <v>119</v>
      </c>
      <c r="B220" s="28" t="s">
        <v>248</v>
      </c>
      <c r="C220" s="27" t="s">
        <v>337</v>
      </c>
      <c r="D220" s="27" t="s">
        <v>2210</v>
      </c>
      <c r="E220" s="27" t="s">
        <v>7</v>
      </c>
      <c r="F220" s="27" t="s">
        <v>6507</v>
      </c>
      <c r="G220" s="27" t="s">
        <v>7369</v>
      </c>
      <c r="H220" s="27" t="s">
        <v>6580</v>
      </c>
      <c r="I220" s="29">
        <v>20000</v>
      </c>
      <c r="J220" s="27" t="s">
        <v>6510</v>
      </c>
      <c r="K220" s="27" t="s">
        <v>12027</v>
      </c>
      <c r="L220" s="27" t="s">
        <v>7144</v>
      </c>
      <c r="M220" s="30" t="s">
        <v>6531</v>
      </c>
      <c r="N220" s="27" t="s">
        <v>7370</v>
      </c>
      <c r="O220" s="33">
        <v>190000</v>
      </c>
      <c r="P220" s="33">
        <v>0</v>
      </c>
      <c r="Q220" s="33">
        <v>0</v>
      </c>
      <c r="R220" s="29">
        <v>189328.52</v>
      </c>
      <c r="S220" s="29">
        <v>0</v>
      </c>
      <c r="T220" s="32"/>
      <c r="U220" s="22" t="str">
        <f>IFERROR(VLOOKUP(B220,[1]Planilha1!$A$1:$B$34,2,FALSE),"Liberado")</f>
        <v>Liberado</v>
      </c>
      <c r="V220" s="31"/>
      <c r="W220" s="31"/>
      <c r="X220" s="31"/>
      <c r="Y220" s="31"/>
      <c r="Z220" s="31"/>
      <c r="AA220" s="31"/>
      <c r="AB220" s="31"/>
      <c r="AC220" s="31"/>
      <c r="AD220" s="31"/>
      <c r="AE220" s="31"/>
      <c r="AF220" s="31"/>
      <c r="AG220" s="31"/>
      <c r="AH220" s="31"/>
      <c r="AI220" s="31"/>
      <c r="AJ220" s="31"/>
      <c r="AK220" s="31"/>
      <c r="AL220" s="31"/>
      <c r="AM220" s="31"/>
      <c r="AN220" s="31"/>
      <c r="AO220" s="31"/>
      <c r="AP220" s="31"/>
      <c r="AQ220" s="31"/>
      <c r="AR220" s="31"/>
      <c r="AS220" s="31"/>
      <c r="AT220" s="31"/>
      <c r="AU220" s="31"/>
      <c r="AV220" s="31"/>
      <c r="AW220" s="31"/>
      <c r="AX220" s="31"/>
      <c r="AY220" s="31"/>
      <c r="AZ220" s="31"/>
      <c r="BA220" s="31"/>
    </row>
    <row r="221" spans="1:53" s="21" customFormat="1" ht="20.100000000000001" customHeight="1" x14ac:dyDescent="0.2">
      <c r="A221" s="27" t="s">
        <v>119</v>
      </c>
      <c r="B221" s="28" t="s">
        <v>248</v>
      </c>
      <c r="C221" s="27" t="s">
        <v>337</v>
      </c>
      <c r="D221" s="27" t="s">
        <v>2211</v>
      </c>
      <c r="E221" s="27" t="s">
        <v>7</v>
      </c>
      <c r="F221" s="27" t="s">
        <v>6507</v>
      </c>
      <c r="G221" s="27" t="s">
        <v>7371</v>
      </c>
      <c r="H221" s="27" t="s">
        <v>7372</v>
      </c>
      <c r="I221" s="29">
        <v>25000</v>
      </c>
      <c r="J221" s="27" t="s">
        <v>6510</v>
      </c>
      <c r="K221" s="27" t="s">
        <v>12028</v>
      </c>
      <c r="L221" s="27" t="s">
        <v>7128</v>
      </c>
      <c r="M221" s="30" t="s">
        <v>6531</v>
      </c>
      <c r="N221" s="27" t="s">
        <v>7373</v>
      </c>
      <c r="O221" s="33">
        <v>40000</v>
      </c>
      <c r="P221" s="33">
        <v>0</v>
      </c>
      <c r="Q221" s="33">
        <v>0</v>
      </c>
      <c r="R221" s="29">
        <v>57763.4</v>
      </c>
      <c r="S221" s="29">
        <v>0</v>
      </c>
      <c r="T221" s="32"/>
      <c r="U221" s="22" t="str">
        <f>IFERROR(VLOOKUP(B221,[1]Planilha1!$A$1:$B$34,2,FALSE),"Liberado")</f>
        <v>Liberado</v>
      </c>
      <c r="V221" s="31"/>
      <c r="W221" s="31"/>
      <c r="X221" s="31"/>
      <c r="Y221" s="31"/>
      <c r="Z221" s="31"/>
      <c r="AA221" s="31"/>
      <c r="AB221" s="31"/>
      <c r="AC221" s="31"/>
      <c r="AD221" s="31"/>
      <c r="AE221" s="31"/>
      <c r="AF221" s="31"/>
      <c r="AG221" s="31"/>
      <c r="AH221" s="31"/>
      <c r="AI221" s="31"/>
      <c r="AJ221" s="31"/>
      <c r="AK221" s="31"/>
      <c r="AL221" s="31"/>
      <c r="AM221" s="31"/>
      <c r="AN221" s="31"/>
      <c r="AO221" s="31"/>
      <c r="AP221" s="31"/>
      <c r="AQ221" s="31"/>
      <c r="AR221" s="31"/>
      <c r="AS221" s="31"/>
      <c r="AT221" s="31"/>
      <c r="AU221" s="31"/>
      <c r="AV221" s="31"/>
      <c r="AW221" s="31"/>
      <c r="AX221" s="31"/>
      <c r="AY221" s="31"/>
      <c r="AZ221" s="31"/>
      <c r="BA221" s="31"/>
    </row>
    <row r="222" spans="1:53" s="21" customFormat="1" ht="20.100000000000001" customHeight="1" x14ac:dyDescent="0.2">
      <c r="A222" s="27" t="s">
        <v>119</v>
      </c>
      <c r="B222" s="28" t="s">
        <v>248</v>
      </c>
      <c r="C222" s="27" t="s">
        <v>337</v>
      </c>
      <c r="D222" s="27" t="s">
        <v>2213</v>
      </c>
      <c r="E222" s="27" t="s">
        <v>7</v>
      </c>
      <c r="F222" s="27" t="s">
        <v>6507</v>
      </c>
      <c r="G222" s="27" t="s">
        <v>7377</v>
      </c>
      <c r="H222" s="27" t="s">
        <v>6573</v>
      </c>
      <c r="I222" s="29">
        <v>20000</v>
      </c>
      <c r="J222" s="27" t="s">
        <v>6510</v>
      </c>
      <c r="K222" s="27" t="s">
        <v>12030</v>
      </c>
      <c r="L222" s="27" t="s">
        <v>6985</v>
      </c>
      <c r="M222" s="30" t="s">
        <v>6531</v>
      </c>
      <c r="N222" s="27" t="s">
        <v>7378</v>
      </c>
      <c r="O222" s="33">
        <v>117400.92</v>
      </c>
      <c r="P222" s="33">
        <v>0</v>
      </c>
      <c r="Q222" s="33">
        <v>0</v>
      </c>
      <c r="R222" s="29">
        <v>17400.919999999998</v>
      </c>
      <c r="S222" s="29">
        <v>0</v>
      </c>
      <c r="T222" s="32"/>
      <c r="U222" s="22" t="str">
        <f>IFERROR(VLOOKUP(B222,[1]Planilha1!$A$1:$B$34,2,FALSE),"Liberado")</f>
        <v>Liberado</v>
      </c>
      <c r="V222" s="31"/>
      <c r="W222" s="31"/>
      <c r="X222" s="31"/>
      <c r="Y222" s="31"/>
      <c r="Z222" s="31"/>
      <c r="AA222" s="31"/>
      <c r="AB222" s="31"/>
      <c r="AC222" s="31"/>
      <c r="AD222" s="31"/>
      <c r="AE222" s="31"/>
      <c r="AF222" s="31"/>
      <c r="AG222" s="31"/>
      <c r="AH222" s="31"/>
      <c r="AI222" s="31"/>
      <c r="AJ222" s="31"/>
      <c r="AK222" s="31"/>
      <c r="AL222" s="31"/>
      <c r="AM222" s="31"/>
      <c r="AN222" s="31"/>
      <c r="AO222" s="31"/>
      <c r="AP222" s="31"/>
      <c r="AQ222" s="31"/>
      <c r="AR222" s="31"/>
      <c r="AS222" s="31"/>
      <c r="AT222" s="31"/>
      <c r="AU222" s="31"/>
      <c r="AV222" s="31"/>
      <c r="AW222" s="31"/>
      <c r="AX222" s="31"/>
      <c r="AY222" s="31"/>
      <c r="AZ222" s="31"/>
      <c r="BA222" s="31"/>
    </row>
    <row r="223" spans="1:53" s="21" customFormat="1" ht="20.100000000000001" customHeight="1" x14ac:dyDescent="0.2">
      <c r="A223" s="40" t="s">
        <v>164</v>
      </c>
      <c r="B223" s="41" t="s">
        <v>248</v>
      </c>
      <c r="C223" s="14">
        <v>1</v>
      </c>
      <c r="D223" s="40" t="s">
        <v>2219</v>
      </c>
      <c r="E223" s="42" t="s">
        <v>2220</v>
      </c>
      <c r="F223" s="43" t="s">
        <v>7389</v>
      </c>
      <c r="G223" s="36" t="s">
        <v>7390</v>
      </c>
      <c r="H223" s="40" t="s">
        <v>2219</v>
      </c>
      <c r="I223" s="44">
        <v>654908.43000000005</v>
      </c>
      <c r="J223" s="40" t="s">
        <v>7391</v>
      </c>
      <c r="K223" s="40" t="s">
        <v>7392</v>
      </c>
      <c r="L223" s="40" t="s">
        <v>7393</v>
      </c>
      <c r="M223" s="42" t="s">
        <v>40</v>
      </c>
      <c r="N223" s="40" t="s">
        <v>7852</v>
      </c>
      <c r="O223" s="23">
        <v>0</v>
      </c>
      <c r="P223" s="23">
        <v>654908.43000000005</v>
      </c>
      <c r="Q223" s="23">
        <v>0</v>
      </c>
      <c r="R223" s="24">
        <v>0</v>
      </c>
      <c r="S223" s="25">
        <v>0</v>
      </c>
      <c r="T223" s="32"/>
      <c r="U223" s="22" t="str">
        <f>IFERROR(VLOOKUP(B223,[1]Planilha1!$A$1:$B$34,2,FALSE),"Liberado")</f>
        <v>Liberado</v>
      </c>
      <c r="V223" s="45"/>
      <c r="W223" s="45"/>
      <c r="X223" s="45"/>
      <c r="Y223" s="45"/>
      <c r="Z223" s="45"/>
      <c r="AA223" s="45"/>
      <c r="AB223" s="45"/>
      <c r="AC223" s="45"/>
      <c r="AD223" s="45"/>
      <c r="AE223" s="45"/>
      <c r="AF223" s="45"/>
      <c r="AG223" s="45"/>
      <c r="AH223" s="45"/>
      <c r="AI223" s="45"/>
      <c r="AJ223" s="45"/>
      <c r="AK223" s="45"/>
      <c r="AL223" s="45"/>
      <c r="AM223" s="45"/>
      <c r="AN223" s="45"/>
      <c r="AO223" s="45"/>
      <c r="AP223" s="45"/>
      <c r="AQ223" s="45"/>
      <c r="AR223" s="45"/>
      <c r="AS223" s="45"/>
      <c r="AT223" s="45"/>
      <c r="AU223" s="45"/>
      <c r="AV223" s="45"/>
      <c r="AW223" s="45"/>
      <c r="AX223" s="45"/>
      <c r="AY223" s="45"/>
      <c r="AZ223" s="45"/>
      <c r="BA223" s="45"/>
    </row>
    <row r="224" spans="1:53" s="21" customFormat="1" ht="20.100000000000001" customHeight="1" x14ac:dyDescent="0.2">
      <c r="A224" s="40" t="s">
        <v>164</v>
      </c>
      <c r="B224" s="41" t="s">
        <v>248</v>
      </c>
      <c r="C224" s="14">
        <v>1</v>
      </c>
      <c r="D224" s="40" t="s">
        <v>2221</v>
      </c>
      <c r="E224" s="42" t="s">
        <v>2220</v>
      </c>
      <c r="F224" s="43" t="s">
        <v>7389</v>
      </c>
      <c r="G224" s="36" t="s">
        <v>7394</v>
      </c>
      <c r="H224" s="40" t="s">
        <v>2221</v>
      </c>
      <c r="I224" s="44">
        <v>12859.75</v>
      </c>
      <c r="J224" s="40" t="s">
        <v>7391</v>
      </c>
      <c r="K224" s="40" t="s">
        <v>7395</v>
      </c>
      <c r="L224" s="40" t="s">
        <v>7396</v>
      </c>
      <c r="M224" s="42" t="s">
        <v>40</v>
      </c>
      <c r="N224" s="40" t="s">
        <v>7852</v>
      </c>
      <c r="O224" s="23">
        <v>0</v>
      </c>
      <c r="P224" s="23">
        <v>2531.7199999999998</v>
      </c>
      <c r="Q224" s="23">
        <v>0</v>
      </c>
      <c r="R224" s="24">
        <v>0</v>
      </c>
      <c r="S224" s="25">
        <v>0</v>
      </c>
      <c r="T224" s="32"/>
      <c r="U224" s="22" t="str">
        <f>IFERROR(VLOOKUP(B224,[1]Planilha1!$A$1:$B$34,2,FALSE),"Liberado")</f>
        <v>Liberado</v>
      </c>
      <c r="V224" s="45"/>
      <c r="W224" s="45"/>
      <c r="X224" s="45"/>
      <c r="Y224" s="45"/>
      <c r="Z224" s="45"/>
      <c r="AA224" s="45"/>
      <c r="AB224" s="45"/>
      <c r="AC224" s="45"/>
      <c r="AD224" s="45"/>
      <c r="AE224" s="45"/>
      <c r="AF224" s="45"/>
      <c r="AG224" s="45"/>
      <c r="AH224" s="45"/>
      <c r="AI224" s="45"/>
      <c r="AJ224" s="45"/>
      <c r="AK224" s="45"/>
      <c r="AL224" s="45"/>
      <c r="AM224" s="45"/>
      <c r="AN224" s="45"/>
      <c r="AO224" s="45"/>
      <c r="AP224" s="45"/>
      <c r="AQ224" s="45"/>
      <c r="AR224" s="45"/>
      <c r="AS224" s="45"/>
      <c r="AT224" s="45"/>
      <c r="AU224" s="45"/>
      <c r="AV224" s="45"/>
      <c r="AW224" s="45"/>
      <c r="AX224" s="45"/>
      <c r="AY224" s="45"/>
      <c r="AZ224" s="45"/>
      <c r="BA224" s="45"/>
    </row>
    <row r="225" spans="1:53" s="21" customFormat="1" ht="20.100000000000001" customHeight="1" x14ac:dyDescent="0.2">
      <c r="A225" s="40" t="s">
        <v>164</v>
      </c>
      <c r="B225" s="41" t="s">
        <v>248</v>
      </c>
      <c r="C225" s="14">
        <v>1</v>
      </c>
      <c r="D225" s="40" t="s">
        <v>2221</v>
      </c>
      <c r="E225" s="42" t="s">
        <v>2220</v>
      </c>
      <c r="F225" s="43" t="s">
        <v>7389</v>
      </c>
      <c r="G225" s="36" t="s">
        <v>7397</v>
      </c>
      <c r="H225" s="40" t="s">
        <v>2221</v>
      </c>
      <c r="I225" s="44">
        <v>3715.86</v>
      </c>
      <c r="J225" s="40" t="s">
        <v>7391</v>
      </c>
      <c r="K225" s="40" t="s">
        <v>7395</v>
      </c>
      <c r="L225" s="40" t="s">
        <v>7398</v>
      </c>
      <c r="M225" s="42" t="s">
        <v>40</v>
      </c>
      <c r="N225" s="40" t="s">
        <v>7852</v>
      </c>
      <c r="O225" s="23">
        <v>0</v>
      </c>
      <c r="P225" s="23">
        <v>3715.86</v>
      </c>
      <c r="Q225" s="23">
        <v>0</v>
      </c>
      <c r="R225" s="24">
        <v>0</v>
      </c>
      <c r="S225" s="25">
        <v>0</v>
      </c>
      <c r="T225" s="32"/>
      <c r="U225" s="22" t="str">
        <f>IFERROR(VLOOKUP(B225,[1]Planilha1!$A$1:$B$34,2,FALSE),"Liberado")</f>
        <v>Liberado</v>
      </c>
      <c r="V225" s="45"/>
      <c r="W225" s="45"/>
      <c r="X225" s="45"/>
      <c r="Y225" s="45"/>
      <c r="Z225" s="45"/>
      <c r="AA225" s="45"/>
      <c r="AB225" s="45"/>
      <c r="AC225" s="45"/>
      <c r="AD225" s="45"/>
      <c r="AE225" s="45"/>
      <c r="AF225" s="45"/>
      <c r="AG225" s="45"/>
      <c r="AH225" s="45"/>
      <c r="AI225" s="45"/>
      <c r="AJ225" s="45"/>
      <c r="AK225" s="45"/>
      <c r="AL225" s="45"/>
      <c r="AM225" s="45"/>
      <c r="AN225" s="45"/>
      <c r="AO225" s="45"/>
      <c r="AP225" s="45"/>
      <c r="AQ225" s="45"/>
      <c r="AR225" s="45"/>
      <c r="AS225" s="45"/>
      <c r="AT225" s="45"/>
      <c r="AU225" s="45"/>
      <c r="AV225" s="45"/>
      <c r="AW225" s="45"/>
      <c r="AX225" s="45"/>
      <c r="AY225" s="45"/>
      <c r="AZ225" s="45"/>
      <c r="BA225" s="45"/>
    </row>
    <row r="226" spans="1:53" s="21" customFormat="1" ht="20.100000000000001" customHeight="1" x14ac:dyDescent="0.2">
      <c r="A226" s="40" t="s">
        <v>164</v>
      </c>
      <c r="B226" s="41" t="s">
        <v>248</v>
      </c>
      <c r="C226" s="14">
        <v>1</v>
      </c>
      <c r="D226" s="40" t="s">
        <v>2221</v>
      </c>
      <c r="E226" s="42" t="s">
        <v>2220</v>
      </c>
      <c r="F226" s="43" t="s">
        <v>7389</v>
      </c>
      <c r="G226" s="36" t="s">
        <v>7399</v>
      </c>
      <c r="H226" s="40" t="s">
        <v>2221</v>
      </c>
      <c r="I226" s="44">
        <v>3155.89</v>
      </c>
      <c r="J226" s="40" t="s">
        <v>7400</v>
      </c>
      <c r="K226" s="40" t="s">
        <v>7401</v>
      </c>
      <c r="L226" s="40" t="s">
        <v>7402</v>
      </c>
      <c r="M226" s="42" t="s">
        <v>40</v>
      </c>
      <c r="N226" s="40" t="s">
        <v>7403</v>
      </c>
      <c r="O226" s="23">
        <v>0</v>
      </c>
      <c r="P226" s="23">
        <v>0</v>
      </c>
      <c r="Q226" s="23">
        <v>3155.89</v>
      </c>
      <c r="R226" s="24">
        <v>0</v>
      </c>
      <c r="S226" s="25">
        <v>0</v>
      </c>
      <c r="T226" s="32"/>
      <c r="U226" s="22" t="str">
        <f>IFERROR(VLOOKUP(B226,[1]Planilha1!$A$1:$B$34,2,FALSE),"Liberado")</f>
        <v>Liberado</v>
      </c>
      <c r="V226" s="45"/>
      <c r="W226" s="45"/>
      <c r="X226" s="45"/>
      <c r="Y226" s="45"/>
      <c r="Z226" s="45"/>
      <c r="AA226" s="45"/>
      <c r="AB226" s="45"/>
      <c r="AC226" s="45"/>
      <c r="AD226" s="45"/>
      <c r="AE226" s="45"/>
      <c r="AF226" s="45"/>
      <c r="AG226" s="45"/>
      <c r="AH226" s="45"/>
      <c r="AI226" s="45"/>
      <c r="AJ226" s="45"/>
      <c r="AK226" s="45"/>
      <c r="AL226" s="45"/>
      <c r="AM226" s="45"/>
      <c r="AN226" s="45"/>
      <c r="AO226" s="45"/>
      <c r="AP226" s="45"/>
      <c r="AQ226" s="45"/>
      <c r="AR226" s="45"/>
      <c r="AS226" s="45"/>
      <c r="AT226" s="45"/>
      <c r="AU226" s="45"/>
      <c r="AV226" s="45"/>
      <c r="AW226" s="45"/>
      <c r="AX226" s="45"/>
      <c r="AY226" s="45"/>
      <c r="AZ226" s="45"/>
      <c r="BA226" s="45"/>
    </row>
    <row r="227" spans="1:53" s="21" customFormat="1" ht="20.100000000000001" customHeight="1" x14ac:dyDescent="0.2">
      <c r="A227" s="40" t="s">
        <v>164</v>
      </c>
      <c r="B227" s="41" t="s">
        <v>248</v>
      </c>
      <c r="C227" s="14">
        <v>1</v>
      </c>
      <c r="D227" s="40" t="s">
        <v>2221</v>
      </c>
      <c r="E227" s="42" t="s">
        <v>2220</v>
      </c>
      <c r="F227" s="43" t="s">
        <v>7389</v>
      </c>
      <c r="G227" s="36" t="s">
        <v>7404</v>
      </c>
      <c r="H227" s="40" t="s">
        <v>2221</v>
      </c>
      <c r="I227" s="44">
        <v>2079.7800000000002</v>
      </c>
      <c r="J227" s="40" t="s">
        <v>7400</v>
      </c>
      <c r="K227" s="40" t="s">
        <v>7401</v>
      </c>
      <c r="L227" s="40" t="s">
        <v>7402</v>
      </c>
      <c r="M227" s="42" t="s">
        <v>40</v>
      </c>
      <c r="N227" s="40" t="s">
        <v>7403</v>
      </c>
      <c r="O227" s="23">
        <v>0</v>
      </c>
      <c r="P227" s="23">
        <v>0</v>
      </c>
      <c r="Q227" s="23">
        <v>2079.7800000000002</v>
      </c>
      <c r="R227" s="24">
        <v>0</v>
      </c>
      <c r="S227" s="25">
        <v>0</v>
      </c>
      <c r="T227" s="32"/>
      <c r="U227" s="22" t="str">
        <f>IFERROR(VLOOKUP(B227,[1]Planilha1!$A$1:$B$34,2,FALSE),"Liberado")</f>
        <v>Liberado</v>
      </c>
      <c r="V227" s="45"/>
      <c r="W227" s="45"/>
      <c r="X227" s="45"/>
      <c r="Y227" s="45"/>
      <c r="Z227" s="45"/>
      <c r="AA227" s="45"/>
      <c r="AB227" s="45"/>
      <c r="AC227" s="45"/>
      <c r="AD227" s="45"/>
      <c r="AE227" s="45"/>
      <c r="AF227" s="45"/>
      <c r="AG227" s="45"/>
      <c r="AH227" s="45"/>
      <c r="AI227" s="45"/>
      <c r="AJ227" s="45"/>
      <c r="AK227" s="45"/>
      <c r="AL227" s="45"/>
      <c r="AM227" s="45"/>
      <c r="AN227" s="45"/>
      <c r="AO227" s="45"/>
      <c r="AP227" s="45"/>
      <c r="AQ227" s="45"/>
      <c r="AR227" s="45"/>
      <c r="AS227" s="45"/>
      <c r="AT227" s="45"/>
      <c r="AU227" s="45"/>
      <c r="AV227" s="45"/>
      <c r="AW227" s="45"/>
      <c r="AX227" s="45"/>
      <c r="AY227" s="45"/>
      <c r="AZ227" s="45"/>
      <c r="BA227" s="45"/>
    </row>
    <row r="228" spans="1:53" s="21" customFormat="1" ht="20.100000000000001" customHeight="1" x14ac:dyDescent="0.2">
      <c r="A228" s="40" t="s">
        <v>164</v>
      </c>
      <c r="B228" s="41" t="s">
        <v>248</v>
      </c>
      <c r="C228" s="14">
        <v>1</v>
      </c>
      <c r="D228" s="40" t="s">
        <v>2221</v>
      </c>
      <c r="E228" s="42" t="s">
        <v>2220</v>
      </c>
      <c r="F228" s="43" t="s">
        <v>7389</v>
      </c>
      <c r="G228" s="36" t="s">
        <v>7405</v>
      </c>
      <c r="H228" s="40" t="s">
        <v>2221</v>
      </c>
      <c r="I228" s="44">
        <v>1765.77</v>
      </c>
      <c r="J228" s="40" t="s">
        <v>7400</v>
      </c>
      <c r="K228" s="40" t="s">
        <v>7401</v>
      </c>
      <c r="L228" s="40" t="s">
        <v>7402</v>
      </c>
      <c r="M228" s="42" t="s">
        <v>40</v>
      </c>
      <c r="N228" s="40" t="s">
        <v>7403</v>
      </c>
      <c r="O228" s="23">
        <v>0</v>
      </c>
      <c r="P228" s="23">
        <v>0</v>
      </c>
      <c r="Q228" s="23">
        <v>1765.77</v>
      </c>
      <c r="R228" s="24">
        <v>0</v>
      </c>
      <c r="S228" s="25">
        <v>0</v>
      </c>
      <c r="T228" s="32"/>
      <c r="U228" s="22" t="str">
        <f>IFERROR(VLOOKUP(B228,[1]Planilha1!$A$1:$B$34,2,FALSE),"Liberado")</f>
        <v>Liberado</v>
      </c>
      <c r="V228" s="45"/>
      <c r="W228" s="45"/>
      <c r="X228" s="45"/>
      <c r="Y228" s="45"/>
      <c r="Z228" s="45"/>
      <c r="AA228" s="45"/>
      <c r="AB228" s="45"/>
      <c r="AC228" s="45"/>
      <c r="AD228" s="45"/>
      <c r="AE228" s="45"/>
      <c r="AF228" s="45"/>
      <c r="AG228" s="45"/>
      <c r="AH228" s="45"/>
      <c r="AI228" s="45"/>
      <c r="AJ228" s="45"/>
      <c r="AK228" s="45"/>
      <c r="AL228" s="45"/>
      <c r="AM228" s="45"/>
      <c r="AN228" s="45"/>
      <c r="AO228" s="45"/>
      <c r="AP228" s="45"/>
      <c r="AQ228" s="45"/>
      <c r="AR228" s="45"/>
      <c r="AS228" s="45"/>
      <c r="AT228" s="45"/>
      <c r="AU228" s="45"/>
      <c r="AV228" s="45"/>
      <c r="AW228" s="45"/>
      <c r="AX228" s="45"/>
      <c r="AY228" s="45"/>
      <c r="AZ228" s="45"/>
      <c r="BA228" s="45"/>
    </row>
    <row r="229" spans="1:53" s="21" customFormat="1" ht="20.100000000000001" customHeight="1" x14ac:dyDescent="0.2">
      <c r="A229" s="40" t="s">
        <v>164</v>
      </c>
      <c r="B229" s="41" t="s">
        <v>248</v>
      </c>
      <c r="C229" s="14">
        <v>1</v>
      </c>
      <c r="D229" s="40" t="s">
        <v>2221</v>
      </c>
      <c r="E229" s="42" t="s">
        <v>2220</v>
      </c>
      <c r="F229" s="43" t="s">
        <v>7389</v>
      </c>
      <c r="G229" s="36" t="s">
        <v>7406</v>
      </c>
      <c r="H229" s="40" t="s">
        <v>2221</v>
      </c>
      <c r="I229" s="44">
        <v>829.41</v>
      </c>
      <c r="J229" s="40" t="s">
        <v>7400</v>
      </c>
      <c r="K229" s="40" t="s">
        <v>7401</v>
      </c>
      <c r="L229" s="40" t="s">
        <v>7402</v>
      </c>
      <c r="M229" s="42" t="s">
        <v>40</v>
      </c>
      <c r="N229" s="40" t="s">
        <v>7403</v>
      </c>
      <c r="O229" s="23">
        <v>0</v>
      </c>
      <c r="P229" s="23">
        <v>0</v>
      </c>
      <c r="Q229" s="23">
        <v>829.41</v>
      </c>
      <c r="R229" s="24">
        <v>0</v>
      </c>
      <c r="S229" s="25">
        <v>0</v>
      </c>
      <c r="T229" s="32"/>
      <c r="U229" s="22" t="str">
        <f>IFERROR(VLOOKUP(B229,[1]Planilha1!$A$1:$B$34,2,FALSE),"Liberado")</f>
        <v>Liberado</v>
      </c>
      <c r="V229" s="45"/>
      <c r="W229" s="45"/>
      <c r="X229" s="45"/>
      <c r="Y229" s="45"/>
      <c r="Z229" s="45"/>
      <c r="AA229" s="45"/>
      <c r="AB229" s="45"/>
      <c r="AC229" s="45"/>
      <c r="AD229" s="45"/>
      <c r="AE229" s="45"/>
      <c r="AF229" s="45"/>
      <c r="AG229" s="45"/>
      <c r="AH229" s="45"/>
      <c r="AI229" s="45"/>
      <c r="AJ229" s="45"/>
      <c r="AK229" s="45"/>
      <c r="AL229" s="45"/>
      <c r="AM229" s="45"/>
      <c r="AN229" s="45"/>
      <c r="AO229" s="45"/>
      <c r="AP229" s="45"/>
      <c r="AQ229" s="45"/>
      <c r="AR229" s="45"/>
      <c r="AS229" s="45"/>
      <c r="AT229" s="45"/>
      <c r="AU229" s="45"/>
      <c r="AV229" s="45"/>
      <c r="AW229" s="45"/>
      <c r="AX229" s="45"/>
      <c r="AY229" s="45"/>
      <c r="AZ229" s="45"/>
      <c r="BA229" s="45"/>
    </row>
    <row r="230" spans="1:53" s="21" customFormat="1" ht="20.100000000000001" customHeight="1" x14ac:dyDescent="0.2">
      <c r="A230" s="40" t="s">
        <v>164</v>
      </c>
      <c r="B230" s="41" t="s">
        <v>248</v>
      </c>
      <c r="C230" s="14">
        <v>1</v>
      </c>
      <c r="D230" s="40" t="s">
        <v>2221</v>
      </c>
      <c r="E230" s="42" t="s">
        <v>2220</v>
      </c>
      <c r="F230" s="43" t="s">
        <v>7389</v>
      </c>
      <c r="G230" s="36" t="s">
        <v>7407</v>
      </c>
      <c r="H230" s="40" t="s">
        <v>2221</v>
      </c>
      <c r="I230" s="44">
        <v>4075333.27</v>
      </c>
      <c r="J230" s="40" t="s">
        <v>7400</v>
      </c>
      <c r="K230" s="40" t="s">
        <v>7408</v>
      </c>
      <c r="L230" s="40" t="s">
        <v>7409</v>
      </c>
      <c r="M230" s="42" t="s">
        <v>40</v>
      </c>
      <c r="N230" s="40" t="s">
        <v>7403</v>
      </c>
      <c r="O230" s="23">
        <v>0</v>
      </c>
      <c r="P230" s="23">
        <v>0</v>
      </c>
      <c r="Q230" s="23">
        <v>4075333.27</v>
      </c>
      <c r="R230" s="24">
        <v>0</v>
      </c>
      <c r="S230" s="25">
        <v>0</v>
      </c>
      <c r="T230" s="32"/>
      <c r="U230" s="22" t="str">
        <f>IFERROR(VLOOKUP(B230,[1]Planilha1!$A$1:$B$34,2,FALSE),"Liberado")</f>
        <v>Liberado</v>
      </c>
      <c r="V230" s="45"/>
      <c r="W230" s="45"/>
      <c r="X230" s="45"/>
      <c r="Y230" s="45"/>
      <c r="Z230" s="45"/>
      <c r="AA230" s="45"/>
      <c r="AB230" s="45"/>
      <c r="AC230" s="45"/>
      <c r="AD230" s="45"/>
      <c r="AE230" s="45"/>
      <c r="AF230" s="45"/>
      <c r="AG230" s="45"/>
      <c r="AH230" s="45"/>
      <c r="AI230" s="45"/>
      <c r="AJ230" s="45"/>
      <c r="AK230" s="45"/>
      <c r="AL230" s="45"/>
      <c r="AM230" s="45"/>
      <c r="AN230" s="45"/>
      <c r="AO230" s="45"/>
      <c r="AP230" s="45"/>
      <c r="AQ230" s="45"/>
      <c r="AR230" s="45"/>
      <c r="AS230" s="45"/>
      <c r="AT230" s="45"/>
      <c r="AU230" s="45"/>
      <c r="AV230" s="45"/>
      <c r="AW230" s="45"/>
      <c r="AX230" s="45"/>
      <c r="AY230" s="45"/>
      <c r="AZ230" s="45"/>
      <c r="BA230" s="45"/>
    </row>
    <row r="231" spans="1:53" s="21" customFormat="1" ht="20.100000000000001" customHeight="1" x14ac:dyDescent="0.2">
      <c r="A231" s="40" t="s">
        <v>164</v>
      </c>
      <c r="B231" s="41" t="s">
        <v>248</v>
      </c>
      <c r="C231" s="14">
        <v>1</v>
      </c>
      <c r="D231" s="40" t="s">
        <v>2221</v>
      </c>
      <c r="E231" s="42" t="s">
        <v>2220</v>
      </c>
      <c r="F231" s="43" t="s">
        <v>7389</v>
      </c>
      <c r="G231" s="36" t="s">
        <v>7410</v>
      </c>
      <c r="H231" s="40" t="s">
        <v>2221</v>
      </c>
      <c r="I231" s="44">
        <v>852.52</v>
      </c>
      <c r="J231" s="40" t="s">
        <v>7391</v>
      </c>
      <c r="K231" s="40" t="s">
        <v>7411</v>
      </c>
      <c r="L231" s="40" t="s">
        <v>7402</v>
      </c>
      <c r="M231" s="42" t="s">
        <v>40</v>
      </c>
      <c r="N231" s="40" t="s">
        <v>7852</v>
      </c>
      <c r="O231" s="23">
        <v>0</v>
      </c>
      <c r="P231" s="23">
        <v>852.52</v>
      </c>
      <c r="Q231" s="23">
        <v>0</v>
      </c>
      <c r="R231" s="24">
        <v>0</v>
      </c>
      <c r="S231" s="25">
        <v>0</v>
      </c>
      <c r="T231" s="32"/>
      <c r="U231" s="22" t="str">
        <f>IFERROR(VLOOKUP(B231,[1]Planilha1!$A$1:$B$34,2,FALSE),"Liberado")</f>
        <v>Liberado</v>
      </c>
      <c r="V231" s="45"/>
      <c r="W231" s="45"/>
      <c r="X231" s="45"/>
      <c r="Y231" s="45"/>
      <c r="Z231" s="45"/>
      <c r="AA231" s="45"/>
      <c r="AB231" s="45"/>
      <c r="AC231" s="45"/>
      <c r="AD231" s="45"/>
      <c r="AE231" s="45"/>
      <c r="AF231" s="45"/>
      <c r="AG231" s="45"/>
      <c r="AH231" s="45"/>
      <c r="AI231" s="45"/>
      <c r="AJ231" s="45"/>
      <c r="AK231" s="45"/>
      <c r="AL231" s="45"/>
      <c r="AM231" s="45"/>
      <c r="AN231" s="45"/>
      <c r="AO231" s="45"/>
      <c r="AP231" s="45"/>
      <c r="AQ231" s="45"/>
      <c r="AR231" s="45"/>
      <c r="AS231" s="45"/>
      <c r="AT231" s="45"/>
      <c r="AU231" s="45"/>
      <c r="AV231" s="45"/>
      <c r="AW231" s="45"/>
      <c r="AX231" s="45"/>
      <c r="AY231" s="45"/>
      <c r="AZ231" s="45"/>
      <c r="BA231" s="45"/>
    </row>
    <row r="232" spans="1:53" s="21" customFormat="1" ht="20.100000000000001" customHeight="1" x14ac:dyDescent="0.2">
      <c r="A232" s="40" t="s">
        <v>164</v>
      </c>
      <c r="B232" s="41" t="s">
        <v>248</v>
      </c>
      <c r="C232" s="14">
        <v>1</v>
      </c>
      <c r="D232" s="40" t="s">
        <v>2221</v>
      </c>
      <c r="E232" s="42" t="s">
        <v>2220</v>
      </c>
      <c r="F232" s="43" t="s">
        <v>7389</v>
      </c>
      <c r="G232" s="36" t="s">
        <v>7412</v>
      </c>
      <c r="H232" s="40" t="s">
        <v>2221</v>
      </c>
      <c r="I232" s="44">
        <v>790.44</v>
      </c>
      <c r="J232" s="40" t="s">
        <v>7391</v>
      </c>
      <c r="K232" s="40" t="s">
        <v>7411</v>
      </c>
      <c r="L232" s="40" t="s">
        <v>7402</v>
      </c>
      <c r="M232" s="42" t="s">
        <v>40</v>
      </c>
      <c r="N232" s="40" t="s">
        <v>7852</v>
      </c>
      <c r="O232" s="23">
        <v>0</v>
      </c>
      <c r="P232" s="23">
        <v>790.44</v>
      </c>
      <c r="Q232" s="23">
        <v>0</v>
      </c>
      <c r="R232" s="24">
        <v>0</v>
      </c>
      <c r="S232" s="25">
        <v>0</v>
      </c>
      <c r="T232" s="32"/>
      <c r="U232" s="22" t="str">
        <f>IFERROR(VLOOKUP(B232,[1]Planilha1!$A$1:$B$34,2,FALSE),"Liberado")</f>
        <v>Liberado</v>
      </c>
      <c r="V232" s="45"/>
      <c r="W232" s="45"/>
      <c r="X232" s="45"/>
      <c r="Y232" s="45"/>
      <c r="Z232" s="45"/>
      <c r="AA232" s="45"/>
      <c r="AB232" s="45"/>
      <c r="AC232" s="45"/>
      <c r="AD232" s="45"/>
      <c r="AE232" s="45"/>
      <c r="AF232" s="45"/>
      <c r="AG232" s="45"/>
      <c r="AH232" s="45"/>
      <c r="AI232" s="45"/>
      <c r="AJ232" s="45"/>
      <c r="AK232" s="45"/>
      <c r="AL232" s="45"/>
      <c r="AM232" s="45"/>
      <c r="AN232" s="45"/>
      <c r="AO232" s="45"/>
      <c r="AP232" s="45"/>
      <c r="AQ232" s="45"/>
      <c r="AR232" s="45"/>
      <c r="AS232" s="45"/>
      <c r="AT232" s="45"/>
      <c r="AU232" s="45"/>
      <c r="AV232" s="45"/>
      <c r="AW232" s="45"/>
      <c r="AX232" s="45"/>
      <c r="AY232" s="45"/>
      <c r="AZ232" s="45"/>
      <c r="BA232" s="45"/>
    </row>
    <row r="233" spans="1:53" s="21" customFormat="1" ht="20.100000000000001" customHeight="1" x14ac:dyDescent="0.2">
      <c r="A233" s="40" t="s">
        <v>164</v>
      </c>
      <c r="B233" s="41" t="s">
        <v>248</v>
      </c>
      <c r="C233" s="14">
        <v>1</v>
      </c>
      <c r="D233" s="40" t="s">
        <v>2221</v>
      </c>
      <c r="E233" s="42" t="s">
        <v>2220</v>
      </c>
      <c r="F233" s="43" t="s">
        <v>7389</v>
      </c>
      <c r="G233" s="36" t="s">
        <v>7413</v>
      </c>
      <c r="H233" s="40" t="s">
        <v>2221</v>
      </c>
      <c r="I233" s="44">
        <v>515.16</v>
      </c>
      <c r="J233" s="40" t="s">
        <v>7391</v>
      </c>
      <c r="K233" s="40" t="s">
        <v>7411</v>
      </c>
      <c r="L233" s="40" t="s">
        <v>7402</v>
      </c>
      <c r="M233" s="42" t="s">
        <v>40</v>
      </c>
      <c r="N233" s="40" t="s">
        <v>7852</v>
      </c>
      <c r="O233" s="23">
        <v>0</v>
      </c>
      <c r="P233" s="23">
        <v>515.16</v>
      </c>
      <c r="Q233" s="23">
        <v>0</v>
      </c>
      <c r="R233" s="24">
        <v>0</v>
      </c>
      <c r="S233" s="25">
        <v>0</v>
      </c>
      <c r="T233" s="32"/>
      <c r="U233" s="22" t="str">
        <f>IFERROR(VLOOKUP(B233,[1]Planilha1!$A$1:$B$34,2,FALSE),"Liberado")</f>
        <v>Liberado</v>
      </c>
      <c r="V233" s="45"/>
      <c r="W233" s="45"/>
      <c r="X233" s="45"/>
      <c r="Y233" s="45"/>
      <c r="Z233" s="45"/>
      <c r="AA233" s="45"/>
      <c r="AB233" s="45"/>
      <c r="AC233" s="45"/>
      <c r="AD233" s="45"/>
      <c r="AE233" s="45"/>
      <c r="AF233" s="45"/>
      <c r="AG233" s="45"/>
      <c r="AH233" s="45"/>
      <c r="AI233" s="45"/>
      <c r="AJ233" s="45"/>
      <c r="AK233" s="45"/>
      <c r="AL233" s="45"/>
      <c r="AM233" s="45"/>
      <c r="AN233" s="45"/>
      <c r="AO233" s="45"/>
      <c r="AP233" s="45"/>
      <c r="AQ233" s="45"/>
      <c r="AR233" s="45"/>
      <c r="AS233" s="45"/>
      <c r="AT233" s="45"/>
      <c r="AU233" s="45"/>
      <c r="AV233" s="45"/>
      <c r="AW233" s="45"/>
      <c r="AX233" s="45"/>
      <c r="AY233" s="45"/>
      <c r="AZ233" s="45"/>
      <c r="BA233" s="45"/>
    </row>
    <row r="234" spans="1:53" s="21" customFormat="1" ht="20.100000000000001" customHeight="1" x14ac:dyDescent="0.2">
      <c r="A234" s="40" t="s">
        <v>164</v>
      </c>
      <c r="B234" s="41" t="s">
        <v>248</v>
      </c>
      <c r="C234" s="14">
        <v>1</v>
      </c>
      <c r="D234" s="40" t="s">
        <v>2221</v>
      </c>
      <c r="E234" s="42" t="s">
        <v>2220</v>
      </c>
      <c r="F234" s="43" t="s">
        <v>7389</v>
      </c>
      <c r="G234" s="36" t="s">
        <v>7414</v>
      </c>
      <c r="H234" s="40" t="s">
        <v>2221</v>
      </c>
      <c r="I234" s="44">
        <v>704.36</v>
      </c>
      <c r="J234" s="40" t="s">
        <v>7391</v>
      </c>
      <c r="K234" s="40" t="s">
        <v>7411</v>
      </c>
      <c r="L234" s="40" t="s">
        <v>7402</v>
      </c>
      <c r="M234" s="42" t="s">
        <v>40</v>
      </c>
      <c r="N234" s="40" t="s">
        <v>7852</v>
      </c>
      <c r="O234" s="23">
        <v>0</v>
      </c>
      <c r="P234" s="23">
        <v>704.36</v>
      </c>
      <c r="Q234" s="23">
        <v>0</v>
      </c>
      <c r="R234" s="24">
        <v>0</v>
      </c>
      <c r="S234" s="25">
        <v>0</v>
      </c>
      <c r="T234" s="32"/>
      <c r="U234" s="22" t="str">
        <f>IFERROR(VLOOKUP(B234,[1]Planilha1!$A$1:$B$34,2,FALSE),"Liberado")</f>
        <v>Liberado</v>
      </c>
      <c r="V234" s="45"/>
      <c r="W234" s="45"/>
      <c r="X234" s="45"/>
      <c r="Y234" s="45"/>
      <c r="Z234" s="45"/>
      <c r="AA234" s="45"/>
      <c r="AB234" s="45"/>
      <c r="AC234" s="45"/>
      <c r="AD234" s="45"/>
      <c r="AE234" s="45"/>
      <c r="AF234" s="45"/>
      <c r="AG234" s="45"/>
      <c r="AH234" s="45"/>
      <c r="AI234" s="45"/>
      <c r="AJ234" s="45"/>
      <c r="AK234" s="45"/>
      <c r="AL234" s="45"/>
      <c r="AM234" s="45"/>
      <c r="AN234" s="45"/>
      <c r="AO234" s="45"/>
      <c r="AP234" s="45"/>
      <c r="AQ234" s="45"/>
      <c r="AR234" s="45"/>
      <c r="AS234" s="45"/>
      <c r="AT234" s="45"/>
      <c r="AU234" s="45"/>
      <c r="AV234" s="45"/>
      <c r="AW234" s="45"/>
      <c r="AX234" s="45"/>
      <c r="AY234" s="45"/>
      <c r="AZ234" s="45"/>
      <c r="BA234" s="45"/>
    </row>
    <row r="235" spans="1:53" s="21" customFormat="1" ht="20.100000000000001" customHeight="1" x14ac:dyDescent="0.2">
      <c r="A235" s="40" t="s">
        <v>165</v>
      </c>
      <c r="B235" s="41" t="s">
        <v>248</v>
      </c>
      <c r="C235" s="14">
        <v>1</v>
      </c>
      <c r="D235" s="40" t="s">
        <v>2222</v>
      </c>
      <c r="E235" s="42" t="s">
        <v>2220</v>
      </c>
      <c r="F235" s="43" t="s">
        <v>7389</v>
      </c>
      <c r="G235" s="36">
        <v>38810522</v>
      </c>
      <c r="H235" s="40" t="s">
        <v>2222</v>
      </c>
      <c r="I235" s="44">
        <v>577645.66999999993</v>
      </c>
      <c r="J235" s="40" t="s">
        <v>7400</v>
      </c>
      <c r="K235" s="40" t="s">
        <v>7415</v>
      </c>
      <c r="L235" s="40" t="s">
        <v>7416</v>
      </c>
      <c r="M235" s="42" t="s">
        <v>40</v>
      </c>
      <c r="N235" s="40" t="s">
        <v>7852</v>
      </c>
      <c r="O235" s="23">
        <v>0</v>
      </c>
      <c r="P235" s="23">
        <v>577645.66999999993</v>
      </c>
      <c r="Q235" s="23">
        <v>0</v>
      </c>
      <c r="R235" s="24">
        <v>0</v>
      </c>
      <c r="S235" s="25">
        <v>0</v>
      </c>
      <c r="T235" s="32"/>
      <c r="U235" s="22" t="str">
        <f>IFERROR(VLOOKUP(B235,[1]Planilha1!$A$1:$B$34,2,FALSE),"Liberado")</f>
        <v>Liberado</v>
      </c>
      <c r="V235" s="45"/>
      <c r="W235" s="45"/>
      <c r="X235" s="45"/>
      <c r="Y235" s="45"/>
      <c r="Z235" s="45"/>
      <c r="AA235" s="45"/>
      <c r="AB235" s="45"/>
      <c r="AC235" s="45"/>
      <c r="AD235" s="45"/>
      <c r="AE235" s="45"/>
      <c r="AF235" s="45"/>
      <c r="AG235" s="45"/>
      <c r="AH235" s="45"/>
      <c r="AI235" s="45"/>
      <c r="AJ235" s="45"/>
      <c r="AK235" s="45"/>
      <c r="AL235" s="45"/>
      <c r="AM235" s="45"/>
      <c r="AN235" s="45"/>
      <c r="AO235" s="45"/>
      <c r="AP235" s="45"/>
      <c r="AQ235" s="45"/>
      <c r="AR235" s="45"/>
      <c r="AS235" s="45"/>
      <c r="AT235" s="45"/>
      <c r="AU235" s="45"/>
      <c r="AV235" s="45"/>
      <c r="AW235" s="45"/>
      <c r="AX235" s="45"/>
      <c r="AY235" s="45"/>
      <c r="AZ235" s="45"/>
      <c r="BA235" s="45"/>
    </row>
    <row r="236" spans="1:53" s="21" customFormat="1" ht="20.100000000000001" customHeight="1" x14ac:dyDescent="0.25">
      <c r="A236" s="27" t="s">
        <v>119</v>
      </c>
      <c r="B236" s="28" t="s">
        <v>248</v>
      </c>
      <c r="C236" s="27" t="s">
        <v>337</v>
      </c>
      <c r="D236" s="27" t="s">
        <v>12140</v>
      </c>
      <c r="E236" s="27" t="s">
        <v>7</v>
      </c>
      <c r="F236" s="27" t="s">
        <v>6507</v>
      </c>
      <c r="G236" s="27" t="s">
        <v>12141</v>
      </c>
      <c r="H236" s="27" t="s">
        <v>12142</v>
      </c>
      <c r="I236" s="29">
        <v>35000</v>
      </c>
      <c r="J236" s="27" t="s">
        <v>6510</v>
      </c>
      <c r="K236" s="27" t="s">
        <v>12028</v>
      </c>
      <c r="L236" s="27" t="s">
        <v>12143</v>
      </c>
      <c r="M236" s="42" t="s">
        <v>40</v>
      </c>
      <c r="N236" s="27" t="s">
        <v>12144</v>
      </c>
      <c r="O236" s="33">
        <v>0</v>
      </c>
      <c r="P236" s="33">
        <v>0</v>
      </c>
      <c r="Q236" s="33">
        <v>0</v>
      </c>
      <c r="R236" s="33">
        <v>399490.21</v>
      </c>
      <c r="S236" s="33">
        <v>0</v>
      </c>
      <c r="T236" s="46"/>
      <c r="U236" s="46"/>
      <c r="V236" s="46"/>
      <c r="W236" s="46"/>
      <c r="X236" s="46"/>
      <c r="Y236" s="46"/>
      <c r="Z236" s="46"/>
      <c r="AA236" s="46"/>
      <c r="AB236" s="46"/>
      <c r="AC236" s="46"/>
      <c r="AD236" s="46"/>
      <c r="AE236" s="46"/>
      <c r="AF236" s="46"/>
      <c r="AG236" s="46"/>
      <c r="AH236" s="46"/>
      <c r="AI236" s="46"/>
      <c r="AJ236" s="46"/>
      <c r="AK236" s="46"/>
      <c r="AL236" s="46"/>
      <c r="AM236" s="46"/>
      <c r="AN236" s="46"/>
      <c r="AO236" s="46"/>
      <c r="AP236" s="46"/>
      <c r="AQ236" s="46"/>
      <c r="AR236" s="46"/>
      <c r="AS236" s="46"/>
      <c r="AT236" s="46"/>
      <c r="AU236" s="46"/>
      <c r="AV236" s="46"/>
      <c r="AW236" s="46"/>
      <c r="AX236" s="46"/>
      <c r="AY236" s="46"/>
      <c r="AZ236" s="46"/>
      <c r="BA236" s="46"/>
    </row>
    <row r="237" spans="1:53" s="21" customFormat="1" ht="20.100000000000001" customHeight="1" x14ac:dyDescent="0.2">
      <c r="A237" s="40" t="s">
        <v>166</v>
      </c>
      <c r="B237" s="41" t="s">
        <v>308</v>
      </c>
      <c r="C237" s="14">
        <v>1</v>
      </c>
      <c r="D237" s="40" t="s">
        <v>2222</v>
      </c>
      <c r="E237" s="42" t="s">
        <v>2220</v>
      </c>
      <c r="F237" s="43" t="s">
        <v>7389</v>
      </c>
      <c r="G237" s="36">
        <v>38810921</v>
      </c>
      <c r="H237" s="40" t="s">
        <v>2222</v>
      </c>
      <c r="I237" s="44">
        <v>5204.87</v>
      </c>
      <c r="J237" s="40" t="s">
        <v>7400</v>
      </c>
      <c r="K237" s="40" t="s">
        <v>7415</v>
      </c>
      <c r="L237" s="40" t="s">
        <v>7416</v>
      </c>
      <c r="M237" s="42" t="s">
        <v>40</v>
      </c>
      <c r="N237" s="40" t="s">
        <v>7852</v>
      </c>
      <c r="O237" s="23">
        <v>0</v>
      </c>
      <c r="P237" s="23">
        <v>5204.87</v>
      </c>
      <c r="Q237" s="23">
        <v>0</v>
      </c>
      <c r="R237" s="24">
        <v>0</v>
      </c>
      <c r="S237" s="25">
        <v>0</v>
      </c>
      <c r="T237" s="32"/>
      <c r="U237" s="22" t="str">
        <f>IFERROR(VLOOKUP(B237,[1]Planilha1!$A$1:$B$34,2,FALSE),"Liberado")</f>
        <v>Liberado</v>
      </c>
      <c r="V237" s="45"/>
      <c r="W237" s="45"/>
      <c r="X237" s="45"/>
      <c r="Y237" s="45"/>
      <c r="Z237" s="45"/>
      <c r="AA237" s="45"/>
      <c r="AB237" s="45"/>
      <c r="AC237" s="45"/>
      <c r="AD237" s="45"/>
      <c r="AE237" s="45"/>
      <c r="AF237" s="45"/>
      <c r="AG237" s="45"/>
      <c r="AH237" s="45"/>
      <c r="AI237" s="45"/>
      <c r="AJ237" s="45"/>
      <c r="AK237" s="45"/>
      <c r="AL237" s="45"/>
      <c r="AM237" s="45"/>
      <c r="AN237" s="45"/>
      <c r="AO237" s="45"/>
      <c r="AP237" s="45"/>
      <c r="AQ237" s="45"/>
      <c r="AR237" s="45"/>
      <c r="AS237" s="45"/>
      <c r="AT237" s="45"/>
      <c r="AU237" s="45"/>
      <c r="AV237" s="45"/>
      <c r="AW237" s="45"/>
      <c r="AX237" s="45"/>
      <c r="AY237" s="45"/>
      <c r="AZ237" s="45"/>
      <c r="BA237" s="45"/>
    </row>
    <row r="238" spans="1:53" s="21" customFormat="1" ht="20.100000000000001" customHeight="1" x14ac:dyDescent="0.2">
      <c r="A238" s="12" t="s">
        <v>55</v>
      </c>
      <c r="B238" s="18" t="s">
        <v>239</v>
      </c>
      <c r="C238" s="12" t="s">
        <v>318</v>
      </c>
      <c r="D238" s="12" t="s">
        <v>319</v>
      </c>
      <c r="E238" s="19" t="s">
        <v>5</v>
      </c>
      <c r="F238" s="19" t="s">
        <v>2244</v>
      </c>
      <c r="G238" s="19" t="s">
        <v>2245</v>
      </c>
      <c r="H238" s="12" t="s">
        <v>2246</v>
      </c>
      <c r="I238" s="20">
        <v>15263.54</v>
      </c>
      <c r="J238" s="12" t="s">
        <v>2247</v>
      </c>
      <c r="K238" s="12" t="s">
        <v>2248</v>
      </c>
      <c r="L238" s="12" t="s">
        <v>2249</v>
      </c>
      <c r="M238" s="12"/>
      <c r="N238" s="12" t="s">
        <v>2250</v>
      </c>
      <c r="O238" s="20">
        <v>0</v>
      </c>
      <c r="P238" s="20">
        <v>10000</v>
      </c>
      <c r="Q238" s="20">
        <v>0</v>
      </c>
      <c r="R238" s="20">
        <v>0</v>
      </c>
      <c r="S238" s="20">
        <v>1120</v>
      </c>
      <c r="U238" s="22" t="str">
        <f>IFERROR(VLOOKUP(B238,[1]Planilha1!$A$1:$B$34,2,FALSE),"Liberado")</f>
        <v>Pendente Revisão Trabalhista e Ajustes</v>
      </c>
    </row>
    <row r="239" spans="1:53" s="21" customFormat="1" ht="20.100000000000001" customHeight="1" x14ac:dyDescent="0.2">
      <c r="A239" s="12" t="s">
        <v>55</v>
      </c>
      <c r="B239" s="18" t="s">
        <v>239</v>
      </c>
      <c r="C239" s="12" t="s">
        <v>331</v>
      </c>
      <c r="D239" s="12" t="s">
        <v>350</v>
      </c>
      <c r="E239" s="19" t="s">
        <v>5</v>
      </c>
      <c r="F239" s="19" t="s">
        <v>2244</v>
      </c>
      <c r="G239" s="19" t="s">
        <v>2365</v>
      </c>
      <c r="H239" s="12" t="s">
        <v>2366</v>
      </c>
      <c r="I239" s="20">
        <v>7000</v>
      </c>
      <c r="J239" s="12" t="s">
        <v>2325</v>
      </c>
      <c r="K239" s="12" t="s">
        <v>2367</v>
      </c>
      <c r="L239" s="12" t="s">
        <v>2368</v>
      </c>
      <c r="M239" s="12"/>
      <c r="N239" s="12" t="s">
        <v>7927</v>
      </c>
      <c r="O239" s="20">
        <v>0</v>
      </c>
      <c r="P239" s="20">
        <v>10000</v>
      </c>
      <c r="Q239" s="20">
        <v>0</v>
      </c>
      <c r="R239" s="20">
        <v>0</v>
      </c>
      <c r="S239" s="20">
        <v>1280</v>
      </c>
      <c r="U239" s="22" t="str">
        <f>IFERROR(VLOOKUP(B239,[1]Planilha1!$A$1:$B$34,2,FALSE),"Liberado")</f>
        <v>Pendente Revisão Trabalhista e Ajustes</v>
      </c>
    </row>
    <row r="240" spans="1:53" s="21" customFormat="1" ht="20.100000000000001" customHeight="1" x14ac:dyDescent="0.2">
      <c r="A240" s="12" t="s">
        <v>55</v>
      </c>
      <c r="B240" s="18" t="s">
        <v>239</v>
      </c>
      <c r="C240" s="12" t="s">
        <v>381</v>
      </c>
      <c r="D240" s="12" t="s">
        <v>386</v>
      </c>
      <c r="E240" s="19" t="s">
        <v>5</v>
      </c>
      <c r="F240" s="19" t="s">
        <v>2273</v>
      </c>
      <c r="G240" s="19" t="s">
        <v>2500</v>
      </c>
      <c r="H240" s="12" t="s">
        <v>2501</v>
      </c>
      <c r="I240" s="20">
        <v>40000</v>
      </c>
      <c r="J240" s="12" t="s">
        <v>2325</v>
      </c>
      <c r="K240" s="12" t="s">
        <v>2502</v>
      </c>
      <c r="L240" s="12" t="s">
        <v>7926</v>
      </c>
      <c r="M240" s="12"/>
      <c r="N240" s="12" t="s">
        <v>7927</v>
      </c>
      <c r="O240" s="20">
        <v>0</v>
      </c>
      <c r="P240" s="20">
        <v>10000</v>
      </c>
      <c r="Q240" s="20">
        <v>0</v>
      </c>
      <c r="R240" s="20">
        <v>0</v>
      </c>
      <c r="S240" s="20">
        <v>1480</v>
      </c>
      <c r="U240" s="22" t="str">
        <f>IFERROR(VLOOKUP(B240,[1]Planilha1!$A$1:$B$34,2,FALSE),"Liberado")</f>
        <v>Pendente Revisão Trabalhista e Ajustes</v>
      </c>
    </row>
    <row r="241" spans="1:21" s="21" customFormat="1" ht="20.100000000000001" customHeight="1" x14ac:dyDescent="0.2">
      <c r="A241" s="12" t="s">
        <v>55</v>
      </c>
      <c r="B241" s="18" t="s">
        <v>239</v>
      </c>
      <c r="C241" s="12" t="s">
        <v>381</v>
      </c>
      <c r="D241" s="12" t="s">
        <v>393</v>
      </c>
      <c r="E241" s="19" t="s">
        <v>5</v>
      </c>
      <c r="F241" s="19" t="s">
        <v>2244</v>
      </c>
      <c r="G241" s="19" t="s">
        <v>2529</v>
      </c>
      <c r="H241" s="12" t="s">
        <v>2530</v>
      </c>
      <c r="I241" s="20">
        <v>19125.3</v>
      </c>
      <c r="J241" s="12" t="s">
        <v>2325</v>
      </c>
      <c r="K241" s="12" t="s">
        <v>2531</v>
      </c>
      <c r="L241" s="12" t="s">
        <v>2249</v>
      </c>
      <c r="M241" s="12"/>
      <c r="N241" s="12" t="s">
        <v>7927</v>
      </c>
      <c r="O241" s="20">
        <v>0</v>
      </c>
      <c r="P241" s="20">
        <v>10000</v>
      </c>
      <c r="Q241" s="20">
        <v>0</v>
      </c>
      <c r="R241" s="20">
        <v>0</v>
      </c>
      <c r="S241" s="20">
        <v>560</v>
      </c>
      <c r="U241" s="22" t="str">
        <f>IFERROR(VLOOKUP(B241,[1]Planilha1!$A$1:$B$34,2,FALSE),"Liberado")</f>
        <v>Pendente Revisão Trabalhista e Ajustes</v>
      </c>
    </row>
    <row r="242" spans="1:21" s="21" customFormat="1" ht="20.100000000000001" customHeight="1" x14ac:dyDescent="0.2">
      <c r="A242" s="12" t="s">
        <v>55</v>
      </c>
      <c r="B242" s="18" t="s">
        <v>239</v>
      </c>
      <c r="C242" s="12" t="s">
        <v>381</v>
      </c>
      <c r="D242" s="12" t="s">
        <v>394</v>
      </c>
      <c r="E242" s="19" t="s">
        <v>5</v>
      </c>
      <c r="F242" s="19" t="s">
        <v>2273</v>
      </c>
      <c r="G242" s="19" t="s">
        <v>2532</v>
      </c>
      <c r="H242" s="12" t="s">
        <v>2533</v>
      </c>
      <c r="I242" s="20">
        <v>10000</v>
      </c>
      <c r="J242" s="12" t="s">
        <v>2247</v>
      </c>
      <c r="K242" s="12" t="s">
        <v>2534</v>
      </c>
      <c r="L242" s="12" t="s">
        <v>2249</v>
      </c>
      <c r="M242" s="12"/>
      <c r="N242" s="12" t="s">
        <v>2535</v>
      </c>
      <c r="O242" s="20">
        <v>0</v>
      </c>
      <c r="P242" s="20">
        <v>13000</v>
      </c>
      <c r="Q242" s="20">
        <v>0</v>
      </c>
      <c r="R242" s="20">
        <v>0</v>
      </c>
      <c r="S242" s="20">
        <v>520</v>
      </c>
      <c r="U242" s="22" t="str">
        <f>IFERROR(VLOOKUP(B242,[1]Planilha1!$A$1:$B$34,2,FALSE),"Liberado")</f>
        <v>Pendente Revisão Trabalhista e Ajustes</v>
      </c>
    </row>
    <row r="243" spans="1:21" s="21" customFormat="1" ht="20.100000000000001" customHeight="1" x14ac:dyDescent="0.2">
      <c r="A243" s="12" t="s">
        <v>55</v>
      </c>
      <c r="B243" s="18" t="s">
        <v>239</v>
      </c>
      <c r="C243" s="12" t="s">
        <v>381</v>
      </c>
      <c r="D243" s="12" t="s">
        <v>8103</v>
      </c>
      <c r="E243" s="19" t="s">
        <v>5</v>
      </c>
      <c r="F243" s="19" t="s">
        <v>10</v>
      </c>
      <c r="G243" s="19" t="s">
        <v>8104</v>
      </c>
      <c r="H243" s="12" t="s">
        <v>8105</v>
      </c>
      <c r="I243" s="20">
        <v>2406.2199999999998</v>
      </c>
      <c r="J243" s="12" t="s">
        <v>2247</v>
      </c>
      <c r="K243" s="12" t="s">
        <v>8106</v>
      </c>
      <c r="L243" s="12" t="s">
        <v>2288</v>
      </c>
      <c r="M243" s="12" t="s">
        <v>8107</v>
      </c>
      <c r="N243" s="12" t="s">
        <v>2475</v>
      </c>
      <c r="O243" s="20">
        <v>0</v>
      </c>
      <c r="P243" s="20">
        <v>14406.22</v>
      </c>
      <c r="Q243" s="20">
        <v>0</v>
      </c>
      <c r="R243" s="20">
        <v>0</v>
      </c>
      <c r="S243" s="20">
        <v>96</v>
      </c>
      <c r="U243" s="22" t="str">
        <f>IFERROR(VLOOKUP(B243,[1]Planilha1!$A$1:$B$34,2,FALSE),"Liberado")</f>
        <v>Pendente Revisão Trabalhista e Ajustes</v>
      </c>
    </row>
    <row r="244" spans="1:21" s="21" customFormat="1" ht="20.100000000000001" customHeight="1" x14ac:dyDescent="0.2">
      <c r="A244" s="12" t="s">
        <v>55</v>
      </c>
      <c r="B244" s="18" t="s">
        <v>239</v>
      </c>
      <c r="C244" s="12" t="s">
        <v>427</v>
      </c>
      <c r="D244" s="12" t="s">
        <v>430</v>
      </c>
      <c r="E244" s="19" t="s">
        <v>5</v>
      </c>
      <c r="F244" s="19" t="s">
        <v>2244</v>
      </c>
      <c r="G244" s="19" t="s">
        <v>2662</v>
      </c>
      <c r="H244" s="12" t="s">
        <v>2663</v>
      </c>
      <c r="I244" s="20">
        <v>1337</v>
      </c>
      <c r="J244" s="12" t="s">
        <v>2247</v>
      </c>
      <c r="K244" s="12" t="s">
        <v>2664</v>
      </c>
      <c r="L244" s="12" t="s">
        <v>4048</v>
      </c>
      <c r="M244" s="12"/>
      <c r="N244" s="12" t="s">
        <v>2665</v>
      </c>
      <c r="O244" s="20">
        <v>0</v>
      </c>
      <c r="P244" s="20">
        <v>10000</v>
      </c>
      <c r="Q244" s="20">
        <v>0</v>
      </c>
      <c r="R244" s="20">
        <v>0</v>
      </c>
      <c r="S244" s="20">
        <v>1920</v>
      </c>
      <c r="U244" s="22" t="str">
        <f>IFERROR(VLOOKUP(B244,[1]Planilha1!$A$1:$B$34,2,FALSE),"Liberado")</f>
        <v>Pendente Revisão Trabalhista e Ajustes</v>
      </c>
    </row>
    <row r="245" spans="1:21" s="21" customFormat="1" ht="20.100000000000001" customHeight="1" x14ac:dyDescent="0.2">
      <c r="A245" s="12" t="s">
        <v>55</v>
      </c>
      <c r="B245" s="18" t="s">
        <v>239</v>
      </c>
      <c r="C245" s="12" t="s">
        <v>427</v>
      </c>
      <c r="D245" s="12" t="s">
        <v>834</v>
      </c>
      <c r="E245" s="19" t="s">
        <v>5</v>
      </c>
      <c r="F245" s="19" t="s">
        <v>2273</v>
      </c>
      <c r="G245" s="19" t="s">
        <v>3845</v>
      </c>
      <c r="H245" s="12" t="s">
        <v>3846</v>
      </c>
      <c r="I245" s="20">
        <v>7149.9</v>
      </c>
      <c r="J245" s="12" t="s">
        <v>2247</v>
      </c>
      <c r="K245" s="12" t="s">
        <v>3847</v>
      </c>
      <c r="L245" s="12" t="s">
        <v>3932</v>
      </c>
      <c r="M245" s="12"/>
      <c r="N245" s="12" t="s">
        <v>3848</v>
      </c>
      <c r="O245" s="20">
        <v>10304</v>
      </c>
      <c r="P245" s="20">
        <v>0</v>
      </c>
      <c r="Q245" s="20">
        <v>0</v>
      </c>
      <c r="R245" s="20">
        <v>0</v>
      </c>
      <c r="S245" s="20">
        <v>480</v>
      </c>
      <c r="U245" s="22" t="str">
        <f>IFERROR(VLOOKUP(B245,[1]Planilha1!$A$1:$B$34,2,FALSE),"Liberado")</f>
        <v>Pendente Revisão Trabalhista e Ajustes</v>
      </c>
    </row>
    <row r="246" spans="1:21" s="21" customFormat="1" ht="20.100000000000001" customHeight="1" x14ac:dyDescent="0.2">
      <c r="A246" s="12" t="s">
        <v>55</v>
      </c>
      <c r="B246" s="18" t="s">
        <v>239</v>
      </c>
      <c r="C246" s="12" t="s">
        <v>427</v>
      </c>
      <c r="D246" s="12" t="s">
        <v>8184</v>
      </c>
      <c r="E246" s="19" t="s">
        <v>5</v>
      </c>
      <c r="F246" s="19" t="s">
        <v>2273</v>
      </c>
      <c r="G246" s="19" t="s">
        <v>8185</v>
      </c>
      <c r="H246" s="12" t="s">
        <v>2663</v>
      </c>
      <c r="I246" s="20">
        <v>14055</v>
      </c>
      <c r="J246" s="12" t="s">
        <v>2325</v>
      </c>
      <c r="K246" s="12" t="s">
        <v>8186</v>
      </c>
      <c r="L246" s="12" t="s">
        <v>8187</v>
      </c>
      <c r="M246" s="12"/>
      <c r="N246" s="12" t="s">
        <v>8154</v>
      </c>
      <c r="O246" s="20">
        <v>0</v>
      </c>
      <c r="P246" s="20">
        <v>10000</v>
      </c>
      <c r="Q246" s="20">
        <v>0</v>
      </c>
      <c r="R246" s="20">
        <v>0</v>
      </c>
      <c r="S246" s="20">
        <v>0</v>
      </c>
      <c r="U246" s="22" t="str">
        <f>IFERROR(VLOOKUP(B246,[1]Planilha1!$A$1:$B$34,2,FALSE),"Liberado")</f>
        <v>Pendente Revisão Trabalhista e Ajustes</v>
      </c>
    </row>
    <row r="247" spans="1:21" s="21" customFormat="1" ht="20.100000000000001" customHeight="1" x14ac:dyDescent="0.2">
      <c r="A247" s="12" t="s">
        <v>55</v>
      </c>
      <c r="B247" s="18" t="s">
        <v>239</v>
      </c>
      <c r="C247" s="12" t="s">
        <v>466</v>
      </c>
      <c r="D247" s="12" t="s">
        <v>8208</v>
      </c>
      <c r="E247" s="19" t="s">
        <v>5</v>
      </c>
      <c r="F247" s="19" t="s">
        <v>2273</v>
      </c>
      <c r="G247" s="19" t="s">
        <v>8209</v>
      </c>
      <c r="H247" s="12" t="s">
        <v>4042</v>
      </c>
      <c r="I247" s="20">
        <v>989</v>
      </c>
      <c r="J247" s="12" t="s">
        <v>2325</v>
      </c>
      <c r="K247" s="12" t="s">
        <v>8210</v>
      </c>
      <c r="L247" s="12" t="s">
        <v>3025</v>
      </c>
      <c r="M247" s="12"/>
      <c r="N247" s="12" t="s">
        <v>8211</v>
      </c>
      <c r="O247" s="20">
        <v>0</v>
      </c>
      <c r="P247" s="20">
        <v>0</v>
      </c>
      <c r="Q247" s="20">
        <v>0</v>
      </c>
      <c r="R247" s="20">
        <v>0</v>
      </c>
      <c r="S247" s="20">
        <v>0</v>
      </c>
      <c r="U247" s="22" t="str">
        <f>IFERROR(VLOOKUP(B247,[1]Planilha1!$A$1:$B$34,2,FALSE),"Liberado")</f>
        <v>Pendente Revisão Trabalhista e Ajustes</v>
      </c>
    </row>
    <row r="248" spans="1:21" s="21" customFormat="1" ht="20.100000000000001" customHeight="1" x14ac:dyDescent="0.2">
      <c r="A248" s="12" t="s">
        <v>55</v>
      </c>
      <c r="B248" s="18" t="s">
        <v>239</v>
      </c>
      <c r="C248" s="12" t="s">
        <v>318</v>
      </c>
      <c r="D248" s="12" t="s">
        <v>497</v>
      </c>
      <c r="E248" s="19" t="s">
        <v>5</v>
      </c>
      <c r="F248" s="19" t="s">
        <v>2244</v>
      </c>
      <c r="G248" s="19" t="s">
        <v>2889</v>
      </c>
      <c r="H248" s="12" t="s">
        <v>2890</v>
      </c>
      <c r="I248" s="20">
        <v>15791.88</v>
      </c>
      <c r="J248" s="12" t="s">
        <v>2247</v>
      </c>
      <c r="K248" s="12" t="s">
        <v>2891</v>
      </c>
      <c r="L248" s="12" t="s">
        <v>8073</v>
      </c>
      <c r="M248" s="12"/>
      <c r="N248" s="12" t="s">
        <v>2892</v>
      </c>
      <c r="O248" s="20">
        <v>800</v>
      </c>
      <c r="P248" s="20">
        <v>0</v>
      </c>
      <c r="Q248" s="20">
        <v>0</v>
      </c>
      <c r="R248" s="20">
        <v>0</v>
      </c>
      <c r="S248" s="20">
        <v>1920</v>
      </c>
      <c r="U248" s="22" t="str">
        <f>IFERROR(VLOOKUP(B248,[1]Planilha1!$A$1:$B$34,2,FALSE),"Liberado")</f>
        <v>Pendente Revisão Trabalhista e Ajustes</v>
      </c>
    </row>
    <row r="249" spans="1:21" s="21" customFormat="1" ht="20.100000000000001" customHeight="1" x14ac:dyDescent="0.2">
      <c r="A249" s="12" t="s">
        <v>55</v>
      </c>
      <c r="B249" s="18" t="s">
        <v>239</v>
      </c>
      <c r="C249" s="12" t="s">
        <v>318</v>
      </c>
      <c r="D249" s="12" t="s">
        <v>498</v>
      </c>
      <c r="E249" s="19" t="s">
        <v>5</v>
      </c>
      <c r="F249" s="19" t="s">
        <v>2273</v>
      </c>
      <c r="G249" s="19" t="s">
        <v>2893</v>
      </c>
      <c r="H249" s="12" t="s">
        <v>2894</v>
      </c>
      <c r="I249" s="20">
        <v>20000</v>
      </c>
      <c r="J249" s="12" t="s">
        <v>2247</v>
      </c>
      <c r="K249" s="12" t="s">
        <v>2895</v>
      </c>
      <c r="L249" s="12" t="s">
        <v>2249</v>
      </c>
      <c r="M249" s="12"/>
      <c r="N249" s="12" t="s">
        <v>2896</v>
      </c>
      <c r="O249" s="20">
        <v>0</v>
      </c>
      <c r="P249" s="20">
        <v>10000</v>
      </c>
      <c r="Q249" s="20">
        <v>0</v>
      </c>
      <c r="R249" s="20">
        <v>0</v>
      </c>
      <c r="S249" s="20">
        <v>1880</v>
      </c>
      <c r="U249" s="22" t="str">
        <f>IFERROR(VLOOKUP(B249,[1]Planilha1!$A$1:$B$34,2,FALSE),"Liberado")</f>
        <v>Pendente Revisão Trabalhista e Ajustes</v>
      </c>
    </row>
    <row r="250" spans="1:21" s="21" customFormat="1" ht="20.100000000000001" customHeight="1" x14ac:dyDescent="0.2">
      <c r="A250" s="12" t="s">
        <v>55</v>
      </c>
      <c r="B250" s="18" t="s">
        <v>239</v>
      </c>
      <c r="C250" s="12" t="s">
        <v>318</v>
      </c>
      <c r="D250" s="12" t="s">
        <v>506</v>
      </c>
      <c r="E250" s="19" t="s">
        <v>5</v>
      </c>
      <c r="F250" s="19" t="s">
        <v>2244</v>
      </c>
      <c r="G250" s="19" t="s">
        <v>2924</v>
      </c>
      <c r="H250" s="12" t="s">
        <v>2914</v>
      </c>
      <c r="I250" s="20">
        <v>20000</v>
      </c>
      <c r="J250" s="12" t="s">
        <v>2247</v>
      </c>
      <c r="K250" s="12" t="s">
        <v>2925</v>
      </c>
      <c r="L250" s="12" t="s">
        <v>2249</v>
      </c>
      <c r="M250" s="12"/>
      <c r="N250" s="12" t="s">
        <v>2323</v>
      </c>
      <c r="O250" s="20">
        <v>0</v>
      </c>
      <c r="P250" s="20">
        <v>12000</v>
      </c>
      <c r="Q250" s="20">
        <v>0</v>
      </c>
      <c r="R250" s="20">
        <v>0</v>
      </c>
      <c r="S250" s="20">
        <v>560</v>
      </c>
      <c r="U250" s="22" t="str">
        <f>IFERROR(VLOOKUP(B250,[1]Planilha1!$A$1:$B$34,2,FALSE),"Liberado")</f>
        <v>Pendente Revisão Trabalhista e Ajustes</v>
      </c>
    </row>
    <row r="251" spans="1:21" s="21" customFormat="1" ht="20.100000000000001" customHeight="1" x14ac:dyDescent="0.2">
      <c r="A251" s="12" t="s">
        <v>55</v>
      </c>
      <c r="B251" s="18" t="s">
        <v>239</v>
      </c>
      <c r="C251" s="12" t="s">
        <v>318</v>
      </c>
      <c r="D251" s="12" t="s">
        <v>8258</v>
      </c>
      <c r="E251" s="19" t="s">
        <v>5</v>
      </c>
      <c r="F251" s="19" t="s">
        <v>2244</v>
      </c>
      <c r="G251" s="19" t="s">
        <v>8259</v>
      </c>
      <c r="H251" s="12" t="s">
        <v>8260</v>
      </c>
      <c r="I251" s="20">
        <v>23284.26</v>
      </c>
      <c r="J251" s="12" t="s">
        <v>2258</v>
      </c>
      <c r="K251" s="12" t="s">
        <v>2441</v>
      </c>
      <c r="L251" s="12" t="s">
        <v>2368</v>
      </c>
      <c r="M251" s="12"/>
      <c r="N251" s="12" t="s">
        <v>2412</v>
      </c>
      <c r="O251" s="20">
        <v>0</v>
      </c>
      <c r="P251" s="20">
        <v>23284.26</v>
      </c>
      <c r="Q251" s="20">
        <v>0</v>
      </c>
      <c r="R251" s="20">
        <v>0</v>
      </c>
      <c r="S251" s="20">
        <v>240</v>
      </c>
      <c r="U251" s="22" t="str">
        <f>IFERROR(VLOOKUP(B251,[1]Planilha1!$A$1:$B$34,2,FALSE),"Liberado")</f>
        <v>Pendente Revisão Trabalhista e Ajustes</v>
      </c>
    </row>
    <row r="252" spans="1:21" s="21" customFormat="1" ht="20.100000000000001" customHeight="1" x14ac:dyDescent="0.2">
      <c r="A252" s="12" t="s">
        <v>55</v>
      </c>
      <c r="B252" s="18" t="s">
        <v>239</v>
      </c>
      <c r="C252" s="12" t="s">
        <v>519</v>
      </c>
      <c r="D252" s="12" t="s">
        <v>526</v>
      </c>
      <c r="E252" s="19" t="s">
        <v>5</v>
      </c>
      <c r="F252" s="19" t="s">
        <v>2244</v>
      </c>
      <c r="G252" s="19" t="s">
        <v>2989</v>
      </c>
      <c r="H252" s="12" t="s">
        <v>2990</v>
      </c>
      <c r="I252" s="20">
        <v>21720</v>
      </c>
      <c r="J252" s="12" t="s">
        <v>2325</v>
      </c>
      <c r="K252" s="12" t="s">
        <v>2991</v>
      </c>
      <c r="L252" s="12" t="s">
        <v>2299</v>
      </c>
      <c r="M252" s="12"/>
      <c r="N252" s="12" t="s">
        <v>7927</v>
      </c>
      <c r="O252" s="20">
        <v>0</v>
      </c>
      <c r="P252" s="20">
        <v>10000</v>
      </c>
      <c r="Q252" s="20">
        <v>0</v>
      </c>
      <c r="R252" s="20">
        <v>0</v>
      </c>
      <c r="S252" s="20">
        <v>1120</v>
      </c>
      <c r="U252" s="22" t="str">
        <f>IFERROR(VLOOKUP(B252,[1]Planilha1!$A$1:$B$34,2,FALSE),"Liberado")</f>
        <v>Pendente Revisão Trabalhista e Ajustes</v>
      </c>
    </row>
    <row r="253" spans="1:21" s="21" customFormat="1" ht="20.100000000000001" customHeight="1" x14ac:dyDescent="0.2">
      <c r="A253" s="12" t="s">
        <v>55</v>
      </c>
      <c r="B253" s="18" t="s">
        <v>239</v>
      </c>
      <c r="C253" s="12" t="s">
        <v>556</v>
      </c>
      <c r="D253" s="12" t="s">
        <v>559</v>
      </c>
      <c r="E253" s="19" t="s">
        <v>5</v>
      </c>
      <c r="F253" s="19" t="s">
        <v>2244</v>
      </c>
      <c r="G253" s="19" t="s">
        <v>3103</v>
      </c>
      <c r="H253" s="12" t="s">
        <v>3104</v>
      </c>
      <c r="I253" s="20">
        <v>15000</v>
      </c>
      <c r="J253" s="12" t="s">
        <v>2247</v>
      </c>
      <c r="K253" s="12" t="s">
        <v>3105</v>
      </c>
      <c r="L253" s="12" t="s">
        <v>2608</v>
      </c>
      <c r="M253" s="12"/>
      <c r="N253" s="12" t="s">
        <v>3106</v>
      </c>
      <c r="O253" s="20">
        <v>20000</v>
      </c>
      <c r="P253" s="20">
        <v>0</v>
      </c>
      <c r="Q253" s="20">
        <v>0</v>
      </c>
      <c r="R253" s="20">
        <v>0</v>
      </c>
      <c r="S253" s="20">
        <v>1920</v>
      </c>
      <c r="U253" s="22" t="str">
        <f>IFERROR(VLOOKUP(B253,[1]Planilha1!$A$1:$B$34,2,FALSE),"Liberado")</f>
        <v>Pendente Revisão Trabalhista e Ajustes</v>
      </c>
    </row>
    <row r="254" spans="1:21" s="21" customFormat="1" ht="20.100000000000001" customHeight="1" x14ac:dyDescent="0.2">
      <c r="A254" s="12" t="s">
        <v>55</v>
      </c>
      <c r="B254" s="18" t="s">
        <v>239</v>
      </c>
      <c r="C254" s="12" t="s">
        <v>556</v>
      </c>
      <c r="D254" s="12" t="s">
        <v>573</v>
      </c>
      <c r="E254" s="19" t="s">
        <v>5</v>
      </c>
      <c r="F254" s="19" t="s">
        <v>2273</v>
      </c>
      <c r="G254" s="19" t="s">
        <v>3149</v>
      </c>
      <c r="H254" s="12" t="s">
        <v>3150</v>
      </c>
      <c r="I254" s="20">
        <v>13200</v>
      </c>
      <c r="J254" s="12" t="s">
        <v>2247</v>
      </c>
      <c r="K254" s="12" t="s">
        <v>3151</v>
      </c>
      <c r="L254" s="12" t="s">
        <v>8032</v>
      </c>
      <c r="M254" s="12"/>
      <c r="N254" s="12" t="s">
        <v>3152</v>
      </c>
      <c r="O254" s="20">
        <v>0</v>
      </c>
      <c r="P254" s="20">
        <v>10000</v>
      </c>
      <c r="Q254" s="20">
        <v>0</v>
      </c>
      <c r="R254" s="20">
        <v>0</v>
      </c>
      <c r="S254" s="20">
        <v>352</v>
      </c>
      <c r="U254" s="22" t="str">
        <f>IFERROR(VLOOKUP(B254,[1]Planilha1!$A$1:$B$34,2,FALSE),"Liberado")</f>
        <v>Pendente Revisão Trabalhista e Ajustes</v>
      </c>
    </row>
    <row r="255" spans="1:21" s="21" customFormat="1" ht="20.100000000000001" customHeight="1" x14ac:dyDescent="0.2">
      <c r="A255" s="12" t="s">
        <v>55</v>
      </c>
      <c r="B255" s="18" t="s">
        <v>239</v>
      </c>
      <c r="C255" s="12" t="s">
        <v>556</v>
      </c>
      <c r="D255" s="12" t="s">
        <v>8365</v>
      </c>
      <c r="E255" s="19" t="s">
        <v>5</v>
      </c>
      <c r="F255" s="19" t="s">
        <v>2273</v>
      </c>
      <c r="G255" s="19" t="s">
        <v>8366</v>
      </c>
      <c r="H255" s="12" t="s">
        <v>3150</v>
      </c>
      <c r="I255" s="20">
        <v>10000</v>
      </c>
      <c r="J255" s="12" t="s">
        <v>2247</v>
      </c>
      <c r="K255" s="12" t="s">
        <v>8367</v>
      </c>
      <c r="L255" s="12" t="s">
        <v>7869</v>
      </c>
      <c r="M255" s="12"/>
      <c r="N255" s="12" t="s">
        <v>8368</v>
      </c>
      <c r="O255" s="20">
        <v>0</v>
      </c>
      <c r="P255" s="20">
        <v>10000</v>
      </c>
      <c r="Q255" s="20">
        <v>0</v>
      </c>
      <c r="R255" s="20">
        <v>0</v>
      </c>
      <c r="S255" s="20">
        <v>192</v>
      </c>
      <c r="U255" s="22" t="str">
        <f>IFERROR(VLOOKUP(B255,[1]Planilha1!$A$1:$B$34,2,FALSE),"Liberado")</f>
        <v>Pendente Revisão Trabalhista e Ajustes</v>
      </c>
    </row>
    <row r="256" spans="1:21" s="21" customFormat="1" ht="20.100000000000001" customHeight="1" x14ac:dyDescent="0.2">
      <c r="A256" s="12" t="s">
        <v>55</v>
      </c>
      <c r="B256" s="18" t="s">
        <v>239</v>
      </c>
      <c r="C256" s="12" t="s">
        <v>574</v>
      </c>
      <c r="D256" s="12" t="s">
        <v>578</v>
      </c>
      <c r="E256" s="19" t="s">
        <v>5</v>
      </c>
      <c r="F256" s="19" t="s">
        <v>2244</v>
      </c>
      <c r="G256" s="19" t="s">
        <v>3165</v>
      </c>
      <c r="H256" s="12" t="s">
        <v>3047</v>
      </c>
      <c r="I256" s="20">
        <v>1268</v>
      </c>
      <c r="J256" s="12" t="s">
        <v>2325</v>
      </c>
      <c r="K256" s="12" t="s">
        <v>3166</v>
      </c>
      <c r="L256" s="12" t="s">
        <v>8376</v>
      </c>
      <c r="M256" s="12"/>
      <c r="N256" s="12" t="s">
        <v>7927</v>
      </c>
      <c r="O256" s="20">
        <v>0</v>
      </c>
      <c r="P256" s="20">
        <v>10000</v>
      </c>
      <c r="Q256" s="20">
        <v>0</v>
      </c>
      <c r="R256" s="20">
        <v>0</v>
      </c>
      <c r="S256" s="20">
        <v>1640</v>
      </c>
      <c r="U256" s="22" t="str">
        <f>IFERROR(VLOOKUP(B256,[1]Planilha1!$A$1:$B$34,2,FALSE),"Liberado")</f>
        <v>Pendente Revisão Trabalhista e Ajustes</v>
      </c>
    </row>
    <row r="257" spans="1:21" s="21" customFormat="1" ht="20.100000000000001" customHeight="1" x14ac:dyDescent="0.2">
      <c r="A257" s="12" t="s">
        <v>55</v>
      </c>
      <c r="B257" s="18" t="s">
        <v>239</v>
      </c>
      <c r="C257" s="12" t="s">
        <v>574</v>
      </c>
      <c r="D257" s="12" t="s">
        <v>580</v>
      </c>
      <c r="E257" s="19" t="s">
        <v>5</v>
      </c>
      <c r="F257" s="19" t="s">
        <v>2244</v>
      </c>
      <c r="G257" s="19" t="s">
        <v>3171</v>
      </c>
      <c r="H257" s="12" t="s">
        <v>3172</v>
      </c>
      <c r="I257" s="20">
        <v>26637.9</v>
      </c>
      <c r="J257" s="12" t="s">
        <v>2325</v>
      </c>
      <c r="K257" s="12" t="s">
        <v>3173</v>
      </c>
      <c r="L257" s="12" t="s">
        <v>2411</v>
      </c>
      <c r="M257" s="12"/>
      <c r="N257" s="12" t="s">
        <v>7927</v>
      </c>
      <c r="O257" s="20">
        <v>0</v>
      </c>
      <c r="P257" s="20">
        <v>10000</v>
      </c>
      <c r="Q257" s="20">
        <v>0</v>
      </c>
      <c r="R257" s="20">
        <v>0</v>
      </c>
      <c r="S257" s="20">
        <v>960</v>
      </c>
      <c r="U257" s="22" t="str">
        <f>IFERROR(VLOOKUP(B257,[1]Planilha1!$A$1:$B$34,2,FALSE),"Liberado")</f>
        <v>Pendente Revisão Trabalhista e Ajustes</v>
      </c>
    </row>
    <row r="258" spans="1:21" s="21" customFormat="1" ht="20.100000000000001" customHeight="1" x14ac:dyDescent="0.2">
      <c r="A258" s="12" t="s">
        <v>55</v>
      </c>
      <c r="B258" s="18" t="s">
        <v>239</v>
      </c>
      <c r="C258" s="12" t="s">
        <v>602</v>
      </c>
      <c r="D258" s="12" t="s">
        <v>603</v>
      </c>
      <c r="E258" s="19" t="s">
        <v>5</v>
      </c>
      <c r="F258" s="19" t="s">
        <v>2355</v>
      </c>
      <c r="G258" s="19" t="s">
        <v>3235</v>
      </c>
      <c r="H258" s="12" t="s">
        <v>3236</v>
      </c>
      <c r="I258" s="20">
        <v>4020</v>
      </c>
      <c r="J258" s="12" t="s">
        <v>2247</v>
      </c>
      <c r="K258" s="12" t="s">
        <v>3237</v>
      </c>
      <c r="L258" s="12" t="s">
        <v>2249</v>
      </c>
      <c r="M258" s="12"/>
      <c r="N258" s="12" t="s">
        <v>3238</v>
      </c>
      <c r="O258" s="20">
        <v>0</v>
      </c>
      <c r="P258" s="20">
        <v>10000</v>
      </c>
      <c r="Q258" s="20">
        <v>0</v>
      </c>
      <c r="R258" s="20">
        <v>0</v>
      </c>
      <c r="S258" s="20">
        <v>1920</v>
      </c>
      <c r="U258" s="22" t="str">
        <f>IFERROR(VLOOKUP(B258,[1]Planilha1!$A$1:$B$34,2,FALSE),"Liberado")</f>
        <v>Pendente Revisão Trabalhista e Ajustes</v>
      </c>
    </row>
    <row r="259" spans="1:21" s="21" customFormat="1" ht="20.100000000000001" customHeight="1" x14ac:dyDescent="0.2">
      <c r="A259" s="12" t="s">
        <v>55</v>
      </c>
      <c r="B259" s="18" t="s">
        <v>239</v>
      </c>
      <c r="C259" s="12" t="s">
        <v>602</v>
      </c>
      <c r="D259" s="12" t="s">
        <v>604</v>
      </c>
      <c r="E259" s="19" t="s">
        <v>5</v>
      </c>
      <c r="F259" s="19" t="s">
        <v>2355</v>
      </c>
      <c r="G259" s="19" t="s">
        <v>3239</v>
      </c>
      <c r="H259" s="12" t="s">
        <v>3236</v>
      </c>
      <c r="I259" s="20">
        <v>4370</v>
      </c>
      <c r="J259" s="12" t="s">
        <v>2247</v>
      </c>
      <c r="K259" s="12" t="s">
        <v>3237</v>
      </c>
      <c r="L259" s="12" t="s">
        <v>2879</v>
      </c>
      <c r="M259" s="12"/>
      <c r="N259" s="12" t="s">
        <v>3238</v>
      </c>
      <c r="O259" s="20">
        <v>0</v>
      </c>
      <c r="P259" s="20">
        <v>10000</v>
      </c>
      <c r="Q259" s="20">
        <v>0</v>
      </c>
      <c r="R259" s="20">
        <v>0</v>
      </c>
      <c r="S259" s="20">
        <v>1920</v>
      </c>
      <c r="U259" s="22" t="str">
        <f>IFERROR(VLOOKUP(B259,[1]Planilha1!$A$1:$B$34,2,FALSE),"Liberado")</f>
        <v>Pendente Revisão Trabalhista e Ajustes</v>
      </c>
    </row>
    <row r="260" spans="1:21" s="21" customFormat="1" ht="20.100000000000001" customHeight="1" x14ac:dyDescent="0.2">
      <c r="A260" s="12" t="s">
        <v>55</v>
      </c>
      <c r="B260" s="18" t="s">
        <v>239</v>
      </c>
      <c r="C260" s="12" t="s">
        <v>649</v>
      </c>
      <c r="D260" s="12" t="s">
        <v>650</v>
      </c>
      <c r="E260" s="19" t="s">
        <v>5</v>
      </c>
      <c r="F260" s="19" t="s">
        <v>16</v>
      </c>
      <c r="G260" s="19" t="s">
        <v>3376</v>
      </c>
      <c r="H260" s="12" t="s">
        <v>3104</v>
      </c>
      <c r="I260" s="20">
        <v>32211.23</v>
      </c>
      <c r="J260" s="12" t="s">
        <v>2247</v>
      </c>
      <c r="K260" s="12" t="s">
        <v>3377</v>
      </c>
      <c r="L260" s="12" t="s">
        <v>2827</v>
      </c>
      <c r="M260" s="12"/>
      <c r="N260" s="12" t="s">
        <v>3378</v>
      </c>
      <c r="O260" s="20">
        <v>0</v>
      </c>
      <c r="P260" s="20">
        <v>14300</v>
      </c>
      <c r="Q260" s="20">
        <v>0</v>
      </c>
      <c r="R260" s="20">
        <v>0</v>
      </c>
      <c r="S260" s="20">
        <v>1360</v>
      </c>
      <c r="U260" s="22" t="str">
        <f>IFERROR(VLOOKUP(B260,[1]Planilha1!$A$1:$B$34,2,FALSE),"Liberado")</f>
        <v>Pendente Revisão Trabalhista e Ajustes</v>
      </c>
    </row>
    <row r="261" spans="1:21" s="21" customFormat="1" ht="20.100000000000001" customHeight="1" x14ac:dyDescent="0.2">
      <c r="A261" s="12" t="s">
        <v>55</v>
      </c>
      <c r="B261" s="18" t="s">
        <v>239</v>
      </c>
      <c r="C261" s="12" t="s">
        <v>323</v>
      </c>
      <c r="D261" s="12" t="s">
        <v>664</v>
      </c>
      <c r="E261" s="19" t="s">
        <v>5</v>
      </c>
      <c r="F261" s="19" t="s">
        <v>6</v>
      </c>
      <c r="G261" s="19" t="s">
        <v>3424</v>
      </c>
      <c r="H261" s="12" t="s">
        <v>3425</v>
      </c>
      <c r="I261" s="20">
        <v>10062.299999999999</v>
      </c>
      <c r="J261" s="12" t="s">
        <v>2258</v>
      </c>
      <c r="K261" s="12" t="s">
        <v>3426</v>
      </c>
      <c r="L261" s="12" t="s">
        <v>2368</v>
      </c>
      <c r="M261" s="12"/>
      <c r="N261" s="12" t="s">
        <v>3427</v>
      </c>
      <c r="O261" s="20">
        <v>0</v>
      </c>
      <c r="P261" s="20">
        <v>9843.51</v>
      </c>
      <c r="Q261" s="20">
        <v>0</v>
      </c>
      <c r="R261" s="20">
        <v>0</v>
      </c>
      <c r="S261" s="20">
        <v>720</v>
      </c>
      <c r="U261" s="22" t="str">
        <f>IFERROR(VLOOKUP(B261,[1]Planilha1!$A$1:$B$34,2,FALSE),"Liberado")</f>
        <v>Pendente Revisão Trabalhista e Ajustes</v>
      </c>
    </row>
    <row r="262" spans="1:21" s="21" customFormat="1" ht="20.100000000000001" customHeight="1" x14ac:dyDescent="0.2">
      <c r="A262" s="12" t="s">
        <v>55</v>
      </c>
      <c r="B262" s="18" t="s">
        <v>239</v>
      </c>
      <c r="C262" s="12" t="s">
        <v>323</v>
      </c>
      <c r="D262" s="12" t="s">
        <v>665</v>
      </c>
      <c r="E262" s="19" t="s">
        <v>5</v>
      </c>
      <c r="F262" s="19" t="s">
        <v>2355</v>
      </c>
      <c r="G262" s="19" t="s">
        <v>3428</v>
      </c>
      <c r="H262" s="12" t="s">
        <v>3429</v>
      </c>
      <c r="I262" s="20">
        <v>1720</v>
      </c>
      <c r="J262" s="12" t="s">
        <v>2270</v>
      </c>
      <c r="K262" s="12" t="s">
        <v>3430</v>
      </c>
      <c r="L262" s="12" t="s">
        <v>3000</v>
      </c>
      <c r="M262" s="12"/>
      <c r="N262" s="12" t="s">
        <v>3431</v>
      </c>
      <c r="O262" s="20">
        <v>0</v>
      </c>
      <c r="P262" s="20">
        <v>11720</v>
      </c>
      <c r="Q262" s="20">
        <v>0</v>
      </c>
      <c r="R262" s="20">
        <v>0</v>
      </c>
      <c r="S262" s="20">
        <v>577.6</v>
      </c>
      <c r="U262" s="22" t="str">
        <f>IFERROR(VLOOKUP(B262,[1]Planilha1!$A$1:$B$34,2,FALSE),"Liberado")</f>
        <v>Pendente Revisão Trabalhista e Ajustes</v>
      </c>
    </row>
    <row r="263" spans="1:21" s="21" customFormat="1" ht="20.100000000000001" customHeight="1" x14ac:dyDescent="0.2">
      <c r="A263" s="12" t="s">
        <v>55</v>
      </c>
      <c r="B263" s="18" t="s">
        <v>239</v>
      </c>
      <c r="C263" s="12" t="s">
        <v>519</v>
      </c>
      <c r="D263" s="12" t="s">
        <v>841</v>
      </c>
      <c r="E263" s="19" t="s">
        <v>5</v>
      </c>
      <c r="F263" s="19" t="s">
        <v>2273</v>
      </c>
      <c r="G263" s="19" t="s">
        <v>3862</v>
      </c>
      <c r="H263" s="12" t="s">
        <v>3863</v>
      </c>
      <c r="I263" s="20">
        <v>10039.36</v>
      </c>
      <c r="J263" s="12" t="s">
        <v>2247</v>
      </c>
      <c r="K263" s="12" t="s">
        <v>3864</v>
      </c>
      <c r="L263" s="12" t="s">
        <v>2249</v>
      </c>
      <c r="M263" s="12"/>
      <c r="N263" s="12" t="s">
        <v>3865</v>
      </c>
      <c r="O263" s="20">
        <v>0</v>
      </c>
      <c r="P263" s="20">
        <v>8800</v>
      </c>
      <c r="Q263" s="20">
        <v>0</v>
      </c>
      <c r="R263" s="20">
        <v>0</v>
      </c>
      <c r="S263" s="20">
        <v>640</v>
      </c>
      <c r="U263" s="22" t="str">
        <f>IFERROR(VLOOKUP(B263,[1]Planilha1!$A$1:$B$34,2,FALSE),"Liberado")</f>
        <v>Pendente Revisão Trabalhista e Ajustes</v>
      </c>
    </row>
    <row r="264" spans="1:21" s="21" customFormat="1" ht="20.100000000000001" customHeight="1" x14ac:dyDescent="0.2">
      <c r="A264" s="12" t="s">
        <v>55</v>
      </c>
      <c r="B264" s="18" t="s">
        <v>239</v>
      </c>
      <c r="C264" s="12" t="s">
        <v>427</v>
      </c>
      <c r="D264" s="12" t="s">
        <v>8648</v>
      </c>
      <c r="E264" s="19" t="s">
        <v>5</v>
      </c>
      <c r="F264" s="19" t="s">
        <v>2244</v>
      </c>
      <c r="G264" s="19" t="s">
        <v>8649</v>
      </c>
      <c r="H264" s="12" t="s">
        <v>8650</v>
      </c>
      <c r="I264" s="20">
        <v>10000</v>
      </c>
      <c r="J264" s="12" t="s">
        <v>2325</v>
      </c>
      <c r="K264" s="12" t="s">
        <v>8651</v>
      </c>
      <c r="L264" s="12" t="s">
        <v>2608</v>
      </c>
      <c r="M264" s="12"/>
      <c r="N264" s="12" t="s">
        <v>7927</v>
      </c>
      <c r="O264" s="20">
        <v>0</v>
      </c>
      <c r="P264" s="20">
        <v>10000</v>
      </c>
      <c r="Q264" s="20">
        <v>0</v>
      </c>
      <c r="R264" s="20">
        <v>0</v>
      </c>
      <c r="S264" s="20">
        <v>0</v>
      </c>
      <c r="U264" s="22" t="str">
        <f>IFERROR(VLOOKUP(B264,[1]Planilha1!$A$1:$B$34,2,FALSE),"Liberado")</f>
        <v>Pendente Revisão Trabalhista e Ajustes</v>
      </c>
    </row>
    <row r="265" spans="1:21" s="21" customFormat="1" ht="20.100000000000001" customHeight="1" x14ac:dyDescent="0.2">
      <c r="A265" s="12" t="s">
        <v>55</v>
      </c>
      <c r="B265" s="18" t="s">
        <v>239</v>
      </c>
      <c r="C265" s="12" t="s">
        <v>337</v>
      </c>
      <c r="D265" s="12" t="s">
        <v>8718</v>
      </c>
      <c r="E265" s="19" t="s">
        <v>5</v>
      </c>
      <c r="F265" s="19" t="s">
        <v>2273</v>
      </c>
      <c r="G265" s="19" t="s">
        <v>8719</v>
      </c>
      <c r="H265" s="12" t="s">
        <v>8720</v>
      </c>
      <c r="I265" s="20">
        <v>359537.3</v>
      </c>
      <c r="J265" s="12" t="s">
        <v>2325</v>
      </c>
      <c r="K265" s="12" t="s">
        <v>8721</v>
      </c>
      <c r="L265" s="12" t="s">
        <v>7869</v>
      </c>
      <c r="M265" s="12"/>
      <c r="N265" s="12" t="s">
        <v>8154</v>
      </c>
      <c r="O265" s="20">
        <v>0</v>
      </c>
      <c r="P265" s="20">
        <v>359537.3</v>
      </c>
      <c r="Q265" s="20">
        <v>0</v>
      </c>
      <c r="R265" s="20">
        <v>0</v>
      </c>
      <c r="S265" s="20">
        <v>160</v>
      </c>
      <c r="U265" s="22" t="str">
        <f>IFERROR(VLOOKUP(B265,[1]Planilha1!$A$1:$B$34,2,FALSE),"Liberado")</f>
        <v>Pendente Revisão Trabalhista e Ajustes</v>
      </c>
    </row>
    <row r="266" spans="1:21" s="21" customFormat="1" ht="20.100000000000001" customHeight="1" x14ac:dyDescent="0.2">
      <c r="A266" s="12" t="s">
        <v>55</v>
      </c>
      <c r="B266" s="18" t="s">
        <v>239</v>
      </c>
      <c r="C266" s="12" t="s">
        <v>337</v>
      </c>
      <c r="D266" s="12" t="s">
        <v>8722</v>
      </c>
      <c r="E266" s="19" t="s">
        <v>5</v>
      </c>
      <c r="F266" s="19" t="s">
        <v>2452</v>
      </c>
      <c r="G266" s="19" t="s">
        <v>8723</v>
      </c>
      <c r="H266" s="12" t="s">
        <v>8724</v>
      </c>
      <c r="I266" s="20">
        <v>150000</v>
      </c>
      <c r="J266" s="12" t="s">
        <v>2247</v>
      </c>
      <c r="K266" s="12" t="s">
        <v>8725</v>
      </c>
      <c r="L266" s="12" t="s">
        <v>8726</v>
      </c>
      <c r="M266" s="12"/>
      <c r="N266" s="12" t="s">
        <v>8727</v>
      </c>
      <c r="O266" s="20">
        <v>0</v>
      </c>
      <c r="P266" s="20">
        <v>0</v>
      </c>
      <c r="Q266" s="20">
        <v>0</v>
      </c>
      <c r="R266" s="20">
        <v>0</v>
      </c>
      <c r="S266" s="20">
        <v>200</v>
      </c>
      <c r="U266" s="22" t="str">
        <f>IFERROR(VLOOKUP(B266,[1]Planilha1!$A$1:$B$34,2,FALSE),"Liberado")</f>
        <v>Pendente Revisão Trabalhista e Ajustes</v>
      </c>
    </row>
    <row r="267" spans="1:21" s="21" customFormat="1" ht="20.100000000000001" customHeight="1" x14ac:dyDescent="0.2">
      <c r="A267" s="12" t="s">
        <v>55</v>
      </c>
      <c r="B267" s="18" t="s">
        <v>239</v>
      </c>
      <c r="C267" s="12" t="s">
        <v>331</v>
      </c>
      <c r="D267" s="12" t="s">
        <v>8728</v>
      </c>
      <c r="E267" s="19" t="s">
        <v>5</v>
      </c>
      <c r="F267" s="19" t="s">
        <v>2244</v>
      </c>
      <c r="G267" s="19" t="s">
        <v>8729</v>
      </c>
      <c r="H267" s="12" t="s">
        <v>8730</v>
      </c>
      <c r="I267" s="20">
        <v>9370</v>
      </c>
      <c r="J267" s="12" t="s">
        <v>2325</v>
      </c>
      <c r="K267" s="12" t="s">
        <v>8731</v>
      </c>
      <c r="L267" s="12" t="s">
        <v>8717</v>
      </c>
      <c r="M267" s="12"/>
      <c r="N267" s="12" t="s">
        <v>8699</v>
      </c>
      <c r="O267" s="20">
        <v>0</v>
      </c>
      <c r="P267" s="20">
        <v>10000</v>
      </c>
      <c r="Q267" s="20">
        <v>0</v>
      </c>
      <c r="R267" s="20">
        <v>0</v>
      </c>
      <c r="S267" s="20">
        <v>160</v>
      </c>
      <c r="U267" s="22" t="str">
        <f>IFERROR(VLOOKUP(B267,[1]Planilha1!$A$1:$B$34,2,FALSE),"Liberado")</f>
        <v>Pendente Revisão Trabalhista e Ajustes</v>
      </c>
    </row>
    <row r="268" spans="1:21" s="21" customFormat="1" ht="20.100000000000001" customHeight="1" x14ac:dyDescent="0.2">
      <c r="A268" s="12" t="s">
        <v>55</v>
      </c>
      <c r="B268" s="18" t="s">
        <v>239</v>
      </c>
      <c r="C268" s="12" t="s">
        <v>381</v>
      </c>
      <c r="D268" s="12" t="s">
        <v>897</v>
      </c>
      <c r="E268" s="19" t="s">
        <v>5</v>
      </c>
      <c r="F268" s="19" t="s">
        <v>2244</v>
      </c>
      <c r="G268" s="19" t="s">
        <v>4015</v>
      </c>
      <c r="H268" s="12" t="s">
        <v>2501</v>
      </c>
      <c r="I268" s="20">
        <v>1290.5</v>
      </c>
      <c r="J268" s="12" t="s">
        <v>2325</v>
      </c>
      <c r="K268" s="12" t="s">
        <v>4016</v>
      </c>
      <c r="L268" s="12" t="s">
        <v>2260</v>
      </c>
      <c r="M268" s="12"/>
      <c r="N268" s="12" t="s">
        <v>8732</v>
      </c>
      <c r="O268" s="20">
        <v>0</v>
      </c>
      <c r="P268" s="20">
        <v>7000</v>
      </c>
      <c r="Q268" s="20">
        <v>0</v>
      </c>
      <c r="R268" s="20">
        <v>0</v>
      </c>
      <c r="S268" s="20">
        <v>1920</v>
      </c>
      <c r="U268" s="22" t="str">
        <f>IFERROR(VLOOKUP(B268,[1]Planilha1!$A$1:$B$34,2,FALSE),"Liberado")</f>
        <v>Pendente Revisão Trabalhista e Ajustes</v>
      </c>
    </row>
    <row r="269" spans="1:21" s="21" customFormat="1" ht="20.100000000000001" customHeight="1" x14ac:dyDescent="0.2">
      <c r="A269" s="12" t="s">
        <v>55</v>
      </c>
      <c r="B269" s="18" t="s">
        <v>239</v>
      </c>
      <c r="C269" s="12" t="s">
        <v>381</v>
      </c>
      <c r="D269" s="12" t="s">
        <v>898</v>
      </c>
      <c r="E269" s="19" t="s">
        <v>5</v>
      </c>
      <c r="F269" s="19" t="s">
        <v>2244</v>
      </c>
      <c r="G269" s="19" t="s">
        <v>4017</v>
      </c>
      <c r="H269" s="12" t="s">
        <v>2990</v>
      </c>
      <c r="I269" s="20">
        <v>1384</v>
      </c>
      <c r="J269" s="12" t="s">
        <v>2247</v>
      </c>
      <c r="K269" s="12" t="s">
        <v>4018</v>
      </c>
      <c r="L269" s="12" t="s">
        <v>8733</v>
      </c>
      <c r="M269" s="12"/>
      <c r="N269" s="12" t="s">
        <v>4019</v>
      </c>
      <c r="O269" s="20">
        <v>7312.61</v>
      </c>
      <c r="P269" s="20">
        <v>0</v>
      </c>
      <c r="Q269" s="20">
        <v>0</v>
      </c>
      <c r="R269" s="20">
        <v>0</v>
      </c>
      <c r="S269" s="20">
        <v>1560</v>
      </c>
      <c r="U269" s="22" t="str">
        <f>IFERROR(VLOOKUP(B269,[1]Planilha1!$A$1:$B$34,2,FALSE),"Liberado")</f>
        <v>Pendente Revisão Trabalhista e Ajustes</v>
      </c>
    </row>
    <row r="270" spans="1:21" s="21" customFormat="1" ht="20.100000000000001" customHeight="1" x14ac:dyDescent="0.2">
      <c r="A270" s="12" t="s">
        <v>55</v>
      </c>
      <c r="B270" s="18" t="s">
        <v>239</v>
      </c>
      <c r="C270" s="12" t="s">
        <v>381</v>
      </c>
      <c r="D270" s="12" t="s">
        <v>899</v>
      </c>
      <c r="E270" s="19" t="s">
        <v>5</v>
      </c>
      <c r="F270" s="19" t="s">
        <v>12</v>
      </c>
      <c r="G270" s="19" t="s">
        <v>4020</v>
      </c>
      <c r="H270" s="12" t="s">
        <v>2501</v>
      </c>
      <c r="I270" s="20">
        <v>934.43</v>
      </c>
      <c r="J270" s="12" t="s">
        <v>2325</v>
      </c>
      <c r="K270" s="12" t="s">
        <v>4021</v>
      </c>
      <c r="L270" s="12" t="s">
        <v>2260</v>
      </c>
      <c r="M270" s="12"/>
      <c r="N270" s="12" t="s">
        <v>7927</v>
      </c>
      <c r="O270" s="20">
        <v>0</v>
      </c>
      <c r="P270" s="20">
        <v>1500</v>
      </c>
      <c r="Q270" s="20">
        <v>0</v>
      </c>
      <c r="R270" s="20">
        <v>0</v>
      </c>
      <c r="S270" s="20">
        <v>840</v>
      </c>
      <c r="U270" s="22" t="str">
        <f>IFERROR(VLOOKUP(B270,[1]Planilha1!$A$1:$B$34,2,FALSE),"Liberado")</f>
        <v>Pendente Revisão Trabalhista e Ajustes</v>
      </c>
    </row>
    <row r="271" spans="1:21" s="21" customFormat="1" ht="20.100000000000001" customHeight="1" x14ac:dyDescent="0.2">
      <c r="A271" s="12" t="s">
        <v>55</v>
      </c>
      <c r="B271" s="18" t="s">
        <v>239</v>
      </c>
      <c r="C271" s="12" t="s">
        <v>381</v>
      </c>
      <c r="D271" s="12" t="s">
        <v>900</v>
      </c>
      <c r="E271" s="19" t="s">
        <v>5</v>
      </c>
      <c r="F271" s="19" t="s">
        <v>2244</v>
      </c>
      <c r="G271" s="19" t="s">
        <v>4022</v>
      </c>
      <c r="H271" s="12" t="s">
        <v>2501</v>
      </c>
      <c r="I271" s="20">
        <v>8225</v>
      </c>
      <c r="J271" s="12" t="s">
        <v>2247</v>
      </c>
      <c r="K271" s="12" t="s">
        <v>4023</v>
      </c>
      <c r="L271" s="12" t="s">
        <v>2249</v>
      </c>
      <c r="M271" s="12"/>
      <c r="N271" s="12" t="s">
        <v>2323</v>
      </c>
      <c r="O271" s="20">
        <v>0</v>
      </c>
      <c r="P271" s="20">
        <v>15000</v>
      </c>
      <c r="Q271" s="20">
        <v>0</v>
      </c>
      <c r="R271" s="20">
        <v>0</v>
      </c>
      <c r="S271" s="20">
        <v>760</v>
      </c>
      <c r="U271" s="22" t="str">
        <f>IFERROR(VLOOKUP(B271,[1]Planilha1!$A$1:$B$34,2,FALSE),"Liberado")</f>
        <v>Pendente Revisão Trabalhista e Ajustes</v>
      </c>
    </row>
    <row r="272" spans="1:21" s="21" customFormat="1" ht="20.100000000000001" customHeight="1" x14ac:dyDescent="0.2">
      <c r="A272" s="12" t="s">
        <v>55</v>
      </c>
      <c r="B272" s="18" t="s">
        <v>239</v>
      </c>
      <c r="C272" s="12" t="s">
        <v>381</v>
      </c>
      <c r="D272" s="12" t="s">
        <v>8734</v>
      </c>
      <c r="E272" s="19" t="s">
        <v>5</v>
      </c>
      <c r="F272" s="19" t="s">
        <v>2308</v>
      </c>
      <c r="G272" s="19" t="s">
        <v>8735</v>
      </c>
      <c r="H272" s="12" t="s">
        <v>8736</v>
      </c>
      <c r="I272" s="20">
        <v>1168.3599999999999</v>
      </c>
      <c r="J272" s="12" t="s">
        <v>2247</v>
      </c>
      <c r="K272" s="12" t="s">
        <v>8737</v>
      </c>
      <c r="L272" s="12" t="s">
        <v>3974</v>
      </c>
      <c r="M272" s="12"/>
      <c r="N272" s="12" t="s">
        <v>8738</v>
      </c>
      <c r="O272" s="20">
        <v>0</v>
      </c>
      <c r="P272" s="20">
        <v>0</v>
      </c>
      <c r="Q272" s="20">
        <v>0</v>
      </c>
      <c r="R272" s="20">
        <v>0</v>
      </c>
      <c r="S272" s="20">
        <v>200</v>
      </c>
      <c r="U272" s="22" t="str">
        <f>IFERROR(VLOOKUP(B272,[1]Planilha1!$A$1:$B$34,2,FALSE),"Liberado")</f>
        <v>Pendente Revisão Trabalhista e Ajustes</v>
      </c>
    </row>
    <row r="273" spans="1:21" s="21" customFormat="1" ht="20.100000000000001" customHeight="1" x14ac:dyDescent="0.2">
      <c r="A273" s="12" t="s">
        <v>55</v>
      </c>
      <c r="B273" s="18" t="s">
        <v>239</v>
      </c>
      <c r="C273" s="12" t="s">
        <v>381</v>
      </c>
      <c r="D273" s="12" t="s">
        <v>901</v>
      </c>
      <c r="E273" s="19" t="s">
        <v>5</v>
      </c>
      <c r="F273" s="19" t="s">
        <v>2244</v>
      </c>
      <c r="G273" s="19" t="s">
        <v>4024</v>
      </c>
      <c r="H273" s="12" t="s">
        <v>2530</v>
      </c>
      <c r="I273" s="20">
        <v>41626.61</v>
      </c>
      <c r="J273" s="12" t="s">
        <v>2247</v>
      </c>
      <c r="K273" s="12" t="s">
        <v>4025</v>
      </c>
      <c r="L273" s="12" t="s">
        <v>2249</v>
      </c>
      <c r="M273" s="12"/>
      <c r="N273" s="12" t="s">
        <v>4026</v>
      </c>
      <c r="O273" s="20">
        <v>0</v>
      </c>
      <c r="P273" s="20">
        <v>8800</v>
      </c>
      <c r="Q273" s="20">
        <v>0</v>
      </c>
      <c r="R273" s="20">
        <v>0</v>
      </c>
      <c r="S273" s="20">
        <v>560</v>
      </c>
      <c r="U273" s="22" t="str">
        <f>IFERROR(VLOOKUP(B273,[1]Planilha1!$A$1:$B$34,2,FALSE),"Liberado")</f>
        <v>Pendente Revisão Trabalhista e Ajustes</v>
      </c>
    </row>
    <row r="274" spans="1:21" s="21" customFormat="1" ht="20.100000000000001" customHeight="1" x14ac:dyDescent="0.2">
      <c r="A274" s="12" t="s">
        <v>55</v>
      </c>
      <c r="B274" s="18" t="s">
        <v>239</v>
      </c>
      <c r="C274" s="12" t="s">
        <v>381</v>
      </c>
      <c r="D274" s="12" t="s">
        <v>8739</v>
      </c>
      <c r="E274" s="19" t="s">
        <v>5</v>
      </c>
      <c r="F274" s="19" t="s">
        <v>2273</v>
      </c>
      <c r="G274" s="19" t="s">
        <v>8740</v>
      </c>
      <c r="H274" s="12" t="s">
        <v>4068</v>
      </c>
      <c r="I274" s="20">
        <v>1764</v>
      </c>
      <c r="J274" s="12" t="s">
        <v>2247</v>
      </c>
      <c r="K274" s="12" t="s">
        <v>8741</v>
      </c>
      <c r="L274" s="12" t="s">
        <v>2677</v>
      </c>
      <c r="M274" s="12"/>
      <c r="N274" s="12" t="s">
        <v>8742</v>
      </c>
      <c r="O274" s="20">
        <v>0</v>
      </c>
      <c r="P274" s="20">
        <v>10500</v>
      </c>
      <c r="Q274" s="20">
        <v>0</v>
      </c>
      <c r="R274" s="20">
        <v>0</v>
      </c>
      <c r="S274" s="20">
        <v>256</v>
      </c>
      <c r="U274" s="22" t="str">
        <f>IFERROR(VLOOKUP(B274,[1]Planilha1!$A$1:$B$34,2,FALSE),"Liberado")</f>
        <v>Pendente Revisão Trabalhista e Ajustes</v>
      </c>
    </row>
    <row r="275" spans="1:21" s="21" customFormat="1" ht="20.100000000000001" customHeight="1" x14ac:dyDescent="0.2">
      <c r="A275" s="12" t="s">
        <v>55</v>
      </c>
      <c r="B275" s="18" t="s">
        <v>239</v>
      </c>
      <c r="C275" s="12" t="s">
        <v>381</v>
      </c>
      <c r="D275" s="12" t="s">
        <v>8734</v>
      </c>
      <c r="E275" s="19" t="s">
        <v>5</v>
      </c>
      <c r="F275" s="19" t="s">
        <v>2244</v>
      </c>
      <c r="G275" s="19" t="s">
        <v>7768</v>
      </c>
      <c r="H275" s="12" t="s">
        <v>3231</v>
      </c>
      <c r="I275" s="20">
        <v>20700</v>
      </c>
      <c r="J275" s="12" t="s">
        <v>2247</v>
      </c>
      <c r="K275" s="12" t="s">
        <v>8743</v>
      </c>
      <c r="L275" s="12" t="s">
        <v>2249</v>
      </c>
      <c r="M275" s="12"/>
      <c r="N275" s="12" t="s">
        <v>8744</v>
      </c>
      <c r="O275" s="20">
        <v>0</v>
      </c>
      <c r="P275" s="20">
        <v>10000</v>
      </c>
      <c r="Q275" s="20">
        <v>0</v>
      </c>
      <c r="R275" s="20">
        <v>0</v>
      </c>
      <c r="S275" s="20">
        <v>240</v>
      </c>
      <c r="U275" s="22" t="str">
        <f>IFERROR(VLOOKUP(B275,[1]Planilha1!$A$1:$B$34,2,FALSE),"Liberado")</f>
        <v>Pendente Revisão Trabalhista e Ajustes</v>
      </c>
    </row>
    <row r="276" spans="1:21" s="21" customFormat="1" ht="20.100000000000001" customHeight="1" x14ac:dyDescent="0.2">
      <c r="A276" s="12" t="s">
        <v>55</v>
      </c>
      <c r="B276" s="18" t="s">
        <v>239</v>
      </c>
      <c r="C276" s="12" t="s">
        <v>381</v>
      </c>
      <c r="D276" s="12" t="s">
        <v>7771</v>
      </c>
      <c r="E276" s="19" t="s">
        <v>5</v>
      </c>
      <c r="F276" s="19" t="s">
        <v>2273</v>
      </c>
      <c r="G276" s="19" t="s">
        <v>8745</v>
      </c>
      <c r="H276" s="12" t="s">
        <v>4068</v>
      </c>
      <c r="I276" s="20">
        <v>555</v>
      </c>
      <c r="J276" s="12" t="s">
        <v>2247</v>
      </c>
      <c r="K276" s="12" t="s">
        <v>8746</v>
      </c>
      <c r="L276" s="12" t="s">
        <v>2359</v>
      </c>
      <c r="M276" s="12"/>
      <c r="N276" s="12" t="s">
        <v>2323</v>
      </c>
      <c r="O276" s="20">
        <v>11967</v>
      </c>
      <c r="P276" s="20">
        <v>0</v>
      </c>
      <c r="Q276" s="20">
        <v>0</v>
      </c>
      <c r="R276" s="20">
        <v>0</v>
      </c>
      <c r="S276" s="20">
        <v>256</v>
      </c>
      <c r="U276" s="22" t="str">
        <f>IFERROR(VLOOKUP(B276,[1]Planilha1!$A$1:$B$34,2,FALSE),"Liberado")</f>
        <v>Pendente Revisão Trabalhista e Ajustes</v>
      </c>
    </row>
    <row r="277" spans="1:21" s="21" customFormat="1" ht="20.100000000000001" customHeight="1" x14ac:dyDescent="0.2">
      <c r="A277" s="12" t="s">
        <v>55</v>
      </c>
      <c r="B277" s="18" t="s">
        <v>239</v>
      </c>
      <c r="C277" s="12" t="s">
        <v>397</v>
      </c>
      <c r="D277" s="12" t="s">
        <v>902</v>
      </c>
      <c r="E277" s="19" t="s">
        <v>5</v>
      </c>
      <c r="F277" s="19" t="s">
        <v>10</v>
      </c>
      <c r="G277" s="19" t="s">
        <v>4027</v>
      </c>
      <c r="H277" s="12" t="s">
        <v>2501</v>
      </c>
      <c r="I277" s="20">
        <v>5200</v>
      </c>
      <c r="J277" s="12" t="s">
        <v>2325</v>
      </c>
      <c r="K277" s="12" t="s">
        <v>4028</v>
      </c>
      <c r="L277" s="12" t="s">
        <v>2260</v>
      </c>
      <c r="M277" s="12"/>
      <c r="N277" s="12" t="s">
        <v>7927</v>
      </c>
      <c r="O277" s="20">
        <v>0</v>
      </c>
      <c r="P277" s="20">
        <v>10000</v>
      </c>
      <c r="Q277" s="20">
        <v>0</v>
      </c>
      <c r="R277" s="20">
        <v>0</v>
      </c>
      <c r="S277" s="20">
        <v>1200</v>
      </c>
      <c r="U277" s="22" t="str">
        <f>IFERROR(VLOOKUP(B277,[1]Planilha1!$A$1:$B$34,2,FALSE),"Liberado")</f>
        <v>Pendente Revisão Trabalhista e Ajustes</v>
      </c>
    </row>
    <row r="278" spans="1:21" s="21" customFormat="1" ht="20.100000000000001" customHeight="1" x14ac:dyDescent="0.2">
      <c r="A278" s="12" t="s">
        <v>55</v>
      </c>
      <c r="B278" s="18" t="s">
        <v>239</v>
      </c>
      <c r="C278" s="12" t="s">
        <v>397</v>
      </c>
      <c r="D278" s="12" t="s">
        <v>8747</v>
      </c>
      <c r="E278" s="19" t="s">
        <v>5</v>
      </c>
      <c r="F278" s="19" t="s">
        <v>10</v>
      </c>
      <c r="G278" s="19" t="s">
        <v>7775</v>
      </c>
      <c r="H278" s="12" t="s">
        <v>2501</v>
      </c>
      <c r="I278" s="20">
        <v>12000</v>
      </c>
      <c r="J278" s="12" t="s">
        <v>2247</v>
      </c>
      <c r="K278" s="12" t="s">
        <v>8748</v>
      </c>
      <c r="L278" s="12" t="s">
        <v>2249</v>
      </c>
      <c r="M278" s="12"/>
      <c r="N278" s="12" t="s">
        <v>8749</v>
      </c>
      <c r="O278" s="20">
        <v>0</v>
      </c>
      <c r="P278" s="20">
        <v>10000</v>
      </c>
      <c r="Q278" s="20">
        <v>0</v>
      </c>
      <c r="R278" s="20">
        <v>0</v>
      </c>
      <c r="S278" s="20">
        <v>600</v>
      </c>
      <c r="U278" s="22" t="str">
        <f>IFERROR(VLOOKUP(B278,[1]Planilha1!$A$1:$B$34,2,FALSE),"Liberado")</f>
        <v>Pendente Revisão Trabalhista e Ajustes</v>
      </c>
    </row>
    <row r="279" spans="1:21" s="21" customFormat="1" ht="20.100000000000001" customHeight="1" x14ac:dyDescent="0.2">
      <c r="A279" s="12" t="s">
        <v>55</v>
      </c>
      <c r="B279" s="18" t="s">
        <v>239</v>
      </c>
      <c r="C279" s="12" t="s">
        <v>411</v>
      </c>
      <c r="D279" s="12" t="s">
        <v>903</v>
      </c>
      <c r="E279" s="19" t="s">
        <v>5</v>
      </c>
      <c r="F279" s="19" t="s">
        <v>2244</v>
      </c>
      <c r="G279" s="19" t="s">
        <v>4029</v>
      </c>
      <c r="H279" s="12" t="s">
        <v>4030</v>
      </c>
      <c r="I279" s="20">
        <v>7717.5</v>
      </c>
      <c r="J279" s="12" t="s">
        <v>2325</v>
      </c>
      <c r="K279" s="12" t="s">
        <v>4031</v>
      </c>
      <c r="L279" s="12" t="s">
        <v>2334</v>
      </c>
      <c r="M279" s="12"/>
      <c r="N279" s="12" t="s">
        <v>8076</v>
      </c>
      <c r="O279" s="20">
        <v>4500</v>
      </c>
      <c r="P279" s="20">
        <v>0</v>
      </c>
      <c r="Q279" s="20">
        <v>0</v>
      </c>
      <c r="R279" s="20">
        <v>0</v>
      </c>
      <c r="S279" s="20">
        <v>920</v>
      </c>
      <c r="U279" s="22" t="str">
        <f>IFERROR(VLOOKUP(B279,[1]Planilha1!$A$1:$B$34,2,FALSE),"Liberado")</f>
        <v>Pendente Revisão Trabalhista e Ajustes</v>
      </c>
    </row>
    <row r="280" spans="1:21" s="21" customFormat="1" ht="20.100000000000001" customHeight="1" x14ac:dyDescent="0.2">
      <c r="A280" s="12" t="s">
        <v>55</v>
      </c>
      <c r="B280" s="18" t="s">
        <v>239</v>
      </c>
      <c r="C280" s="12" t="s">
        <v>427</v>
      </c>
      <c r="D280" s="12" t="s">
        <v>904</v>
      </c>
      <c r="E280" s="19" t="s">
        <v>5</v>
      </c>
      <c r="F280" s="19" t="s">
        <v>2273</v>
      </c>
      <c r="G280" s="19" t="s">
        <v>4032</v>
      </c>
      <c r="H280" s="12" t="s">
        <v>4033</v>
      </c>
      <c r="I280" s="20">
        <v>7692.5</v>
      </c>
      <c r="J280" s="12" t="s">
        <v>2247</v>
      </c>
      <c r="K280" s="12" t="s">
        <v>4034</v>
      </c>
      <c r="L280" s="12" t="s">
        <v>2299</v>
      </c>
      <c r="M280" s="12"/>
      <c r="N280" s="12" t="s">
        <v>2323</v>
      </c>
      <c r="O280" s="20">
        <v>0</v>
      </c>
      <c r="P280" s="20">
        <v>10000</v>
      </c>
      <c r="Q280" s="20">
        <v>0</v>
      </c>
      <c r="R280" s="20">
        <v>0</v>
      </c>
      <c r="S280" s="20">
        <v>1040</v>
      </c>
      <c r="U280" s="22" t="str">
        <f>IFERROR(VLOOKUP(B280,[1]Planilha1!$A$1:$B$34,2,FALSE),"Liberado")</f>
        <v>Pendente Revisão Trabalhista e Ajustes</v>
      </c>
    </row>
    <row r="281" spans="1:21" s="21" customFormat="1" ht="20.100000000000001" customHeight="1" x14ac:dyDescent="0.2">
      <c r="A281" s="12" t="s">
        <v>55</v>
      </c>
      <c r="B281" s="18" t="s">
        <v>239</v>
      </c>
      <c r="C281" s="12" t="s">
        <v>427</v>
      </c>
      <c r="D281" s="12" t="s">
        <v>905</v>
      </c>
      <c r="E281" s="19" t="s">
        <v>5</v>
      </c>
      <c r="F281" s="19" t="s">
        <v>14</v>
      </c>
      <c r="G281" s="19" t="s">
        <v>4035</v>
      </c>
      <c r="H281" s="12" t="s">
        <v>2663</v>
      </c>
      <c r="I281" s="20">
        <v>30800</v>
      </c>
      <c r="J281" s="12" t="s">
        <v>2247</v>
      </c>
      <c r="K281" s="12" t="s">
        <v>4036</v>
      </c>
      <c r="L281" s="12" t="s">
        <v>3974</v>
      </c>
      <c r="M281" s="12"/>
      <c r="N281" s="12" t="s">
        <v>2323</v>
      </c>
      <c r="O281" s="20">
        <v>0</v>
      </c>
      <c r="P281" s="20">
        <v>15000</v>
      </c>
      <c r="Q281" s="20">
        <v>0</v>
      </c>
      <c r="R281" s="20">
        <v>0</v>
      </c>
      <c r="S281" s="20">
        <v>800</v>
      </c>
      <c r="U281" s="22" t="str">
        <f>IFERROR(VLOOKUP(B281,[1]Planilha1!$A$1:$B$34,2,FALSE),"Liberado")</f>
        <v>Pendente Revisão Trabalhista e Ajustes</v>
      </c>
    </row>
    <row r="282" spans="1:21" s="21" customFormat="1" ht="20.100000000000001" customHeight="1" x14ac:dyDescent="0.2">
      <c r="A282" s="12" t="s">
        <v>55</v>
      </c>
      <c r="B282" s="18" t="s">
        <v>239</v>
      </c>
      <c r="C282" s="12" t="s">
        <v>427</v>
      </c>
      <c r="D282" s="12" t="s">
        <v>906</v>
      </c>
      <c r="E282" s="19" t="s">
        <v>5</v>
      </c>
      <c r="F282" s="19" t="s">
        <v>2255</v>
      </c>
      <c r="G282" s="19" t="s">
        <v>4037</v>
      </c>
      <c r="H282" s="12" t="s">
        <v>2663</v>
      </c>
      <c r="I282" s="20">
        <v>88000</v>
      </c>
      <c r="J282" s="12" t="s">
        <v>2247</v>
      </c>
      <c r="K282" s="12" t="s">
        <v>4038</v>
      </c>
      <c r="L282" s="12" t="s">
        <v>2249</v>
      </c>
      <c r="M282" s="12"/>
      <c r="N282" s="12" t="s">
        <v>4039</v>
      </c>
      <c r="O282" s="20">
        <v>0</v>
      </c>
      <c r="P282" s="20">
        <v>10000</v>
      </c>
      <c r="Q282" s="20">
        <v>0</v>
      </c>
      <c r="R282" s="20">
        <v>0</v>
      </c>
      <c r="S282" s="20">
        <v>560</v>
      </c>
      <c r="U282" s="22" t="str">
        <f>IFERROR(VLOOKUP(B282,[1]Planilha1!$A$1:$B$34,2,FALSE),"Liberado")</f>
        <v>Pendente Revisão Trabalhista e Ajustes</v>
      </c>
    </row>
    <row r="283" spans="1:21" s="21" customFormat="1" ht="20.100000000000001" customHeight="1" x14ac:dyDescent="0.2">
      <c r="A283" s="12" t="s">
        <v>55</v>
      </c>
      <c r="B283" s="18" t="s">
        <v>239</v>
      </c>
      <c r="C283" s="12" t="s">
        <v>427</v>
      </c>
      <c r="D283" s="12" t="s">
        <v>8750</v>
      </c>
      <c r="E283" s="19" t="s">
        <v>5</v>
      </c>
      <c r="F283" s="19" t="s">
        <v>4670</v>
      </c>
      <c r="G283" s="19" t="s">
        <v>8751</v>
      </c>
      <c r="H283" s="12" t="s">
        <v>8105</v>
      </c>
      <c r="I283" s="20">
        <v>8906.16</v>
      </c>
      <c r="J283" s="12" t="s">
        <v>2325</v>
      </c>
      <c r="K283" s="12" t="s">
        <v>8752</v>
      </c>
      <c r="L283" s="12" t="s">
        <v>2288</v>
      </c>
      <c r="M283" s="12"/>
      <c r="N283" s="12" t="s">
        <v>8154</v>
      </c>
      <c r="O283" s="20">
        <v>0</v>
      </c>
      <c r="P283" s="20">
        <v>11000</v>
      </c>
      <c r="Q283" s="20">
        <v>0</v>
      </c>
      <c r="R283" s="20">
        <v>0</v>
      </c>
      <c r="S283" s="20">
        <v>96</v>
      </c>
      <c r="U283" s="22" t="str">
        <f>IFERROR(VLOOKUP(B283,[1]Planilha1!$A$1:$B$34,2,FALSE),"Liberado")</f>
        <v>Pendente Revisão Trabalhista e Ajustes</v>
      </c>
    </row>
    <row r="284" spans="1:21" s="21" customFormat="1" ht="20.100000000000001" customHeight="1" x14ac:dyDescent="0.2">
      <c r="A284" s="12" t="s">
        <v>55</v>
      </c>
      <c r="B284" s="18" t="s">
        <v>239</v>
      </c>
      <c r="C284" s="12" t="s">
        <v>466</v>
      </c>
      <c r="D284" s="12" t="s">
        <v>908</v>
      </c>
      <c r="E284" s="19" t="s">
        <v>5</v>
      </c>
      <c r="F284" s="19" t="s">
        <v>2434</v>
      </c>
      <c r="G284" s="19" t="s">
        <v>4041</v>
      </c>
      <c r="H284" s="12" t="s">
        <v>4042</v>
      </c>
      <c r="I284" s="20">
        <v>8380</v>
      </c>
      <c r="J284" s="12" t="s">
        <v>2325</v>
      </c>
      <c r="K284" s="12" t="s">
        <v>4043</v>
      </c>
      <c r="L284" s="12" t="s">
        <v>2326</v>
      </c>
      <c r="M284" s="12"/>
      <c r="N284" s="12" t="s">
        <v>7927</v>
      </c>
      <c r="O284" s="20">
        <v>0</v>
      </c>
      <c r="P284" s="20">
        <v>10000</v>
      </c>
      <c r="Q284" s="20">
        <v>0</v>
      </c>
      <c r="R284" s="20">
        <v>0</v>
      </c>
      <c r="S284" s="20">
        <v>640</v>
      </c>
      <c r="U284" s="22" t="str">
        <f>IFERROR(VLOOKUP(B284,[1]Planilha1!$A$1:$B$34,2,FALSE),"Liberado")</f>
        <v>Pendente Revisão Trabalhista e Ajustes</v>
      </c>
    </row>
    <row r="285" spans="1:21" s="21" customFormat="1" ht="20.100000000000001" customHeight="1" x14ac:dyDescent="0.2">
      <c r="A285" s="12" t="s">
        <v>55</v>
      </c>
      <c r="B285" s="18" t="s">
        <v>239</v>
      </c>
      <c r="C285" s="12" t="s">
        <v>466</v>
      </c>
      <c r="D285" s="12" t="s">
        <v>907</v>
      </c>
      <c r="E285" s="19" t="s">
        <v>5</v>
      </c>
      <c r="F285" s="19" t="s">
        <v>2279</v>
      </c>
      <c r="G285" s="19" t="s">
        <v>4045</v>
      </c>
      <c r="H285" s="12" t="s">
        <v>4040</v>
      </c>
      <c r="I285" s="20">
        <v>84580</v>
      </c>
      <c r="J285" s="12" t="s">
        <v>2247</v>
      </c>
      <c r="K285" s="12" t="s">
        <v>4046</v>
      </c>
      <c r="L285" s="12" t="s">
        <v>8753</v>
      </c>
      <c r="M285" s="12"/>
      <c r="N285" s="12" t="s">
        <v>4047</v>
      </c>
      <c r="O285" s="20">
        <v>0</v>
      </c>
      <c r="P285" s="20">
        <v>20000</v>
      </c>
      <c r="Q285" s="20">
        <v>0</v>
      </c>
      <c r="R285" s="20">
        <v>0</v>
      </c>
      <c r="S285" s="20">
        <v>680</v>
      </c>
      <c r="U285" s="22" t="str">
        <f>IFERROR(VLOOKUP(B285,[1]Planilha1!$A$1:$B$34,2,FALSE),"Liberado")</f>
        <v>Pendente Revisão Trabalhista e Ajustes</v>
      </c>
    </row>
    <row r="286" spans="1:21" s="21" customFormat="1" ht="20.100000000000001" customHeight="1" x14ac:dyDescent="0.2">
      <c r="A286" s="12" t="s">
        <v>55</v>
      </c>
      <c r="B286" s="18" t="s">
        <v>239</v>
      </c>
      <c r="C286" s="12" t="s">
        <v>466</v>
      </c>
      <c r="D286" s="12" t="s">
        <v>8754</v>
      </c>
      <c r="E286" s="19" t="s">
        <v>5</v>
      </c>
      <c r="F286" s="19" t="s">
        <v>2244</v>
      </c>
      <c r="G286" s="19" t="s">
        <v>8755</v>
      </c>
      <c r="H286" s="12" t="s">
        <v>4057</v>
      </c>
      <c r="I286" s="20">
        <v>19254.46</v>
      </c>
      <c r="J286" s="12" t="s">
        <v>2325</v>
      </c>
      <c r="K286" s="12" t="s">
        <v>8756</v>
      </c>
      <c r="L286" s="12" t="s">
        <v>2322</v>
      </c>
      <c r="M286" s="12"/>
      <c r="N286" s="12" t="s">
        <v>8757</v>
      </c>
      <c r="O286" s="20">
        <v>10000</v>
      </c>
      <c r="P286" s="20">
        <v>0</v>
      </c>
      <c r="Q286" s="20">
        <v>0</v>
      </c>
      <c r="R286" s="20">
        <v>0</v>
      </c>
      <c r="S286" s="20">
        <v>224</v>
      </c>
      <c r="U286" s="22" t="str">
        <f>IFERROR(VLOOKUP(B286,[1]Planilha1!$A$1:$B$34,2,FALSE),"Liberado")</f>
        <v>Pendente Revisão Trabalhista e Ajustes</v>
      </c>
    </row>
    <row r="287" spans="1:21" s="21" customFormat="1" ht="20.100000000000001" customHeight="1" x14ac:dyDescent="0.2">
      <c r="A287" s="12" t="s">
        <v>55</v>
      </c>
      <c r="B287" s="18" t="s">
        <v>239</v>
      </c>
      <c r="C287" s="12" t="s">
        <v>466</v>
      </c>
      <c r="D287" s="12" t="s">
        <v>8758</v>
      </c>
      <c r="E287" s="19" t="s">
        <v>5</v>
      </c>
      <c r="F287" s="19" t="s">
        <v>10</v>
      </c>
      <c r="G287" s="19" t="s">
        <v>8759</v>
      </c>
      <c r="H287" s="12" t="s">
        <v>8760</v>
      </c>
      <c r="I287" s="20">
        <v>20073.990000000002</v>
      </c>
      <c r="J287" s="12" t="s">
        <v>2325</v>
      </c>
      <c r="K287" s="12" t="s">
        <v>8761</v>
      </c>
      <c r="L287" s="12" t="s">
        <v>2330</v>
      </c>
      <c r="M287" s="12"/>
      <c r="N287" s="12" t="s">
        <v>8699</v>
      </c>
      <c r="O287" s="20">
        <v>0</v>
      </c>
      <c r="P287" s="20">
        <v>10000</v>
      </c>
      <c r="Q287" s="20">
        <v>0</v>
      </c>
      <c r="R287" s="20">
        <v>0</v>
      </c>
      <c r="S287" s="20">
        <v>160</v>
      </c>
      <c r="U287" s="22" t="str">
        <f>IFERROR(VLOOKUP(B287,[1]Planilha1!$A$1:$B$34,2,FALSE),"Liberado")</f>
        <v>Pendente Revisão Trabalhista e Ajustes</v>
      </c>
    </row>
    <row r="288" spans="1:21" s="21" customFormat="1" ht="20.100000000000001" customHeight="1" x14ac:dyDescent="0.2">
      <c r="A288" s="12" t="s">
        <v>55</v>
      </c>
      <c r="B288" s="18" t="s">
        <v>239</v>
      </c>
      <c r="C288" s="12" t="s">
        <v>318</v>
      </c>
      <c r="D288" s="12" t="s">
        <v>8762</v>
      </c>
      <c r="E288" s="19" t="s">
        <v>5</v>
      </c>
      <c r="F288" s="19" t="s">
        <v>2308</v>
      </c>
      <c r="G288" s="19" t="s">
        <v>8763</v>
      </c>
      <c r="H288" s="12" t="s">
        <v>2890</v>
      </c>
      <c r="I288" s="20">
        <v>9300</v>
      </c>
      <c r="J288" s="12" t="s">
        <v>2247</v>
      </c>
      <c r="K288" s="12" t="s">
        <v>8764</v>
      </c>
      <c r="L288" s="12" t="s">
        <v>2359</v>
      </c>
      <c r="M288" s="12"/>
      <c r="N288" s="12" t="s">
        <v>8765</v>
      </c>
      <c r="O288" s="20">
        <v>0</v>
      </c>
      <c r="P288" s="20">
        <v>20000</v>
      </c>
      <c r="Q288" s="20">
        <v>0</v>
      </c>
      <c r="R288" s="20">
        <v>0</v>
      </c>
      <c r="S288" s="20">
        <v>1880</v>
      </c>
      <c r="U288" s="22" t="str">
        <f>IFERROR(VLOOKUP(B288,[1]Planilha1!$A$1:$B$34,2,FALSE),"Liberado")</f>
        <v>Pendente Revisão Trabalhista e Ajustes</v>
      </c>
    </row>
    <row r="289" spans="1:21" s="21" customFormat="1" ht="20.100000000000001" customHeight="1" x14ac:dyDescent="0.2">
      <c r="A289" s="12" t="s">
        <v>55</v>
      </c>
      <c r="B289" s="18" t="s">
        <v>239</v>
      </c>
      <c r="C289" s="12" t="s">
        <v>318</v>
      </c>
      <c r="D289" s="12" t="s">
        <v>909</v>
      </c>
      <c r="E289" s="19" t="s">
        <v>5</v>
      </c>
      <c r="F289" s="19" t="s">
        <v>10</v>
      </c>
      <c r="G289" s="19" t="s">
        <v>4049</v>
      </c>
      <c r="H289" s="12" t="s">
        <v>4050</v>
      </c>
      <c r="I289" s="20">
        <v>16561.240000000002</v>
      </c>
      <c r="J289" s="12" t="s">
        <v>2247</v>
      </c>
      <c r="K289" s="12" t="s">
        <v>4051</v>
      </c>
      <c r="L289" s="12" t="s">
        <v>2249</v>
      </c>
      <c r="M289" s="12"/>
      <c r="N289" s="12" t="s">
        <v>2323</v>
      </c>
      <c r="O289" s="20">
        <v>0</v>
      </c>
      <c r="P289" s="20">
        <v>15000</v>
      </c>
      <c r="Q289" s="20">
        <v>0</v>
      </c>
      <c r="R289" s="20">
        <v>0</v>
      </c>
      <c r="S289" s="20">
        <v>720</v>
      </c>
      <c r="U289" s="22" t="str">
        <f>IFERROR(VLOOKUP(B289,[1]Planilha1!$A$1:$B$34,2,FALSE),"Liberado")</f>
        <v>Pendente Revisão Trabalhista e Ajustes</v>
      </c>
    </row>
    <row r="290" spans="1:21" s="21" customFormat="1" ht="20.100000000000001" customHeight="1" x14ac:dyDescent="0.2">
      <c r="A290" s="12" t="s">
        <v>55</v>
      </c>
      <c r="B290" s="18" t="s">
        <v>239</v>
      </c>
      <c r="C290" s="12" t="s">
        <v>318</v>
      </c>
      <c r="D290" s="12" t="s">
        <v>910</v>
      </c>
      <c r="E290" s="19" t="s">
        <v>5</v>
      </c>
      <c r="F290" s="19" t="s">
        <v>2273</v>
      </c>
      <c r="G290" s="19" t="s">
        <v>4052</v>
      </c>
      <c r="H290" s="12" t="s">
        <v>2246</v>
      </c>
      <c r="I290" s="20">
        <v>10000</v>
      </c>
      <c r="J290" s="12" t="s">
        <v>2247</v>
      </c>
      <c r="K290" s="12" t="s">
        <v>4053</v>
      </c>
      <c r="L290" s="12" t="s">
        <v>2249</v>
      </c>
      <c r="M290" s="12"/>
      <c r="N290" s="12" t="s">
        <v>2323</v>
      </c>
      <c r="O290" s="20">
        <v>0</v>
      </c>
      <c r="P290" s="20">
        <v>8000</v>
      </c>
      <c r="Q290" s="20">
        <v>0</v>
      </c>
      <c r="R290" s="20">
        <v>0</v>
      </c>
      <c r="S290" s="20">
        <v>440</v>
      </c>
      <c r="U290" s="22" t="str">
        <f>IFERROR(VLOOKUP(B290,[1]Planilha1!$A$1:$B$34,2,FALSE),"Liberado")</f>
        <v>Pendente Revisão Trabalhista e Ajustes</v>
      </c>
    </row>
    <row r="291" spans="1:21" s="21" customFormat="1" ht="20.100000000000001" customHeight="1" x14ac:dyDescent="0.2">
      <c r="A291" s="12" t="s">
        <v>55</v>
      </c>
      <c r="B291" s="18" t="s">
        <v>239</v>
      </c>
      <c r="C291" s="12" t="s">
        <v>318</v>
      </c>
      <c r="D291" s="12" t="s">
        <v>911</v>
      </c>
      <c r="E291" s="19" t="s">
        <v>5</v>
      </c>
      <c r="F291" s="19" t="s">
        <v>2324</v>
      </c>
      <c r="G291" s="19" t="s">
        <v>4054</v>
      </c>
      <c r="H291" s="12" t="s">
        <v>2533</v>
      </c>
      <c r="I291" s="20">
        <v>4606.68</v>
      </c>
      <c r="J291" s="12" t="s">
        <v>2325</v>
      </c>
      <c r="K291" s="12" t="s">
        <v>4055</v>
      </c>
      <c r="L291" s="12" t="s">
        <v>2326</v>
      </c>
      <c r="M291" s="12"/>
      <c r="N291" s="12" t="s">
        <v>7927</v>
      </c>
      <c r="O291" s="20">
        <v>0</v>
      </c>
      <c r="P291" s="20">
        <v>10000</v>
      </c>
      <c r="Q291" s="20">
        <v>0</v>
      </c>
      <c r="R291" s="20">
        <v>0</v>
      </c>
      <c r="S291" s="20">
        <v>440</v>
      </c>
      <c r="U291" s="22" t="str">
        <f>IFERROR(VLOOKUP(B291,[1]Planilha1!$A$1:$B$34,2,FALSE),"Liberado")</f>
        <v>Pendente Revisão Trabalhista e Ajustes</v>
      </c>
    </row>
    <row r="292" spans="1:21" s="21" customFormat="1" ht="20.100000000000001" customHeight="1" x14ac:dyDescent="0.2">
      <c r="A292" s="12" t="s">
        <v>55</v>
      </c>
      <c r="B292" s="18" t="s">
        <v>239</v>
      </c>
      <c r="C292" s="12" t="s">
        <v>318</v>
      </c>
      <c r="D292" s="12" t="s">
        <v>8766</v>
      </c>
      <c r="E292" s="19" t="s">
        <v>5</v>
      </c>
      <c r="F292" s="19" t="s">
        <v>2273</v>
      </c>
      <c r="G292" s="19" t="s">
        <v>7767</v>
      </c>
      <c r="H292" s="12" t="s">
        <v>2246</v>
      </c>
      <c r="I292" s="20">
        <v>70400</v>
      </c>
      <c r="J292" s="12" t="s">
        <v>2247</v>
      </c>
      <c r="K292" s="12" t="s">
        <v>8767</v>
      </c>
      <c r="L292" s="12" t="s">
        <v>2249</v>
      </c>
      <c r="M292" s="12"/>
      <c r="N292" s="12" t="s">
        <v>8768</v>
      </c>
      <c r="O292" s="20">
        <v>0</v>
      </c>
      <c r="P292" s="20">
        <v>10000</v>
      </c>
      <c r="Q292" s="20">
        <v>0</v>
      </c>
      <c r="R292" s="20">
        <v>0</v>
      </c>
      <c r="S292" s="20">
        <v>240</v>
      </c>
      <c r="U292" s="22" t="str">
        <f>IFERROR(VLOOKUP(B292,[1]Planilha1!$A$1:$B$34,2,FALSE),"Liberado")</f>
        <v>Pendente Revisão Trabalhista e Ajustes</v>
      </c>
    </row>
    <row r="293" spans="1:21" s="21" customFormat="1" ht="20.100000000000001" customHeight="1" x14ac:dyDescent="0.2">
      <c r="A293" s="12" t="s">
        <v>55</v>
      </c>
      <c r="B293" s="18" t="s">
        <v>239</v>
      </c>
      <c r="C293" s="12" t="s">
        <v>320</v>
      </c>
      <c r="D293" s="12" t="s">
        <v>912</v>
      </c>
      <c r="E293" s="19" t="s">
        <v>5</v>
      </c>
      <c r="F293" s="19" t="s">
        <v>14</v>
      </c>
      <c r="G293" s="19" t="s">
        <v>4056</v>
      </c>
      <c r="H293" s="12" t="s">
        <v>4057</v>
      </c>
      <c r="I293" s="20">
        <v>30832.5</v>
      </c>
      <c r="J293" s="12" t="s">
        <v>2325</v>
      </c>
      <c r="K293" s="12" t="s">
        <v>4058</v>
      </c>
      <c r="L293" s="12" t="s">
        <v>2326</v>
      </c>
      <c r="M293" s="12"/>
      <c r="N293" s="12" t="s">
        <v>7927</v>
      </c>
      <c r="O293" s="20">
        <v>0</v>
      </c>
      <c r="P293" s="20">
        <v>10000</v>
      </c>
      <c r="Q293" s="20">
        <v>0</v>
      </c>
      <c r="R293" s="20">
        <v>0</v>
      </c>
      <c r="S293" s="20">
        <v>544</v>
      </c>
      <c r="U293" s="22" t="str">
        <f>IFERROR(VLOOKUP(B293,[1]Planilha1!$A$1:$B$34,2,FALSE),"Liberado")</f>
        <v>Pendente Revisão Trabalhista e Ajustes</v>
      </c>
    </row>
    <row r="294" spans="1:21" s="21" customFormat="1" ht="20.100000000000001" customHeight="1" x14ac:dyDescent="0.2">
      <c r="A294" s="12" t="s">
        <v>55</v>
      </c>
      <c r="B294" s="18" t="s">
        <v>239</v>
      </c>
      <c r="C294" s="12" t="s">
        <v>320</v>
      </c>
      <c r="D294" s="12" t="s">
        <v>8769</v>
      </c>
      <c r="E294" s="19" t="s">
        <v>5</v>
      </c>
      <c r="F294" s="19" t="s">
        <v>2244</v>
      </c>
      <c r="G294" s="19" t="s">
        <v>7773</v>
      </c>
      <c r="H294" s="12" t="s">
        <v>4042</v>
      </c>
      <c r="I294" s="20">
        <v>20000</v>
      </c>
      <c r="J294" s="12" t="s">
        <v>2247</v>
      </c>
      <c r="K294" s="12" t="s">
        <v>8770</v>
      </c>
      <c r="L294" s="12" t="s">
        <v>2249</v>
      </c>
      <c r="M294" s="12"/>
      <c r="N294" s="12" t="s">
        <v>8771</v>
      </c>
      <c r="O294" s="20">
        <v>0</v>
      </c>
      <c r="P294" s="20">
        <v>10000</v>
      </c>
      <c r="Q294" s="20">
        <v>0</v>
      </c>
      <c r="R294" s="20">
        <v>0</v>
      </c>
      <c r="S294" s="20">
        <v>600</v>
      </c>
      <c r="U294" s="22" t="str">
        <f>IFERROR(VLOOKUP(B294,[1]Planilha1!$A$1:$B$34,2,FALSE),"Liberado")</f>
        <v>Pendente Revisão Trabalhista e Ajustes</v>
      </c>
    </row>
    <row r="295" spans="1:21" s="21" customFormat="1" ht="20.100000000000001" customHeight="1" x14ac:dyDescent="0.2">
      <c r="A295" s="12" t="s">
        <v>55</v>
      </c>
      <c r="B295" s="18" t="s">
        <v>239</v>
      </c>
      <c r="C295" s="12" t="s">
        <v>320</v>
      </c>
      <c r="D295" s="12" t="s">
        <v>913</v>
      </c>
      <c r="E295" s="19" t="s">
        <v>5</v>
      </c>
      <c r="F295" s="19" t="s">
        <v>2273</v>
      </c>
      <c r="G295" s="19" t="s">
        <v>4059</v>
      </c>
      <c r="H295" s="12" t="s">
        <v>4060</v>
      </c>
      <c r="I295" s="20">
        <v>44744</v>
      </c>
      <c r="J295" s="12" t="s">
        <v>2247</v>
      </c>
      <c r="K295" s="12" t="s">
        <v>4061</v>
      </c>
      <c r="L295" s="12" t="s">
        <v>2299</v>
      </c>
      <c r="M295" s="12"/>
      <c r="N295" s="12" t="s">
        <v>4063</v>
      </c>
      <c r="O295" s="20">
        <v>0</v>
      </c>
      <c r="P295" s="20">
        <v>15000</v>
      </c>
      <c r="Q295" s="20">
        <v>0</v>
      </c>
      <c r="R295" s="20">
        <v>0</v>
      </c>
      <c r="S295" s="20">
        <v>520</v>
      </c>
      <c r="U295" s="22" t="str">
        <f>IFERROR(VLOOKUP(B295,[1]Planilha1!$A$1:$B$34,2,FALSE),"Liberado")</f>
        <v>Pendente Revisão Trabalhista e Ajustes</v>
      </c>
    </row>
    <row r="296" spans="1:21" s="21" customFormat="1" ht="20.100000000000001" customHeight="1" x14ac:dyDescent="0.2">
      <c r="A296" s="12" t="s">
        <v>55</v>
      </c>
      <c r="B296" s="18" t="s">
        <v>239</v>
      </c>
      <c r="C296" s="12" t="s">
        <v>320</v>
      </c>
      <c r="D296" s="12" t="s">
        <v>8772</v>
      </c>
      <c r="E296" s="19" t="s">
        <v>5</v>
      </c>
      <c r="F296" s="19" t="s">
        <v>2244</v>
      </c>
      <c r="G296" s="19" t="s">
        <v>8773</v>
      </c>
      <c r="H296" s="12" t="s">
        <v>4060</v>
      </c>
      <c r="I296" s="20">
        <v>20000</v>
      </c>
      <c r="J296" s="12" t="s">
        <v>2325</v>
      </c>
      <c r="K296" s="12" t="s">
        <v>8774</v>
      </c>
      <c r="L296" s="12" t="s">
        <v>2871</v>
      </c>
      <c r="M296" s="12"/>
      <c r="N296" s="12" t="s">
        <v>7927</v>
      </c>
      <c r="O296" s="20">
        <v>0</v>
      </c>
      <c r="P296" s="20">
        <v>10000</v>
      </c>
      <c r="Q296" s="20">
        <v>0</v>
      </c>
      <c r="R296" s="20">
        <v>0</v>
      </c>
      <c r="S296" s="20">
        <v>200</v>
      </c>
      <c r="U296" s="22" t="str">
        <f>IFERROR(VLOOKUP(B296,[1]Planilha1!$A$1:$B$34,2,FALSE),"Liberado")</f>
        <v>Pendente Revisão Trabalhista e Ajustes</v>
      </c>
    </row>
    <row r="297" spans="1:21" s="21" customFormat="1" ht="20.100000000000001" customHeight="1" x14ac:dyDescent="0.2">
      <c r="A297" s="12" t="s">
        <v>55</v>
      </c>
      <c r="B297" s="18" t="s">
        <v>239</v>
      </c>
      <c r="C297" s="12" t="s">
        <v>519</v>
      </c>
      <c r="D297" s="12" t="s">
        <v>914</v>
      </c>
      <c r="E297" s="19" t="s">
        <v>5</v>
      </c>
      <c r="F297" s="19" t="s">
        <v>2244</v>
      </c>
      <c r="G297" s="19" t="s">
        <v>4065</v>
      </c>
      <c r="H297" s="12" t="s">
        <v>2501</v>
      </c>
      <c r="I297" s="20">
        <v>1213</v>
      </c>
      <c r="J297" s="12" t="s">
        <v>2247</v>
      </c>
      <c r="K297" s="12" t="s">
        <v>4066</v>
      </c>
      <c r="L297" s="12" t="s">
        <v>2334</v>
      </c>
      <c r="M297" s="12"/>
      <c r="N297" s="12" t="s">
        <v>4067</v>
      </c>
      <c r="O297" s="20">
        <v>0</v>
      </c>
      <c r="P297" s="20">
        <v>12542</v>
      </c>
      <c r="Q297" s="20">
        <v>0</v>
      </c>
      <c r="R297" s="20">
        <v>0</v>
      </c>
      <c r="S297" s="20">
        <v>1920</v>
      </c>
      <c r="U297" s="22" t="str">
        <f>IFERROR(VLOOKUP(B297,[1]Planilha1!$A$1:$B$34,2,FALSE),"Liberado")</f>
        <v>Pendente Revisão Trabalhista e Ajustes</v>
      </c>
    </row>
    <row r="298" spans="1:21" s="21" customFormat="1" ht="20.100000000000001" customHeight="1" x14ac:dyDescent="0.2">
      <c r="A298" s="12" t="s">
        <v>55</v>
      </c>
      <c r="B298" s="18" t="s">
        <v>239</v>
      </c>
      <c r="C298" s="12" t="s">
        <v>519</v>
      </c>
      <c r="D298" s="12" t="s">
        <v>914</v>
      </c>
      <c r="E298" s="19" t="s">
        <v>5</v>
      </c>
      <c r="F298" s="19" t="s">
        <v>2324</v>
      </c>
      <c r="G298" s="19" t="s">
        <v>7774</v>
      </c>
      <c r="H298" s="12" t="s">
        <v>3863</v>
      </c>
      <c r="I298" s="20">
        <v>8465</v>
      </c>
      <c r="J298" s="12" t="s">
        <v>2247</v>
      </c>
      <c r="K298" s="12" t="s">
        <v>8775</v>
      </c>
      <c r="L298" s="12" t="s">
        <v>2249</v>
      </c>
      <c r="M298" s="12"/>
      <c r="N298" s="12" t="s">
        <v>2323</v>
      </c>
      <c r="O298" s="20">
        <v>0</v>
      </c>
      <c r="P298" s="20">
        <v>10000</v>
      </c>
      <c r="Q298" s="20">
        <v>0</v>
      </c>
      <c r="R298" s="20">
        <v>0</v>
      </c>
      <c r="S298" s="20">
        <v>600</v>
      </c>
      <c r="U298" s="22" t="str">
        <f>IFERROR(VLOOKUP(B298,[1]Planilha1!$A$1:$B$34,2,FALSE),"Liberado")</f>
        <v>Pendente Revisão Trabalhista e Ajustes</v>
      </c>
    </row>
    <row r="299" spans="1:21" s="21" customFormat="1" ht="20.100000000000001" customHeight="1" x14ac:dyDescent="0.2">
      <c r="A299" s="12" t="s">
        <v>55</v>
      </c>
      <c r="B299" s="18" t="s">
        <v>239</v>
      </c>
      <c r="C299" s="12" t="s">
        <v>519</v>
      </c>
      <c r="D299" s="12" t="s">
        <v>8776</v>
      </c>
      <c r="E299" s="19" t="s">
        <v>5</v>
      </c>
      <c r="F299" s="19" t="s">
        <v>2244</v>
      </c>
      <c r="G299" s="19" t="s">
        <v>8777</v>
      </c>
      <c r="H299" s="12" t="s">
        <v>8736</v>
      </c>
      <c r="I299" s="20">
        <v>13831.56</v>
      </c>
      <c r="J299" s="12" t="s">
        <v>2325</v>
      </c>
      <c r="K299" s="12" t="s">
        <v>8778</v>
      </c>
      <c r="L299" s="12" t="s">
        <v>8187</v>
      </c>
      <c r="M299" s="12"/>
      <c r="N299" s="12" t="s">
        <v>7927</v>
      </c>
      <c r="O299" s="20">
        <v>0</v>
      </c>
      <c r="P299" s="20">
        <v>10000</v>
      </c>
      <c r="Q299" s="20">
        <v>0</v>
      </c>
      <c r="R299" s="20">
        <v>0</v>
      </c>
      <c r="S299" s="20">
        <v>80</v>
      </c>
      <c r="U299" s="22" t="str">
        <f>IFERROR(VLOOKUP(B299,[1]Planilha1!$A$1:$B$34,2,FALSE),"Liberado")</f>
        <v>Pendente Revisão Trabalhista e Ajustes</v>
      </c>
    </row>
    <row r="300" spans="1:21" s="21" customFormat="1" ht="20.100000000000001" customHeight="1" x14ac:dyDescent="0.2">
      <c r="A300" s="12" t="s">
        <v>55</v>
      </c>
      <c r="B300" s="18" t="s">
        <v>239</v>
      </c>
      <c r="C300" s="12" t="s">
        <v>519</v>
      </c>
      <c r="D300" s="12" t="s">
        <v>8779</v>
      </c>
      <c r="E300" s="19" t="s">
        <v>5</v>
      </c>
      <c r="F300" s="19" t="s">
        <v>2273</v>
      </c>
      <c r="G300" s="19" t="s">
        <v>8780</v>
      </c>
      <c r="H300" s="12" t="s">
        <v>8105</v>
      </c>
      <c r="I300" s="20">
        <v>18740</v>
      </c>
      <c r="J300" s="12" t="s">
        <v>2247</v>
      </c>
      <c r="K300" s="12" t="s">
        <v>8781</v>
      </c>
      <c r="L300" s="12" t="s">
        <v>2546</v>
      </c>
      <c r="M300" s="12"/>
      <c r="N300" s="12" t="s">
        <v>8782</v>
      </c>
      <c r="O300" s="20">
        <v>0</v>
      </c>
      <c r="P300" s="20">
        <v>8000</v>
      </c>
      <c r="Q300" s="20">
        <v>0</v>
      </c>
      <c r="R300" s="20">
        <v>0</v>
      </c>
      <c r="S300" s="20">
        <v>128</v>
      </c>
      <c r="U300" s="22" t="str">
        <f>IFERROR(VLOOKUP(B300,[1]Planilha1!$A$1:$B$34,2,FALSE),"Liberado")</f>
        <v>Pendente Revisão Trabalhista e Ajustes</v>
      </c>
    </row>
    <row r="301" spans="1:21" s="21" customFormat="1" ht="20.100000000000001" customHeight="1" x14ac:dyDescent="0.2">
      <c r="A301" s="12" t="s">
        <v>55</v>
      </c>
      <c r="B301" s="18" t="s">
        <v>239</v>
      </c>
      <c r="C301" s="12" t="s">
        <v>519</v>
      </c>
      <c r="D301" s="12" t="s">
        <v>8783</v>
      </c>
      <c r="E301" s="19" t="s">
        <v>5</v>
      </c>
      <c r="F301" s="19" t="s">
        <v>2255</v>
      </c>
      <c r="G301" s="19" t="s">
        <v>8784</v>
      </c>
      <c r="H301" s="12" t="s">
        <v>4068</v>
      </c>
      <c r="I301" s="20">
        <v>25000</v>
      </c>
      <c r="J301" s="12" t="s">
        <v>2247</v>
      </c>
      <c r="K301" s="12" t="s">
        <v>8785</v>
      </c>
      <c r="L301" s="12" t="s">
        <v>2288</v>
      </c>
      <c r="M301" s="12"/>
      <c r="N301" s="12" t="s">
        <v>8786</v>
      </c>
      <c r="O301" s="20">
        <v>0</v>
      </c>
      <c r="P301" s="20">
        <v>9000</v>
      </c>
      <c r="Q301" s="20">
        <v>0</v>
      </c>
      <c r="R301" s="20">
        <v>0</v>
      </c>
      <c r="S301" s="20">
        <v>128</v>
      </c>
      <c r="U301" s="22" t="str">
        <f>IFERROR(VLOOKUP(B301,[1]Planilha1!$A$1:$B$34,2,FALSE),"Liberado")</f>
        <v>Pendente Revisão Trabalhista e Ajustes</v>
      </c>
    </row>
    <row r="302" spans="1:21" s="21" customFormat="1" ht="20.100000000000001" customHeight="1" x14ac:dyDescent="0.2">
      <c r="A302" s="12" t="s">
        <v>55</v>
      </c>
      <c r="B302" s="18" t="s">
        <v>239</v>
      </c>
      <c r="C302" s="12" t="s">
        <v>534</v>
      </c>
      <c r="D302" s="12" t="s">
        <v>915</v>
      </c>
      <c r="E302" s="19" t="s">
        <v>5</v>
      </c>
      <c r="F302" s="19" t="s">
        <v>2273</v>
      </c>
      <c r="G302" s="19" t="s">
        <v>4069</v>
      </c>
      <c r="H302" s="12" t="s">
        <v>4070</v>
      </c>
      <c r="I302" s="20">
        <v>35000</v>
      </c>
      <c r="J302" s="12" t="s">
        <v>2247</v>
      </c>
      <c r="K302" s="12" t="s">
        <v>4071</v>
      </c>
      <c r="L302" s="12" t="s">
        <v>7875</v>
      </c>
      <c r="M302" s="12"/>
      <c r="N302" s="12" t="s">
        <v>4072</v>
      </c>
      <c r="O302" s="20">
        <v>0</v>
      </c>
      <c r="P302" s="20">
        <v>10000</v>
      </c>
      <c r="Q302" s="20">
        <v>0</v>
      </c>
      <c r="R302" s="20">
        <v>0</v>
      </c>
      <c r="S302" s="20">
        <v>520</v>
      </c>
      <c r="U302" s="22" t="str">
        <f>IFERROR(VLOOKUP(B302,[1]Planilha1!$A$1:$B$34,2,FALSE),"Liberado")</f>
        <v>Pendente Revisão Trabalhista e Ajustes</v>
      </c>
    </row>
    <row r="303" spans="1:21" s="21" customFormat="1" ht="20.100000000000001" customHeight="1" x14ac:dyDescent="0.2">
      <c r="A303" s="12" t="s">
        <v>55</v>
      </c>
      <c r="B303" s="18" t="s">
        <v>239</v>
      </c>
      <c r="C303" s="12" t="s">
        <v>534</v>
      </c>
      <c r="D303" s="12" t="s">
        <v>8787</v>
      </c>
      <c r="E303" s="19" t="s">
        <v>5</v>
      </c>
      <c r="F303" s="19" t="s">
        <v>2308</v>
      </c>
      <c r="G303" s="19" t="s">
        <v>8788</v>
      </c>
      <c r="H303" s="12" t="s">
        <v>8789</v>
      </c>
      <c r="I303" s="20">
        <v>4385.3500000000004</v>
      </c>
      <c r="J303" s="12" t="s">
        <v>2325</v>
      </c>
      <c r="K303" s="12" t="s">
        <v>8790</v>
      </c>
      <c r="L303" s="12" t="s">
        <v>7869</v>
      </c>
      <c r="M303" s="12"/>
      <c r="N303" s="12" t="s">
        <v>8154</v>
      </c>
      <c r="O303" s="20">
        <v>0</v>
      </c>
      <c r="P303" s="20">
        <v>4385.3500000000004</v>
      </c>
      <c r="Q303" s="20">
        <v>0</v>
      </c>
      <c r="R303" s="20">
        <v>0</v>
      </c>
      <c r="S303" s="20">
        <v>96</v>
      </c>
      <c r="U303" s="22" t="str">
        <f>IFERROR(VLOOKUP(B303,[1]Planilha1!$A$1:$B$34,2,FALSE),"Liberado")</f>
        <v>Pendente Revisão Trabalhista e Ajustes</v>
      </c>
    </row>
    <row r="304" spans="1:21" s="21" customFormat="1" ht="20.100000000000001" customHeight="1" x14ac:dyDescent="0.2">
      <c r="A304" s="12" t="s">
        <v>55</v>
      </c>
      <c r="B304" s="18" t="s">
        <v>239</v>
      </c>
      <c r="C304" s="12" t="s">
        <v>534</v>
      </c>
      <c r="D304" s="12" t="s">
        <v>8791</v>
      </c>
      <c r="E304" s="19" t="s">
        <v>5</v>
      </c>
      <c r="F304" s="19" t="s">
        <v>2308</v>
      </c>
      <c r="G304" s="19" t="s">
        <v>8792</v>
      </c>
      <c r="H304" s="12" t="s">
        <v>8789</v>
      </c>
      <c r="I304" s="20">
        <v>2728.41</v>
      </c>
      <c r="J304" s="12" t="s">
        <v>2325</v>
      </c>
      <c r="K304" s="12" t="s">
        <v>8793</v>
      </c>
      <c r="L304" s="12" t="s">
        <v>2491</v>
      </c>
      <c r="M304" s="12"/>
      <c r="N304" s="12" t="s">
        <v>8154</v>
      </c>
      <c r="O304" s="20">
        <v>0</v>
      </c>
      <c r="P304" s="20">
        <v>2500</v>
      </c>
      <c r="Q304" s="20">
        <v>0</v>
      </c>
      <c r="R304" s="20">
        <v>0</v>
      </c>
      <c r="S304" s="20">
        <v>96</v>
      </c>
      <c r="U304" s="22" t="str">
        <f>IFERROR(VLOOKUP(B304,[1]Planilha1!$A$1:$B$34,2,FALSE),"Liberado")</f>
        <v>Pendente Revisão Trabalhista e Ajustes</v>
      </c>
    </row>
    <row r="305" spans="1:21" s="21" customFormat="1" ht="20.100000000000001" customHeight="1" x14ac:dyDescent="0.2">
      <c r="A305" s="12" t="s">
        <v>55</v>
      </c>
      <c r="B305" s="18" t="s">
        <v>239</v>
      </c>
      <c r="C305" s="12" t="s">
        <v>556</v>
      </c>
      <c r="D305" s="12" t="s">
        <v>916</v>
      </c>
      <c r="E305" s="19" t="s">
        <v>5</v>
      </c>
      <c r="F305" s="19" t="s">
        <v>2324</v>
      </c>
      <c r="G305" s="19" t="s">
        <v>4073</v>
      </c>
      <c r="H305" s="12" t="s">
        <v>4074</v>
      </c>
      <c r="I305" s="20">
        <v>5000</v>
      </c>
      <c r="J305" s="12" t="s">
        <v>2325</v>
      </c>
      <c r="K305" s="12" t="s">
        <v>4075</v>
      </c>
      <c r="L305" s="12" t="s">
        <v>8073</v>
      </c>
      <c r="M305" s="12"/>
      <c r="N305" s="12" t="s">
        <v>8794</v>
      </c>
      <c r="O305" s="20">
        <v>0</v>
      </c>
      <c r="P305" s="20">
        <v>0</v>
      </c>
      <c r="Q305" s="20">
        <v>0</v>
      </c>
      <c r="R305" s="20">
        <v>0</v>
      </c>
      <c r="S305" s="20">
        <v>1920</v>
      </c>
      <c r="U305" s="22" t="str">
        <f>IFERROR(VLOOKUP(B305,[1]Planilha1!$A$1:$B$34,2,FALSE),"Liberado")</f>
        <v>Pendente Revisão Trabalhista e Ajustes</v>
      </c>
    </row>
    <row r="306" spans="1:21" s="21" customFormat="1" ht="20.100000000000001" customHeight="1" x14ac:dyDescent="0.2">
      <c r="A306" s="12" t="s">
        <v>55</v>
      </c>
      <c r="B306" s="18" t="s">
        <v>239</v>
      </c>
      <c r="C306" s="12" t="s">
        <v>556</v>
      </c>
      <c r="D306" s="12" t="s">
        <v>917</v>
      </c>
      <c r="E306" s="19" t="s">
        <v>5</v>
      </c>
      <c r="F306" s="19" t="s">
        <v>2244</v>
      </c>
      <c r="G306" s="19" t="s">
        <v>4076</v>
      </c>
      <c r="H306" s="12" t="s">
        <v>4077</v>
      </c>
      <c r="I306" s="20">
        <v>17183.68</v>
      </c>
      <c r="J306" s="12" t="s">
        <v>2325</v>
      </c>
      <c r="K306" s="12" t="s">
        <v>4078</v>
      </c>
      <c r="L306" s="12" t="s">
        <v>2713</v>
      </c>
      <c r="M306" s="12"/>
      <c r="N306" s="12" t="s">
        <v>8111</v>
      </c>
      <c r="O306" s="20">
        <v>10000</v>
      </c>
      <c r="P306" s="20">
        <v>0</v>
      </c>
      <c r="Q306" s="20">
        <v>0</v>
      </c>
      <c r="R306" s="20">
        <v>0</v>
      </c>
      <c r="S306" s="20">
        <v>1840</v>
      </c>
      <c r="U306" s="22" t="str">
        <f>IFERROR(VLOOKUP(B306,[1]Planilha1!$A$1:$B$34,2,FALSE),"Liberado")</f>
        <v>Pendente Revisão Trabalhista e Ajustes</v>
      </c>
    </row>
    <row r="307" spans="1:21" s="21" customFormat="1" ht="20.100000000000001" customHeight="1" x14ac:dyDescent="0.2">
      <c r="A307" s="12" t="s">
        <v>55</v>
      </c>
      <c r="B307" s="18" t="s">
        <v>239</v>
      </c>
      <c r="C307" s="12" t="s">
        <v>556</v>
      </c>
      <c r="D307" s="12" t="s">
        <v>918</v>
      </c>
      <c r="E307" s="19" t="s">
        <v>5</v>
      </c>
      <c r="F307" s="19" t="s">
        <v>2255</v>
      </c>
      <c r="G307" s="19" t="s">
        <v>4079</v>
      </c>
      <c r="H307" s="12" t="s">
        <v>4077</v>
      </c>
      <c r="I307" s="20">
        <v>11954.2</v>
      </c>
      <c r="J307" s="12" t="s">
        <v>2247</v>
      </c>
      <c r="K307" s="12" t="s">
        <v>4080</v>
      </c>
      <c r="L307" s="12" t="s">
        <v>2505</v>
      </c>
      <c r="M307" s="12"/>
      <c r="N307" s="12" t="s">
        <v>2323</v>
      </c>
      <c r="O307" s="20">
        <v>0</v>
      </c>
      <c r="P307" s="20">
        <v>10000</v>
      </c>
      <c r="Q307" s="20">
        <v>0</v>
      </c>
      <c r="R307" s="20">
        <v>0</v>
      </c>
      <c r="S307" s="20">
        <v>1520</v>
      </c>
      <c r="U307" s="22" t="str">
        <f>IFERROR(VLOOKUP(B307,[1]Planilha1!$A$1:$B$34,2,FALSE),"Liberado")</f>
        <v>Pendente Revisão Trabalhista e Ajustes</v>
      </c>
    </row>
    <row r="308" spans="1:21" s="21" customFormat="1" ht="20.100000000000001" customHeight="1" x14ac:dyDescent="0.2">
      <c r="A308" s="12" t="s">
        <v>55</v>
      </c>
      <c r="B308" s="18" t="s">
        <v>239</v>
      </c>
      <c r="C308" s="12" t="s">
        <v>556</v>
      </c>
      <c r="D308" s="12" t="s">
        <v>896</v>
      </c>
      <c r="E308" s="19" t="s">
        <v>5</v>
      </c>
      <c r="F308" s="19" t="s">
        <v>2273</v>
      </c>
      <c r="G308" s="19" t="s">
        <v>4012</v>
      </c>
      <c r="H308" s="12" t="s">
        <v>4013</v>
      </c>
      <c r="I308" s="20">
        <v>15000</v>
      </c>
      <c r="J308" s="12" t="s">
        <v>2247</v>
      </c>
      <c r="K308" s="12" t="s">
        <v>4014</v>
      </c>
      <c r="L308" s="12" t="s">
        <v>8795</v>
      </c>
      <c r="M308" s="12"/>
      <c r="N308" s="12" t="s">
        <v>2323</v>
      </c>
      <c r="O308" s="20">
        <v>0</v>
      </c>
      <c r="P308" s="20">
        <v>15000</v>
      </c>
      <c r="Q308" s="20">
        <v>0</v>
      </c>
      <c r="R308" s="20">
        <v>0</v>
      </c>
      <c r="S308" s="20">
        <v>880</v>
      </c>
      <c r="U308" s="22" t="str">
        <f>IFERROR(VLOOKUP(B308,[1]Planilha1!$A$1:$B$34,2,FALSE),"Liberado")</f>
        <v>Pendente Revisão Trabalhista e Ajustes</v>
      </c>
    </row>
    <row r="309" spans="1:21" s="21" customFormat="1" ht="20.100000000000001" customHeight="1" x14ac:dyDescent="0.2">
      <c r="A309" s="12" t="s">
        <v>55</v>
      </c>
      <c r="B309" s="18" t="s">
        <v>239</v>
      </c>
      <c r="C309" s="12" t="s">
        <v>556</v>
      </c>
      <c r="D309" s="12" t="s">
        <v>919</v>
      </c>
      <c r="E309" s="19" t="s">
        <v>5</v>
      </c>
      <c r="F309" s="19" t="s">
        <v>2273</v>
      </c>
      <c r="G309" s="19" t="s">
        <v>4081</v>
      </c>
      <c r="H309" s="12" t="s">
        <v>4082</v>
      </c>
      <c r="I309" s="20">
        <v>4600</v>
      </c>
      <c r="J309" s="12" t="s">
        <v>2325</v>
      </c>
      <c r="K309" s="12" t="s">
        <v>4083</v>
      </c>
      <c r="L309" s="12" t="s">
        <v>2260</v>
      </c>
      <c r="M309" s="12"/>
      <c r="N309" s="12" t="s">
        <v>7927</v>
      </c>
      <c r="O309" s="20">
        <v>0</v>
      </c>
      <c r="P309" s="20">
        <v>10000</v>
      </c>
      <c r="Q309" s="20">
        <v>0</v>
      </c>
      <c r="R309" s="20">
        <v>0</v>
      </c>
      <c r="S309" s="20">
        <v>840</v>
      </c>
      <c r="U309" s="22" t="str">
        <f>IFERROR(VLOOKUP(B309,[1]Planilha1!$A$1:$B$34,2,FALSE),"Liberado")</f>
        <v>Pendente Revisão Trabalhista e Ajustes</v>
      </c>
    </row>
    <row r="310" spans="1:21" s="21" customFormat="1" ht="20.100000000000001" customHeight="1" x14ac:dyDescent="0.2">
      <c r="A310" s="12" t="s">
        <v>55</v>
      </c>
      <c r="B310" s="18" t="s">
        <v>239</v>
      </c>
      <c r="C310" s="12" t="s">
        <v>556</v>
      </c>
      <c r="D310" s="12" t="s">
        <v>8796</v>
      </c>
      <c r="E310" s="19" t="s">
        <v>5</v>
      </c>
      <c r="F310" s="19" t="s">
        <v>8</v>
      </c>
      <c r="G310" s="19" t="s">
        <v>8797</v>
      </c>
      <c r="H310" s="12" t="s">
        <v>4077</v>
      </c>
      <c r="I310" s="20">
        <v>2590</v>
      </c>
      <c r="J310" s="12" t="s">
        <v>2325</v>
      </c>
      <c r="K310" s="12" t="s">
        <v>8798</v>
      </c>
      <c r="L310" s="12" t="s">
        <v>2260</v>
      </c>
      <c r="M310" s="12"/>
      <c r="N310" s="12" t="s">
        <v>8799</v>
      </c>
      <c r="O310" s="20">
        <v>0</v>
      </c>
      <c r="P310" s="20">
        <v>10000</v>
      </c>
      <c r="Q310" s="20">
        <v>0</v>
      </c>
      <c r="R310" s="20">
        <v>0</v>
      </c>
      <c r="S310" s="20">
        <v>630</v>
      </c>
      <c r="U310" s="22" t="str">
        <f>IFERROR(VLOOKUP(B310,[1]Planilha1!$A$1:$B$34,2,FALSE),"Liberado")</f>
        <v>Pendente Revisão Trabalhista e Ajustes</v>
      </c>
    </row>
    <row r="311" spans="1:21" s="21" customFormat="1" ht="20.100000000000001" customHeight="1" x14ac:dyDescent="0.2">
      <c r="A311" s="12" t="s">
        <v>55</v>
      </c>
      <c r="B311" s="18" t="s">
        <v>239</v>
      </c>
      <c r="C311" s="12" t="s">
        <v>556</v>
      </c>
      <c r="D311" s="12" t="s">
        <v>7772</v>
      </c>
      <c r="E311" s="19" t="s">
        <v>5</v>
      </c>
      <c r="F311" s="19" t="s">
        <v>2273</v>
      </c>
      <c r="G311" s="19" t="s">
        <v>8800</v>
      </c>
      <c r="H311" s="12" t="s">
        <v>8801</v>
      </c>
      <c r="I311" s="20">
        <v>26400</v>
      </c>
      <c r="J311" s="12" t="s">
        <v>2247</v>
      </c>
      <c r="K311" s="12" t="s">
        <v>8802</v>
      </c>
      <c r="L311" s="12" t="s">
        <v>2249</v>
      </c>
      <c r="M311" s="12"/>
      <c r="N311" s="12" t="s">
        <v>2323</v>
      </c>
      <c r="O311" s="20">
        <v>0</v>
      </c>
      <c r="P311" s="20">
        <v>10000</v>
      </c>
      <c r="Q311" s="20">
        <v>0</v>
      </c>
      <c r="R311" s="20">
        <v>0</v>
      </c>
      <c r="S311" s="20">
        <v>480</v>
      </c>
      <c r="U311" s="22" t="str">
        <f>IFERROR(VLOOKUP(B311,[1]Planilha1!$A$1:$B$34,2,FALSE),"Liberado")</f>
        <v>Pendente Revisão Trabalhista e Ajustes</v>
      </c>
    </row>
    <row r="312" spans="1:21" s="21" customFormat="1" ht="20.100000000000001" customHeight="1" x14ac:dyDescent="0.2">
      <c r="A312" s="12" t="s">
        <v>55</v>
      </c>
      <c r="B312" s="18" t="s">
        <v>239</v>
      </c>
      <c r="C312" s="12" t="s">
        <v>556</v>
      </c>
      <c r="D312" s="12" t="s">
        <v>8803</v>
      </c>
      <c r="E312" s="19" t="s">
        <v>5</v>
      </c>
      <c r="F312" s="19" t="s">
        <v>2273</v>
      </c>
      <c r="G312" s="19" t="s">
        <v>7769</v>
      </c>
      <c r="H312" s="12" t="s">
        <v>4077</v>
      </c>
      <c r="I312" s="20">
        <v>10000</v>
      </c>
      <c r="J312" s="12" t="s">
        <v>2247</v>
      </c>
      <c r="K312" s="12" t="s">
        <v>8804</v>
      </c>
      <c r="L312" s="12" t="s">
        <v>2546</v>
      </c>
      <c r="M312" s="12"/>
      <c r="N312" s="12" t="s">
        <v>2323</v>
      </c>
      <c r="O312" s="20">
        <v>0</v>
      </c>
      <c r="P312" s="20">
        <v>8000</v>
      </c>
      <c r="Q312" s="20">
        <v>0</v>
      </c>
      <c r="R312" s="20">
        <v>0</v>
      </c>
      <c r="S312" s="20">
        <v>240</v>
      </c>
      <c r="U312" s="22" t="str">
        <f>IFERROR(VLOOKUP(B312,[1]Planilha1!$A$1:$B$34,2,FALSE),"Liberado")</f>
        <v>Pendente Revisão Trabalhista e Ajustes</v>
      </c>
    </row>
    <row r="313" spans="1:21" s="21" customFormat="1" ht="20.100000000000001" customHeight="1" x14ac:dyDescent="0.2">
      <c r="A313" s="12" t="s">
        <v>55</v>
      </c>
      <c r="B313" s="18" t="s">
        <v>239</v>
      </c>
      <c r="C313" s="12" t="s">
        <v>556</v>
      </c>
      <c r="D313" s="12" t="s">
        <v>920</v>
      </c>
      <c r="E313" s="19" t="s">
        <v>5</v>
      </c>
      <c r="F313" s="19" t="s">
        <v>2273</v>
      </c>
      <c r="G313" s="19" t="s">
        <v>4084</v>
      </c>
      <c r="H313" s="12" t="s">
        <v>4013</v>
      </c>
      <c r="I313" s="20">
        <v>8647.5</v>
      </c>
      <c r="J313" s="12" t="s">
        <v>2247</v>
      </c>
      <c r="K313" s="12" t="s">
        <v>4085</v>
      </c>
      <c r="L313" s="12" t="s">
        <v>2249</v>
      </c>
      <c r="M313" s="12"/>
      <c r="N313" s="12" t="s">
        <v>4086</v>
      </c>
      <c r="O313" s="20">
        <v>0</v>
      </c>
      <c r="P313" s="20">
        <v>10000</v>
      </c>
      <c r="Q313" s="20">
        <v>0</v>
      </c>
      <c r="R313" s="20">
        <v>0</v>
      </c>
      <c r="S313" s="20">
        <v>288</v>
      </c>
      <c r="U313" s="22" t="str">
        <f>IFERROR(VLOOKUP(B313,[1]Planilha1!$A$1:$B$34,2,FALSE),"Liberado")</f>
        <v>Pendente Revisão Trabalhista e Ajustes</v>
      </c>
    </row>
    <row r="314" spans="1:21" s="21" customFormat="1" ht="20.100000000000001" customHeight="1" x14ac:dyDescent="0.2">
      <c r="A314" s="12" t="s">
        <v>55</v>
      </c>
      <c r="B314" s="18" t="s">
        <v>239</v>
      </c>
      <c r="C314" s="12" t="s">
        <v>556</v>
      </c>
      <c r="D314" s="12" t="s">
        <v>8805</v>
      </c>
      <c r="E314" s="19" t="s">
        <v>5</v>
      </c>
      <c r="F314" s="19" t="s">
        <v>2244</v>
      </c>
      <c r="G314" s="19" t="s">
        <v>8806</v>
      </c>
      <c r="H314" s="12" t="s">
        <v>4013</v>
      </c>
      <c r="I314" s="20">
        <v>10000</v>
      </c>
      <c r="J314" s="12" t="s">
        <v>2247</v>
      </c>
      <c r="K314" s="12" t="s">
        <v>8807</v>
      </c>
      <c r="L314" s="12" t="s">
        <v>2326</v>
      </c>
      <c r="M314" s="12"/>
      <c r="N314" s="12" t="s">
        <v>8808</v>
      </c>
      <c r="O314" s="20">
        <v>0</v>
      </c>
      <c r="P314" s="20">
        <v>8000</v>
      </c>
      <c r="Q314" s="20">
        <v>0</v>
      </c>
      <c r="R314" s="20">
        <v>0</v>
      </c>
      <c r="S314" s="20">
        <v>224</v>
      </c>
      <c r="U314" s="22" t="str">
        <f>IFERROR(VLOOKUP(B314,[1]Planilha1!$A$1:$B$34,2,FALSE),"Liberado")</f>
        <v>Pendente Revisão Trabalhista e Ajustes</v>
      </c>
    </row>
    <row r="315" spans="1:21" s="21" customFormat="1" ht="20.100000000000001" customHeight="1" x14ac:dyDescent="0.2">
      <c r="A315" s="12" t="s">
        <v>55</v>
      </c>
      <c r="B315" s="18" t="s">
        <v>239</v>
      </c>
      <c r="C315" s="12" t="s">
        <v>556</v>
      </c>
      <c r="D315" s="12" t="s">
        <v>8809</v>
      </c>
      <c r="E315" s="19" t="s">
        <v>5</v>
      </c>
      <c r="F315" s="19" t="s">
        <v>2244</v>
      </c>
      <c r="G315" s="19" t="s">
        <v>8810</v>
      </c>
      <c r="H315" s="12" t="s">
        <v>3153</v>
      </c>
      <c r="I315" s="20">
        <v>22350</v>
      </c>
      <c r="J315" s="12" t="s">
        <v>2325</v>
      </c>
      <c r="K315" s="12" t="s">
        <v>8811</v>
      </c>
      <c r="L315" s="12" t="s">
        <v>8569</v>
      </c>
      <c r="M315" s="12"/>
      <c r="N315" s="12" t="s">
        <v>8812</v>
      </c>
      <c r="O315" s="20">
        <v>10000</v>
      </c>
      <c r="P315" s="20">
        <v>0</v>
      </c>
      <c r="Q315" s="20">
        <v>0</v>
      </c>
      <c r="R315" s="20">
        <v>0</v>
      </c>
      <c r="S315" s="20">
        <v>160</v>
      </c>
      <c r="U315" s="22" t="str">
        <f>IFERROR(VLOOKUP(B315,[1]Planilha1!$A$1:$B$34,2,FALSE),"Liberado")</f>
        <v>Pendente Revisão Trabalhista e Ajustes</v>
      </c>
    </row>
    <row r="316" spans="1:21" s="21" customFormat="1" ht="20.100000000000001" customHeight="1" x14ac:dyDescent="0.2">
      <c r="A316" s="12" t="s">
        <v>55</v>
      </c>
      <c r="B316" s="18" t="s">
        <v>239</v>
      </c>
      <c r="C316" s="12" t="s">
        <v>556</v>
      </c>
      <c r="D316" s="12" t="s">
        <v>8813</v>
      </c>
      <c r="E316" s="19" t="s">
        <v>5</v>
      </c>
      <c r="F316" s="19" t="s">
        <v>2273</v>
      </c>
      <c r="G316" s="19" t="s">
        <v>8814</v>
      </c>
      <c r="H316" s="12" t="s">
        <v>3150</v>
      </c>
      <c r="I316" s="20">
        <v>1000</v>
      </c>
      <c r="J316" s="12" t="s">
        <v>2325</v>
      </c>
      <c r="K316" s="12" t="s">
        <v>8815</v>
      </c>
      <c r="L316" s="12" t="s">
        <v>8663</v>
      </c>
      <c r="M316" s="12"/>
      <c r="N316" s="12" t="s">
        <v>8154</v>
      </c>
      <c r="O316" s="20">
        <v>0</v>
      </c>
      <c r="P316" s="20">
        <v>10000</v>
      </c>
      <c r="Q316" s="20">
        <v>0</v>
      </c>
      <c r="R316" s="20">
        <v>0</v>
      </c>
      <c r="S316" s="20">
        <v>128</v>
      </c>
      <c r="U316" s="22" t="str">
        <f>IFERROR(VLOOKUP(B316,[1]Planilha1!$A$1:$B$34,2,FALSE),"Liberado")</f>
        <v>Pendente Revisão Trabalhista e Ajustes</v>
      </c>
    </row>
    <row r="317" spans="1:21" s="21" customFormat="1" ht="20.100000000000001" customHeight="1" x14ac:dyDescent="0.2">
      <c r="A317" s="12" t="s">
        <v>55</v>
      </c>
      <c r="B317" s="18" t="s">
        <v>239</v>
      </c>
      <c r="C317" s="12" t="s">
        <v>556</v>
      </c>
      <c r="D317" s="12" t="s">
        <v>8816</v>
      </c>
      <c r="E317" s="19" t="s">
        <v>5</v>
      </c>
      <c r="F317" s="19" t="s">
        <v>2244</v>
      </c>
      <c r="G317" s="19" t="s">
        <v>8817</v>
      </c>
      <c r="H317" s="12" t="s">
        <v>4013</v>
      </c>
      <c r="I317" s="20">
        <v>20137.89</v>
      </c>
      <c r="J317" s="12" t="s">
        <v>2247</v>
      </c>
      <c r="K317" s="12" t="s">
        <v>8818</v>
      </c>
      <c r="L317" s="12" t="s">
        <v>3435</v>
      </c>
      <c r="M317" s="12"/>
      <c r="N317" s="12" t="s">
        <v>8819</v>
      </c>
      <c r="O317" s="20">
        <v>0</v>
      </c>
      <c r="P317" s="20">
        <v>10000</v>
      </c>
      <c r="Q317" s="20">
        <v>0</v>
      </c>
      <c r="R317" s="20">
        <v>0</v>
      </c>
      <c r="S317" s="20">
        <v>96</v>
      </c>
      <c r="U317" s="22" t="str">
        <f>IFERROR(VLOOKUP(B317,[1]Planilha1!$A$1:$B$34,2,FALSE),"Liberado")</f>
        <v>Pendente Revisão Trabalhista e Ajustes</v>
      </c>
    </row>
    <row r="318" spans="1:21" s="21" customFormat="1" ht="20.100000000000001" customHeight="1" x14ac:dyDescent="0.2">
      <c r="A318" s="12" t="s">
        <v>55</v>
      </c>
      <c r="B318" s="18" t="s">
        <v>239</v>
      </c>
      <c r="C318" s="12" t="s">
        <v>574</v>
      </c>
      <c r="D318" s="12" t="s">
        <v>921</v>
      </c>
      <c r="E318" s="19" t="s">
        <v>5</v>
      </c>
      <c r="F318" s="19" t="s">
        <v>2273</v>
      </c>
      <c r="G318" s="19" t="s">
        <v>4087</v>
      </c>
      <c r="H318" s="12" t="s">
        <v>3047</v>
      </c>
      <c r="I318" s="20">
        <v>23640</v>
      </c>
      <c r="J318" s="12" t="s">
        <v>2325</v>
      </c>
      <c r="K318" s="12" t="s">
        <v>4088</v>
      </c>
      <c r="L318" s="12" t="s">
        <v>2334</v>
      </c>
      <c r="M318" s="12"/>
      <c r="N318" s="12" t="s">
        <v>8111</v>
      </c>
      <c r="O318" s="20">
        <v>10000</v>
      </c>
      <c r="P318" s="20">
        <v>0</v>
      </c>
      <c r="Q318" s="20">
        <v>0</v>
      </c>
      <c r="R318" s="20">
        <v>0</v>
      </c>
      <c r="S318" s="20">
        <v>1040</v>
      </c>
      <c r="U318" s="22" t="str">
        <f>IFERROR(VLOOKUP(B318,[1]Planilha1!$A$1:$B$34,2,FALSE),"Liberado")</f>
        <v>Pendente Revisão Trabalhista e Ajustes</v>
      </c>
    </row>
    <row r="319" spans="1:21" s="21" customFormat="1" ht="20.100000000000001" customHeight="1" x14ac:dyDescent="0.2">
      <c r="A319" s="12" t="s">
        <v>55</v>
      </c>
      <c r="B319" s="18" t="s">
        <v>239</v>
      </c>
      <c r="C319" s="12" t="s">
        <v>602</v>
      </c>
      <c r="D319" s="12" t="s">
        <v>922</v>
      </c>
      <c r="E319" s="19" t="s">
        <v>5</v>
      </c>
      <c r="F319" s="19" t="s">
        <v>2244</v>
      </c>
      <c r="G319" s="19" t="s">
        <v>4089</v>
      </c>
      <c r="H319" s="12" t="s">
        <v>4090</v>
      </c>
      <c r="I319" s="20">
        <v>1000</v>
      </c>
      <c r="J319" s="12" t="s">
        <v>2325</v>
      </c>
      <c r="K319" s="12" t="s">
        <v>4091</v>
      </c>
      <c r="L319" s="12" t="s">
        <v>2249</v>
      </c>
      <c r="M319" s="12"/>
      <c r="N319" s="12" t="s">
        <v>7927</v>
      </c>
      <c r="O319" s="20">
        <v>0</v>
      </c>
      <c r="P319" s="20">
        <v>10000</v>
      </c>
      <c r="Q319" s="20">
        <v>0</v>
      </c>
      <c r="R319" s="20">
        <v>0</v>
      </c>
      <c r="S319" s="20">
        <v>1760</v>
      </c>
      <c r="U319" s="22" t="str">
        <f>IFERROR(VLOOKUP(B319,[1]Planilha1!$A$1:$B$34,2,FALSE),"Liberado")</f>
        <v>Pendente Revisão Trabalhista e Ajustes</v>
      </c>
    </row>
    <row r="320" spans="1:21" s="21" customFormat="1" ht="20.100000000000001" customHeight="1" x14ac:dyDescent="0.2">
      <c r="A320" s="12" t="s">
        <v>55</v>
      </c>
      <c r="B320" s="18" t="s">
        <v>239</v>
      </c>
      <c r="C320" s="12" t="s">
        <v>634</v>
      </c>
      <c r="D320" s="12" t="s">
        <v>8820</v>
      </c>
      <c r="E320" s="19" t="s">
        <v>5</v>
      </c>
      <c r="F320" s="19" t="s">
        <v>2273</v>
      </c>
      <c r="G320" s="19" t="s">
        <v>8821</v>
      </c>
      <c r="H320" s="12" t="s">
        <v>3299</v>
      </c>
      <c r="I320" s="20">
        <v>10000</v>
      </c>
      <c r="J320" s="12" t="s">
        <v>2247</v>
      </c>
      <c r="K320" s="12" t="s">
        <v>8822</v>
      </c>
      <c r="L320" s="12" t="s">
        <v>3974</v>
      </c>
      <c r="M320" s="12"/>
      <c r="N320" s="12" t="s">
        <v>8823</v>
      </c>
      <c r="O320" s="20">
        <v>0</v>
      </c>
      <c r="P320" s="20">
        <v>8000</v>
      </c>
      <c r="Q320" s="20">
        <v>0</v>
      </c>
      <c r="R320" s="20">
        <v>0</v>
      </c>
      <c r="S320" s="20">
        <v>0</v>
      </c>
      <c r="U320" s="22" t="str">
        <f>IFERROR(VLOOKUP(B320,[1]Planilha1!$A$1:$B$34,2,FALSE),"Liberado")</f>
        <v>Pendente Revisão Trabalhista e Ajustes</v>
      </c>
    </row>
    <row r="321" spans="1:53" s="21" customFormat="1" ht="20.100000000000001" customHeight="1" x14ac:dyDescent="0.2">
      <c r="A321" s="12" t="s">
        <v>55</v>
      </c>
      <c r="B321" s="18" t="s">
        <v>239</v>
      </c>
      <c r="C321" s="12" t="s">
        <v>649</v>
      </c>
      <c r="D321" s="12" t="s">
        <v>923</v>
      </c>
      <c r="E321" s="19" t="s">
        <v>5</v>
      </c>
      <c r="F321" s="19" t="s">
        <v>2273</v>
      </c>
      <c r="G321" s="19" t="s">
        <v>4092</v>
      </c>
      <c r="H321" s="12" t="s">
        <v>4082</v>
      </c>
      <c r="I321" s="20">
        <v>8380</v>
      </c>
      <c r="J321" s="12" t="s">
        <v>2325</v>
      </c>
      <c r="K321" s="12" t="s">
        <v>4093</v>
      </c>
      <c r="L321" s="12" t="s">
        <v>8027</v>
      </c>
      <c r="M321" s="12" t="s">
        <v>8824</v>
      </c>
      <c r="N321" s="12" t="s">
        <v>7927</v>
      </c>
      <c r="O321" s="20">
        <v>0</v>
      </c>
      <c r="P321" s="20">
        <v>10000</v>
      </c>
      <c r="Q321" s="20">
        <v>0</v>
      </c>
      <c r="R321" s="20">
        <v>0</v>
      </c>
      <c r="S321" s="20">
        <v>840</v>
      </c>
      <c r="U321" s="22" t="str">
        <f>IFERROR(VLOOKUP(B321,[1]Planilha1!$A$1:$B$34,2,FALSE),"Liberado")</f>
        <v>Pendente Revisão Trabalhista e Ajustes</v>
      </c>
    </row>
    <row r="322" spans="1:53" s="21" customFormat="1" ht="20.100000000000001" customHeight="1" x14ac:dyDescent="0.2">
      <c r="A322" s="12" t="s">
        <v>55</v>
      </c>
      <c r="B322" s="18" t="s">
        <v>239</v>
      </c>
      <c r="C322" s="12" t="s">
        <v>323</v>
      </c>
      <c r="D322" s="12" t="s">
        <v>924</v>
      </c>
      <c r="E322" s="19" t="s">
        <v>5</v>
      </c>
      <c r="F322" s="19" t="s">
        <v>2273</v>
      </c>
      <c r="G322" s="19" t="s">
        <v>4094</v>
      </c>
      <c r="H322" s="12" t="s">
        <v>4095</v>
      </c>
      <c r="I322" s="20">
        <v>35000</v>
      </c>
      <c r="J322" s="12" t="s">
        <v>2258</v>
      </c>
      <c r="K322" s="12" t="s">
        <v>4096</v>
      </c>
      <c r="L322" s="12" t="s">
        <v>2677</v>
      </c>
      <c r="M322" s="12"/>
      <c r="N322" s="12" t="s">
        <v>4097</v>
      </c>
      <c r="O322" s="23">
        <v>0</v>
      </c>
      <c r="P322" s="23">
        <v>10000</v>
      </c>
      <c r="Q322" s="23">
        <v>0</v>
      </c>
      <c r="R322" s="24">
        <v>0</v>
      </c>
      <c r="S322" s="25">
        <v>608</v>
      </c>
      <c r="U322" s="22" t="str">
        <f>IFERROR(VLOOKUP(B322,[1]Planilha1!$A$1:$B$34,2,FALSE),"Liberado")</f>
        <v>Pendente Revisão Trabalhista e Ajustes</v>
      </c>
    </row>
    <row r="323" spans="1:53" s="21" customFormat="1" ht="20.100000000000001" customHeight="1" x14ac:dyDescent="0.2">
      <c r="A323" s="12" t="s">
        <v>55</v>
      </c>
      <c r="B323" s="18" t="s">
        <v>239</v>
      </c>
      <c r="C323" s="12">
        <v>1</v>
      </c>
      <c r="D323" s="12" t="s">
        <v>8831</v>
      </c>
      <c r="E323" s="19" t="s">
        <v>5</v>
      </c>
      <c r="F323" s="19" t="s">
        <v>4902</v>
      </c>
      <c r="G323" s="19" t="s">
        <v>8832</v>
      </c>
      <c r="H323" s="12" t="s">
        <v>3863</v>
      </c>
      <c r="I323" s="20">
        <v>1053</v>
      </c>
      <c r="J323" s="12" t="s">
        <v>2325</v>
      </c>
      <c r="K323" s="12" t="s">
        <v>8833</v>
      </c>
      <c r="L323" s="12" t="s">
        <v>7875</v>
      </c>
      <c r="M323" s="12"/>
      <c r="N323" s="12" t="s">
        <v>8834</v>
      </c>
      <c r="O323" s="23">
        <v>0</v>
      </c>
      <c r="P323" s="23">
        <v>0</v>
      </c>
      <c r="Q323" s="23">
        <v>0</v>
      </c>
      <c r="R323" s="24">
        <v>0</v>
      </c>
      <c r="S323" s="25">
        <v>0</v>
      </c>
      <c r="U323" s="22" t="str">
        <f>IFERROR(VLOOKUP(B323,[1]Planilha1!$A$1:$B$34,2,FALSE),"Liberado")</f>
        <v>Pendente Revisão Trabalhista e Ajustes</v>
      </c>
    </row>
    <row r="324" spans="1:53" s="21" customFormat="1" ht="20.100000000000001" customHeight="1" x14ac:dyDescent="0.2">
      <c r="A324" s="12" t="s">
        <v>55</v>
      </c>
      <c r="B324" s="18" t="s">
        <v>239</v>
      </c>
      <c r="C324" s="12">
        <v>1</v>
      </c>
      <c r="D324" s="12" t="s">
        <v>8835</v>
      </c>
      <c r="E324" s="19" t="s">
        <v>5</v>
      </c>
      <c r="F324" s="19" t="s">
        <v>8836</v>
      </c>
      <c r="G324" s="19" t="s">
        <v>8837</v>
      </c>
      <c r="H324" s="12" t="s">
        <v>8838</v>
      </c>
      <c r="I324" s="20">
        <v>32000</v>
      </c>
      <c r="J324" s="12" t="s">
        <v>2325</v>
      </c>
      <c r="K324" s="12" t="s">
        <v>8833</v>
      </c>
      <c r="L324" s="12" t="s">
        <v>7926</v>
      </c>
      <c r="M324" s="12"/>
      <c r="N324" s="12" t="s">
        <v>8839</v>
      </c>
      <c r="O324" s="23">
        <v>3200</v>
      </c>
      <c r="P324" s="23">
        <v>0</v>
      </c>
      <c r="Q324" s="23">
        <v>0</v>
      </c>
      <c r="R324" s="24">
        <v>0</v>
      </c>
      <c r="S324" s="25">
        <v>0</v>
      </c>
      <c r="U324" s="22" t="str">
        <f>IFERROR(VLOOKUP(B324,[1]Planilha1!$A$1:$B$34,2,FALSE),"Liberado")</f>
        <v>Pendente Revisão Trabalhista e Ajustes</v>
      </c>
    </row>
    <row r="325" spans="1:53" s="21" customFormat="1" ht="20.100000000000001" customHeight="1" x14ac:dyDescent="0.2">
      <c r="A325" s="12" t="s">
        <v>55</v>
      </c>
      <c r="B325" s="18" t="s">
        <v>239</v>
      </c>
      <c r="C325" s="12">
        <v>1</v>
      </c>
      <c r="D325" s="12" t="s">
        <v>8840</v>
      </c>
      <c r="E325" s="19" t="s">
        <v>5</v>
      </c>
      <c r="F325" s="19" t="s">
        <v>6413</v>
      </c>
      <c r="G325" s="19" t="s">
        <v>8841</v>
      </c>
      <c r="H325" s="12" t="s">
        <v>2990</v>
      </c>
      <c r="I325" s="20">
        <v>5100</v>
      </c>
      <c r="J325" s="12" t="s">
        <v>2325</v>
      </c>
      <c r="K325" s="12" t="s">
        <v>8842</v>
      </c>
      <c r="L325" s="12" t="s">
        <v>8073</v>
      </c>
      <c r="M325" s="12"/>
      <c r="N325" s="12" t="s">
        <v>8843</v>
      </c>
      <c r="O325" s="23">
        <v>10000</v>
      </c>
      <c r="P325" s="23">
        <v>0</v>
      </c>
      <c r="Q325" s="23">
        <v>0</v>
      </c>
      <c r="R325" s="24">
        <v>0</v>
      </c>
      <c r="S325" s="25">
        <v>0</v>
      </c>
      <c r="U325" s="22" t="str">
        <f>IFERROR(VLOOKUP(B325,[1]Planilha1!$A$1:$B$34,2,FALSE),"Liberado")</f>
        <v>Pendente Revisão Trabalhista e Ajustes</v>
      </c>
    </row>
    <row r="326" spans="1:53" s="21" customFormat="1" ht="20.100000000000001" customHeight="1" x14ac:dyDescent="0.2">
      <c r="A326" s="12" t="s">
        <v>55</v>
      </c>
      <c r="B326" s="18" t="s">
        <v>239</v>
      </c>
      <c r="C326" s="12">
        <v>1</v>
      </c>
      <c r="D326" s="12" t="s">
        <v>8844</v>
      </c>
      <c r="E326" s="19" t="s">
        <v>5</v>
      </c>
      <c r="F326" s="19" t="s">
        <v>2273</v>
      </c>
      <c r="G326" s="19" t="s">
        <v>8845</v>
      </c>
      <c r="H326" s="12" t="s">
        <v>4077</v>
      </c>
      <c r="I326" s="20">
        <v>21800</v>
      </c>
      <c r="J326" s="12" t="s">
        <v>2325</v>
      </c>
      <c r="K326" s="12" t="s">
        <v>8833</v>
      </c>
      <c r="L326" s="12" t="s">
        <v>8596</v>
      </c>
      <c r="M326" s="12"/>
      <c r="N326" s="12" t="s">
        <v>8839</v>
      </c>
      <c r="O326" s="23">
        <v>21800</v>
      </c>
      <c r="P326" s="23">
        <v>0</v>
      </c>
      <c r="Q326" s="23">
        <v>0</v>
      </c>
      <c r="R326" s="24">
        <v>0</v>
      </c>
      <c r="S326" s="25">
        <v>0</v>
      </c>
      <c r="U326" s="22" t="str">
        <f>IFERROR(VLOOKUP(B326,[1]Planilha1!$A$1:$B$34,2,FALSE),"Liberado")</f>
        <v>Pendente Revisão Trabalhista e Ajustes</v>
      </c>
    </row>
    <row r="327" spans="1:53" s="21" customFormat="1" ht="20.100000000000001" customHeight="1" x14ac:dyDescent="0.2">
      <c r="A327" s="12" t="s">
        <v>55</v>
      </c>
      <c r="B327" s="18" t="s">
        <v>239</v>
      </c>
      <c r="C327" s="12">
        <v>1</v>
      </c>
      <c r="D327" s="12" t="s">
        <v>8846</v>
      </c>
      <c r="E327" s="19" t="s">
        <v>5</v>
      </c>
      <c r="F327" s="19" t="s">
        <v>12</v>
      </c>
      <c r="G327" s="19" t="s">
        <v>8847</v>
      </c>
      <c r="H327" s="12" t="s">
        <v>4042</v>
      </c>
      <c r="I327" s="20">
        <v>300000</v>
      </c>
      <c r="J327" s="12" t="s">
        <v>3914</v>
      </c>
      <c r="K327" s="12" t="s">
        <v>8833</v>
      </c>
      <c r="L327" s="12" t="s">
        <v>2871</v>
      </c>
      <c r="M327" s="12"/>
      <c r="N327" s="12" t="s">
        <v>8843</v>
      </c>
      <c r="O327" s="23">
        <v>0</v>
      </c>
      <c r="P327" s="23">
        <v>0</v>
      </c>
      <c r="Q327" s="23">
        <v>0</v>
      </c>
      <c r="R327" s="24">
        <v>0</v>
      </c>
      <c r="S327" s="25">
        <v>19.7</v>
      </c>
      <c r="U327" s="22" t="str">
        <f>IFERROR(VLOOKUP(B327,[1]Planilha1!$A$1:$B$34,2,FALSE),"Liberado")</f>
        <v>Pendente Revisão Trabalhista e Ajustes</v>
      </c>
    </row>
    <row r="328" spans="1:53" s="21" customFormat="1" ht="20.100000000000001" customHeight="1" x14ac:dyDescent="0.2">
      <c r="A328" s="12" t="s">
        <v>55</v>
      </c>
      <c r="B328" s="18" t="s">
        <v>239</v>
      </c>
      <c r="C328" s="12">
        <v>1</v>
      </c>
      <c r="D328" s="12" t="s">
        <v>8848</v>
      </c>
      <c r="E328" s="19" t="s">
        <v>5</v>
      </c>
      <c r="F328" s="19" t="s">
        <v>8849</v>
      </c>
      <c r="G328" s="19" t="s">
        <v>8850</v>
      </c>
      <c r="H328" s="12" t="s">
        <v>8851</v>
      </c>
      <c r="I328" s="20">
        <v>5019</v>
      </c>
      <c r="J328" s="12" t="s">
        <v>2325</v>
      </c>
      <c r="K328" s="12" t="s">
        <v>8852</v>
      </c>
      <c r="L328" s="12" t="s">
        <v>2260</v>
      </c>
      <c r="M328" s="12"/>
      <c r="N328" s="12" t="s">
        <v>8853</v>
      </c>
      <c r="O328" s="23">
        <v>5020</v>
      </c>
      <c r="P328" s="23">
        <v>0</v>
      </c>
      <c r="Q328" s="23">
        <v>0</v>
      </c>
      <c r="R328" s="24">
        <v>0</v>
      </c>
      <c r="S328" s="25">
        <v>0</v>
      </c>
      <c r="U328" s="22" t="str">
        <f>IFERROR(VLOOKUP(B328,[1]Planilha1!$A$1:$B$34,2,FALSE),"Liberado")</f>
        <v>Pendente Revisão Trabalhista e Ajustes</v>
      </c>
    </row>
    <row r="329" spans="1:53" s="21" customFormat="1" ht="20.100000000000001" customHeight="1" x14ac:dyDescent="0.2">
      <c r="A329" s="12" t="s">
        <v>55</v>
      </c>
      <c r="B329" s="18" t="s">
        <v>239</v>
      </c>
      <c r="C329" s="12">
        <v>1</v>
      </c>
      <c r="D329" s="12" t="s">
        <v>8854</v>
      </c>
      <c r="E329" s="19" t="s">
        <v>5</v>
      </c>
      <c r="F329" s="19" t="s">
        <v>4902</v>
      </c>
      <c r="G329" s="19" t="s">
        <v>8855</v>
      </c>
      <c r="H329" s="12" t="s">
        <v>3104</v>
      </c>
      <c r="I329" s="20">
        <v>35665.67</v>
      </c>
      <c r="J329" s="12" t="s">
        <v>2325</v>
      </c>
      <c r="K329" s="12" t="s">
        <v>8856</v>
      </c>
      <c r="L329" s="12" t="s">
        <v>4044</v>
      </c>
      <c r="M329" s="12"/>
      <c r="N329" s="12" t="s">
        <v>8857</v>
      </c>
      <c r="O329" s="23">
        <v>3000</v>
      </c>
      <c r="P329" s="23">
        <v>0</v>
      </c>
      <c r="Q329" s="23">
        <v>0</v>
      </c>
      <c r="R329" s="24">
        <v>0</v>
      </c>
      <c r="S329" s="25">
        <v>0</v>
      </c>
      <c r="U329" s="22" t="str">
        <f>IFERROR(VLOOKUP(B329,[1]Planilha1!$A$1:$B$34,2,FALSE),"Liberado")</f>
        <v>Pendente Revisão Trabalhista e Ajustes</v>
      </c>
    </row>
    <row r="330" spans="1:53" s="21" customFormat="1" ht="20.100000000000001" customHeight="1" x14ac:dyDescent="0.2">
      <c r="A330" s="12" t="s">
        <v>55</v>
      </c>
      <c r="B330" s="18" t="s">
        <v>239</v>
      </c>
      <c r="C330" s="12" t="s">
        <v>466</v>
      </c>
      <c r="D330" s="12" t="s">
        <v>8879</v>
      </c>
      <c r="E330" s="19" t="s">
        <v>5</v>
      </c>
      <c r="F330" s="19" t="s">
        <v>2273</v>
      </c>
      <c r="G330" s="19" t="s">
        <v>8880</v>
      </c>
      <c r="H330" s="12" t="s">
        <v>4057</v>
      </c>
      <c r="I330" s="20">
        <v>20000</v>
      </c>
      <c r="J330" s="12" t="s">
        <v>2325</v>
      </c>
      <c r="K330" s="12" t="s">
        <v>8881</v>
      </c>
      <c r="L330" s="12" t="s">
        <v>8726</v>
      </c>
      <c r="M330" s="12"/>
      <c r="N330" s="12" t="s">
        <v>8154</v>
      </c>
      <c r="O330" s="23">
        <v>0</v>
      </c>
      <c r="P330" s="23">
        <v>10000</v>
      </c>
      <c r="Q330" s="23">
        <v>0</v>
      </c>
      <c r="R330" s="24">
        <v>0</v>
      </c>
      <c r="S330" s="25">
        <v>128</v>
      </c>
      <c r="U330" s="22" t="str">
        <f>IFERROR(VLOOKUP(B330,[1]Planilha1!$A$1:$B$34,2,FALSE),"Liberado")</f>
        <v>Pendente Revisão Trabalhista e Ajustes</v>
      </c>
    </row>
    <row r="331" spans="1:53" s="21" customFormat="1" ht="20.100000000000001" customHeight="1" x14ac:dyDescent="0.2">
      <c r="A331" s="12" t="s">
        <v>55</v>
      </c>
      <c r="B331" s="18" t="s">
        <v>239</v>
      </c>
      <c r="C331" s="12" t="s">
        <v>574</v>
      </c>
      <c r="D331" s="12" t="s">
        <v>972</v>
      </c>
      <c r="E331" s="19" t="s">
        <v>5</v>
      </c>
      <c r="F331" s="19" t="s">
        <v>2355</v>
      </c>
      <c r="G331" s="19" t="s">
        <v>4231</v>
      </c>
      <c r="H331" s="12" t="s">
        <v>4232</v>
      </c>
      <c r="I331" s="20">
        <v>5040</v>
      </c>
      <c r="J331" s="12" t="s">
        <v>2247</v>
      </c>
      <c r="K331" s="12" t="s">
        <v>4233</v>
      </c>
      <c r="L331" s="12" t="s">
        <v>2249</v>
      </c>
      <c r="M331" s="12"/>
      <c r="N331" s="12" t="s">
        <v>2323</v>
      </c>
      <c r="O331" s="23">
        <v>0</v>
      </c>
      <c r="P331" s="23">
        <v>10000</v>
      </c>
      <c r="Q331" s="23">
        <v>0</v>
      </c>
      <c r="R331" s="24">
        <v>0</v>
      </c>
      <c r="S331" s="25">
        <v>720</v>
      </c>
      <c r="U331" s="22" t="str">
        <f>IFERROR(VLOOKUP(B331,[1]Planilha1!$A$1:$B$34,2,FALSE),"Liberado")</f>
        <v>Pendente Revisão Trabalhista e Ajustes</v>
      </c>
    </row>
    <row r="332" spans="1:53" s="21" customFormat="1" ht="20.100000000000001" customHeight="1" x14ac:dyDescent="0.2">
      <c r="A332" s="12" t="s">
        <v>55</v>
      </c>
      <c r="B332" s="18" t="s">
        <v>239</v>
      </c>
      <c r="C332" s="12" t="s">
        <v>381</v>
      </c>
      <c r="D332" s="12" t="s">
        <v>10326</v>
      </c>
      <c r="E332" s="19" t="s">
        <v>5</v>
      </c>
      <c r="F332" s="19" t="s">
        <v>2273</v>
      </c>
      <c r="G332" s="19" t="s">
        <v>10327</v>
      </c>
      <c r="H332" s="12" t="s">
        <v>4068</v>
      </c>
      <c r="I332" s="20">
        <v>0</v>
      </c>
      <c r="J332" s="12" t="s">
        <v>2247</v>
      </c>
      <c r="K332" s="12" t="s">
        <v>10328</v>
      </c>
      <c r="L332" s="12" t="s">
        <v>7869</v>
      </c>
      <c r="M332" s="12"/>
      <c r="N332" s="12" t="s">
        <v>10329</v>
      </c>
      <c r="O332" s="23">
        <v>0</v>
      </c>
      <c r="P332" s="23">
        <v>27701</v>
      </c>
      <c r="Q332" s="23">
        <v>0</v>
      </c>
      <c r="R332" s="24">
        <v>0</v>
      </c>
      <c r="S332" s="25">
        <v>160</v>
      </c>
      <c r="U332" s="22" t="str">
        <f>IFERROR(VLOOKUP(B332,[1]Planilha1!$A$1:$B$34,2,FALSE),"Liberado")</f>
        <v>Pendente Revisão Trabalhista e Ajustes</v>
      </c>
    </row>
    <row r="333" spans="1:53" s="21" customFormat="1" ht="20.100000000000001" customHeight="1" x14ac:dyDescent="0.2">
      <c r="A333" s="12" t="s">
        <v>55</v>
      </c>
      <c r="B333" s="18" t="s">
        <v>239</v>
      </c>
      <c r="C333" s="12" t="s">
        <v>381</v>
      </c>
      <c r="D333" s="12" t="s">
        <v>11046</v>
      </c>
      <c r="E333" s="19" t="s">
        <v>5</v>
      </c>
      <c r="F333" s="19" t="s">
        <v>6413</v>
      </c>
      <c r="G333" s="19" t="s">
        <v>11047</v>
      </c>
      <c r="H333" s="12" t="s">
        <v>11048</v>
      </c>
      <c r="I333" s="20">
        <v>142377</v>
      </c>
      <c r="J333" s="12" t="s">
        <v>2325</v>
      </c>
      <c r="K333" s="12" t="s">
        <v>11049</v>
      </c>
      <c r="L333" s="12" t="s">
        <v>7926</v>
      </c>
      <c r="M333" s="12"/>
      <c r="N333" s="12" t="s">
        <v>11050</v>
      </c>
      <c r="O333" s="23">
        <v>150000</v>
      </c>
      <c r="P333" s="23">
        <v>0</v>
      </c>
      <c r="Q333" s="23">
        <v>0</v>
      </c>
      <c r="R333" s="24">
        <v>0</v>
      </c>
      <c r="S333" s="25">
        <v>0</v>
      </c>
      <c r="U333" s="22" t="str">
        <f>IFERROR(VLOOKUP(B333,[1]Planilha1!$A$1:$B$34,2,FALSE),"Liberado")</f>
        <v>Pendente Revisão Trabalhista e Ajustes</v>
      </c>
    </row>
    <row r="334" spans="1:53" s="21" customFormat="1" ht="20.100000000000001" customHeight="1" x14ac:dyDescent="0.2">
      <c r="A334" s="12" t="s">
        <v>55</v>
      </c>
      <c r="B334" s="18" t="s">
        <v>239</v>
      </c>
      <c r="C334" s="12" t="s">
        <v>519</v>
      </c>
      <c r="D334" s="12" t="s">
        <v>11051</v>
      </c>
      <c r="E334" s="19" t="s">
        <v>5</v>
      </c>
      <c r="F334" s="19" t="s">
        <v>4902</v>
      </c>
      <c r="G334" s="19" t="s">
        <v>11052</v>
      </c>
      <c r="H334" s="12" t="s">
        <v>2501</v>
      </c>
      <c r="I334" s="20">
        <v>451</v>
      </c>
      <c r="J334" s="12" t="s">
        <v>2325</v>
      </c>
      <c r="K334" s="12" t="s">
        <v>11053</v>
      </c>
      <c r="L334" s="12" t="s">
        <v>2349</v>
      </c>
      <c r="M334" s="12"/>
      <c r="N334" s="12" t="s">
        <v>11050</v>
      </c>
      <c r="O334" s="23">
        <v>0</v>
      </c>
      <c r="P334" s="23">
        <v>0</v>
      </c>
      <c r="Q334" s="23">
        <v>0</v>
      </c>
      <c r="R334" s="24">
        <v>0</v>
      </c>
      <c r="S334" s="25">
        <v>0</v>
      </c>
      <c r="U334" s="22" t="str">
        <f>IFERROR(VLOOKUP(B334,[1]Planilha1!$A$1:$B$34,2,FALSE),"Liberado")</f>
        <v>Pendente Revisão Trabalhista e Ajustes</v>
      </c>
    </row>
    <row r="335" spans="1:53" s="21" customFormat="1" ht="20.100000000000001" customHeight="1" x14ac:dyDescent="0.2">
      <c r="A335" s="12" t="s">
        <v>55</v>
      </c>
      <c r="B335" s="18" t="s">
        <v>239</v>
      </c>
      <c r="C335" s="12">
        <v>1</v>
      </c>
      <c r="D335" s="12" t="s">
        <v>11054</v>
      </c>
      <c r="E335" s="19" t="s">
        <v>5</v>
      </c>
      <c r="F335" s="19" t="s">
        <v>2324</v>
      </c>
      <c r="G335" s="19" t="s">
        <v>11055</v>
      </c>
      <c r="H335" s="12" t="s">
        <v>2501</v>
      </c>
      <c r="I335" s="20">
        <v>1016.5</v>
      </c>
      <c r="J335" s="12" t="s">
        <v>2325</v>
      </c>
      <c r="K335" s="12" t="s">
        <v>11056</v>
      </c>
      <c r="L335" s="12" t="s">
        <v>11057</v>
      </c>
      <c r="M335" s="12"/>
      <c r="N335" s="12" t="s">
        <v>11058</v>
      </c>
      <c r="O335" s="23">
        <v>0</v>
      </c>
      <c r="P335" s="23">
        <v>10000</v>
      </c>
      <c r="Q335" s="23">
        <v>0</v>
      </c>
      <c r="R335" s="24">
        <v>0</v>
      </c>
      <c r="S335" s="25">
        <v>0</v>
      </c>
      <c r="U335" s="22" t="str">
        <f>IFERROR(VLOOKUP(B335,[1]Planilha1!$A$1:$B$34,2,FALSE),"Liberado")</f>
        <v>Pendente Revisão Trabalhista e Ajustes</v>
      </c>
    </row>
    <row r="336" spans="1:53" s="21" customFormat="1" ht="20.100000000000001" customHeight="1" x14ac:dyDescent="0.2">
      <c r="A336" s="27" t="s">
        <v>120</v>
      </c>
      <c r="B336" s="28" t="s">
        <v>239</v>
      </c>
      <c r="C336" s="27" t="s">
        <v>466</v>
      </c>
      <c r="D336" s="27" t="s">
        <v>11167</v>
      </c>
      <c r="E336" s="27" t="s">
        <v>7</v>
      </c>
      <c r="F336" s="27" t="s">
        <v>6507</v>
      </c>
      <c r="G336" s="27" t="s">
        <v>11168</v>
      </c>
      <c r="H336" s="27" t="s">
        <v>6629</v>
      </c>
      <c r="I336" s="29">
        <v>40000</v>
      </c>
      <c r="J336" s="27" t="s">
        <v>6510</v>
      </c>
      <c r="K336" s="27" t="s">
        <v>11099</v>
      </c>
      <c r="L336" s="27" t="s">
        <v>7770</v>
      </c>
      <c r="M336" s="30">
        <v>43025</v>
      </c>
      <c r="N336" s="35" t="s">
        <v>12097</v>
      </c>
      <c r="O336" s="23">
        <v>0</v>
      </c>
      <c r="P336" s="23">
        <v>34000</v>
      </c>
      <c r="Q336" s="23">
        <v>0</v>
      </c>
      <c r="R336" s="24">
        <v>0</v>
      </c>
      <c r="S336" s="25">
        <v>0</v>
      </c>
      <c r="T336" s="34" t="s">
        <v>12066</v>
      </c>
      <c r="U336" s="22" t="str">
        <f>IFERROR(VLOOKUP(B336,[1]Planilha1!$A$1:$B$34,2,FALSE),"Liberado")</f>
        <v>Pendente Revisão Trabalhista e Ajustes</v>
      </c>
      <c r="V336" s="31"/>
      <c r="W336" s="31"/>
      <c r="X336" s="31"/>
      <c r="Y336" s="31"/>
      <c r="Z336" s="31"/>
      <c r="AA336" s="31"/>
      <c r="AB336" s="31"/>
      <c r="AC336" s="31"/>
      <c r="AD336" s="31"/>
      <c r="AE336" s="31"/>
      <c r="AF336" s="31"/>
      <c r="AG336" s="31"/>
      <c r="AH336" s="31"/>
      <c r="AI336" s="31"/>
      <c r="AJ336" s="31"/>
      <c r="AK336" s="31"/>
      <c r="AL336" s="31"/>
      <c r="AM336" s="31"/>
      <c r="AN336" s="31"/>
      <c r="AO336" s="31"/>
      <c r="AP336" s="31"/>
      <c r="AQ336" s="31"/>
      <c r="AR336" s="31"/>
      <c r="AS336" s="31"/>
      <c r="AT336" s="31"/>
      <c r="AU336" s="31"/>
      <c r="AV336" s="31"/>
      <c r="AW336" s="31"/>
      <c r="AX336" s="31"/>
      <c r="AY336" s="31"/>
      <c r="AZ336" s="31"/>
      <c r="BA336" s="31"/>
    </row>
    <row r="337" spans="1:53" s="21" customFormat="1" ht="20.100000000000001" customHeight="1" x14ac:dyDescent="0.2">
      <c r="A337" s="27" t="s">
        <v>120</v>
      </c>
      <c r="B337" s="28" t="s">
        <v>239</v>
      </c>
      <c r="C337" s="27" t="s">
        <v>337</v>
      </c>
      <c r="D337" s="27" t="s">
        <v>11185</v>
      </c>
      <c r="E337" s="27" t="s">
        <v>7</v>
      </c>
      <c r="F337" s="27" t="s">
        <v>6507</v>
      </c>
      <c r="G337" s="27" t="s">
        <v>11186</v>
      </c>
      <c r="H337" s="27" t="s">
        <v>6739</v>
      </c>
      <c r="I337" s="29">
        <v>400000</v>
      </c>
      <c r="J337" s="27" t="s">
        <v>6510</v>
      </c>
      <c r="K337" s="27" t="s">
        <v>11187</v>
      </c>
      <c r="L337" s="27" t="s">
        <v>7770</v>
      </c>
      <c r="M337" s="30">
        <v>43004</v>
      </c>
      <c r="N337" s="35" t="s">
        <v>12097</v>
      </c>
      <c r="O337" s="23">
        <v>0</v>
      </c>
      <c r="P337" s="23">
        <v>252000</v>
      </c>
      <c r="Q337" s="23">
        <v>0</v>
      </c>
      <c r="R337" s="24">
        <v>0</v>
      </c>
      <c r="S337" s="25">
        <v>0</v>
      </c>
      <c r="T337" s="34" t="s">
        <v>12066</v>
      </c>
      <c r="U337" s="22" t="str">
        <f>IFERROR(VLOOKUP(B337,[1]Planilha1!$A$1:$B$34,2,FALSE),"Liberado")</f>
        <v>Pendente Revisão Trabalhista e Ajustes</v>
      </c>
      <c r="V337" s="31"/>
      <c r="W337" s="31"/>
      <c r="X337" s="31"/>
      <c r="Y337" s="31"/>
      <c r="Z337" s="31"/>
      <c r="AA337" s="31"/>
      <c r="AB337" s="31"/>
      <c r="AC337" s="31"/>
      <c r="AD337" s="31"/>
      <c r="AE337" s="31"/>
      <c r="AF337" s="31"/>
      <c r="AG337" s="31"/>
      <c r="AH337" s="31"/>
      <c r="AI337" s="31"/>
      <c r="AJ337" s="31"/>
      <c r="AK337" s="31"/>
      <c r="AL337" s="31"/>
      <c r="AM337" s="31"/>
      <c r="AN337" s="31"/>
      <c r="AO337" s="31"/>
      <c r="AP337" s="31"/>
      <c r="AQ337" s="31"/>
      <c r="AR337" s="31"/>
      <c r="AS337" s="31"/>
      <c r="AT337" s="31"/>
      <c r="AU337" s="31"/>
      <c r="AV337" s="31"/>
      <c r="AW337" s="31"/>
      <c r="AX337" s="31"/>
      <c r="AY337" s="31"/>
      <c r="AZ337" s="31"/>
      <c r="BA337" s="31"/>
    </row>
    <row r="338" spans="1:53" s="21" customFormat="1" ht="20.100000000000001" customHeight="1" x14ac:dyDescent="0.2">
      <c r="A338" s="27" t="s">
        <v>120</v>
      </c>
      <c r="B338" s="28" t="s">
        <v>239</v>
      </c>
      <c r="C338" s="27" t="s">
        <v>649</v>
      </c>
      <c r="D338" s="27" t="s">
        <v>11200</v>
      </c>
      <c r="E338" s="27" t="s">
        <v>7</v>
      </c>
      <c r="F338" s="27" t="s">
        <v>6507</v>
      </c>
      <c r="G338" s="27" t="s">
        <v>11201</v>
      </c>
      <c r="H338" s="27" t="s">
        <v>6629</v>
      </c>
      <c r="I338" s="29">
        <v>500000</v>
      </c>
      <c r="J338" s="27" t="s">
        <v>6510</v>
      </c>
      <c r="K338" s="27" t="s">
        <v>11099</v>
      </c>
      <c r="L338" s="27" t="s">
        <v>7770</v>
      </c>
      <c r="M338" s="30">
        <v>43012</v>
      </c>
      <c r="N338" s="35" t="s">
        <v>12097</v>
      </c>
      <c r="O338" s="23">
        <v>0</v>
      </c>
      <c r="P338" s="23">
        <v>500000</v>
      </c>
      <c r="Q338" s="23">
        <v>0</v>
      </c>
      <c r="R338" s="24">
        <v>0</v>
      </c>
      <c r="S338" s="25">
        <v>0</v>
      </c>
      <c r="T338" s="34" t="s">
        <v>12066</v>
      </c>
      <c r="U338" s="22" t="str">
        <f>IFERROR(VLOOKUP(B338,[1]Planilha1!$A$1:$B$34,2,FALSE),"Liberado")</f>
        <v>Pendente Revisão Trabalhista e Ajustes</v>
      </c>
      <c r="V338" s="31"/>
      <c r="W338" s="31"/>
      <c r="X338" s="31"/>
      <c r="Y338" s="31"/>
      <c r="Z338" s="31"/>
      <c r="AA338" s="31"/>
      <c r="AB338" s="31"/>
      <c r="AC338" s="31"/>
      <c r="AD338" s="31"/>
      <c r="AE338" s="31"/>
      <c r="AF338" s="31"/>
      <c r="AG338" s="31"/>
      <c r="AH338" s="31"/>
      <c r="AI338" s="31"/>
      <c r="AJ338" s="31"/>
      <c r="AK338" s="31"/>
      <c r="AL338" s="31"/>
      <c r="AM338" s="31"/>
      <c r="AN338" s="31"/>
      <c r="AO338" s="31"/>
      <c r="AP338" s="31"/>
      <c r="AQ338" s="31"/>
      <c r="AR338" s="31"/>
      <c r="AS338" s="31"/>
      <c r="AT338" s="31"/>
      <c r="AU338" s="31"/>
      <c r="AV338" s="31"/>
      <c r="AW338" s="31"/>
      <c r="AX338" s="31"/>
      <c r="AY338" s="31"/>
      <c r="AZ338" s="31"/>
      <c r="BA338" s="31"/>
    </row>
    <row r="339" spans="1:53" s="21" customFormat="1" ht="20.100000000000001" customHeight="1" x14ac:dyDescent="0.2">
      <c r="A339" s="27" t="s">
        <v>120</v>
      </c>
      <c r="B339" s="28" t="s">
        <v>239</v>
      </c>
      <c r="C339" s="27" t="s">
        <v>556</v>
      </c>
      <c r="D339" s="27" t="s">
        <v>11291</v>
      </c>
      <c r="E339" s="27" t="s">
        <v>7</v>
      </c>
      <c r="F339" s="27" t="s">
        <v>6507</v>
      </c>
      <c r="G339" s="27" t="s">
        <v>11292</v>
      </c>
      <c r="H339" s="27" t="s">
        <v>6629</v>
      </c>
      <c r="I339" s="29">
        <v>200000</v>
      </c>
      <c r="J339" s="27" t="s">
        <v>6510</v>
      </c>
      <c r="K339" s="27" t="s">
        <v>11293</v>
      </c>
      <c r="L339" s="27" t="s">
        <v>6579</v>
      </c>
      <c r="M339" s="30">
        <v>43000</v>
      </c>
      <c r="N339" s="35" t="s">
        <v>12097</v>
      </c>
      <c r="O339" s="23">
        <v>0</v>
      </c>
      <c r="P339" s="23">
        <v>120000</v>
      </c>
      <c r="Q339" s="23">
        <v>0</v>
      </c>
      <c r="R339" s="24">
        <v>0</v>
      </c>
      <c r="S339" s="25">
        <v>0</v>
      </c>
      <c r="T339" s="34" t="s">
        <v>12066</v>
      </c>
      <c r="U339" s="22" t="str">
        <f>IFERROR(VLOOKUP(B339,[1]Planilha1!$A$1:$B$34,2,FALSE),"Liberado")</f>
        <v>Pendente Revisão Trabalhista e Ajustes</v>
      </c>
      <c r="V339" s="31"/>
      <c r="W339" s="31"/>
      <c r="X339" s="31"/>
      <c r="Y339" s="31"/>
      <c r="Z339" s="31"/>
      <c r="AA339" s="31"/>
      <c r="AB339" s="31"/>
      <c r="AC339" s="31"/>
      <c r="AD339" s="31"/>
      <c r="AE339" s="31"/>
      <c r="AF339" s="31"/>
      <c r="AG339" s="31"/>
      <c r="AH339" s="31"/>
      <c r="AI339" s="31"/>
      <c r="AJ339" s="31"/>
      <c r="AK339" s="31"/>
      <c r="AL339" s="31"/>
      <c r="AM339" s="31"/>
      <c r="AN339" s="31"/>
      <c r="AO339" s="31"/>
      <c r="AP339" s="31"/>
      <c r="AQ339" s="31"/>
      <c r="AR339" s="31"/>
      <c r="AS339" s="31"/>
      <c r="AT339" s="31"/>
      <c r="AU339" s="31"/>
      <c r="AV339" s="31"/>
      <c r="AW339" s="31"/>
      <c r="AX339" s="31"/>
      <c r="AY339" s="31"/>
      <c r="AZ339" s="31"/>
      <c r="BA339" s="31"/>
    </row>
    <row r="340" spans="1:53" s="21" customFormat="1" ht="20.100000000000001" customHeight="1" x14ac:dyDescent="0.2">
      <c r="A340" s="27" t="s">
        <v>120</v>
      </c>
      <c r="B340" s="28" t="s">
        <v>239</v>
      </c>
      <c r="C340" s="27" t="s">
        <v>381</v>
      </c>
      <c r="D340" s="27" t="s">
        <v>11296</v>
      </c>
      <c r="E340" s="27" t="s">
        <v>7</v>
      </c>
      <c r="F340" s="27" t="s">
        <v>6507</v>
      </c>
      <c r="G340" s="27" t="s">
        <v>11297</v>
      </c>
      <c r="H340" s="27" t="s">
        <v>6656</v>
      </c>
      <c r="I340" s="29">
        <v>40000</v>
      </c>
      <c r="J340" s="27" t="s">
        <v>6510</v>
      </c>
      <c r="K340" s="27" t="s">
        <v>11298</v>
      </c>
      <c r="L340" s="27" t="s">
        <v>6579</v>
      </c>
      <c r="M340" s="30">
        <v>42977</v>
      </c>
      <c r="N340" s="27" t="s">
        <v>11091</v>
      </c>
      <c r="O340" s="23">
        <v>0</v>
      </c>
      <c r="P340" s="23">
        <f>458426.03</f>
        <v>458426.03</v>
      </c>
      <c r="Q340" s="23">
        <v>0</v>
      </c>
      <c r="R340" s="24">
        <v>0</v>
      </c>
      <c r="S340" s="25">
        <v>0</v>
      </c>
      <c r="T340" s="32"/>
      <c r="U340" s="22" t="str">
        <f>IFERROR(VLOOKUP(B340,[1]Planilha1!$A$1:$B$34,2,FALSE),"Liberado")</f>
        <v>Pendente Revisão Trabalhista e Ajustes</v>
      </c>
      <c r="V340" s="31"/>
      <c r="W340" s="31"/>
      <c r="X340" s="31"/>
      <c r="Y340" s="31"/>
      <c r="Z340" s="31"/>
      <c r="AA340" s="31"/>
      <c r="AB340" s="31"/>
      <c r="AC340" s="31"/>
      <c r="AD340" s="31"/>
      <c r="AE340" s="31"/>
      <c r="AF340" s="31"/>
      <c r="AG340" s="31"/>
      <c r="AH340" s="31"/>
      <c r="AI340" s="31"/>
      <c r="AJ340" s="31"/>
      <c r="AK340" s="31"/>
      <c r="AL340" s="31"/>
      <c r="AM340" s="31"/>
      <c r="AN340" s="31"/>
      <c r="AO340" s="31"/>
      <c r="AP340" s="31"/>
      <c r="AQ340" s="31"/>
      <c r="AR340" s="31"/>
      <c r="AS340" s="31"/>
      <c r="AT340" s="31"/>
      <c r="AU340" s="31"/>
      <c r="AV340" s="31"/>
      <c r="AW340" s="31"/>
      <c r="AX340" s="31"/>
      <c r="AY340" s="31"/>
      <c r="AZ340" s="31"/>
      <c r="BA340" s="31"/>
    </row>
    <row r="341" spans="1:53" s="21" customFormat="1" ht="20.100000000000001" customHeight="1" x14ac:dyDescent="0.2">
      <c r="A341" s="27" t="s">
        <v>120</v>
      </c>
      <c r="B341" s="28" t="s">
        <v>239</v>
      </c>
      <c r="C341" s="27" t="s">
        <v>466</v>
      </c>
      <c r="D341" s="27" t="s">
        <v>11358</v>
      </c>
      <c r="E341" s="27" t="s">
        <v>7</v>
      </c>
      <c r="F341" s="27" t="s">
        <v>6507</v>
      </c>
      <c r="G341" s="27" t="s">
        <v>11359</v>
      </c>
      <c r="H341" s="27" t="s">
        <v>6629</v>
      </c>
      <c r="I341" s="29">
        <v>200000</v>
      </c>
      <c r="J341" s="27" t="s">
        <v>6510</v>
      </c>
      <c r="K341" s="27" t="s">
        <v>11360</v>
      </c>
      <c r="L341" s="27" t="s">
        <v>6579</v>
      </c>
      <c r="M341" s="30">
        <v>42983</v>
      </c>
      <c r="N341" s="27" t="s">
        <v>11100</v>
      </c>
      <c r="O341" s="23">
        <v>0</v>
      </c>
      <c r="P341" s="33">
        <v>1494880.14</v>
      </c>
      <c r="Q341" s="23">
        <v>0</v>
      </c>
      <c r="R341" s="24">
        <v>0</v>
      </c>
      <c r="S341" s="25">
        <v>0</v>
      </c>
      <c r="T341" s="34" t="s">
        <v>12065</v>
      </c>
      <c r="U341" s="22" t="str">
        <f>IFERROR(VLOOKUP(B341,[1]Planilha1!$A$1:$B$34,2,FALSE),"Liberado")</f>
        <v>Pendente Revisão Trabalhista e Ajustes</v>
      </c>
      <c r="V341" s="31"/>
      <c r="W341" s="31"/>
      <c r="X341" s="31"/>
      <c r="Y341" s="31"/>
      <c r="Z341" s="31"/>
      <c r="AA341" s="31"/>
      <c r="AB341" s="31"/>
      <c r="AC341" s="31"/>
      <c r="AD341" s="31"/>
      <c r="AE341" s="31"/>
      <c r="AF341" s="31"/>
      <c r="AG341" s="31"/>
      <c r="AH341" s="31"/>
      <c r="AI341" s="31"/>
      <c r="AJ341" s="31"/>
      <c r="AK341" s="31"/>
      <c r="AL341" s="31"/>
      <c r="AM341" s="31"/>
      <c r="AN341" s="31"/>
      <c r="AO341" s="31"/>
      <c r="AP341" s="31"/>
      <c r="AQ341" s="31"/>
      <c r="AR341" s="31"/>
      <c r="AS341" s="31"/>
      <c r="AT341" s="31"/>
      <c r="AU341" s="31"/>
      <c r="AV341" s="31"/>
      <c r="AW341" s="31"/>
      <c r="AX341" s="31"/>
      <c r="AY341" s="31"/>
      <c r="AZ341" s="31"/>
      <c r="BA341" s="31"/>
    </row>
    <row r="342" spans="1:53" s="21" customFormat="1" ht="20.100000000000001" customHeight="1" x14ac:dyDescent="0.2">
      <c r="A342" s="27" t="s">
        <v>120</v>
      </c>
      <c r="B342" s="28" t="s">
        <v>239</v>
      </c>
      <c r="C342" s="27" t="s">
        <v>411</v>
      </c>
      <c r="D342" s="27" t="s">
        <v>11378</v>
      </c>
      <c r="E342" s="27" t="s">
        <v>7</v>
      </c>
      <c r="F342" s="27" t="s">
        <v>6507</v>
      </c>
      <c r="G342" s="27" t="s">
        <v>11379</v>
      </c>
      <c r="H342" s="27" t="s">
        <v>6527</v>
      </c>
      <c r="I342" s="29">
        <v>40000</v>
      </c>
      <c r="J342" s="27" t="s">
        <v>6510</v>
      </c>
      <c r="K342" s="27" t="s">
        <v>11380</v>
      </c>
      <c r="L342" s="27" t="s">
        <v>6579</v>
      </c>
      <c r="M342" s="30">
        <v>42941</v>
      </c>
      <c r="N342" s="27" t="s">
        <v>11381</v>
      </c>
      <c r="O342" s="23">
        <v>17524.93</v>
      </c>
      <c r="P342" s="23">
        <v>469622.34</v>
      </c>
      <c r="Q342" s="23">
        <v>0</v>
      </c>
      <c r="R342" s="24">
        <v>0</v>
      </c>
      <c r="S342" s="25">
        <v>0</v>
      </c>
      <c r="T342" s="32"/>
      <c r="U342" s="22" t="str">
        <f>IFERROR(VLOOKUP(B342,[1]Planilha1!$A$1:$B$34,2,FALSE),"Liberado")</f>
        <v>Pendente Revisão Trabalhista e Ajustes</v>
      </c>
      <c r="V342" s="31"/>
      <c r="W342" s="31"/>
      <c r="X342" s="31"/>
      <c r="Y342" s="31"/>
      <c r="Z342" s="31"/>
      <c r="AA342" s="31"/>
      <c r="AB342" s="31"/>
      <c r="AC342" s="31"/>
      <c r="AD342" s="31"/>
      <c r="AE342" s="31"/>
      <c r="AF342" s="31"/>
      <c r="AG342" s="31"/>
      <c r="AH342" s="31"/>
      <c r="AI342" s="31"/>
      <c r="AJ342" s="31"/>
      <c r="AK342" s="31"/>
      <c r="AL342" s="31"/>
      <c r="AM342" s="31"/>
      <c r="AN342" s="31"/>
      <c r="AO342" s="31"/>
      <c r="AP342" s="31"/>
      <c r="AQ342" s="31"/>
      <c r="AR342" s="31"/>
      <c r="AS342" s="31"/>
      <c r="AT342" s="31"/>
      <c r="AU342" s="31"/>
      <c r="AV342" s="31"/>
      <c r="AW342" s="31"/>
      <c r="AX342" s="31"/>
      <c r="AY342" s="31"/>
      <c r="AZ342" s="31"/>
      <c r="BA342" s="31"/>
    </row>
    <row r="343" spans="1:53" s="21" customFormat="1" ht="20.100000000000001" customHeight="1" x14ac:dyDescent="0.2">
      <c r="A343" s="27" t="s">
        <v>120</v>
      </c>
      <c r="B343" s="28" t="s">
        <v>239</v>
      </c>
      <c r="C343" s="27" t="s">
        <v>602</v>
      </c>
      <c r="D343" s="27" t="s">
        <v>1899</v>
      </c>
      <c r="E343" s="27" t="s">
        <v>7</v>
      </c>
      <c r="F343" s="27" t="s">
        <v>6507</v>
      </c>
      <c r="G343" s="27" t="s">
        <v>11400</v>
      </c>
      <c r="H343" s="27" t="s">
        <v>11401</v>
      </c>
      <c r="I343" s="29">
        <v>100000</v>
      </c>
      <c r="J343" s="27" t="s">
        <v>6510</v>
      </c>
      <c r="K343" s="27" t="s">
        <v>11402</v>
      </c>
      <c r="L343" s="27" t="s">
        <v>6579</v>
      </c>
      <c r="M343" s="30">
        <v>42941</v>
      </c>
      <c r="N343" s="27" t="s">
        <v>11403</v>
      </c>
      <c r="O343" s="23">
        <v>0</v>
      </c>
      <c r="P343" s="23">
        <v>92296.83</v>
      </c>
      <c r="Q343" s="23">
        <v>0</v>
      </c>
      <c r="R343" s="24">
        <v>0</v>
      </c>
      <c r="S343" s="25">
        <v>0</v>
      </c>
      <c r="T343" s="32"/>
      <c r="U343" s="22" t="str">
        <f>IFERROR(VLOOKUP(B343,[1]Planilha1!$A$1:$B$34,2,FALSE),"Liberado")</f>
        <v>Pendente Revisão Trabalhista e Ajustes</v>
      </c>
      <c r="V343" s="31"/>
      <c r="W343" s="31"/>
      <c r="X343" s="31"/>
      <c r="Y343" s="31"/>
      <c r="Z343" s="31"/>
      <c r="AA343" s="31"/>
      <c r="AB343" s="31"/>
      <c r="AC343" s="31"/>
      <c r="AD343" s="31"/>
      <c r="AE343" s="31"/>
      <c r="AF343" s="31"/>
      <c r="AG343" s="31"/>
      <c r="AH343" s="31"/>
      <c r="AI343" s="31"/>
      <c r="AJ343" s="31"/>
      <c r="AK343" s="31"/>
      <c r="AL343" s="31"/>
      <c r="AM343" s="31"/>
      <c r="AN343" s="31"/>
      <c r="AO343" s="31"/>
      <c r="AP343" s="31"/>
      <c r="AQ343" s="31"/>
      <c r="AR343" s="31"/>
      <c r="AS343" s="31"/>
      <c r="AT343" s="31"/>
      <c r="AU343" s="31"/>
      <c r="AV343" s="31"/>
      <c r="AW343" s="31"/>
      <c r="AX343" s="31"/>
      <c r="AY343" s="31"/>
      <c r="AZ343" s="31"/>
      <c r="BA343" s="31"/>
    </row>
    <row r="344" spans="1:53" s="21" customFormat="1" ht="20.100000000000001" customHeight="1" x14ac:dyDescent="0.2">
      <c r="A344" s="27" t="s">
        <v>120</v>
      </c>
      <c r="B344" s="28" t="s">
        <v>239</v>
      </c>
      <c r="C344" s="27" t="s">
        <v>411</v>
      </c>
      <c r="D344" s="27" t="s">
        <v>1840</v>
      </c>
      <c r="E344" s="27" t="s">
        <v>7</v>
      </c>
      <c r="F344" s="27" t="s">
        <v>6507</v>
      </c>
      <c r="G344" s="27" t="s">
        <v>6526</v>
      </c>
      <c r="H344" s="27" t="s">
        <v>6527</v>
      </c>
      <c r="I344" s="29">
        <v>200000</v>
      </c>
      <c r="J344" s="27" t="s">
        <v>6510</v>
      </c>
      <c r="K344" s="27" t="s">
        <v>11453</v>
      </c>
      <c r="L344" s="27" t="s">
        <v>6579</v>
      </c>
      <c r="M344" s="30">
        <v>42878</v>
      </c>
      <c r="N344" s="27" t="s">
        <v>6511</v>
      </c>
      <c r="O344" s="23">
        <v>4391.88</v>
      </c>
      <c r="P344" s="23">
        <v>19402.689999999999</v>
      </c>
      <c r="Q344" s="23">
        <v>0</v>
      </c>
      <c r="R344" s="24">
        <v>0</v>
      </c>
      <c r="S344" s="25">
        <v>0</v>
      </c>
      <c r="T344" s="32"/>
      <c r="U344" s="22" t="str">
        <f>IFERROR(VLOOKUP(B344,[1]Planilha1!$A$1:$B$34,2,FALSE),"Liberado")</f>
        <v>Pendente Revisão Trabalhista e Ajustes</v>
      </c>
      <c r="V344" s="31"/>
      <c r="W344" s="31"/>
      <c r="X344" s="31"/>
      <c r="Y344" s="31"/>
      <c r="Z344" s="31"/>
      <c r="AA344" s="31"/>
      <c r="AB344" s="31"/>
      <c r="AC344" s="31"/>
      <c r="AD344" s="31"/>
      <c r="AE344" s="31"/>
      <c r="AF344" s="31"/>
      <c r="AG344" s="31"/>
      <c r="AH344" s="31"/>
      <c r="AI344" s="31"/>
      <c r="AJ344" s="31"/>
      <c r="AK344" s="31"/>
      <c r="AL344" s="31"/>
      <c r="AM344" s="31"/>
      <c r="AN344" s="31"/>
      <c r="AO344" s="31"/>
      <c r="AP344" s="31"/>
      <c r="AQ344" s="31"/>
      <c r="AR344" s="31"/>
      <c r="AS344" s="31"/>
      <c r="AT344" s="31"/>
      <c r="AU344" s="31"/>
      <c r="AV344" s="31"/>
      <c r="AW344" s="31"/>
      <c r="AX344" s="31"/>
      <c r="AY344" s="31"/>
      <c r="AZ344" s="31"/>
      <c r="BA344" s="31"/>
    </row>
    <row r="345" spans="1:53" s="21" customFormat="1" ht="20.100000000000001" customHeight="1" x14ac:dyDescent="0.2">
      <c r="A345" s="27" t="s">
        <v>120</v>
      </c>
      <c r="B345" s="28" t="s">
        <v>239</v>
      </c>
      <c r="C345" s="27" t="s">
        <v>397</v>
      </c>
      <c r="D345" s="27" t="s">
        <v>1845</v>
      </c>
      <c r="E345" s="27" t="s">
        <v>7</v>
      </c>
      <c r="F345" s="27" t="s">
        <v>6507</v>
      </c>
      <c r="G345" s="27" t="s">
        <v>6540</v>
      </c>
      <c r="H345" s="27" t="s">
        <v>6541</v>
      </c>
      <c r="I345" s="29">
        <v>100000</v>
      </c>
      <c r="J345" s="27" t="s">
        <v>6510</v>
      </c>
      <c r="K345" s="27" t="s">
        <v>11462</v>
      </c>
      <c r="L345" s="27" t="s">
        <v>6585</v>
      </c>
      <c r="M345" s="30">
        <v>42866</v>
      </c>
      <c r="N345" s="27" t="s">
        <v>11463</v>
      </c>
      <c r="O345" s="23">
        <v>29865.59</v>
      </c>
      <c r="P345" s="23">
        <v>313567.67</v>
      </c>
      <c r="Q345" s="23">
        <v>0</v>
      </c>
      <c r="R345" s="24">
        <v>0</v>
      </c>
      <c r="S345" s="25">
        <v>0</v>
      </c>
      <c r="T345" s="32"/>
      <c r="U345" s="22" t="str">
        <f>IFERROR(VLOOKUP(B345,[1]Planilha1!$A$1:$B$34,2,FALSE),"Liberado")</f>
        <v>Pendente Revisão Trabalhista e Ajustes</v>
      </c>
      <c r="V345" s="31"/>
      <c r="W345" s="31"/>
      <c r="X345" s="31"/>
      <c r="Y345" s="31"/>
      <c r="Z345" s="31"/>
      <c r="AA345" s="31"/>
      <c r="AB345" s="31"/>
      <c r="AC345" s="31"/>
      <c r="AD345" s="31"/>
      <c r="AE345" s="31"/>
      <c r="AF345" s="31"/>
      <c r="AG345" s="31"/>
      <c r="AH345" s="31"/>
      <c r="AI345" s="31"/>
      <c r="AJ345" s="31"/>
      <c r="AK345" s="31"/>
      <c r="AL345" s="31"/>
      <c r="AM345" s="31"/>
      <c r="AN345" s="31"/>
      <c r="AO345" s="31"/>
      <c r="AP345" s="31"/>
      <c r="AQ345" s="31"/>
      <c r="AR345" s="31"/>
      <c r="AS345" s="31"/>
      <c r="AT345" s="31"/>
      <c r="AU345" s="31"/>
      <c r="AV345" s="31"/>
      <c r="AW345" s="31"/>
      <c r="AX345" s="31"/>
      <c r="AY345" s="31"/>
      <c r="AZ345" s="31"/>
      <c r="BA345" s="31"/>
    </row>
    <row r="346" spans="1:53" s="21" customFormat="1" ht="20.100000000000001" customHeight="1" x14ac:dyDescent="0.2">
      <c r="A346" s="27" t="s">
        <v>120</v>
      </c>
      <c r="B346" s="28" t="s">
        <v>239</v>
      </c>
      <c r="C346" s="27" t="s">
        <v>602</v>
      </c>
      <c r="D346" s="27" t="s">
        <v>1892</v>
      </c>
      <c r="E346" s="27" t="s">
        <v>7</v>
      </c>
      <c r="F346" s="27" t="s">
        <v>6507</v>
      </c>
      <c r="G346" s="27" t="s">
        <v>11533</v>
      </c>
      <c r="H346" s="27" t="s">
        <v>6622</v>
      </c>
      <c r="I346" s="29">
        <v>200000</v>
      </c>
      <c r="J346" s="27" t="s">
        <v>6510</v>
      </c>
      <c r="K346" s="27" t="s">
        <v>11099</v>
      </c>
      <c r="L346" s="27" t="s">
        <v>6579</v>
      </c>
      <c r="M346" s="30">
        <v>42766</v>
      </c>
      <c r="N346" s="27" t="s">
        <v>11534</v>
      </c>
      <c r="O346" s="23">
        <v>15520.01</v>
      </c>
      <c r="P346" s="23">
        <v>544629.53</v>
      </c>
      <c r="Q346" s="23">
        <v>0</v>
      </c>
      <c r="R346" s="24">
        <v>0</v>
      </c>
      <c r="S346" s="25">
        <v>0</v>
      </c>
      <c r="T346" s="32"/>
      <c r="U346" s="22" t="str">
        <f>IFERROR(VLOOKUP(B346,[1]Planilha1!$A$1:$B$34,2,FALSE),"Liberado")</f>
        <v>Pendente Revisão Trabalhista e Ajustes</v>
      </c>
      <c r="V346" s="31"/>
      <c r="W346" s="31"/>
      <c r="X346" s="31"/>
      <c r="Y346" s="31"/>
      <c r="Z346" s="31"/>
      <c r="AA346" s="31"/>
      <c r="AB346" s="31"/>
      <c r="AC346" s="31"/>
      <c r="AD346" s="31"/>
      <c r="AE346" s="31"/>
      <c r="AF346" s="31"/>
      <c r="AG346" s="31"/>
      <c r="AH346" s="31"/>
      <c r="AI346" s="31"/>
      <c r="AJ346" s="31"/>
      <c r="AK346" s="31"/>
      <c r="AL346" s="31"/>
      <c r="AM346" s="31"/>
      <c r="AN346" s="31"/>
      <c r="AO346" s="31"/>
      <c r="AP346" s="31"/>
      <c r="AQ346" s="31"/>
      <c r="AR346" s="31"/>
      <c r="AS346" s="31"/>
      <c r="AT346" s="31"/>
      <c r="AU346" s="31"/>
      <c r="AV346" s="31"/>
      <c r="AW346" s="31"/>
      <c r="AX346" s="31"/>
      <c r="AY346" s="31"/>
      <c r="AZ346" s="31"/>
      <c r="BA346" s="31"/>
    </row>
    <row r="347" spans="1:53" s="21" customFormat="1" ht="20.100000000000001" customHeight="1" x14ac:dyDescent="0.2">
      <c r="A347" s="27" t="s">
        <v>120</v>
      </c>
      <c r="B347" s="28" t="s">
        <v>239</v>
      </c>
      <c r="C347" s="27" t="s">
        <v>649</v>
      </c>
      <c r="D347" s="27" t="s">
        <v>1897</v>
      </c>
      <c r="E347" s="27" t="s">
        <v>7</v>
      </c>
      <c r="F347" s="27" t="s">
        <v>6507</v>
      </c>
      <c r="G347" s="27" t="s">
        <v>11541</v>
      </c>
      <c r="H347" s="27" t="s">
        <v>6629</v>
      </c>
      <c r="I347" s="29">
        <v>37000</v>
      </c>
      <c r="J347" s="27" t="s">
        <v>6630</v>
      </c>
      <c r="K347" s="27" t="s">
        <v>11542</v>
      </c>
      <c r="L347" s="27" t="s">
        <v>6579</v>
      </c>
      <c r="M347" s="30" t="s">
        <v>6531</v>
      </c>
      <c r="N347" s="27" t="s">
        <v>12062</v>
      </c>
      <c r="O347" s="23">
        <v>0</v>
      </c>
      <c r="P347" s="23">
        <v>363787.41</v>
      </c>
      <c r="Q347" s="23">
        <v>0</v>
      </c>
      <c r="R347" s="24">
        <v>0</v>
      </c>
      <c r="S347" s="25">
        <v>0</v>
      </c>
      <c r="T347" s="32"/>
      <c r="U347" s="22" t="str">
        <f>IFERROR(VLOOKUP(B347,[1]Planilha1!$A$1:$B$34,2,FALSE),"Liberado")</f>
        <v>Pendente Revisão Trabalhista e Ajustes</v>
      </c>
      <c r="V347" s="31"/>
      <c r="W347" s="31"/>
      <c r="X347" s="31"/>
      <c r="Y347" s="31"/>
      <c r="Z347" s="31"/>
      <c r="AA347" s="31"/>
      <c r="AB347" s="31"/>
      <c r="AC347" s="31"/>
      <c r="AD347" s="31"/>
      <c r="AE347" s="31"/>
      <c r="AF347" s="31"/>
      <c r="AG347" s="31"/>
      <c r="AH347" s="31"/>
      <c r="AI347" s="31"/>
      <c r="AJ347" s="31"/>
      <c r="AK347" s="31"/>
      <c r="AL347" s="31"/>
      <c r="AM347" s="31"/>
      <c r="AN347" s="31"/>
      <c r="AO347" s="31"/>
      <c r="AP347" s="31"/>
      <c r="AQ347" s="31"/>
      <c r="AR347" s="31"/>
      <c r="AS347" s="31"/>
      <c r="AT347" s="31"/>
      <c r="AU347" s="31"/>
      <c r="AV347" s="31"/>
      <c r="AW347" s="31"/>
      <c r="AX347" s="31"/>
      <c r="AY347" s="31"/>
      <c r="AZ347" s="31"/>
      <c r="BA347" s="31"/>
    </row>
    <row r="348" spans="1:53" s="21" customFormat="1" ht="20.100000000000001" customHeight="1" x14ac:dyDescent="0.2">
      <c r="A348" s="27" t="s">
        <v>120</v>
      </c>
      <c r="B348" s="28" t="s">
        <v>239</v>
      </c>
      <c r="C348" s="27" t="s">
        <v>602</v>
      </c>
      <c r="D348" s="27" t="s">
        <v>1899</v>
      </c>
      <c r="E348" s="27" t="s">
        <v>7</v>
      </c>
      <c r="F348" s="27" t="s">
        <v>6507</v>
      </c>
      <c r="G348" s="27" t="s">
        <v>11545</v>
      </c>
      <c r="H348" s="27" t="s">
        <v>6622</v>
      </c>
      <c r="I348" s="29">
        <v>200000</v>
      </c>
      <c r="J348" s="27" t="s">
        <v>6510</v>
      </c>
      <c r="K348" s="27" t="s">
        <v>11546</v>
      </c>
      <c r="L348" s="27" t="s">
        <v>6579</v>
      </c>
      <c r="M348" s="30">
        <v>42720</v>
      </c>
      <c r="N348" s="27" t="s">
        <v>11547</v>
      </c>
      <c r="O348" s="23">
        <v>0</v>
      </c>
      <c r="P348" s="23">
        <v>946524.41</v>
      </c>
      <c r="Q348" s="23">
        <v>0</v>
      </c>
      <c r="R348" s="24">
        <v>0</v>
      </c>
      <c r="S348" s="25">
        <v>0</v>
      </c>
      <c r="T348" s="32"/>
      <c r="U348" s="22" t="str">
        <f>IFERROR(VLOOKUP(B348,[1]Planilha1!$A$1:$B$34,2,FALSE),"Liberado")</f>
        <v>Pendente Revisão Trabalhista e Ajustes</v>
      </c>
      <c r="V348" s="31"/>
      <c r="W348" s="31"/>
      <c r="X348" s="31"/>
      <c r="Y348" s="31"/>
      <c r="Z348" s="31"/>
      <c r="AA348" s="31"/>
      <c r="AB348" s="31"/>
      <c r="AC348" s="31"/>
      <c r="AD348" s="31"/>
      <c r="AE348" s="31"/>
      <c r="AF348" s="31"/>
      <c r="AG348" s="31"/>
      <c r="AH348" s="31"/>
      <c r="AI348" s="31"/>
      <c r="AJ348" s="31"/>
      <c r="AK348" s="31"/>
      <c r="AL348" s="31"/>
      <c r="AM348" s="31"/>
      <c r="AN348" s="31"/>
      <c r="AO348" s="31"/>
      <c r="AP348" s="31"/>
      <c r="AQ348" s="31"/>
      <c r="AR348" s="31"/>
      <c r="AS348" s="31"/>
      <c r="AT348" s="31"/>
      <c r="AU348" s="31"/>
      <c r="AV348" s="31"/>
      <c r="AW348" s="31"/>
      <c r="AX348" s="31"/>
      <c r="AY348" s="31"/>
      <c r="AZ348" s="31"/>
      <c r="BA348" s="31"/>
    </row>
    <row r="349" spans="1:53" s="21" customFormat="1" ht="20.100000000000001" customHeight="1" x14ac:dyDescent="0.2">
      <c r="A349" s="27" t="s">
        <v>120</v>
      </c>
      <c r="B349" s="28" t="s">
        <v>239</v>
      </c>
      <c r="C349" s="27" t="s">
        <v>397</v>
      </c>
      <c r="D349" s="27" t="s">
        <v>1913</v>
      </c>
      <c r="E349" s="27" t="s">
        <v>7</v>
      </c>
      <c r="F349" s="27" t="s">
        <v>6507</v>
      </c>
      <c r="G349" s="27" t="s">
        <v>6657</v>
      </c>
      <c r="H349" s="27" t="s">
        <v>6541</v>
      </c>
      <c r="I349" s="29">
        <v>37000</v>
      </c>
      <c r="J349" s="27" t="s">
        <v>6510</v>
      </c>
      <c r="K349" s="27" t="s">
        <v>11571</v>
      </c>
      <c r="L349" s="27" t="s">
        <v>7317</v>
      </c>
      <c r="M349" s="30">
        <v>42663</v>
      </c>
      <c r="N349" s="27" t="s">
        <v>11457</v>
      </c>
      <c r="O349" s="23">
        <v>60841.05</v>
      </c>
      <c r="P349" s="23">
        <v>17000.025000000001</v>
      </c>
      <c r="Q349" s="23">
        <v>0</v>
      </c>
      <c r="R349" s="24">
        <v>0</v>
      </c>
      <c r="S349" s="25">
        <v>0</v>
      </c>
      <c r="T349" s="32"/>
      <c r="U349" s="22" t="str">
        <f>IFERROR(VLOOKUP(B349,[1]Planilha1!$A$1:$B$34,2,FALSE),"Liberado")</f>
        <v>Pendente Revisão Trabalhista e Ajustes</v>
      </c>
      <c r="V349" s="31"/>
      <c r="W349" s="31"/>
      <c r="X349" s="31"/>
      <c r="Y349" s="31"/>
      <c r="Z349" s="31"/>
      <c r="AA349" s="31"/>
      <c r="AB349" s="31"/>
      <c r="AC349" s="31"/>
      <c r="AD349" s="31"/>
      <c r="AE349" s="31"/>
      <c r="AF349" s="31"/>
      <c r="AG349" s="31"/>
      <c r="AH349" s="31"/>
      <c r="AI349" s="31"/>
      <c r="AJ349" s="31"/>
      <c r="AK349" s="31"/>
      <c r="AL349" s="31"/>
      <c r="AM349" s="31"/>
      <c r="AN349" s="31"/>
      <c r="AO349" s="31"/>
      <c r="AP349" s="31"/>
      <c r="AQ349" s="31"/>
      <c r="AR349" s="31"/>
      <c r="AS349" s="31"/>
      <c r="AT349" s="31"/>
      <c r="AU349" s="31"/>
      <c r="AV349" s="31"/>
      <c r="AW349" s="31"/>
      <c r="AX349" s="31"/>
      <c r="AY349" s="31"/>
      <c r="AZ349" s="31"/>
      <c r="BA349" s="31"/>
    </row>
    <row r="350" spans="1:53" s="21" customFormat="1" ht="20.100000000000001" customHeight="1" x14ac:dyDescent="0.2">
      <c r="A350" s="27" t="s">
        <v>120</v>
      </c>
      <c r="B350" s="28" t="s">
        <v>239</v>
      </c>
      <c r="C350" s="27">
        <v>6</v>
      </c>
      <c r="D350" s="27" t="s">
        <v>1913</v>
      </c>
      <c r="E350" s="27" t="s">
        <v>7</v>
      </c>
      <c r="F350" s="27" t="s">
        <v>6507</v>
      </c>
      <c r="G350" s="27" t="s">
        <v>6657</v>
      </c>
      <c r="H350" s="27" t="s">
        <v>6541</v>
      </c>
      <c r="I350" s="29">
        <v>37000</v>
      </c>
      <c r="J350" s="27" t="s">
        <v>6510</v>
      </c>
      <c r="K350" s="27" t="s">
        <v>11571</v>
      </c>
      <c r="L350" s="27" t="s">
        <v>7317</v>
      </c>
      <c r="M350" s="30">
        <v>42663</v>
      </c>
      <c r="N350" s="27" t="s">
        <v>11457</v>
      </c>
      <c r="O350" s="23">
        <v>60841.05</v>
      </c>
      <c r="P350" s="23">
        <v>17000.025000000001</v>
      </c>
      <c r="Q350" s="23">
        <v>0</v>
      </c>
      <c r="R350" s="24">
        <v>0</v>
      </c>
      <c r="S350" s="25">
        <v>0</v>
      </c>
      <c r="T350" s="32"/>
      <c r="U350" s="22" t="str">
        <f>IFERROR(VLOOKUP(B350,[1]Planilha1!$A$1:$B$34,2,FALSE),"Liberado")</f>
        <v>Pendente Revisão Trabalhista e Ajustes</v>
      </c>
      <c r="V350" s="31"/>
      <c r="W350" s="31"/>
      <c r="X350" s="31"/>
      <c r="Y350" s="31"/>
      <c r="Z350" s="31"/>
      <c r="AA350" s="31"/>
      <c r="AB350" s="31"/>
      <c r="AC350" s="31"/>
      <c r="AD350" s="31"/>
      <c r="AE350" s="31"/>
      <c r="AF350" s="31"/>
      <c r="AG350" s="31"/>
      <c r="AH350" s="31"/>
      <c r="AI350" s="31"/>
      <c r="AJ350" s="31"/>
      <c r="AK350" s="31"/>
      <c r="AL350" s="31"/>
      <c r="AM350" s="31"/>
      <c r="AN350" s="31"/>
      <c r="AO350" s="31"/>
      <c r="AP350" s="31"/>
      <c r="AQ350" s="31"/>
      <c r="AR350" s="31"/>
      <c r="AS350" s="31"/>
      <c r="AT350" s="31"/>
      <c r="AU350" s="31"/>
      <c r="AV350" s="31"/>
      <c r="AW350" s="31"/>
      <c r="AX350" s="31"/>
      <c r="AY350" s="31"/>
      <c r="AZ350" s="31"/>
      <c r="BA350" s="31"/>
    </row>
    <row r="351" spans="1:53" s="21" customFormat="1" ht="20.100000000000001" customHeight="1" x14ac:dyDescent="0.2">
      <c r="A351" s="27" t="s">
        <v>120</v>
      </c>
      <c r="B351" s="28" t="s">
        <v>239</v>
      </c>
      <c r="C351" s="27" t="s">
        <v>466</v>
      </c>
      <c r="D351" s="27" t="s">
        <v>1918</v>
      </c>
      <c r="E351" s="27" t="s">
        <v>7</v>
      </c>
      <c r="F351" s="27" t="s">
        <v>6507</v>
      </c>
      <c r="G351" s="27" t="s">
        <v>11577</v>
      </c>
      <c r="H351" s="27" t="s">
        <v>6622</v>
      </c>
      <c r="I351" s="29">
        <v>90000</v>
      </c>
      <c r="J351" s="27" t="s">
        <v>6630</v>
      </c>
      <c r="K351" s="27" t="s">
        <v>11578</v>
      </c>
      <c r="L351" s="27" t="s">
        <v>6579</v>
      </c>
      <c r="M351" s="30">
        <v>42663</v>
      </c>
      <c r="N351" s="27" t="s">
        <v>11579</v>
      </c>
      <c r="O351" s="23">
        <v>32596.560000000001</v>
      </c>
      <c r="P351" s="23">
        <v>45560.23</v>
      </c>
      <c r="Q351" s="23">
        <v>0</v>
      </c>
      <c r="R351" s="24">
        <v>0</v>
      </c>
      <c r="S351" s="25">
        <v>0</v>
      </c>
      <c r="T351" s="32"/>
      <c r="U351" s="22" t="str">
        <f>IFERROR(VLOOKUP(B351,[1]Planilha1!$A$1:$B$34,2,FALSE),"Liberado")</f>
        <v>Pendente Revisão Trabalhista e Ajustes</v>
      </c>
      <c r="V351" s="31"/>
      <c r="W351" s="31"/>
      <c r="X351" s="31"/>
      <c r="Y351" s="31"/>
      <c r="Z351" s="31"/>
      <c r="AA351" s="31"/>
      <c r="AB351" s="31"/>
      <c r="AC351" s="31"/>
      <c r="AD351" s="31"/>
      <c r="AE351" s="31"/>
      <c r="AF351" s="31"/>
      <c r="AG351" s="31"/>
      <c r="AH351" s="31"/>
      <c r="AI351" s="31"/>
      <c r="AJ351" s="31"/>
      <c r="AK351" s="31"/>
      <c r="AL351" s="31"/>
      <c r="AM351" s="31"/>
      <c r="AN351" s="31"/>
      <c r="AO351" s="31"/>
      <c r="AP351" s="31"/>
      <c r="AQ351" s="31"/>
      <c r="AR351" s="31"/>
      <c r="AS351" s="31"/>
      <c r="AT351" s="31"/>
      <c r="AU351" s="31"/>
      <c r="AV351" s="31"/>
      <c r="AW351" s="31"/>
      <c r="AX351" s="31"/>
      <c r="AY351" s="31"/>
      <c r="AZ351" s="31"/>
      <c r="BA351" s="31"/>
    </row>
    <row r="352" spans="1:53" s="21" customFormat="1" ht="20.100000000000001" customHeight="1" x14ac:dyDescent="0.2">
      <c r="A352" s="27" t="s">
        <v>120</v>
      </c>
      <c r="B352" s="28" t="s">
        <v>239</v>
      </c>
      <c r="C352" s="27" t="s">
        <v>411</v>
      </c>
      <c r="D352" s="27" t="s">
        <v>1936</v>
      </c>
      <c r="E352" s="27" t="s">
        <v>7</v>
      </c>
      <c r="F352" s="27" t="s">
        <v>6507</v>
      </c>
      <c r="G352" s="27" t="s">
        <v>11608</v>
      </c>
      <c r="H352" s="27" t="s">
        <v>6527</v>
      </c>
      <c r="I352" s="29">
        <v>37000</v>
      </c>
      <c r="J352" s="27" t="s">
        <v>6510</v>
      </c>
      <c r="K352" s="27" t="s">
        <v>11609</v>
      </c>
      <c r="L352" s="27" t="s">
        <v>6579</v>
      </c>
      <c r="M352" s="30">
        <v>42625</v>
      </c>
      <c r="N352" s="27" t="s">
        <v>11610</v>
      </c>
      <c r="O352" s="23">
        <v>0</v>
      </c>
      <c r="P352" s="23">
        <v>278960.86</v>
      </c>
      <c r="Q352" s="23">
        <v>0</v>
      </c>
      <c r="R352" s="24">
        <v>0</v>
      </c>
      <c r="S352" s="25">
        <v>0</v>
      </c>
      <c r="T352" s="32"/>
      <c r="U352" s="22" t="str">
        <f>IFERROR(VLOOKUP(B352,[1]Planilha1!$A$1:$B$34,2,FALSE),"Liberado")</f>
        <v>Pendente Revisão Trabalhista e Ajustes</v>
      </c>
      <c r="V352" s="31"/>
      <c r="W352" s="31"/>
      <c r="X352" s="31"/>
      <c r="Y352" s="31"/>
      <c r="Z352" s="31"/>
      <c r="AA352" s="31"/>
      <c r="AB352" s="31"/>
      <c r="AC352" s="31"/>
      <c r="AD352" s="31"/>
      <c r="AE352" s="31"/>
      <c r="AF352" s="31"/>
      <c r="AG352" s="31"/>
      <c r="AH352" s="31"/>
      <c r="AI352" s="31"/>
      <c r="AJ352" s="31"/>
      <c r="AK352" s="31"/>
      <c r="AL352" s="31"/>
      <c r="AM352" s="31"/>
      <c r="AN352" s="31"/>
      <c r="AO352" s="31"/>
      <c r="AP352" s="31"/>
      <c r="AQ352" s="31"/>
      <c r="AR352" s="31"/>
      <c r="AS352" s="31"/>
      <c r="AT352" s="31"/>
      <c r="AU352" s="31"/>
      <c r="AV352" s="31"/>
      <c r="AW352" s="31"/>
      <c r="AX352" s="31"/>
      <c r="AY352" s="31"/>
      <c r="AZ352" s="31"/>
      <c r="BA352" s="31"/>
    </row>
    <row r="353" spans="1:53" s="21" customFormat="1" ht="20.100000000000001" customHeight="1" x14ac:dyDescent="0.2">
      <c r="A353" s="27" t="s">
        <v>120</v>
      </c>
      <c r="B353" s="28" t="s">
        <v>239</v>
      </c>
      <c r="C353" s="27" t="s">
        <v>381</v>
      </c>
      <c r="D353" s="27" t="s">
        <v>1948</v>
      </c>
      <c r="E353" s="27" t="s">
        <v>7</v>
      </c>
      <c r="F353" s="27" t="s">
        <v>6507</v>
      </c>
      <c r="G353" s="27" t="s">
        <v>6738</v>
      </c>
      <c r="H353" s="27" t="s">
        <v>6739</v>
      </c>
      <c r="I353" s="29">
        <v>100000</v>
      </c>
      <c r="J353" s="27" t="s">
        <v>6510</v>
      </c>
      <c r="K353" s="27" t="s">
        <v>11630</v>
      </c>
      <c r="L353" s="27" t="s">
        <v>6664</v>
      </c>
      <c r="M353" s="30">
        <v>42597</v>
      </c>
      <c r="N353" s="27" t="s">
        <v>6511</v>
      </c>
      <c r="O353" s="23">
        <v>4112.8500000000004</v>
      </c>
      <c r="P353" s="23">
        <v>44533.96</v>
      </c>
      <c r="Q353" s="23">
        <v>0</v>
      </c>
      <c r="R353" s="24">
        <v>0</v>
      </c>
      <c r="S353" s="25">
        <v>0</v>
      </c>
      <c r="T353" s="32"/>
      <c r="U353" s="22" t="str">
        <f>IFERROR(VLOOKUP(B353,[1]Planilha1!$A$1:$B$34,2,FALSE),"Liberado")</f>
        <v>Pendente Revisão Trabalhista e Ajustes</v>
      </c>
      <c r="V353" s="31"/>
      <c r="W353" s="31"/>
      <c r="X353" s="31"/>
      <c r="Y353" s="31"/>
      <c r="Z353" s="31"/>
      <c r="AA353" s="31"/>
      <c r="AB353" s="31"/>
      <c r="AC353" s="31"/>
      <c r="AD353" s="31"/>
      <c r="AE353" s="31"/>
      <c r="AF353" s="31"/>
      <c r="AG353" s="31"/>
      <c r="AH353" s="31"/>
      <c r="AI353" s="31"/>
      <c r="AJ353" s="31"/>
      <c r="AK353" s="31"/>
      <c r="AL353" s="31"/>
      <c r="AM353" s="31"/>
      <c r="AN353" s="31"/>
      <c r="AO353" s="31"/>
      <c r="AP353" s="31"/>
      <c r="AQ353" s="31"/>
      <c r="AR353" s="31"/>
      <c r="AS353" s="31"/>
      <c r="AT353" s="31"/>
      <c r="AU353" s="31"/>
      <c r="AV353" s="31"/>
      <c r="AW353" s="31"/>
      <c r="AX353" s="31"/>
      <c r="AY353" s="31"/>
      <c r="AZ353" s="31"/>
      <c r="BA353" s="31"/>
    </row>
    <row r="354" spans="1:53" s="21" customFormat="1" ht="20.100000000000001" customHeight="1" x14ac:dyDescent="0.2">
      <c r="A354" s="27" t="s">
        <v>120</v>
      </c>
      <c r="B354" s="28" t="s">
        <v>239</v>
      </c>
      <c r="C354" s="27" t="s">
        <v>556</v>
      </c>
      <c r="D354" s="27" t="s">
        <v>1961</v>
      </c>
      <c r="E354" s="27" t="s">
        <v>7</v>
      </c>
      <c r="F354" s="27" t="s">
        <v>6507</v>
      </c>
      <c r="G354" s="27" t="s">
        <v>11651</v>
      </c>
      <c r="H354" s="27" t="s">
        <v>6629</v>
      </c>
      <c r="I354" s="29">
        <v>36000</v>
      </c>
      <c r="J354" s="27" t="s">
        <v>6510</v>
      </c>
      <c r="K354" s="27" t="s">
        <v>11652</v>
      </c>
      <c r="L354" s="27" t="s">
        <v>7031</v>
      </c>
      <c r="M354" s="30">
        <v>42549</v>
      </c>
      <c r="N354" s="27" t="s">
        <v>11653</v>
      </c>
      <c r="O354" s="23">
        <v>59776.57</v>
      </c>
      <c r="P354" s="23">
        <f>292135.44-O354</f>
        <v>232358.87</v>
      </c>
      <c r="Q354" s="23">
        <v>0</v>
      </c>
      <c r="R354" s="24">
        <v>0</v>
      </c>
      <c r="S354" s="25">
        <v>0</v>
      </c>
      <c r="T354" s="32"/>
      <c r="U354" s="22" t="str">
        <f>IFERROR(VLOOKUP(B354,[1]Planilha1!$A$1:$B$34,2,FALSE),"Liberado")</f>
        <v>Pendente Revisão Trabalhista e Ajustes</v>
      </c>
      <c r="V354" s="31"/>
      <c r="W354" s="31"/>
      <c r="X354" s="31"/>
      <c r="Y354" s="31"/>
      <c r="Z354" s="31"/>
      <c r="AA354" s="31"/>
      <c r="AB354" s="31"/>
      <c r="AC354" s="31"/>
      <c r="AD354" s="31"/>
      <c r="AE354" s="31"/>
      <c r="AF354" s="31"/>
      <c r="AG354" s="31"/>
      <c r="AH354" s="31"/>
      <c r="AI354" s="31"/>
      <c r="AJ354" s="31"/>
      <c r="AK354" s="31"/>
      <c r="AL354" s="31"/>
      <c r="AM354" s="31"/>
      <c r="AN354" s="31"/>
      <c r="AO354" s="31"/>
      <c r="AP354" s="31"/>
      <c r="AQ354" s="31"/>
      <c r="AR354" s="31"/>
      <c r="AS354" s="31"/>
      <c r="AT354" s="31"/>
      <c r="AU354" s="31"/>
      <c r="AV354" s="31"/>
      <c r="AW354" s="31"/>
      <c r="AX354" s="31"/>
      <c r="AY354" s="31"/>
      <c r="AZ354" s="31"/>
      <c r="BA354" s="31"/>
    </row>
    <row r="355" spans="1:53" s="21" customFormat="1" ht="20.100000000000001" customHeight="1" x14ac:dyDescent="0.2">
      <c r="A355" s="27" t="s">
        <v>120</v>
      </c>
      <c r="B355" s="28" t="s">
        <v>239</v>
      </c>
      <c r="C355" s="27" t="s">
        <v>381</v>
      </c>
      <c r="D355" s="27" t="s">
        <v>1967</v>
      </c>
      <c r="E355" s="27" t="s">
        <v>7</v>
      </c>
      <c r="F355" s="27" t="s">
        <v>6507</v>
      </c>
      <c r="G355" s="27" t="s">
        <v>6934</v>
      </c>
      <c r="H355" s="27" t="s">
        <v>6541</v>
      </c>
      <c r="I355" s="29">
        <v>36000</v>
      </c>
      <c r="J355" s="27" t="s">
        <v>6510</v>
      </c>
      <c r="K355" s="27" t="s">
        <v>11660</v>
      </c>
      <c r="L355" s="27" t="s">
        <v>6680</v>
      </c>
      <c r="M355" s="30">
        <v>42541</v>
      </c>
      <c r="N355" s="27" t="s">
        <v>11661</v>
      </c>
      <c r="O355" s="23">
        <v>14577.9</v>
      </c>
      <c r="P355" s="23">
        <v>16468.78</v>
      </c>
      <c r="Q355" s="23">
        <v>0</v>
      </c>
      <c r="R355" s="24">
        <v>0</v>
      </c>
      <c r="S355" s="25">
        <v>0</v>
      </c>
      <c r="T355" s="32"/>
      <c r="U355" s="22" t="str">
        <f>IFERROR(VLOOKUP(B355,[1]Planilha1!$A$1:$B$34,2,FALSE),"Liberado")</f>
        <v>Pendente Revisão Trabalhista e Ajustes</v>
      </c>
      <c r="V355" s="31"/>
      <c r="W355" s="31"/>
      <c r="X355" s="31"/>
      <c r="Y355" s="31"/>
      <c r="Z355" s="31"/>
      <c r="AA355" s="31"/>
      <c r="AB355" s="31"/>
      <c r="AC355" s="31"/>
      <c r="AD355" s="31"/>
      <c r="AE355" s="31"/>
      <c r="AF355" s="31"/>
      <c r="AG355" s="31"/>
      <c r="AH355" s="31"/>
      <c r="AI355" s="31"/>
      <c r="AJ355" s="31"/>
      <c r="AK355" s="31"/>
      <c r="AL355" s="31"/>
      <c r="AM355" s="31"/>
      <c r="AN355" s="31"/>
      <c r="AO355" s="31"/>
      <c r="AP355" s="31"/>
      <c r="AQ355" s="31"/>
      <c r="AR355" s="31"/>
      <c r="AS355" s="31"/>
      <c r="AT355" s="31"/>
      <c r="AU355" s="31"/>
      <c r="AV355" s="31"/>
      <c r="AW355" s="31"/>
      <c r="AX355" s="31"/>
      <c r="AY355" s="31"/>
      <c r="AZ355" s="31"/>
      <c r="BA355" s="31"/>
    </row>
    <row r="356" spans="1:53" s="21" customFormat="1" ht="20.100000000000001" customHeight="1" x14ac:dyDescent="0.2">
      <c r="A356" s="27" t="s">
        <v>120</v>
      </c>
      <c r="B356" s="28" t="s">
        <v>239</v>
      </c>
      <c r="C356" s="27" t="s">
        <v>466</v>
      </c>
      <c r="D356" s="27" t="s">
        <v>1973</v>
      </c>
      <c r="E356" s="27" t="s">
        <v>7</v>
      </c>
      <c r="F356" s="27" t="s">
        <v>6507</v>
      </c>
      <c r="G356" s="27" t="s">
        <v>11670</v>
      </c>
      <c r="H356" s="27" t="s">
        <v>6629</v>
      </c>
      <c r="I356" s="29">
        <v>400000</v>
      </c>
      <c r="J356" s="27" t="s">
        <v>6510</v>
      </c>
      <c r="K356" s="27" t="s">
        <v>11671</v>
      </c>
      <c r="L356" s="27" t="s">
        <v>6579</v>
      </c>
      <c r="M356" s="30">
        <v>42508</v>
      </c>
      <c r="N356" s="27" t="s">
        <v>6935</v>
      </c>
      <c r="O356" s="23">
        <v>0</v>
      </c>
      <c r="P356" s="23">
        <f>101771.55+53992.44</f>
        <v>155763.99</v>
      </c>
      <c r="Q356" s="23">
        <v>0</v>
      </c>
      <c r="R356" s="24">
        <v>0</v>
      </c>
      <c r="S356" s="25">
        <v>0</v>
      </c>
      <c r="T356" s="32"/>
      <c r="U356" s="22" t="str">
        <f>IFERROR(VLOOKUP(B356,[1]Planilha1!$A$1:$B$34,2,FALSE),"Liberado")</f>
        <v>Pendente Revisão Trabalhista e Ajustes</v>
      </c>
      <c r="V356" s="31"/>
      <c r="W356" s="31"/>
      <c r="X356" s="31"/>
      <c r="Y356" s="31"/>
      <c r="Z356" s="31"/>
      <c r="AA356" s="31"/>
      <c r="AB356" s="31"/>
      <c r="AC356" s="31"/>
      <c r="AD356" s="31"/>
      <c r="AE356" s="31"/>
      <c r="AF356" s="31"/>
      <c r="AG356" s="31"/>
      <c r="AH356" s="31"/>
      <c r="AI356" s="31"/>
      <c r="AJ356" s="31"/>
      <c r="AK356" s="31"/>
      <c r="AL356" s="31"/>
      <c r="AM356" s="31"/>
      <c r="AN356" s="31"/>
      <c r="AO356" s="31"/>
      <c r="AP356" s="31"/>
      <c r="AQ356" s="31"/>
      <c r="AR356" s="31"/>
      <c r="AS356" s="31"/>
      <c r="AT356" s="31"/>
      <c r="AU356" s="31"/>
      <c r="AV356" s="31"/>
      <c r="AW356" s="31"/>
      <c r="AX356" s="31"/>
      <c r="AY356" s="31"/>
      <c r="AZ356" s="31"/>
      <c r="BA356" s="31"/>
    </row>
    <row r="357" spans="1:53" s="21" customFormat="1" ht="20.100000000000001" customHeight="1" x14ac:dyDescent="0.2">
      <c r="A357" s="27" t="s">
        <v>120</v>
      </c>
      <c r="B357" s="28" t="s">
        <v>239</v>
      </c>
      <c r="C357" s="27" t="s">
        <v>381</v>
      </c>
      <c r="D357" s="27" t="s">
        <v>1983</v>
      </c>
      <c r="E357" s="27" t="s">
        <v>7</v>
      </c>
      <c r="F357" s="27" t="s">
        <v>6507</v>
      </c>
      <c r="G357" s="27" t="s">
        <v>6980</v>
      </c>
      <c r="H357" s="27" t="s">
        <v>6656</v>
      </c>
      <c r="I357" s="29">
        <v>40000</v>
      </c>
      <c r="J357" s="27" t="s">
        <v>6630</v>
      </c>
      <c r="K357" s="27" t="s">
        <v>11686</v>
      </c>
      <c r="L357" s="27" t="s">
        <v>6684</v>
      </c>
      <c r="M357" s="30" t="s">
        <v>6531</v>
      </c>
      <c r="N357" s="27" t="s">
        <v>11687</v>
      </c>
      <c r="O357" s="23">
        <v>57177.36</v>
      </c>
      <c r="P357" s="23">
        <v>0</v>
      </c>
      <c r="Q357" s="23">
        <v>0</v>
      </c>
      <c r="R357" s="24">
        <v>9189</v>
      </c>
      <c r="S357" s="25">
        <v>0</v>
      </c>
      <c r="T357" s="32"/>
      <c r="U357" s="22" t="str">
        <f>IFERROR(VLOOKUP(B357,[1]Planilha1!$A$1:$B$34,2,FALSE),"Liberado")</f>
        <v>Pendente Revisão Trabalhista e Ajustes</v>
      </c>
      <c r="V357" s="31"/>
      <c r="W357" s="31"/>
      <c r="X357" s="31"/>
      <c r="Y357" s="31"/>
      <c r="Z357" s="31"/>
      <c r="AA357" s="31"/>
      <c r="AB357" s="31"/>
      <c r="AC357" s="31"/>
      <c r="AD357" s="31"/>
      <c r="AE357" s="31"/>
      <c r="AF357" s="31"/>
      <c r="AG357" s="31"/>
      <c r="AH357" s="31"/>
      <c r="AI357" s="31"/>
      <c r="AJ357" s="31"/>
      <c r="AK357" s="31"/>
      <c r="AL357" s="31"/>
      <c r="AM357" s="31"/>
      <c r="AN357" s="31"/>
      <c r="AO357" s="31"/>
      <c r="AP357" s="31"/>
      <c r="AQ357" s="31"/>
      <c r="AR357" s="31"/>
      <c r="AS357" s="31"/>
      <c r="AT357" s="31"/>
      <c r="AU357" s="31"/>
      <c r="AV357" s="31"/>
      <c r="AW357" s="31"/>
      <c r="AX357" s="31"/>
      <c r="AY357" s="31"/>
      <c r="AZ357" s="31"/>
      <c r="BA357" s="31"/>
    </row>
    <row r="358" spans="1:53" s="21" customFormat="1" ht="20.100000000000001" customHeight="1" x14ac:dyDescent="0.2">
      <c r="A358" s="27" t="s">
        <v>120</v>
      </c>
      <c r="B358" s="28" t="s">
        <v>239</v>
      </c>
      <c r="C358" s="27" t="s">
        <v>411</v>
      </c>
      <c r="D358" s="27" t="s">
        <v>1986</v>
      </c>
      <c r="E358" s="27" t="s">
        <v>7</v>
      </c>
      <c r="F358" s="27" t="s">
        <v>6507</v>
      </c>
      <c r="G358" s="27" t="s">
        <v>6984</v>
      </c>
      <c r="H358" s="27" t="s">
        <v>6527</v>
      </c>
      <c r="I358" s="29">
        <v>36000</v>
      </c>
      <c r="J358" s="27" t="s">
        <v>6630</v>
      </c>
      <c r="K358" s="27" t="s">
        <v>11693</v>
      </c>
      <c r="L358" s="27" t="s">
        <v>11479</v>
      </c>
      <c r="M358" s="30" t="s">
        <v>6531</v>
      </c>
      <c r="N358" s="27" t="s">
        <v>11694</v>
      </c>
      <c r="O358" s="23">
        <v>3448.12</v>
      </c>
      <c r="P358" s="23">
        <v>0</v>
      </c>
      <c r="Q358" s="23">
        <v>0</v>
      </c>
      <c r="R358" s="24">
        <v>4482.68</v>
      </c>
      <c r="S358" s="25">
        <v>0</v>
      </c>
      <c r="T358" s="32"/>
      <c r="U358" s="22" t="str">
        <f>IFERROR(VLOOKUP(B358,[1]Planilha1!$A$1:$B$34,2,FALSE),"Liberado")</f>
        <v>Pendente Revisão Trabalhista e Ajustes</v>
      </c>
      <c r="V358" s="31"/>
      <c r="W358" s="31"/>
      <c r="X358" s="31"/>
      <c r="Y358" s="31"/>
      <c r="Z358" s="31"/>
      <c r="AA358" s="31"/>
      <c r="AB358" s="31"/>
      <c r="AC358" s="31"/>
      <c r="AD358" s="31"/>
      <c r="AE358" s="31"/>
      <c r="AF358" s="31"/>
      <c r="AG358" s="31"/>
      <c r="AH358" s="31"/>
      <c r="AI358" s="31"/>
      <c r="AJ358" s="31"/>
      <c r="AK358" s="31"/>
      <c r="AL358" s="31"/>
      <c r="AM358" s="31"/>
      <c r="AN358" s="31"/>
      <c r="AO358" s="31"/>
      <c r="AP358" s="31"/>
      <c r="AQ358" s="31"/>
      <c r="AR358" s="31"/>
      <c r="AS358" s="31"/>
      <c r="AT358" s="31"/>
      <c r="AU358" s="31"/>
      <c r="AV358" s="31"/>
      <c r="AW358" s="31"/>
      <c r="AX358" s="31"/>
      <c r="AY358" s="31"/>
      <c r="AZ358" s="31"/>
      <c r="BA358" s="31"/>
    </row>
    <row r="359" spans="1:53" s="21" customFormat="1" ht="20.100000000000001" customHeight="1" x14ac:dyDescent="0.2">
      <c r="A359" s="27" t="s">
        <v>120</v>
      </c>
      <c r="B359" s="28" t="s">
        <v>239</v>
      </c>
      <c r="C359" s="27" t="s">
        <v>602</v>
      </c>
      <c r="D359" s="27" t="s">
        <v>1993</v>
      </c>
      <c r="E359" s="27" t="s">
        <v>7</v>
      </c>
      <c r="F359" s="27" t="s">
        <v>6507</v>
      </c>
      <c r="G359" s="27" t="s">
        <v>11709</v>
      </c>
      <c r="H359" s="27" t="s">
        <v>6622</v>
      </c>
      <c r="I359" s="29">
        <v>200000</v>
      </c>
      <c r="J359" s="27" t="s">
        <v>6630</v>
      </c>
      <c r="K359" s="27" t="s">
        <v>11710</v>
      </c>
      <c r="L359" s="27" t="s">
        <v>6684</v>
      </c>
      <c r="M359" s="30" t="s">
        <v>6531</v>
      </c>
      <c r="N359" s="27" t="s">
        <v>12061</v>
      </c>
      <c r="O359" s="23">
        <v>105650.99</v>
      </c>
      <c r="P359" s="23">
        <v>337984.89</v>
      </c>
      <c r="Q359" s="23">
        <v>0</v>
      </c>
      <c r="R359" s="24">
        <v>0</v>
      </c>
      <c r="S359" s="25">
        <v>0</v>
      </c>
      <c r="T359" s="32"/>
      <c r="U359" s="22" t="str">
        <f>IFERROR(VLOOKUP(B359,[1]Planilha1!$A$1:$B$34,2,FALSE),"Liberado")</f>
        <v>Pendente Revisão Trabalhista e Ajustes</v>
      </c>
      <c r="V359" s="31"/>
      <c r="W359" s="31"/>
      <c r="X359" s="31"/>
      <c r="Y359" s="31"/>
      <c r="Z359" s="31"/>
      <c r="AA359" s="31"/>
      <c r="AB359" s="31"/>
      <c r="AC359" s="31"/>
      <c r="AD359" s="31"/>
      <c r="AE359" s="31"/>
      <c r="AF359" s="31"/>
      <c r="AG359" s="31"/>
      <c r="AH359" s="31"/>
      <c r="AI359" s="31"/>
      <c r="AJ359" s="31"/>
      <c r="AK359" s="31"/>
      <c r="AL359" s="31"/>
      <c r="AM359" s="31"/>
      <c r="AN359" s="31"/>
      <c r="AO359" s="31"/>
      <c r="AP359" s="31"/>
      <c r="AQ359" s="31"/>
      <c r="AR359" s="31"/>
      <c r="AS359" s="31"/>
      <c r="AT359" s="31"/>
      <c r="AU359" s="31"/>
      <c r="AV359" s="31"/>
      <c r="AW359" s="31"/>
      <c r="AX359" s="31"/>
      <c r="AY359" s="31"/>
      <c r="AZ359" s="31"/>
      <c r="BA359" s="31"/>
    </row>
    <row r="360" spans="1:53" s="21" customFormat="1" ht="20.100000000000001" customHeight="1" x14ac:dyDescent="0.2">
      <c r="A360" s="27" t="s">
        <v>120</v>
      </c>
      <c r="B360" s="28" t="s">
        <v>239</v>
      </c>
      <c r="C360" s="27" t="s">
        <v>466</v>
      </c>
      <c r="D360" s="27" t="s">
        <v>2011</v>
      </c>
      <c r="E360" s="27" t="s">
        <v>7</v>
      </c>
      <c r="F360" s="27" t="s">
        <v>6507</v>
      </c>
      <c r="G360" s="27" t="s">
        <v>11735</v>
      </c>
      <c r="H360" s="27" t="s">
        <v>6629</v>
      </c>
      <c r="I360" s="29">
        <v>35000</v>
      </c>
      <c r="J360" s="27" t="s">
        <v>6630</v>
      </c>
      <c r="K360" s="27" t="s">
        <v>11736</v>
      </c>
      <c r="L360" s="27" t="s">
        <v>11479</v>
      </c>
      <c r="M360" s="30" t="s">
        <v>6531</v>
      </c>
      <c r="N360" s="27" t="s">
        <v>7021</v>
      </c>
      <c r="O360" s="23">
        <v>0</v>
      </c>
      <c r="P360" s="23">
        <v>569359.51</v>
      </c>
      <c r="Q360" s="23">
        <v>0</v>
      </c>
      <c r="R360" s="24">
        <v>0</v>
      </c>
      <c r="S360" s="25">
        <v>0</v>
      </c>
      <c r="T360" s="32"/>
      <c r="U360" s="22" t="str">
        <f>IFERROR(VLOOKUP(B360,[1]Planilha1!$A$1:$B$34,2,FALSE),"Liberado")</f>
        <v>Pendente Revisão Trabalhista e Ajustes</v>
      </c>
      <c r="V360" s="31"/>
      <c r="W360" s="31"/>
      <c r="X360" s="31"/>
      <c r="Y360" s="31"/>
      <c r="Z360" s="31"/>
      <c r="AA360" s="31"/>
      <c r="AB360" s="31"/>
      <c r="AC360" s="31"/>
      <c r="AD360" s="31"/>
      <c r="AE360" s="31"/>
      <c r="AF360" s="31"/>
      <c r="AG360" s="31"/>
      <c r="AH360" s="31"/>
      <c r="AI360" s="31"/>
      <c r="AJ360" s="31"/>
      <c r="AK360" s="31"/>
      <c r="AL360" s="31"/>
      <c r="AM360" s="31"/>
      <c r="AN360" s="31"/>
      <c r="AO360" s="31"/>
      <c r="AP360" s="31"/>
      <c r="AQ360" s="31"/>
      <c r="AR360" s="31"/>
      <c r="AS360" s="31"/>
      <c r="AT360" s="31"/>
      <c r="AU360" s="31"/>
      <c r="AV360" s="31"/>
      <c r="AW360" s="31"/>
      <c r="AX360" s="31"/>
      <c r="AY360" s="31"/>
      <c r="AZ360" s="31"/>
      <c r="BA360" s="31"/>
    </row>
    <row r="361" spans="1:53" s="21" customFormat="1" ht="20.100000000000001" customHeight="1" x14ac:dyDescent="0.2">
      <c r="A361" s="27" t="s">
        <v>120</v>
      </c>
      <c r="B361" s="28" t="s">
        <v>239</v>
      </c>
      <c r="C361" s="27" t="s">
        <v>397</v>
      </c>
      <c r="D361" s="27" t="s">
        <v>2019</v>
      </c>
      <c r="E361" s="27" t="s">
        <v>7</v>
      </c>
      <c r="F361" s="27" t="s">
        <v>6507</v>
      </c>
      <c r="G361" s="27" t="s">
        <v>7040</v>
      </c>
      <c r="H361" s="27" t="s">
        <v>7041</v>
      </c>
      <c r="I361" s="29">
        <v>80000</v>
      </c>
      <c r="J361" s="27" t="s">
        <v>6630</v>
      </c>
      <c r="K361" s="27" t="s">
        <v>11752</v>
      </c>
      <c r="L361" s="27" t="s">
        <v>7104</v>
      </c>
      <c r="M361" s="30" t="s">
        <v>6531</v>
      </c>
      <c r="N361" s="27" t="s">
        <v>12060</v>
      </c>
      <c r="O361" s="23">
        <v>115289.38</v>
      </c>
      <c r="P361" s="23">
        <f>218206.65*90%</f>
        <v>196385.98499999999</v>
      </c>
      <c r="Q361" s="23">
        <v>0</v>
      </c>
      <c r="R361" s="24">
        <v>27337.63</v>
      </c>
      <c r="S361" s="25">
        <v>0</v>
      </c>
      <c r="T361" s="32"/>
      <c r="U361" s="22" t="str">
        <f>IFERROR(VLOOKUP(B361,[1]Planilha1!$A$1:$B$34,2,FALSE),"Liberado")</f>
        <v>Pendente Revisão Trabalhista e Ajustes</v>
      </c>
      <c r="V361" s="31"/>
      <c r="W361" s="31"/>
      <c r="X361" s="31"/>
      <c r="Y361" s="31"/>
      <c r="Z361" s="31"/>
      <c r="AA361" s="31"/>
      <c r="AB361" s="31"/>
      <c r="AC361" s="31"/>
      <c r="AD361" s="31"/>
      <c r="AE361" s="31"/>
      <c r="AF361" s="31"/>
      <c r="AG361" s="31"/>
      <c r="AH361" s="31"/>
      <c r="AI361" s="31"/>
      <c r="AJ361" s="31"/>
      <c r="AK361" s="31"/>
      <c r="AL361" s="31"/>
      <c r="AM361" s="31"/>
      <c r="AN361" s="31"/>
      <c r="AO361" s="31"/>
      <c r="AP361" s="31"/>
      <c r="AQ361" s="31"/>
      <c r="AR361" s="31"/>
      <c r="AS361" s="31"/>
      <c r="AT361" s="31"/>
      <c r="AU361" s="31"/>
      <c r="AV361" s="31"/>
      <c r="AW361" s="31"/>
      <c r="AX361" s="31"/>
      <c r="AY361" s="31"/>
      <c r="AZ361" s="31"/>
      <c r="BA361" s="31"/>
    </row>
    <row r="362" spans="1:53" s="21" customFormat="1" ht="20.100000000000001" customHeight="1" x14ac:dyDescent="0.2">
      <c r="A362" s="27" t="s">
        <v>120</v>
      </c>
      <c r="B362" s="28" t="s">
        <v>239</v>
      </c>
      <c r="C362" s="27">
        <v>10</v>
      </c>
      <c r="D362" s="27" t="s">
        <v>2019</v>
      </c>
      <c r="E362" s="27" t="s">
        <v>7</v>
      </c>
      <c r="F362" s="27" t="s">
        <v>6507</v>
      </c>
      <c r="G362" s="27" t="s">
        <v>7040</v>
      </c>
      <c r="H362" s="27" t="s">
        <v>7041</v>
      </c>
      <c r="I362" s="29">
        <v>80000</v>
      </c>
      <c r="J362" s="27" t="s">
        <v>6630</v>
      </c>
      <c r="K362" s="27" t="s">
        <v>11752</v>
      </c>
      <c r="L362" s="27" t="s">
        <v>7104</v>
      </c>
      <c r="M362" s="30" t="s">
        <v>6531</v>
      </c>
      <c r="N362" s="27" t="s">
        <v>12060</v>
      </c>
      <c r="O362" s="23">
        <v>11528.938000000002</v>
      </c>
      <c r="P362" s="23">
        <v>21820.665000000005</v>
      </c>
      <c r="Q362" s="23">
        <v>0</v>
      </c>
      <c r="R362" s="24">
        <v>27337.63</v>
      </c>
      <c r="S362" s="25">
        <v>0</v>
      </c>
      <c r="T362" s="32"/>
      <c r="U362" s="22"/>
      <c r="V362" s="31"/>
      <c r="W362" s="31"/>
      <c r="X362" s="31"/>
      <c r="Y362" s="31"/>
      <c r="Z362" s="31"/>
      <c r="AA362" s="31"/>
      <c r="AB362" s="31"/>
      <c r="AC362" s="31"/>
      <c r="AD362" s="31"/>
      <c r="AE362" s="31"/>
      <c r="AF362" s="31"/>
      <c r="AG362" s="31"/>
      <c r="AH362" s="31"/>
      <c r="AI362" s="31"/>
      <c r="AJ362" s="31"/>
      <c r="AK362" s="31"/>
      <c r="AL362" s="31"/>
      <c r="AM362" s="31"/>
      <c r="AN362" s="31"/>
      <c r="AO362" s="31"/>
      <c r="AP362" s="31"/>
      <c r="AQ362" s="31"/>
      <c r="AR362" s="31"/>
      <c r="AS362" s="31"/>
      <c r="AT362" s="31"/>
      <c r="AU362" s="31"/>
      <c r="AV362" s="31"/>
      <c r="AW362" s="31"/>
      <c r="AX362" s="31"/>
      <c r="AY362" s="31"/>
      <c r="AZ362" s="31"/>
      <c r="BA362" s="31"/>
    </row>
    <row r="363" spans="1:53" s="21" customFormat="1" ht="20.100000000000001" customHeight="1" x14ac:dyDescent="0.2">
      <c r="A363" s="27" t="s">
        <v>120</v>
      </c>
      <c r="B363" s="28" t="s">
        <v>239</v>
      </c>
      <c r="C363" s="27" t="s">
        <v>411</v>
      </c>
      <c r="D363" s="27" t="s">
        <v>2022</v>
      </c>
      <c r="E363" s="27" t="s">
        <v>7</v>
      </c>
      <c r="F363" s="27" t="s">
        <v>6507</v>
      </c>
      <c r="G363" s="27" t="s">
        <v>11755</v>
      </c>
      <c r="H363" s="27" t="s">
        <v>7045</v>
      </c>
      <c r="I363" s="29">
        <v>50000</v>
      </c>
      <c r="J363" s="27" t="s">
        <v>6630</v>
      </c>
      <c r="K363" s="27" t="s">
        <v>11756</v>
      </c>
      <c r="L363" s="27" t="s">
        <v>6579</v>
      </c>
      <c r="M363" s="30" t="s">
        <v>6531</v>
      </c>
      <c r="N363" s="27" t="s">
        <v>11757</v>
      </c>
      <c r="O363" s="23">
        <v>3310.35</v>
      </c>
      <c r="P363" s="23">
        <v>50799.81</v>
      </c>
      <c r="Q363" s="23">
        <v>0</v>
      </c>
      <c r="R363" s="24">
        <v>0</v>
      </c>
      <c r="S363" s="25">
        <v>0</v>
      </c>
      <c r="T363" s="32"/>
      <c r="U363" s="22" t="str">
        <f>IFERROR(VLOOKUP(B363,[1]Planilha1!$A$1:$B$34,2,FALSE),"Liberado")</f>
        <v>Pendente Revisão Trabalhista e Ajustes</v>
      </c>
      <c r="V363" s="31"/>
      <c r="W363" s="31"/>
      <c r="X363" s="31"/>
      <c r="Y363" s="31"/>
      <c r="Z363" s="31"/>
      <c r="AA363" s="31"/>
      <c r="AB363" s="31"/>
      <c r="AC363" s="31"/>
      <c r="AD363" s="31"/>
      <c r="AE363" s="31"/>
      <c r="AF363" s="31"/>
      <c r="AG363" s="31"/>
      <c r="AH363" s="31"/>
      <c r="AI363" s="31"/>
      <c r="AJ363" s="31"/>
      <c r="AK363" s="31"/>
      <c r="AL363" s="31"/>
      <c r="AM363" s="31"/>
      <c r="AN363" s="31"/>
      <c r="AO363" s="31"/>
      <c r="AP363" s="31"/>
      <c r="AQ363" s="31"/>
      <c r="AR363" s="31"/>
      <c r="AS363" s="31"/>
      <c r="AT363" s="31"/>
      <c r="AU363" s="31"/>
      <c r="AV363" s="31"/>
      <c r="AW363" s="31"/>
      <c r="AX363" s="31"/>
      <c r="AY363" s="31"/>
      <c r="AZ363" s="31"/>
      <c r="BA363" s="31"/>
    </row>
    <row r="364" spans="1:53" s="21" customFormat="1" ht="20.100000000000001" customHeight="1" x14ac:dyDescent="0.2">
      <c r="A364" s="27" t="s">
        <v>120</v>
      </c>
      <c r="B364" s="28" t="s">
        <v>239</v>
      </c>
      <c r="C364" s="27" t="s">
        <v>427</v>
      </c>
      <c r="D364" s="27" t="s">
        <v>2036</v>
      </c>
      <c r="E364" s="27" t="s">
        <v>7</v>
      </c>
      <c r="F364" s="27" t="s">
        <v>6507</v>
      </c>
      <c r="G364" s="27" t="s">
        <v>7067</v>
      </c>
      <c r="H364" s="27" t="s">
        <v>6541</v>
      </c>
      <c r="I364" s="29">
        <v>32000</v>
      </c>
      <c r="J364" s="27" t="s">
        <v>6510</v>
      </c>
      <c r="K364" s="27" t="s">
        <v>11774</v>
      </c>
      <c r="L364" s="27" t="s">
        <v>6680</v>
      </c>
      <c r="M364" s="30">
        <v>42242</v>
      </c>
      <c r="N364" s="27" t="s">
        <v>6975</v>
      </c>
      <c r="O364" s="23">
        <v>19772.72</v>
      </c>
      <c r="P364" s="23">
        <v>16751.38</v>
      </c>
      <c r="Q364" s="23">
        <v>0</v>
      </c>
      <c r="R364" s="24">
        <v>8960</v>
      </c>
      <c r="S364" s="25">
        <v>0</v>
      </c>
      <c r="T364" s="32"/>
      <c r="U364" s="22" t="str">
        <f>IFERROR(VLOOKUP(B364,[1]Planilha1!$A$1:$B$34,2,FALSE),"Liberado")</f>
        <v>Pendente Revisão Trabalhista e Ajustes</v>
      </c>
      <c r="V364" s="31"/>
      <c r="W364" s="31"/>
      <c r="X364" s="31"/>
      <c r="Y364" s="31"/>
      <c r="Z364" s="31"/>
      <c r="AA364" s="31"/>
      <c r="AB364" s="31"/>
      <c r="AC364" s="31"/>
      <c r="AD364" s="31"/>
      <c r="AE364" s="31"/>
      <c r="AF364" s="31"/>
      <c r="AG364" s="31"/>
      <c r="AH364" s="31"/>
      <c r="AI364" s="31"/>
      <c r="AJ364" s="31"/>
      <c r="AK364" s="31"/>
      <c r="AL364" s="31"/>
      <c r="AM364" s="31"/>
      <c r="AN364" s="31"/>
      <c r="AO364" s="31"/>
      <c r="AP364" s="31"/>
      <c r="AQ364" s="31"/>
      <c r="AR364" s="31"/>
      <c r="AS364" s="31"/>
      <c r="AT364" s="31"/>
      <c r="AU364" s="31"/>
      <c r="AV364" s="31"/>
      <c r="AW364" s="31"/>
      <c r="AX364" s="31"/>
      <c r="AY364" s="31"/>
      <c r="AZ364" s="31"/>
      <c r="BA364" s="31"/>
    </row>
    <row r="365" spans="1:53" s="21" customFormat="1" ht="20.100000000000001" customHeight="1" x14ac:dyDescent="0.2">
      <c r="A365" s="27" t="s">
        <v>120</v>
      </c>
      <c r="B365" s="28" t="s">
        <v>239</v>
      </c>
      <c r="C365" s="27">
        <v>2</v>
      </c>
      <c r="D365" s="27" t="s">
        <v>2036</v>
      </c>
      <c r="E365" s="27" t="s">
        <v>7</v>
      </c>
      <c r="F365" s="27" t="s">
        <v>6507</v>
      </c>
      <c r="G365" s="27" t="s">
        <v>7067</v>
      </c>
      <c r="H365" s="27" t="s">
        <v>6541</v>
      </c>
      <c r="I365" s="29">
        <v>32000</v>
      </c>
      <c r="J365" s="27" t="s">
        <v>6510</v>
      </c>
      <c r="K365" s="27" t="s">
        <v>11774</v>
      </c>
      <c r="L365" s="27" t="s">
        <v>6680</v>
      </c>
      <c r="M365" s="30">
        <v>42242</v>
      </c>
      <c r="N365" s="27" t="s">
        <v>6975</v>
      </c>
      <c r="O365" s="23">
        <v>19772.72</v>
      </c>
      <c r="P365" s="23">
        <v>16751.38</v>
      </c>
      <c r="Q365" s="23">
        <v>0</v>
      </c>
      <c r="R365" s="24">
        <v>0</v>
      </c>
      <c r="S365" s="25">
        <v>0</v>
      </c>
      <c r="T365" s="32"/>
      <c r="U365" s="22" t="str">
        <f>IFERROR(VLOOKUP(B365,[1]Planilha1!$A$1:$B$34,2,FALSE),"Liberado")</f>
        <v>Pendente Revisão Trabalhista e Ajustes</v>
      </c>
      <c r="V365" s="31"/>
      <c r="W365" s="31"/>
      <c r="X365" s="31"/>
      <c r="Y365" s="31"/>
      <c r="Z365" s="31"/>
      <c r="AA365" s="31"/>
      <c r="AB365" s="31"/>
      <c r="AC365" s="31"/>
      <c r="AD365" s="31"/>
      <c r="AE365" s="31"/>
      <c r="AF365" s="31"/>
      <c r="AG365" s="31"/>
      <c r="AH365" s="31"/>
      <c r="AI365" s="31"/>
      <c r="AJ365" s="31"/>
      <c r="AK365" s="31"/>
      <c r="AL365" s="31"/>
      <c r="AM365" s="31"/>
      <c r="AN365" s="31"/>
      <c r="AO365" s="31"/>
      <c r="AP365" s="31"/>
      <c r="AQ365" s="31"/>
      <c r="AR365" s="31"/>
      <c r="AS365" s="31"/>
      <c r="AT365" s="31"/>
      <c r="AU365" s="31"/>
      <c r="AV365" s="31"/>
      <c r="AW365" s="31"/>
      <c r="AX365" s="31"/>
      <c r="AY365" s="31"/>
      <c r="AZ365" s="31"/>
      <c r="BA365" s="31"/>
    </row>
    <row r="366" spans="1:53" s="21" customFormat="1" ht="20.100000000000001" customHeight="1" x14ac:dyDescent="0.2">
      <c r="A366" s="27" t="s">
        <v>120</v>
      </c>
      <c r="B366" s="28" t="s">
        <v>239</v>
      </c>
      <c r="C366" s="27" t="s">
        <v>427</v>
      </c>
      <c r="D366" s="27" t="s">
        <v>2037</v>
      </c>
      <c r="E366" s="27" t="s">
        <v>7</v>
      </c>
      <c r="F366" s="27" t="s">
        <v>6507</v>
      </c>
      <c r="G366" s="27" t="s">
        <v>7068</v>
      </c>
      <c r="H366" s="27" t="s">
        <v>6541</v>
      </c>
      <c r="I366" s="29">
        <v>35000</v>
      </c>
      <c r="J366" s="27" t="s">
        <v>6510</v>
      </c>
      <c r="K366" s="27" t="s">
        <v>11775</v>
      </c>
      <c r="L366" s="27" t="s">
        <v>6680</v>
      </c>
      <c r="M366" s="30">
        <v>42445</v>
      </c>
      <c r="N366" s="27" t="s">
        <v>7070</v>
      </c>
      <c r="O366" s="23">
        <v>73343.759999999995</v>
      </c>
      <c r="P366" s="23">
        <v>0</v>
      </c>
      <c r="Q366" s="23">
        <v>0</v>
      </c>
      <c r="R366" s="24">
        <v>0</v>
      </c>
      <c r="S366" s="25">
        <v>0</v>
      </c>
      <c r="T366" s="32"/>
      <c r="U366" s="22" t="str">
        <f>IFERROR(VLOOKUP(B366,[1]Planilha1!$A$1:$B$34,2,FALSE),"Liberado")</f>
        <v>Pendente Revisão Trabalhista e Ajustes</v>
      </c>
      <c r="V366" s="31"/>
      <c r="W366" s="31"/>
      <c r="X366" s="31"/>
      <c r="Y366" s="31"/>
      <c r="Z366" s="31"/>
      <c r="AA366" s="31"/>
      <c r="AB366" s="31"/>
      <c r="AC366" s="31"/>
      <c r="AD366" s="31"/>
      <c r="AE366" s="31"/>
      <c r="AF366" s="31"/>
      <c r="AG366" s="31"/>
      <c r="AH366" s="31"/>
      <c r="AI366" s="31"/>
      <c r="AJ366" s="31"/>
      <c r="AK366" s="31"/>
      <c r="AL366" s="31"/>
      <c r="AM366" s="31"/>
      <c r="AN366" s="31"/>
      <c r="AO366" s="31"/>
      <c r="AP366" s="31"/>
      <c r="AQ366" s="31"/>
      <c r="AR366" s="31"/>
      <c r="AS366" s="31"/>
      <c r="AT366" s="31"/>
      <c r="AU366" s="31"/>
      <c r="AV366" s="31"/>
      <c r="AW366" s="31"/>
      <c r="AX366" s="31"/>
      <c r="AY366" s="31"/>
      <c r="AZ366" s="31"/>
      <c r="BA366" s="31"/>
    </row>
    <row r="367" spans="1:53" s="21" customFormat="1" ht="20.100000000000001" customHeight="1" x14ac:dyDescent="0.2">
      <c r="A367" s="27" t="s">
        <v>120</v>
      </c>
      <c r="B367" s="28" t="s">
        <v>239</v>
      </c>
      <c r="C367" s="27" t="s">
        <v>427</v>
      </c>
      <c r="D367" s="27" t="s">
        <v>2042</v>
      </c>
      <c r="E367" s="27" t="s">
        <v>7</v>
      </c>
      <c r="F367" s="27" t="s">
        <v>6507</v>
      </c>
      <c r="G367" s="27" t="s">
        <v>7085</v>
      </c>
      <c r="H367" s="27" t="s">
        <v>6739</v>
      </c>
      <c r="I367" s="29">
        <v>35000</v>
      </c>
      <c r="J367" s="27" t="s">
        <v>6510</v>
      </c>
      <c r="K367" s="27" t="s">
        <v>11779</v>
      </c>
      <c r="L367" s="27" t="s">
        <v>7051</v>
      </c>
      <c r="M367" s="30">
        <v>42235</v>
      </c>
      <c r="N367" s="27" t="s">
        <v>7087</v>
      </c>
      <c r="O367" s="23">
        <v>89301.53</v>
      </c>
      <c r="P367" s="23">
        <v>41270.03</v>
      </c>
      <c r="Q367" s="23">
        <v>0</v>
      </c>
      <c r="R367" s="24">
        <v>8960.06</v>
      </c>
      <c r="S367" s="25">
        <v>0</v>
      </c>
      <c r="T367" s="32"/>
      <c r="U367" s="22" t="str">
        <f>IFERROR(VLOOKUP(B367,[1]Planilha1!$A$1:$B$34,2,FALSE),"Liberado")</f>
        <v>Pendente Revisão Trabalhista e Ajustes</v>
      </c>
      <c r="V367" s="31"/>
      <c r="W367" s="31"/>
      <c r="X367" s="31"/>
      <c r="Y367" s="31"/>
      <c r="Z367" s="31"/>
      <c r="AA367" s="31"/>
      <c r="AB367" s="31"/>
      <c r="AC367" s="31"/>
      <c r="AD367" s="31"/>
      <c r="AE367" s="31"/>
      <c r="AF367" s="31"/>
      <c r="AG367" s="31"/>
      <c r="AH367" s="31"/>
      <c r="AI367" s="31"/>
      <c r="AJ367" s="31"/>
      <c r="AK367" s="31"/>
      <c r="AL367" s="31"/>
      <c r="AM367" s="31"/>
      <c r="AN367" s="31"/>
      <c r="AO367" s="31"/>
      <c r="AP367" s="31"/>
      <c r="AQ367" s="31"/>
      <c r="AR367" s="31"/>
      <c r="AS367" s="31"/>
      <c r="AT367" s="31"/>
      <c r="AU367" s="31"/>
      <c r="AV367" s="31"/>
      <c r="AW367" s="31"/>
      <c r="AX367" s="31"/>
      <c r="AY367" s="31"/>
      <c r="AZ367" s="31"/>
      <c r="BA367" s="31"/>
    </row>
    <row r="368" spans="1:53" s="21" customFormat="1" ht="20.100000000000001" customHeight="1" x14ac:dyDescent="0.2">
      <c r="A368" s="27" t="s">
        <v>120</v>
      </c>
      <c r="B368" s="28" t="s">
        <v>239</v>
      </c>
      <c r="C368" s="27" t="s">
        <v>427</v>
      </c>
      <c r="D368" s="27" t="s">
        <v>2052</v>
      </c>
      <c r="E368" s="27" t="s">
        <v>7</v>
      </c>
      <c r="F368" s="27" t="s">
        <v>6507</v>
      </c>
      <c r="G368" s="27" t="s">
        <v>7103</v>
      </c>
      <c r="H368" s="27" t="s">
        <v>6739</v>
      </c>
      <c r="I368" s="29">
        <v>35000</v>
      </c>
      <c r="J368" s="27" t="s">
        <v>6630</v>
      </c>
      <c r="K368" s="27" t="s">
        <v>11797</v>
      </c>
      <c r="L368" s="27" t="s">
        <v>7265</v>
      </c>
      <c r="M368" s="30" t="s">
        <v>6531</v>
      </c>
      <c r="N368" s="27" t="s">
        <v>11798</v>
      </c>
      <c r="O368" s="23">
        <v>135793.39000000001</v>
      </c>
      <c r="P368" s="23">
        <v>46924.57</v>
      </c>
      <c r="Q368" s="23">
        <v>0</v>
      </c>
      <c r="R368" s="24">
        <v>34189.06</v>
      </c>
      <c r="S368" s="25">
        <v>0</v>
      </c>
      <c r="T368" s="32"/>
      <c r="U368" s="22" t="str">
        <f>IFERROR(VLOOKUP(B368,[1]Planilha1!$A$1:$B$34,2,FALSE),"Liberado")</f>
        <v>Pendente Revisão Trabalhista e Ajustes</v>
      </c>
      <c r="V368" s="31"/>
      <c r="W368" s="31"/>
      <c r="X368" s="31"/>
      <c r="Y368" s="31"/>
      <c r="Z368" s="31"/>
      <c r="AA368" s="31"/>
      <c r="AB368" s="31"/>
      <c r="AC368" s="31"/>
      <c r="AD368" s="31"/>
      <c r="AE368" s="31"/>
      <c r="AF368" s="31"/>
      <c r="AG368" s="31"/>
      <c r="AH368" s="31"/>
      <c r="AI368" s="31"/>
      <c r="AJ368" s="31"/>
      <c r="AK368" s="31"/>
      <c r="AL368" s="31"/>
      <c r="AM368" s="31"/>
      <c r="AN368" s="31"/>
      <c r="AO368" s="31"/>
      <c r="AP368" s="31"/>
      <c r="AQ368" s="31"/>
      <c r="AR368" s="31"/>
      <c r="AS368" s="31"/>
      <c r="AT368" s="31"/>
      <c r="AU368" s="31"/>
      <c r="AV368" s="31"/>
      <c r="AW368" s="31"/>
      <c r="AX368" s="31"/>
      <c r="AY368" s="31"/>
      <c r="AZ368" s="31"/>
      <c r="BA368" s="31"/>
    </row>
    <row r="369" spans="1:53" s="21" customFormat="1" ht="20.100000000000001" customHeight="1" x14ac:dyDescent="0.2">
      <c r="A369" s="27" t="s">
        <v>120</v>
      </c>
      <c r="B369" s="28" t="s">
        <v>239</v>
      </c>
      <c r="C369" s="27" t="s">
        <v>397</v>
      </c>
      <c r="D369" s="27" t="s">
        <v>2063</v>
      </c>
      <c r="E369" s="27" t="s">
        <v>7</v>
      </c>
      <c r="F369" s="27" t="s">
        <v>6507</v>
      </c>
      <c r="G369" s="27" t="s">
        <v>7119</v>
      </c>
      <c r="H369" s="27" t="s">
        <v>6656</v>
      </c>
      <c r="I369" s="29">
        <v>30000</v>
      </c>
      <c r="J369" s="27" t="s">
        <v>6630</v>
      </c>
      <c r="K369" s="27" t="s">
        <v>11814</v>
      </c>
      <c r="L369" s="27" t="s">
        <v>6684</v>
      </c>
      <c r="M369" s="30" t="s">
        <v>6531</v>
      </c>
      <c r="N369" s="27" t="s">
        <v>11815</v>
      </c>
      <c r="O369" s="23">
        <v>16156.7</v>
      </c>
      <c r="P369" s="23">
        <v>0</v>
      </c>
      <c r="Q369" s="23">
        <v>0</v>
      </c>
      <c r="R369" s="24">
        <v>18148.63</v>
      </c>
      <c r="S369" s="25">
        <v>0</v>
      </c>
      <c r="T369" s="32"/>
      <c r="U369" s="22" t="str">
        <f>IFERROR(VLOOKUP(B369,[1]Planilha1!$A$1:$B$34,2,FALSE),"Liberado")</f>
        <v>Pendente Revisão Trabalhista e Ajustes</v>
      </c>
      <c r="V369" s="31"/>
      <c r="W369" s="31"/>
      <c r="X369" s="31"/>
      <c r="Y369" s="31"/>
      <c r="Z369" s="31"/>
      <c r="AA369" s="31"/>
      <c r="AB369" s="31"/>
      <c r="AC369" s="31"/>
      <c r="AD369" s="31"/>
      <c r="AE369" s="31"/>
      <c r="AF369" s="31"/>
      <c r="AG369" s="31"/>
      <c r="AH369" s="31"/>
      <c r="AI369" s="31"/>
      <c r="AJ369" s="31"/>
      <c r="AK369" s="31"/>
      <c r="AL369" s="31"/>
      <c r="AM369" s="31"/>
      <c r="AN369" s="31"/>
      <c r="AO369" s="31"/>
      <c r="AP369" s="31"/>
      <c r="AQ369" s="31"/>
      <c r="AR369" s="31"/>
      <c r="AS369" s="31"/>
      <c r="AT369" s="31"/>
      <c r="AU369" s="31"/>
      <c r="AV369" s="31"/>
      <c r="AW369" s="31"/>
      <c r="AX369" s="31"/>
      <c r="AY369" s="31"/>
      <c r="AZ369" s="31"/>
      <c r="BA369" s="31"/>
    </row>
    <row r="370" spans="1:53" s="21" customFormat="1" ht="20.100000000000001" customHeight="1" x14ac:dyDescent="0.2">
      <c r="A370" s="27" t="s">
        <v>120</v>
      </c>
      <c r="B370" s="28" t="s">
        <v>239</v>
      </c>
      <c r="C370" s="27" t="s">
        <v>519</v>
      </c>
      <c r="D370" s="27" t="s">
        <v>2068</v>
      </c>
      <c r="E370" s="27" t="s">
        <v>7</v>
      </c>
      <c r="F370" s="27" t="s">
        <v>6507</v>
      </c>
      <c r="G370" s="27" t="s">
        <v>7124</v>
      </c>
      <c r="H370" s="27" t="s">
        <v>6739</v>
      </c>
      <c r="I370" s="29">
        <v>30000</v>
      </c>
      <c r="J370" s="27" t="s">
        <v>6510</v>
      </c>
      <c r="K370" s="27" t="s">
        <v>11821</v>
      </c>
      <c r="L370" s="27" t="s">
        <v>11535</v>
      </c>
      <c r="M370" s="30">
        <v>42263</v>
      </c>
      <c r="N370" s="27" t="s">
        <v>7097</v>
      </c>
      <c r="O370" s="23">
        <v>124167.3</v>
      </c>
      <c r="P370" s="23">
        <v>0</v>
      </c>
      <c r="Q370" s="23">
        <v>0</v>
      </c>
      <c r="R370" s="24">
        <v>0</v>
      </c>
      <c r="S370" s="25">
        <v>0</v>
      </c>
      <c r="T370" s="32"/>
      <c r="U370" s="22" t="str">
        <f>IFERROR(VLOOKUP(B370,[1]Planilha1!$A$1:$B$34,2,FALSE),"Liberado")</f>
        <v>Pendente Revisão Trabalhista e Ajustes</v>
      </c>
      <c r="V370" s="31"/>
      <c r="W370" s="31"/>
      <c r="X370" s="31"/>
      <c r="Y370" s="31"/>
      <c r="Z370" s="31"/>
      <c r="AA370" s="31"/>
      <c r="AB370" s="31"/>
      <c r="AC370" s="31"/>
      <c r="AD370" s="31"/>
      <c r="AE370" s="31"/>
      <c r="AF370" s="31"/>
      <c r="AG370" s="31"/>
      <c r="AH370" s="31"/>
      <c r="AI370" s="31"/>
      <c r="AJ370" s="31"/>
      <c r="AK370" s="31"/>
      <c r="AL370" s="31"/>
      <c r="AM370" s="31"/>
      <c r="AN370" s="31"/>
      <c r="AO370" s="31"/>
      <c r="AP370" s="31"/>
      <c r="AQ370" s="31"/>
      <c r="AR370" s="31"/>
      <c r="AS370" s="31"/>
      <c r="AT370" s="31"/>
      <c r="AU370" s="31"/>
      <c r="AV370" s="31"/>
      <c r="AW370" s="31"/>
      <c r="AX370" s="31"/>
      <c r="AY370" s="31"/>
      <c r="AZ370" s="31"/>
      <c r="BA370" s="31"/>
    </row>
    <row r="371" spans="1:53" s="21" customFormat="1" ht="20.100000000000001" customHeight="1" x14ac:dyDescent="0.2">
      <c r="A371" s="27" t="s">
        <v>120</v>
      </c>
      <c r="B371" s="28" t="s">
        <v>239</v>
      </c>
      <c r="C371" s="27" t="s">
        <v>411</v>
      </c>
      <c r="D371" s="27" t="s">
        <v>2084</v>
      </c>
      <c r="E371" s="27" t="s">
        <v>7</v>
      </c>
      <c r="F371" s="27" t="s">
        <v>6507</v>
      </c>
      <c r="G371" s="27" t="s">
        <v>7158</v>
      </c>
      <c r="H371" s="27" t="s">
        <v>6527</v>
      </c>
      <c r="I371" s="29">
        <v>70000</v>
      </c>
      <c r="J371" s="27" t="s">
        <v>6630</v>
      </c>
      <c r="K371" s="27" t="s">
        <v>11843</v>
      </c>
      <c r="L371" s="27" t="s">
        <v>7104</v>
      </c>
      <c r="M371" s="30" t="s">
        <v>6531</v>
      </c>
      <c r="N371" s="27" t="s">
        <v>11844</v>
      </c>
      <c r="O371" s="23">
        <v>16481.330000000002</v>
      </c>
      <c r="P371" s="23">
        <v>174232.54</v>
      </c>
      <c r="Q371" s="23">
        <v>0</v>
      </c>
      <c r="R371" s="24">
        <v>54675.26</v>
      </c>
      <c r="S371" s="25">
        <v>0</v>
      </c>
      <c r="T371" s="32"/>
      <c r="U371" s="22" t="str">
        <f>IFERROR(VLOOKUP(B371,[1]Planilha1!$A$1:$B$34,2,FALSE),"Liberado")</f>
        <v>Pendente Revisão Trabalhista e Ajustes</v>
      </c>
      <c r="V371" s="31"/>
      <c r="W371" s="31"/>
      <c r="X371" s="31"/>
      <c r="Y371" s="31"/>
      <c r="Z371" s="31"/>
      <c r="AA371" s="31"/>
      <c r="AB371" s="31"/>
      <c r="AC371" s="31"/>
      <c r="AD371" s="31"/>
      <c r="AE371" s="31"/>
      <c r="AF371" s="31"/>
      <c r="AG371" s="31"/>
      <c r="AH371" s="31"/>
      <c r="AI371" s="31"/>
      <c r="AJ371" s="31"/>
      <c r="AK371" s="31"/>
      <c r="AL371" s="31"/>
      <c r="AM371" s="31"/>
      <c r="AN371" s="31"/>
      <c r="AO371" s="31"/>
      <c r="AP371" s="31"/>
      <c r="AQ371" s="31"/>
      <c r="AR371" s="31"/>
      <c r="AS371" s="31"/>
      <c r="AT371" s="31"/>
      <c r="AU371" s="31"/>
      <c r="AV371" s="31"/>
      <c r="AW371" s="31"/>
      <c r="AX371" s="31"/>
      <c r="AY371" s="31"/>
      <c r="AZ371" s="31"/>
      <c r="BA371" s="31"/>
    </row>
    <row r="372" spans="1:53" s="21" customFormat="1" ht="20.100000000000001" customHeight="1" x14ac:dyDescent="0.2">
      <c r="A372" s="27" t="s">
        <v>120</v>
      </c>
      <c r="B372" s="28" t="s">
        <v>239</v>
      </c>
      <c r="C372" s="27" t="s">
        <v>318</v>
      </c>
      <c r="D372" s="27" t="s">
        <v>2097</v>
      </c>
      <c r="E372" s="27" t="s">
        <v>7</v>
      </c>
      <c r="F372" s="27" t="s">
        <v>6507</v>
      </c>
      <c r="G372" s="27" t="s">
        <v>7182</v>
      </c>
      <c r="H372" s="27" t="s">
        <v>7183</v>
      </c>
      <c r="I372" s="29">
        <v>150000</v>
      </c>
      <c r="J372" s="27" t="s">
        <v>6510</v>
      </c>
      <c r="K372" s="27" t="s">
        <v>11862</v>
      </c>
      <c r="L372" s="27" t="s">
        <v>7144</v>
      </c>
      <c r="M372" s="30" t="s">
        <v>6531</v>
      </c>
      <c r="N372" s="27" t="s">
        <v>7184</v>
      </c>
      <c r="O372" s="23">
        <v>84853.34</v>
      </c>
      <c r="P372" s="23">
        <v>34000</v>
      </c>
      <c r="Q372" s="23">
        <v>0</v>
      </c>
      <c r="R372" s="24">
        <v>0</v>
      </c>
      <c r="S372" s="25">
        <v>0</v>
      </c>
      <c r="T372" s="32"/>
      <c r="U372" s="22" t="str">
        <f>IFERROR(VLOOKUP(B372,[1]Planilha1!$A$1:$B$34,2,FALSE),"Liberado")</f>
        <v>Pendente Revisão Trabalhista e Ajustes</v>
      </c>
      <c r="V372" s="31"/>
      <c r="W372" s="31"/>
      <c r="X372" s="31"/>
      <c r="Y372" s="31"/>
      <c r="Z372" s="31"/>
      <c r="AA372" s="31"/>
      <c r="AB372" s="31"/>
      <c r="AC372" s="31"/>
      <c r="AD372" s="31"/>
      <c r="AE372" s="31"/>
      <c r="AF372" s="31"/>
      <c r="AG372" s="31"/>
      <c r="AH372" s="31"/>
      <c r="AI372" s="31"/>
      <c r="AJ372" s="31"/>
      <c r="AK372" s="31"/>
      <c r="AL372" s="31"/>
      <c r="AM372" s="31"/>
      <c r="AN372" s="31"/>
      <c r="AO372" s="31"/>
      <c r="AP372" s="31"/>
      <c r="AQ372" s="31"/>
      <c r="AR372" s="31"/>
      <c r="AS372" s="31"/>
      <c r="AT372" s="31"/>
      <c r="AU372" s="31"/>
      <c r="AV372" s="31"/>
      <c r="AW372" s="31"/>
      <c r="AX372" s="31"/>
      <c r="AY372" s="31"/>
      <c r="AZ372" s="31"/>
      <c r="BA372" s="31"/>
    </row>
    <row r="373" spans="1:53" s="21" customFormat="1" ht="20.100000000000001" customHeight="1" x14ac:dyDescent="0.2">
      <c r="A373" s="27" t="s">
        <v>120</v>
      </c>
      <c r="B373" s="28" t="s">
        <v>239</v>
      </c>
      <c r="C373" s="27" t="s">
        <v>381</v>
      </c>
      <c r="D373" s="27" t="s">
        <v>2100</v>
      </c>
      <c r="E373" s="27" t="s">
        <v>7</v>
      </c>
      <c r="F373" s="27" t="s">
        <v>6507</v>
      </c>
      <c r="G373" s="27" t="s">
        <v>7188</v>
      </c>
      <c r="H373" s="27" t="s">
        <v>6541</v>
      </c>
      <c r="I373" s="29">
        <v>300000</v>
      </c>
      <c r="J373" s="27" t="s">
        <v>6510</v>
      </c>
      <c r="K373" s="27" t="s">
        <v>11867</v>
      </c>
      <c r="L373" s="27" t="s">
        <v>6684</v>
      </c>
      <c r="M373" s="30" t="s">
        <v>6531</v>
      </c>
      <c r="N373" s="27" t="s">
        <v>7189</v>
      </c>
      <c r="O373" s="23">
        <v>31251.465</v>
      </c>
      <c r="P373" s="23">
        <v>0</v>
      </c>
      <c r="Q373" s="23">
        <v>0</v>
      </c>
      <c r="R373" s="24">
        <v>8183.06</v>
      </c>
      <c r="S373" s="25">
        <v>0</v>
      </c>
      <c r="T373" s="32"/>
      <c r="U373" s="22" t="str">
        <f>IFERROR(VLOOKUP(B373,[1]Planilha1!$A$1:$B$34,2,FALSE),"Liberado")</f>
        <v>Pendente Revisão Trabalhista e Ajustes</v>
      </c>
      <c r="V373" s="31"/>
      <c r="W373" s="31"/>
      <c r="X373" s="31"/>
      <c r="Y373" s="31"/>
      <c r="Z373" s="31"/>
      <c r="AA373" s="31"/>
      <c r="AB373" s="31"/>
      <c r="AC373" s="31"/>
      <c r="AD373" s="31"/>
      <c r="AE373" s="31"/>
      <c r="AF373" s="31"/>
      <c r="AG373" s="31"/>
      <c r="AH373" s="31"/>
      <c r="AI373" s="31"/>
      <c r="AJ373" s="31"/>
      <c r="AK373" s="31"/>
      <c r="AL373" s="31"/>
      <c r="AM373" s="31"/>
      <c r="AN373" s="31"/>
      <c r="AO373" s="31"/>
      <c r="AP373" s="31"/>
      <c r="AQ373" s="31"/>
      <c r="AR373" s="31"/>
      <c r="AS373" s="31"/>
      <c r="AT373" s="31"/>
      <c r="AU373" s="31"/>
      <c r="AV373" s="31"/>
      <c r="AW373" s="31"/>
      <c r="AX373" s="31"/>
      <c r="AY373" s="31"/>
      <c r="AZ373" s="31"/>
      <c r="BA373" s="31"/>
    </row>
    <row r="374" spans="1:53" s="21" customFormat="1" ht="20.100000000000001" customHeight="1" x14ac:dyDescent="0.2">
      <c r="A374" s="27" t="s">
        <v>120</v>
      </c>
      <c r="B374" s="28" t="s">
        <v>239</v>
      </c>
      <c r="C374" s="27">
        <v>4</v>
      </c>
      <c r="D374" s="27" t="s">
        <v>2100</v>
      </c>
      <c r="E374" s="27" t="s">
        <v>7</v>
      </c>
      <c r="F374" s="27" t="s">
        <v>6507</v>
      </c>
      <c r="G374" s="27" t="s">
        <v>7188</v>
      </c>
      <c r="H374" s="27" t="s">
        <v>6541</v>
      </c>
      <c r="I374" s="29">
        <v>300000</v>
      </c>
      <c r="J374" s="27" t="s">
        <v>6510</v>
      </c>
      <c r="K374" s="27" t="s">
        <v>11867</v>
      </c>
      <c r="L374" s="27" t="s">
        <v>6684</v>
      </c>
      <c r="M374" s="30" t="s">
        <v>6531</v>
      </c>
      <c r="N374" s="27" t="s">
        <v>7189</v>
      </c>
      <c r="O374" s="23">
        <v>31251.465</v>
      </c>
      <c r="P374" s="23">
        <v>0</v>
      </c>
      <c r="Q374" s="23">
        <v>0</v>
      </c>
      <c r="R374" s="24">
        <v>0</v>
      </c>
      <c r="S374" s="25">
        <v>0</v>
      </c>
      <c r="T374" s="32"/>
      <c r="U374" s="22"/>
      <c r="V374" s="31"/>
      <c r="W374" s="31"/>
      <c r="X374" s="31"/>
      <c r="Y374" s="31"/>
      <c r="Z374" s="31"/>
      <c r="AA374" s="31"/>
      <c r="AB374" s="31"/>
      <c r="AC374" s="31"/>
      <c r="AD374" s="31"/>
      <c r="AE374" s="31"/>
      <c r="AF374" s="31"/>
      <c r="AG374" s="31"/>
      <c r="AH374" s="31"/>
      <c r="AI374" s="31"/>
      <c r="AJ374" s="31"/>
      <c r="AK374" s="31"/>
      <c r="AL374" s="31"/>
      <c r="AM374" s="31"/>
      <c r="AN374" s="31"/>
      <c r="AO374" s="31"/>
      <c r="AP374" s="31"/>
      <c r="AQ374" s="31"/>
      <c r="AR374" s="31"/>
      <c r="AS374" s="31"/>
      <c r="AT374" s="31"/>
      <c r="AU374" s="31"/>
      <c r="AV374" s="31"/>
      <c r="AW374" s="31"/>
      <c r="AX374" s="31"/>
      <c r="AY374" s="31"/>
      <c r="AZ374" s="31"/>
      <c r="BA374" s="31"/>
    </row>
    <row r="375" spans="1:53" s="21" customFormat="1" ht="20.100000000000001" customHeight="1" x14ac:dyDescent="0.2">
      <c r="A375" s="27" t="s">
        <v>120</v>
      </c>
      <c r="B375" s="28" t="s">
        <v>239</v>
      </c>
      <c r="C375" s="27" t="s">
        <v>331</v>
      </c>
      <c r="D375" s="27" t="s">
        <v>2111</v>
      </c>
      <c r="E375" s="27" t="s">
        <v>7</v>
      </c>
      <c r="F375" s="27" t="s">
        <v>6507</v>
      </c>
      <c r="G375" s="27" t="s">
        <v>7211</v>
      </c>
      <c r="H375" s="27" t="s">
        <v>6527</v>
      </c>
      <c r="I375" s="29">
        <v>50000</v>
      </c>
      <c r="J375" s="27" t="s">
        <v>6510</v>
      </c>
      <c r="K375" s="27" t="s">
        <v>11881</v>
      </c>
      <c r="L375" s="27" t="s">
        <v>7305</v>
      </c>
      <c r="M375" s="30" t="s">
        <v>6531</v>
      </c>
      <c r="N375" s="27" t="s">
        <v>7212</v>
      </c>
      <c r="O375" s="23">
        <v>64284.74</v>
      </c>
      <c r="P375" s="23">
        <v>0</v>
      </c>
      <c r="Q375" s="23">
        <v>0</v>
      </c>
      <c r="R375" s="24">
        <v>20000.830000000002</v>
      </c>
      <c r="S375" s="25">
        <v>0</v>
      </c>
      <c r="T375" s="32"/>
      <c r="U375" s="22" t="str">
        <f>IFERROR(VLOOKUP(B375,[1]Planilha1!$A$1:$B$34,2,FALSE),"Liberado")</f>
        <v>Pendente Revisão Trabalhista e Ajustes</v>
      </c>
      <c r="V375" s="31"/>
      <c r="W375" s="31"/>
      <c r="X375" s="31"/>
      <c r="Y375" s="31"/>
      <c r="Z375" s="31"/>
      <c r="AA375" s="31"/>
      <c r="AB375" s="31"/>
      <c r="AC375" s="31"/>
      <c r="AD375" s="31"/>
      <c r="AE375" s="31"/>
      <c r="AF375" s="31"/>
      <c r="AG375" s="31"/>
      <c r="AH375" s="31"/>
      <c r="AI375" s="31"/>
      <c r="AJ375" s="31"/>
      <c r="AK375" s="31"/>
      <c r="AL375" s="31"/>
      <c r="AM375" s="31"/>
      <c r="AN375" s="31"/>
      <c r="AO375" s="31"/>
      <c r="AP375" s="31"/>
      <c r="AQ375" s="31"/>
      <c r="AR375" s="31"/>
      <c r="AS375" s="31"/>
      <c r="AT375" s="31"/>
      <c r="AU375" s="31"/>
      <c r="AV375" s="31"/>
      <c r="AW375" s="31"/>
      <c r="AX375" s="31"/>
      <c r="AY375" s="31"/>
      <c r="AZ375" s="31"/>
      <c r="BA375" s="31"/>
    </row>
    <row r="376" spans="1:53" s="21" customFormat="1" ht="20.100000000000001" customHeight="1" x14ac:dyDescent="0.2">
      <c r="A376" s="27" t="s">
        <v>120</v>
      </c>
      <c r="B376" s="28" t="s">
        <v>239</v>
      </c>
      <c r="C376" s="27" t="s">
        <v>427</v>
      </c>
      <c r="D376" s="27" t="s">
        <v>2114</v>
      </c>
      <c r="E376" s="27" t="s">
        <v>7</v>
      </c>
      <c r="F376" s="27" t="s">
        <v>6507</v>
      </c>
      <c r="G376" s="27" t="s">
        <v>7216</v>
      </c>
      <c r="H376" s="27" t="s">
        <v>7217</v>
      </c>
      <c r="I376" s="29">
        <v>28000</v>
      </c>
      <c r="J376" s="27" t="s">
        <v>6630</v>
      </c>
      <c r="K376" s="27" t="s">
        <v>11880</v>
      </c>
      <c r="L376" s="27" t="s">
        <v>7051</v>
      </c>
      <c r="M376" s="30" t="s">
        <v>6531</v>
      </c>
      <c r="N376" s="27" t="s">
        <v>11883</v>
      </c>
      <c r="O376" s="23">
        <v>14048.95</v>
      </c>
      <c r="P376" s="23">
        <v>139714.57</v>
      </c>
      <c r="Q376" s="23">
        <v>0</v>
      </c>
      <c r="R376" s="24">
        <v>16366.1</v>
      </c>
      <c r="S376" s="25">
        <v>0</v>
      </c>
      <c r="T376" s="32"/>
      <c r="U376" s="22" t="str">
        <f>IFERROR(VLOOKUP(B376,[1]Planilha1!$A$1:$B$34,2,FALSE),"Liberado")</f>
        <v>Pendente Revisão Trabalhista e Ajustes</v>
      </c>
      <c r="V376" s="31"/>
      <c r="W376" s="31"/>
      <c r="X376" s="31"/>
      <c r="Y376" s="31"/>
      <c r="Z376" s="31"/>
      <c r="AA376" s="31"/>
      <c r="AB376" s="31"/>
      <c r="AC376" s="31"/>
      <c r="AD376" s="31"/>
      <c r="AE376" s="31"/>
      <c r="AF376" s="31"/>
      <c r="AG376" s="31"/>
      <c r="AH376" s="31"/>
      <c r="AI376" s="31"/>
      <c r="AJ376" s="31"/>
      <c r="AK376" s="31"/>
      <c r="AL376" s="31"/>
      <c r="AM376" s="31"/>
      <c r="AN376" s="31"/>
      <c r="AO376" s="31"/>
      <c r="AP376" s="31"/>
      <c r="AQ376" s="31"/>
      <c r="AR376" s="31"/>
      <c r="AS376" s="31"/>
      <c r="AT376" s="31"/>
      <c r="AU376" s="31"/>
      <c r="AV376" s="31"/>
      <c r="AW376" s="31"/>
      <c r="AX376" s="31"/>
      <c r="AY376" s="31"/>
      <c r="AZ376" s="31"/>
      <c r="BA376" s="31"/>
    </row>
    <row r="377" spans="1:53" s="21" customFormat="1" ht="20.100000000000001" customHeight="1" x14ac:dyDescent="0.2">
      <c r="A377" s="27" t="s">
        <v>120</v>
      </c>
      <c r="B377" s="28" t="s">
        <v>239</v>
      </c>
      <c r="C377" s="27" t="s">
        <v>556</v>
      </c>
      <c r="D377" s="27" t="s">
        <v>2126</v>
      </c>
      <c r="E377" s="27" t="s">
        <v>7</v>
      </c>
      <c r="F377" s="27" t="s">
        <v>6507</v>
      </c>
      <c r="G377" s="27" t="s">
        <v>11900</v>
      </c>
      <c r="H377" s="27" t="s">
        <v>6629</v>
      </c>
      <c r="I377" s="29">
        <v>35000</v>
      </c>
      <c r="J377" s="27" t="s">
        <v>6510</v>
      </c>
      <c r="K377" s="27" t="s">
        <v>11881</v>
      </c>
      <c r="L377" s="27" t="s">
        <v>7201</v>
      </c>
      <c r="M377" s="30" t="s">
        <v>6531</v>
      </c>
      <c r="N377" s="27" t="s">
        <v>7236</v>
      </c>
      <c r="O377" s="23">
        <v>47363.54</v>
      </c>
      <c r="P377" s="23">
        <v>13236.17</v>
      </c>
      <c r="Q377" s="23">
        <v>0</v>
      </c>
      <c r="R377" s="24">
        <v>32486.59</v>
      </c>
      <c r="S377" s="25">
        <v>0</v>
      </c>
      <c r="T377" s="32"/>
      <c r="U377" s="22" t="str">
        <f>IFERROR(VLOOKUP(B377,[1]Planilha1!$A$1:$B$34,2,FALSE),"Liberado")</f>
        <v>Pendente Revisão Trabalhista e Ajustes</v>
      </c>
      <c r="V377" s="31"/>
      <c r="W377" s="31"/>
      <c r="X377" s="31"/>
      <c r="Y377" s="31"/>
      <c r="Z377" s="31"/>
      <c r="AA377" s="31"/>
      <c r="AB377" s="31"/>
      <c r="AC377" s="31"/>
      <c r="AD377" s="31"/>
      <c r="AE377" s="31"/>
      <c r="AF377" s="31"/>
      <c r="AG377" s="31"/>
      <c r="AH377" s="31"/>
      <c r="AI377" s="31"/>
      <c r="AJ377" s="31"/>
      <c r="AK377" s="31"/>
      <c r="AL377" s="31"/>
      <c r="AM377" s="31"/>
      <c r="AN377" s="31"/>
      <c r="AO377" s="31"/>
      <c r="AP377" s="31"/>
      <c r="AQ377" s="31"/>
      <c r="AR377" s="31"/>
      <c r="AS377" s="31"/>
      <c r="AT377" s="31"/>
      <c r="AU377" s="31"/>
      <c r="AV377" s="31"/>
      <c r="AW377" s="31"/>
      <c r="AX377" s="31"/>
      <c r="AY377" s="31"/>
      <c r="AZ377" s="31"/>
      <c r="BA377" s="31"/>
    </row>
    <row r="378" spans="1:53" s="21" customFormat="1" ht="20.100000000000001" customHeight="1" x14ac:dyDescent="0.2">
      <c r="A378" s="27" t="s">
        <v>120</v>
      </c>
      <c r="B378" s="28" t="s">
        <v>239</v>
      </c>
      <c r="C378" s="27" t="s">
        <v>602</v>
      </c>
      <c r="D378" s="27" t="s">
        <v>2127</v>
      </c>
      <c r="E378" s="27" t="s">
        <v>7</v>
      </c>
      <c r="F378" s="27" t="s">
        <v>6507</v>
      </c>
      <c r="G378" s="27" t="s">
        <v>11901</v>
      </c>
      <c r="H378" s="27" t="s">
        <v>7237</v>
      </c>
      <c r="I378" s="29">
        <v>35000</v>
      </c>
      <c r="J378" s="27" t="s">
        <v>6630</v>
      </c>
      <c r="K378" s="27" t="s">
        <v>11902</v>
      </c>
      <c r="L378" s="27" t="s">
        <v>7104</v>
      </c>
      <c r="M378" s="30" t="s">
        <v>6531</v>
      </c>
      <c r="N378" s="27" t="s">
        <v>11903</v>
      </c>
      <c r="O378" s="23">
        <v>54589.94</v>
      </c>
      <c r="P378" s="23">
        <v>7260.34</v>
      </c>
      <c r="Q378" s="23">
        <v>0</v>
      </c>
      <c r="R378" s="24">
        <v>31337.759999999998</v>
      </c>
      <c r="S378" s="25">
        <v>0</v>
      </c>
      <c r="T378" s="32"/>
      <c r="U378" s="22" t="str">
        <f>IFERROR(VLOOKUP(B378,[1]Planilha1!$A$1:$B$34,2,FALSE),"Liberado")</f>
        <v>Pendente Revisão Trabalhista e Ajustes</v>
      </c>
      <c r="V378" s="31"/>
      <c r="W378" s="31"/>
      <c r="X378" s="31"/>
      <c r="Y378" s="31"/>
      <c r="Z378" s="31"/>
      <c r="AA378" s="31"/>
      <c r="AB378" s="31"/>
      <c r="AC378" s="31"/>
      <c r="AD378" s="31"/>
      <c r="AE378" s="31"/>
      <c r="AF378" s="31"/>
      <c r="AG378" s="31"/>
      <c r="AH378" s="31"/>
      <c r="AI378" s="31"/>
      <c r="AJ378" s="31"/>
      <c r="AK378" s="31"/>
      <c r="AL378" s="31"/>
      <c r="AM378" s="31"/>
      <c r="AN378" s="31"/>
      <c r="AO378" s="31"/>
      <c r="AP378" s="31"/>
      <c r="AQ378" s="31"/>
      <c r="AR378" s="31"/>
      <c r="AS378" s="31"/>
      <c r="AT378" s="31"/>
      <c r="AU378" s="31"/>
      <c r="AV378" s="31"/>
      <c r="AW378" s="31"/>
      <c r="AX378" s="31"/>
      <c r="AY378" s="31"/>
      <c r="AZ378" s="31"/>
      <c r="BA378" s="31"/>
    </row>
    <row r="379" spans="1:53" s="21" customFormat="1" ht="20.100000000000001" customHeight="1" x14ac:dyDescent="0.2">
      <c r="A379" s="27" t="s">
        <v>120</v>
      </c>
      <c r="B379" s="28" t="s">
        <v>239</v>
      </c>
      <c r="C379" s="27" t="s">
        <v>466</v>
      </c>
      <c r="D379" s="27" t="s">
        <v>2134</v>
      </c>
      <c r="E379" s="27" t="s">
        <v>7</v>
      </c>
      <c r="F379" s="27" t="s">
        <v>6507</v>
      </c>
      <c r="G379" s="27" t="s">
        <v>11911</v>
      </c>
      <c r="H379" s="27" t="s">
        <v>6629</v>
      </c>
      <c r="I379" s="29">
        <v>30000</v>
      </c>
      <c r="J379" s="27" t="s">
        <v>6630</v>
      </c>
      <c r="K379" s="27" t="s">
        <v>11912</v>
      </c>
      <c r="L379" s="27" t="s">
        <v>7201</v>
      </c>
      <c r="M379" s="30" t="s">
        <v>6531</v>
      </c>
      <c r="N379" s="27" t="s">
        <v>11913</v>
      </c>
      <c r="O379" s="23">
        <v>49260.67</v>
      </c>
      <c r="P379" s="23">
        <v>8559.7900000000009</v>
      </c>
      <c r="Q379" s="23">
        <v>0</v>
      </c>
      <c r="R379" s="24">
        <v>77744.7</v>
      </c>
      <c r="S379" s="25">
        <v>0</v>
      </c>
      <c r="T379" s="32"/>
      <c r="U379" s="22" t="str">
        <f>IFERROR(VLOOKUP(B379,[1]Planilha1!$A$1:$B$34,2,FALSE),"Liberado")</f>
        <v>Pendente Revisão Trabalhista e Ajustes</v>
      </c>
      <c r="V379" s="31"/>
      <c r="W379" s="31"/>
      <c r="X379" s="31"/>
      <c r="Y379" s="31"/>
      <c r="Z379" s="31"/>
      <c r="AA379" s="31"/>
      <c r="AB379" s="31"/>
      <c r="AC379" s="31"/>
      <c r="AD379" s="31"/>
      <c r="AE379" s="31"/>
      <c r="AF379" s="31"/>
      <c r="AG379" s="31"/>
      <c r="AH379" s="31"/>
      <c r="AI379" s="31"/>
      <c r="AJ379" s="31"/>
      <c r="AK379" s="31"/>
      <c r="AL379" s="31"/>
      <c r="AM379" s="31"/>
      <c r="AN379" s="31"/>
      <c r="AO379" s="31"/>
      <c r="AP379" s="31"/>
      <c r="AQ379" s="31"/>
      <c r="AR379" s="31"/>
      <c r="AS379" s="31"/>
      <c r="AT379" s="31"/>
      <c r="AU379" s="31"/>
      <c r="AV379" s="31"/>
      <c r="AW379" s="31"/>
      <c r="AX379" s="31"/>
      <c r="AY379" s="31"/>
      <c r="AZ379" s="31"/>
      <c r="BA379" s="31"/>
    </row>
    <row r="380" spans="1:53" s="21" customFormat="1" ht="20.100000000000001" customHeight="1" x14ac:dyDescent="0.2">
      <c r="A380" s="27" t="s">
        <v>120</v>
      </c>
      <c r="B380" s="28" t="s">
        <v>239</v>
      </c>
      <c r="C380" s="27" t="s">
        <v>411</v>
      </c>
      <c r="D380" s="27" t="s">
        <v>2138</v>
      </c>
      <c r="E380" s="27" t="s">
        <v>7</v>
      </c>
      <c r="F380" s="27" t="s">
        <v>6507</v>
      </c>
      <c r="G380" s="27" t="s">
        <v>7248</v>
      </c>
      <c r="H380" s="27" t="s">
        <v>6527</v>
      </c>
      <c r="I380" s="29">
        <v>27798</v>
      </c>
      <c r="J380" s="27" t="s">
        <v>6630</v>
      </c>
      <c r="K380" s="27" t="s">
        <v>11919</v>
      </c>
      <c r="L380" s="27" t="s">
        <v>7104</v>
      </c>
      <c r="M380" s="30">
        <v>41500</v>
      </c>
      <c r="N380" s="27" t="s">
        <v>11918</v>
      </c>
      <c r="O380" s="23">
        <v>184217.98</v>
      </c>
      <c r="P380" s="23">
        <v>114038.92</v>
      </c>
      <c r="Q380" s="23">
        <v>0</v>
      </c>
      <c r="R380" s="24">
        <v>37429.129999999997</v>
      </c>
      <c r="S380" s="25">
        <v>0</v>
      </c>
      <c r="T380" s="32"/>
      <c r="U380" s="22" t="str">
        <f>IFERROR(VLOOKUP(B380,[1]Planilha1!$A$1:$B$34,2,FALSE),"Liberado")</f>
        <v>Pendente Revisão Trabalhista e Ajustes</v>
      </c>
      <c r="V380" s="31"/>
      <c r="W380" s="31"/>
      <c r="X380" s="31"/>
      <c r="Y380" s="31"/>
      <c r="Z380" s="31"/>
      <c r="AA380" s="31"/>
      <c r="AB380" s="31"/>
      <c r="AC380" s="31"/>
      <c r="AD380" s="31"/>
      <c r="AE380" s="31"/>
      <c r="AF380" s="31"/>
      <c r="AG380" s="31"/>
      <c r="AH380" s="31"/>
      <c r="AI380" s="31"/>
      <c r="AJ380" s="31"/>
      <c r="AK380" s="31"/>
      <c r="AL380" s="31"/>
      <c r="AM380" s="31"/>
      <c r="AN380" s="31"/>
      <c r="AO380" s="31"/>
      <c r="AP380" s="31"/>
      <c r="AQ380" s="31"/>
      <c r="AR380" s="31"/>
      <c r="AS380" s="31"/>
      <c r="AT380" s="31"/>
      <c r="AU380" s="31"/>
      <c r="AV380" s="31"/>
      <c r="AW380" s="31"/>
      <c r="AX380" s="31"/>
      <c r="AY380" s="31"/>
      <c r="AZ380" s="31"/>
      <c r="BA380" s="31"/>
    </row>
    <row r="381" spans="1:53" s="21" customFormat="1" ht="20.100000000000001" customHeight="1" x14ac:dyDescent="0.2">
      <c r="A381" s="27" t="s">
        <v>120</v>
      </c>
      <c r="B381" s="28" t="s">
        <v>239</v>
      </c>
      <c r="C381" s="27" t="s">
        <v>411</v>
      </c>
      <c r="D381" s="27" t="s">
        <v>2148</v>
      </c>
      <c r="E381" s="27" t="s">
        <v>7</v>
      </c>
      <c r="F381" s="27" t="s">
        <v>6507</v>
      </c>
      <c r="G381" s="27" t="s">
        <v>7264</v>
      </c>
      <c r="H381" s="27" t="s">
        <v>6527</v>
      </c>
      <c r="I381" s="29">
        <v>50000</v>
      </c>
      <c r="J381" s="27" t="s">
        <v>6630</v>
      </c>
      <c r="K381" s="27" t="s">
        <v>11933</v>
      </c>
      <c r="L381" s="27" t="s">
        <v>7265</v>
      </c>
      <c r="M381" s="30" t="s">
        <v>6531</v>
      </c>
      <c r="N381" s="27" t="s">
        <v>11934</v>
      </c>
      <c r="O381" s="23">
        <v>127323.84</v>
      </c>
      <c r="P381" s="23">
        <v>157500.49</v>
      </c>
      <c r="Q381" s="23">
        <v>0</v>
      </c>
      <c r="R381" s="24">
        <v>28504.66</v>
      </c>
      <c r="S381" s="25">
        <v>0</v>
      </c>
      <c r="T381" s="32"/>
      <c r="U381" s="22" t="str">
        <f>IFERROR(VLOOKUP(B381,[1]Planilha1!$A$1:$B$34,2,FALSE),"Liberado")</f>
        <v>Pendente Revisão Trabalhista e Ajustes</v>
      </c>
      <c r="V381" s="31"/>
      <c r="W381" s="31"/>
      <c r="X381" s="31"/>
      <c r="Y381" s="31"/>
      <c r="Z381" s="31"/>
      <c r="AA381" s="31"/>
      <c r="AB381" s="31"/>
      <c r="AC381" s="31"/>
      <c r="AD381" s="31"/>
      <c r="AE381" s="31"/>
      <c r="AF381" s="31"/>
      <c r="AG381" s="31"/>
      <c r="AH381" s="31"/>
      <c r="AI381" s="31"/>
      <c r="AJ381" s="31"/>
      <c r="AK381" s="31"/>
      <c r="AL381" s="31"/>
      <c r="AM381" s="31"/>
      <c r="AN381" s="31"/>
      <c r="AO381" s="31"/>
      <c r="AP381" s="31"/>
      <c r="AQ381" s="31"/>
      <c r="AR381" s="31"/>
      <c r="AS381" s="31"/>
      <c r="AT381" s="31"/>
      <c r="AU381" s="31"/>
      <c r="AV381" s="31"/>
      <c r="AW381" s="31"/>
      <c r="AX381" s="31"/>
      <c r="AY381" s="31"/>
      <c r="AZ381" s="31"/>
      <c r="BA381" s="31"/>
    </row>
    <row r="382" spans="1:53" s="21" customFormat="1" ht="20.100000000000001" customHeight="1" x14ac:dyDescent="0.2">
      <c r="A382" s="27" t="s">
        <v>120</v>
      </c>
      <c r="B382" s="28" t="s">
        <v>239</v>
      </c>
      <c r="C382" s="27" t="s">
        <v>331</v>
      </c>
      <c r="D382" s="27" t="s">
        <v>2149</v>
      </c>
      <c r="E382" s="27" t="s">
        <v>7</v>
      </c>
      <c r="F382" s="27" t="s">
        <v>6507</v>
      </c>
      <c r="G382" s="27" t="s">
        <v>7266</v>
      </c>
      <c r="H382" s="27" t="s">
        <v>6527</v>
      </c>
      <c r="I382" s="29">
        <v>27798</v>
      </c>
      <c r="J382" s="27" t="s">
        <v>6630</v>
      </c>
      <c r="K382" s="27" t="s">
        <v>11935</v>
      </c>
      <c r="L382" s="27" t="s">
        <v>7104</v>
      </c>
      <c r="M382" s="30">
        <v>41394</v>
      </c>
      <c r="N382" s="27" t="s">
        <v>11936</v>
      </c>
      <c r="O382" s="23">
        <v>82402.570000000007</v>
      </c>
      <c r="P382" s="23">
        <v>15621.63</v>
      </c>
      <c r="Q382" s="23">
        <v>0</v>
      </c>
      <c r="R382" s="24">
        <v>474261.33</v>
      </c>
      <c r="S382" s="25">
        <v>0</v>
      </c>
      <c r="T382" s="32"/>
      <c r="U382" s="22" t="str">
        <f>IFERROR(VLOOKUP(B382,[1]Planilha1!$A$1:$B$34,2,FALSE),"Liberado")</f>
        <v>Pendente Revisão Trabalhista e Ajustes</v>
      </c>
      <c r="V382" s="31"/>
      <c r="W382" s="31"/>
      <c r="X382" s="31"/>
      <c r="Y382" s="31"/>
      <c r="Z382" s="31"/>
      <c r="AA382" s="31"/>
      <c r="AB382" s="31"/>
      <c r="AC382" s="31"/>
      <c r="AD382" s="31"/>
      <c r="AE382" s="31"/>
      <c r="AF382" s="31"/>
      <c r="AG382" s="31"/>
      <c r="AH382" s="31"/>
      <c r="AI382" s="31"/>
      <c r="AJ382" s="31"/>
      <c r="AK382" s="31"/>
      <c r="AL382" s="31"/>
      <c r="AM382" s="31"/>
      <c r="AN382" s="31"/>
      <c r="AO382" s="31"/>
      <c r="AP382" s="31"/>
      <c r="AQ382" s="31"/>
      <c r="AR382" s="31"/>
      <c r="AS382" s="31"/>
      <c r="AT382" s="31"/>
      <c r="AU382" s="31"/>
      <c r="AV382" s="31"/>
      <c r="AW382" s="31"/>
      <c r="AX382" s="31"/>
      <c r="AY382" s="31"/>
      <c r="AZ382" s="31"/>
      <c r="BA382" s="31"/>
    </row>
    <row r="383" spans="1:53" s="21" customFormat="1" ht="20.100000000000001" customHeight="1" x14ac:dyDescent="0.2">
      <c r="A383" s="27" t="s">
        <v>120</v>
      </c>
      <c r="B383" s="28" t="s">
        <v>239</v>
      </c>
      <c r="C383" s="27" t="s">
        <v>649</v>
      </c>
      <c r="D383" s="27" t="s">
        <v>2151</v>
      </c>
      <c r="E383" s="27" t="s">
        <v>7</v>
      </c>
      <c r="F383" s="27" t="s">
        <v>6507</v>
      </c>
      <c r="G383" s="27" t="s">
        <v>11938</v>
      </c>
      <c r="H383" s="27" t="s">
        <v>6629</v>
      </c>
      <c r="I383" s="29">
        <v>250000</v>
      </c>
      <c r="J383" s="27" t="s">
        <v>6510</v>
      </c>
      <c r="K383" s="27" t="s">
        <v>11939</v>
      </c>
      <c r="L383" s="27" t="s">
        <v>7269</v>
      </c>
      <c r="M383" s="30" t="s">
        <v>6531</v>
      </c>
      <c r="N383" s="27" t="s">
        <v>7270</v>
      </c>
      <c r="O383" s="23">
        <v>158907.68</v>
      </c>
      <c r="P383" s="23">
        <v>48926.89</v>
      </c>
      <c r="Q383" s="23">
        <v>0</v>
      </c>
      <c r="R383" s="24">
        <v>195656.37</v>
      </c>
      <c r="S383" s="25">
        <v>0</v>
      </c>
      <c r="T383" s="32"/>
      <c r="U383" s="22" t="str">
        <f>IFERROR(VLOOKUP(B383,[1]Planilha1!$A$1:$B$34,2,FALSE),"Liberado")</f>
        <v>Pendente Revisão Trabalhista e Ajustes</v>
      </c>
      <c r="V383" s="31"/>
      <c r="W383" s="31"/>
      <c r="X383" s="31"/>
      <c r="Y383" s="31"/>
      <c r="Z383" s="31"/>
      <c r="AA383" s="31"/>
      <c r="AB383" s="31"/>
      <c r="AC383" s="31"/>
      <c r="AD383" s="31"/>
      <c r="AE383" s="31"/>
      <c r="AF383" s="31"/>
      <c r="AG383" s="31"/>
      <c r="AH383" s="31"/>
      <c r="AI383" s="31"/>
      <c r="AJ383" s="31"/>
      <c r="AK383" s="31"/>
      <c r="AL383" s="31"/>
      <c r="AM383" s="31"/>
      <c r="AN383" s="31"/>
      <c r="AO383" s="31"/>
      <c r="AP383" s="31"/>
      <c r="AQ383" s="31"/>
      <c r="AR383" s="31"/>
      <c r="AS383" s="31"/>
      <c r="AT383" s="31"/>
      <c r="AU383" s="31"/>
      <c r="AV383" s="31"/>
      <c r="AW383" s="31"/>
      <c r="AX383" s="31"/>
      <c r="AY383" s="31"/>
      <c r="AZ383" s="31"/>
      <c r="BA383" s="31"/>
    </row>
    <row r="384" spans="1:53" s="21" customFormat="1" ht="20.100000000000001" customHeight="1" x14ac:dyDescent="0.2">
      <c r="A384" s="27" t="s">
        <v>120</v>
      </c>
      <c r="B384" s="28" t="s">
        <v>239</v>
      </c>
      <c r="C384" s="27" t="s">
        <v>602</v>
      </c>
      <c r="D384" s="27" t="s">
        <v>2164</v>
      </c>
      <c r="E384" s="27" t="s">
        <v>7</v>
      </c>
      <c r="F384" s="27" t="s">
        <v>6507</v>
      </c>
      <c r="G384" s="27" t="s">
        <v>11955</v>
      </c>
      <c r="H384" s="27" t="s">
        <v>7294</v>
      </c>
      <c r="I384" s="29">
        <v>350000</v>
      </c>
      <c r="J384" s="27" t="s">
        <v>6630</v>
      </c>
      <c r="K384" s="27" t="s">
        <v>11956</v>
      </c>
      <c r="L384" s="27" t="s">
        <v>11957</v>
      </c>
      <c r="M384" s="30">
        <v>41305</v>
      </c>
      <c r="N384" s="27" t="s">
        <v>11958</v>
      </c>
      <c r="O384" s="23">
        <v>65775.33</v>
      </c>
      <c r="P384" s="23">
        <v>130950.29</v>
      </c>
      <c r="Q384" s="23">
        <v>0</v>
      </c>
      <c r="R384" s="24">
        <v>231924.4</v>
      </c>
      <c r="S384" s="25">
        <v>0</v>
      </c>
      <c r="T384" s="32"/>
      <c r="U384" s="22" t="str">
        <f>IFERROR(VLOOKUP(B384,[1]Planilha1!$A$1:$B$34,2,FALSE),"Liberado")</f>
        <v>Pendente Revisão Trabalhista e Ajustes</v>
      </c>
      <c r="V384" s="31"/>
      <c r="W384" s="31"/>
      <c r="X384" s="31"/>
      <c r="Y384" s="31"/>
      <c r="Z384" s="31"/>
      <c r="AA384" s="31"/>
      <c r="AB384" s="31"/>
      <c r="AC384" s="31"/>
      <c r="AD384" s="31"/>
      <c r="AE384" s="31"/>
      <c r="AF384" s="31"/>
      <c r="AG384" s="31"/>
      <c r="AH384" s="31"/>
      <c r="AI384" s="31"/>
      <c r="AJ384" s="31"/>
      <c r="AK384" s="31"/>
      <c r="AL384" s="31"/>
      <c r="AM384" s="31"/>
      <c r="AN384" s="31"/>
      <c r="AO384" s="31"/>
      <c r="AP384" s="31"/>
      <c r="AQ384" s="31"/>
      <c r="AR384" s="31"/>
      <c r="AS384" s="31"/>
      <c r="AT384" s="31"/>
      <c r="AU384" s="31"/>
      <c r="AV384" s="31"/>
      <c r="AW384" s="31"/>
      <c r="AX384" s="31"/>
      <c r="AY384" s="31"/>
      <c r="AZ384" s="31"/>
      <c r="BA384" s="31"/>
    </row>
    <row r="385" spans="1:53" s="21" customFormat="1" ht="20.100000000000001" customHeight="1" x14ac:dyDescent="0.2">
      <c r="A385" s="27" t="s">
        <v>120</v>
      </c>
      <c r="B385" s="28" t="s">
        <v>239</v>
      </c>
      <c r="C385" s="27" t="s">
        <v>519</v>
      </c>
      <c r="D385" s="27" t="s">
        <v>2177</v>
      </c>
      <c r="E385" s="27" t="s">
        <v>7</v>
      </c>
      <c r="F385" s="27" t="s">
        <v>6507</v>
      </c>
      <c r="G385" s="27" t="s">
        <v>7311</v>
      </c>
      <c r="H385" s="27" t="s">
        <v>7041</v>
      </c>
      <c r="I385" s="29">
        <v>30000</v>
      </c>
      <c r="J385" s="27" t="s">
        <v>6510</v>
      </c>
      <c r="K385" s="27" t="s">
        <v>11979</v>
      </c>
      <c r="L385" s="27" t="s">
        <v>7201</v>
      </c>
      <c r="M385" s="30" t="s">
        <v>6531</v>
      </c>
      <c r="N385" s="27" t="s">
        <v>7097</v>
      </c>
      <c r="O385" s="23">
        <v>16824.97</v>
      </c>
      <c r="P385" s="23">
        <v>0</v>
      </c>
      <c r="Q385" s="23">
        <v>0</v>
      </c>
      <c r="R385" s="24">
        <v>7058.11</v>
      </c>
      <c r="S385" s="25">
        <v>0</v>
      </c>
      <c r="T385" s="32"/>
      <c r="U385" s="22" t="str">
        <f>IFERROR(VLOOKUP(B385,[1]Planilha1!$A$1:$B$34,2,FALSE),"Liberado")</f>
        <v>Pendente Revisão Trabalhista e Ajustes</v>
      </c>
      <c r="V385" s="31"/>
      <c r="W385" s="31"/>
      <c r="X385" s="31"/>
      <c r="Y385" s="31"/>
      <c r="Z385" s="31"/>
      <c r="AA385" s="31"/>
      <c r="AB385" s="31"/>
      <c r="AC385" s="31"/>
      <c r="AD385" s="31"/>
      <c r="AE385" s="31"/>
      <c r="AF385" s="31"/>
      <c r="AG385" s="31"/>
      <c r="AH385" s="31"/>
      <c r="AI385" s="31"/>
      <c r="AJ385" s="31"/>
      <c r="AK385" s="31"/>
      <c r="AL385" s="31"/>
      <c r="AM385" s="31"/>
      <c r="AN385" s="31"/>
      <c r="AO385" s="31"/>
      <c r="AP385" s="31"/>
      <c r="AQ385" s="31"/>
      <c r="AR385" s="31"/>
      <c r="AS385" s="31"/>
      <c r="AT385" s="31"/>
      <c r="AU385" s="31"/>
      <c r="AV385" s="31"/>
      <c r="AW385" s="31"/>
      <c r="AX385" s="31"/>
      <c r="AY385" s="31"/>
      <c r="AZ385" s="31"/>
      <c r="BA385" s="31"/>
    </row>
    <row r="386" spans="1:53" s="21" customFormat="1" ht="20.100000000000001" customHeight="1" x14ac:dyDescent="0.2">
      <c r="A386" s="27" t="s">
        <v>120</v>
      </c>
      <c r="B386" s="28" t="s">
        <v>239</v>
      </c>
      <c r="C386" s="27" t="s">
        <v>411</v>
      </c>
      <c r="D386" s="27" t="s">
        <v>2186</v>
      </c>
      <c r="E386" s="27" t="s">
        <v>7</v>
      </c>
      <c r="F386" s="27" t="s">
        <v>6507</v>
      </c>
      <c r="G386" s="27" t="s">
        <v>7326</v>
      </c>
      <c r="H386" s="27" t="s">
        <v>6527</v>
      </c>
      <c r="I386" s="29">
        <v>25000</v>
      </c>
      <c r="J386" s="27" t="s">
        <v>6510</v>
      </c>
      <c r="K386" s="27" t="s">
        <v>11993</v>
      </c>
      <c r="L386" s="27" t="s">
        <v>7201</v>
      </c>
      <c r="M386" s="30">
        <v>41156</v>
      </c>
      <c r="N386" s="27" t="s">
        <v>7327</v>
      </c>
      <c r="O386" s="33">
        <v>197580.34</v>
      </c>
      <c r="P386" s="33">
        <v>193482.4</v>
      </c>
      <c r="Q386" s="33">
        <v>0</v>
      </c>
      <c r="R386" s="29">
        <v>135593.60000000001</v>
      </c>
      <c r="S386" s="29">
        <v>0</v>
      </c>
      <c r="T386" s="32"/>
      <c r="U386" s="22" t="str">
        <f>IFERROR(VLOOKUP(B386,[1]Planilha1!$A$1:$B$34,2,FALSE),"Liberado")</f>
        <v>Pendente Revisão Trabalhista e Ajustes</v>
      </c>
      <c r="V386" s="31"/>
      <c r="W386" s="31"/>
      <c r="X386" s="31"/>
      <c r="Y386" s="31"/>
      <c r="Z386" s="31"/>
      <c r="AA386" s="31"/>
      <c r="AB386" s="31"/>
      <c r="AC386" s="31"/>
      <c r="AD386" s="31"/>
      <c r="AE386" s="31"/>
      <c r="AF386" s="31"/>
      <c r="AG386" s="31"/>
      <c r="AH386" s="31"/>
      <c r="AI386" s="31"/>
      <c r="AJ386" s="31"/>
      <c r="AK386" s="31"/>
      <c r="AL386" s="31"/>
      <c r="AM386" s="31"/>
      <c r="AN386" s="31"/>
      <c r="AO386" s="31"/>
      <c r="AP386" s="31"/>
      <c r="AQ386" s="31"/>
      <c r="AR386" s="31"/>
      <c r="AS386" s="31"/>
      <c r="AT386" s="31"/>
      <c r="AU386" s="31"/>
      <c r="AV386" s="31"/>
      <c r="AW386" s="31"/>
      <c r="AX386" s="31"/>
      <c r="AY386" s="31"/>
      <c r="AZ386" s="31"/>
      <c r="BA386" s="31"/>
    </row>
    <row r="387" spans="1:53" s="21" customFormat="1" ht="20.100000000000001" customHeight="1" x14ac:dyDescent="0.2">
      <c r="A387" s="27" t="s">
        <v>120</v>
      </c>
      <c r="B387" s="28" t="s">
        <v>239</v>
      </c>
      <c r="C387" s="27" t="s">
        <v>411</v>
      </c>
      <c r="D387" s="27" t="s">
        <v>2192</v>
      </c>
      <c r="E387" s="27" t="s">
        <v>7</v>
      </c>
      <c r="F387" s="27" t="s">
        <v>6507</v>
      </c>
      <c r="G387" s="27" t="s">
        <v>7336</v>
      </c>
      <c r="H387" s="27" t="s">
        <v>6527</v>
      </c>
      <c r="I387" s="29">
        <v>50000</v>
      </c>
      <c r="J387" s="27" t="s">
        <v>6510</v>
      </c>
      <c r="K387" s="27" t="s">
        <v>12003</v>
      </c>
      <c r="L387" s="27" t="s">
        <v>7051</v>
      </c>
      <c r="M387" s="30" t="s">
        <v>6531</v>
      </c>
      <c r="N387" s="27" t="s">
        <v>7337</v>
      </c>
      <c r="O387" s="33">
        <v>63929.25</v>
      </c>
      <c r="P387" s="33">
        <v>0</v>
      </c>
      <c r="Q387" s="33">
        <v>0</v>
      </c>
      <c r="R387" s="29">
        <v>20714.419999999998</v>
      </c>
      <c r="S387" s="29">
        <v>0</v>
      </c>
      <c r="T387" s="32"/>
      <c r="U387" s="22" t="str">
        <f>IFERROR(VLOOKUP(B387,[1]Planilha1!$A$1:$B$34,2,FALSE),"Liberado")</f>
        <v>Pendente Revisão Trabalhista e Ajustes</v>
      </c>
      <c r="V387" s="31"/>
      <c r="W387" s="31"/>
      <c r="X387" s="31"/>
      <c r="Y387" s="31"/>
      <c r="Z387" s="31"/>
      <c r="AA387" s="31"/>
      <c r="AB387" s="31"/>
      <c r="AC387" s="31"/>
      <c r="AD387" s="31"/>
      <c r="AE387" s="31"/>
      <c r="AF387" s="31"/>
      <c r="AG387" s="31"/>
      <c r="AH387" s="31"/>
      <c r="AI387" s="31"/>
      <c r="AJ387" s="31"/>
      <c r="AK387" s="31"/>
      <c r="AL387" s="31"/>
      <c r="AM387" s="31"/>
      <c r="AN387" s="31"/>
      <c r="AO387" s="31"/>
      <c r="AP387" s="31"/>
      <c r="AQ387" s="31"/>
      <c r="AR387" s="31"/>
      <c r="AS387" s="31"/>
      <c r="AT387" s="31"/>
      <c r="AU387" s="31"/>
      <c r="AV387" s="31"/>
      <c r="AW387" s="31"/>
      <c r="AX387" s="31"/>
      <c r="AY387" s="31"/>
      <c r="AZ387" s="31"/>
      <c r="BA387" s="31"/>
    </row>
    <row r="388" spans="1:53" s="21" customFormat="1" ht="20.100000000000001" customHeight="1" x14ac:dyDescent="0.2">
      <c r="A388" s="27" t="s">
        <v>120</v>
      </c>
      <c r="B388" s="28" t="s">
        <v>239</v>
      </c>
      <c r="C388" s="27" t="s">
        <v>411</v>
      </c>
      <c r="D388" s="27" t="s">
        <v>2193</v>
      </c>
      <c r="E388" s="27" t="s">
        <v>7</v>
      </c>
      <c r="F388" s="27" t="s">
        <v>6507</v>
      </c>
      <c r="G388" s="27" t="s">
        <v>7338</v>
      </c>
      <c r="H388" s="27" t="s">
        <v>6808</v>
      </c>
      <c r="I388" s="29">
        <v>25000</v>
      </c>
      <c r="J388" s="27" t="s">
        <v>6510</v>
      </c>
      <c r="K388" s="27" t="s">
        <v>12004</v>
      </c>
      <c r="L388" s="27" t="s">
        <v>7128</v>
      </c>
      <c r="M388" s="30" t="s">
        <v>6531</v>
      </c>
      <c r="N388" s="27" t="s">
        <v>7339</v>
      </c>
      <c r="O388" s="33">
        <v>78803.08</v>
      </c>
      <c r="P388" s="33">
        <v>39581.31</v>
      </c>
      <c r="Q388" s="33">
        <v>0</v>
      </c>
      <c r="R388" s="29">
        <v>21174.32</v>
      </c>
      <c r="S388" s="29">
        <v>0</v>
      </c>
      <c r="T388" s="32"/>
      <c r="U388" s="22" t="str">
        <f>IFERROR(VLOOKUP(B388,[1]Planilha1!$A$1:$B$34,2,FALSE),"Liberado")</f>
        <v>Pendente Revisão Trabalhista e Ajustes</v>
      </c>
      <c r="V388" s="31"/>
      <c r="W388" s="31"/>
      <c r="X388" s="31"/>
      <c r="Y388" s="31"/>
      <c r="Z388" s="31"/>
      <c r="AA388" s="31"/>
      <c r="AB388" s="31"/>
      <c r="AC388" s="31"/>
      <c r="AD388" s="31"/>
      <c r="AE388" s="31"/>
      <c r="AF388" s="31"/>
      <c r="AG388" s="31"/>
      <c r="AH388" s="31"/>
      <c r="AI388" s="31"/>
      <c r="AJ388" s="31"/>
      <c r="AK388" s="31"/>
      <c r="AL388" s="31"/>
      <c r="AM388" s="31"/>
      <c r="AN388" s="31"/>
      <c r="AO388" s="31"/>
      <c r="AP388" s="31"/>
      <c r="AQ388" s="31"/>
      <c r="AR388" s="31"/>
      <c r="AS388" s="31"/>
      <c r="AT388" s="31"/>
      <c r="AU388" s="31"/>
      <c r="AV388" s="31"/>
      <c r="AW388" s="31"/>
      <c r="AX388" s="31"/>
      <c r="AY388" s="31"/>
      <c r="AZ388" s="31"/>
      <c r="BA388" s="31"/>
    </row>
    <row r="389" spans="1:53" s="21" customFormat="1" ht="20.100000000000001" customHeight="1" x14ac:dyDescent="0.2">
      <c r="A389" s="27" t="s">
        <v>120</v>
      </c>
      <c r="B389" s="28" t="s">
        <v>239</v>
      </c>
      <c r="C389" s="27" t="s">
        <v>411</v>
      </c>
      <c r="D389" s="27" t="s">
        <v>2194</v>
      </c>
      <c r="E389" s="27" t="s">
        <v>7</v>
      </c>
      <c r="F389" s="27" t="s">
        <v>6507</v>
      </c>
      <c r="G389" s="27" t="s">
        <v>7340</v>
      </c>
      <c r="H389" s="27" t="s">
        <v>6527</v>
      </c>
      <c r="I389" s="29">
        <v>35000</v>
      </c>
      <c r="J389" s="27" t="s">
        <v>6630</v>
      </c>
      <c r="K389" s="27" t="s">
        <v>12005</v>
      </c>
      <c r="L389" s="27" t="s">
        <v>11479</v>
      </c>
      <c r="M389" s="30" t="s">
        <v>6531</v>
      </c>
      <c r="N389" s="27" t="s">
        <v>12006</v>
      </c>
      <c r="O389" s="33">
        <v>51385.73</v>
      </c>
      <c r="P389" s="33">
        <v>0</v>
      </c>
      <c r="Q389" s="33">
        <v>0</v>
      </c>
      <c r="R389" s="29">
        <v>61852.18</v>
      </c>
      <c r="S389" s="29">
        <v>0</v>
      </c>
      <c r="T389" s="32"/>
      <c r="U389" s="22" t="str">
        <f>IFERROR(VLOOKUP(B389,[1]Planilha1!$A$1:$B$34,2,FALSE),"Liberado")</f>
        <v>Pendente Revisão Trabalhista e Ajustes</v>
      </c>
      <c r="V389" s="31"/>
      <c r="W389" s="31"/>
      <c r="X389" s="31"/>
      <c r="Y389" s="31"/>
      <c r="Z389" s="31"/>
      <c r="AA389" s="31"/>
      <c r="AB389" s="31"/>
      <c r="AC389" s="31"/>
      <c r="AD389" s="31"/>
      <c r="AE389" s="31"/>
      <c r="AF389" s="31"/>
      <c r="AG389" s="31"/>
      <c r="AH389" s="31"/>
      <c r="AI389" s="31"/>
      <c r="AJ389" s="31"/>
      <c r="AK389" s="31"/>
      <c r="AL389" s="31"/>
      <c r="AM389" s="31"/>
      <c r="AN389" s="31"/>
      <c r="AO389" s="31"/>
      <c r="AP389" s="31"/>
      <c r="AQ389" s="31"/>
      <c r="AR389" s="31"/>
      <c r="AS389" s="31"/>
      <c r="AT389" s="31"/>
      <c r="AU389" s="31"/>
      <c r="AV389" s="31"/>
      <c r="AW389" s="31"/>
      <c r="AX389" s="31"/>
      <c r="AY389" s="31"/>
      <c r="AZ389" s="31"/>
      <c r="BA389" s="31"/>
    </row>
    <row r="390" spans="1:53" s="21" customFormat="1" ht="20.100000000000001" customHeight="1" x14ac:dyDescent="0.2">
      <c r="A390" s="27" t="s">
        <v>120</v>
      </c>
      <c r="B390" s="28" t="s">
        <v>239</v>
      </c>
      <c r="C390" s="27" t="s">
        <v>411</v>
      </c>
      <c r="D390" s="27" t="s">
        <v>2196</v>
      </c>
      <c r="E390" s="27" t="s">
        <v>7</v>
      </c>
      <c r="F390" s="27" t="s">
        <v>6507</v>
      </c>
      <c r="G390" s="27" t="s">
        <v>7343</v>
      </c>
      <c r="H390" s="27" t="s">
        <v>6527</v>
      </c>
      <c r="I390" s="29">
        <v>25000</v>
      </c>
      <c r="J390" s="27" t="s">
        <v>6510</v>
      </c>
      <c r="K390" s="27" t="s">
        <v>12008</v>
      </c>
      <c r="L390" s="27" t="s">
        <v>7038</v>
      </c>
      <c r="M390" s="30" t="s">
        <v>6531</v>
      </c>
      <c r="N390" s="27" t="s">
        <v>7344</v>
      </c>
      <c r="O390" s="33">
        <v>71458.929999999993</v>
      </c>
      <c r="P390" s="33">
        <v>0</v>
      </c>
      <c r="Q390" s="33">
        <v>0</v>
      </c>
      <c r="R390" s="29">
        <v>9598.2099999999991</v>
      </c>
      <c r="S390" s="29">
        <v>0</v>
      </c>
      <c r="T390" s="32"/>
      <c r="U390" s="22" t="str">
        <f>IFERROR(VLOOKUP(B390,[1]Planilha1!$A$1:$B$34,2,FALSE),"Liberado")</f>
        <v>Pendente Revisão Trabalhista e Ajustes</v>
      </c>
      <c r="V390" s="31"/>
      <c r="W390" s="31"/>
      <c r="X390" s="31"/>
      <c r="Y390" s="31"/>
      <c r="Z390" s="31"/>
      <c r="AA390" s="31"/>
      <c r="AB390" s="31"/>
      <c r="AC390" s="31"/>
      <c r="AD390" s="31"/>
      <c r="AE390" s="31"/>
      <c r="AF390" s="31"/>
      <c r="AG390" s="31"/>
      <c r="AH390" s="31"/>
      <c r="AI390" s="31"/>
      <c r="AJ390" s="31"/>
      <c r="AK390" s="31"/>
      <c r="AL390" s="31"/>
      <c r="AM390" s="31"/>
      <c r="AN390" s="31"/>
      <c r="AO390" s="31"/>
      <c r="AP390" s="31"/>
      <c r="AQ390" s="31"/>
      <c r="AR390" s="31"/>
      <c r="AS390" s="31"/>
      <c r="AT390" s="31"/>
      <c r="AU390" s="31"/>
      <c r="AV390" s="31"/>
      <c r="AW390" s="31"/>
      <c r="AX390" s="31"/>
      <c r="AY390" s="31"/>
      <c r="AZ390" s="31"/>
      <c r="BA390" s="31"/>
    </row>
    <row r="391" spans="1:53" s="21" customFormat="1" ht="20.100000000000001" customHeight="1" x14ac:dyDescent="0.2">
      <c r="A391" s="40" t="s">
        <v>167</v>
      </c>
      <c r="B391" s="41" t="s">
        <v>239</v>
      </c>
      <c r="C391" s="14">
        <v>1</v>
      </c>
      <c r="D391" s="40" t="s">
        <v>2223</v>
      </c>
      <c r="E391" s="42" t="s">
        <v>2220</v>
      </c>
      <c r="F391" s="43" t="s">
        <v>7389</v>
      </c>
      <c r="G391" s="36" t="s">
        <v>7417</v>
      </c>
      <c r="H391" s="40" t="s">
        <v>2223</v>
      </c>
      <c r="I391" s="44">
        <v>86095.07</v>
      </c>
      <c r="J391" s="40" t="s">
        <v>7400</v>
      </c>
      <c r="K391" s="40" t="s">
        <v>7418</v>
      </c>
      <c r="L391" s="40" t="s">
        <v>7419</v>
      </c>
      <c r="M391" s="42" t="s">
        <v>40</v>
      </c>
      <c r="N391" s="40" t="s">
        <v>7403</v>
      </c>
      <c r="O391" s="23">
        <v>0</v>
      </c>
      <c r="P391" s="23">
        <v>0</v>
      </c>
      <c r="Q391" s="23">
        <v>86095.07</v>
      </c>
      <c r="R391" s="24">
        <v>0</v>
      </c>
      <c r="S391" s="25">
        <v>0</v>
      </c>
      <c r="T391" s="32"/>
      <c r="U391" s="22" t="str">
        <f>IFERROR(VLOOKUP(B391,[1]Planilha1!$A$1:$B$34,2,FALSE),"Liberado")</f>
        <v>Pendente Revisão Trabalhista e Ajustes</v>
      </c>
      <c r="V391" s="45"/>
      <c r="W391" s="45"/>
      <c r="X391" s="45"/>
      <c r="Y391" s="45"/>
      <c r="Z391" s="45"/>
      <c r="AA391" s="45"/>
      <c r="AB391" s="45"/>
      <c r="AC391" s="45"/>
      <c r="AD391" s="45"/>
      <c r="AE391" s="45"/>
      <c r="AF391" s="45"/>
      <c r="AG391" s="45"/>
      <c r="AH391" s="45"/>
      <c r="AI391" s="45"/>
      <c r="AJ391" s="45"/>
      <c r="AK391" s="45"/>
      <c r="AL391" s="45"/>
      <c r="AM391" s="45"/>
      <c r="AN391" s="45"/>
      <c r="AO391" s="45"/>
      <c r="AP391" s="45"/>
      <c r="AQ391" s="45"/>
      <c r="AR391" s="45"/>
      <c r="AS391" s="45"/>
      <c r="AT391" s="45"/>
      <c r="AU391" s="45"/>
      <c r="AV391" s="45"/>
      <c r="AW391" s="45"/>
      <c r="AX391" s="45"/>
      <c r="AY391" s="45"/>
      <c r="AZ391" s="45"/>
      <c r="BA391" s="45"/>
    </row>
    <row r="392" spans="1:53" s="21" customFormat="1" ht="20.100000000000001" customHeight="1" x14ac:dyDescent="0.2">
      <c r="A392" s="40" t="s">
        <v>167</v>
      </c>
      <c r="B392" s="41" t="s">
        <v>239</v>
      </c>
      <c r="C392" s="14">
        <v>1</v>
      </c>
      <c r="D392" s="40" t="s">
        <v>2224</v>
      </c>
      <c r="E392" s="42" t="s">
        <v>2220</v>
      </c>
      <c r="F392" s="43" t="s">
        <v>7389</v>
      </c>
      <c r="G392" s="36" t="s">
        <v>7420</v>
      </c>
      <c r="H392" s="40" t="s">
        <v>2224</v>
      </c>
      <c r="I392" s="44">
        <v>769.87</v>
      </c>
      <c r="J392" s="40" t="s">
        <v>7400</v>
      </c>
      <c r="K392" s="40" t="s">
        <v>7421</v>
      </c>
      <c r="L392" s="40" t="s">
        <v>7393</v>
      </c>
      <c r="M392" s="42" t="s">
        <v>40</v>
      </c>
      <c r="N392" s="40" t="s">
        <v>7422</v>
      </c>
      <c r="O392" s="23">
        <v>769.87</v>
      </c>
      <c r="P392" s="23">
        <v>0</v>
      </c>
      <c r="Q392" s="23">
        <v>0</v>
      </c>
      <c r="R392" s="24">
        <v>0</v>
      </c>
      <c r="S392" s="25">
        <v>0</v>
      </c>
      <c r="T392" s="32"/>
      <c r="U392" s="22" t="str">
        <f>IFERROR(VLOOKUP(B392,[1]Planilha1!$A$1:$B$34,2,FALSE),"Liberado")</f>
        <v>Pendente Revisão Trabalhista e Ajustes</v>
      </c>
      <c r="V392" s="45"/>
      <c r="W392" s="45"/>
      <c r="X392" s="45"/>
      <c r="Y392" s="45"/>
      <c r="Z392" s="45"/>
      <c r="AA392" s="45"/>
      <c r="AB392" s="45"/>
      <c r="AC392" s="45"/>
      <c r="AD392" s="45"/>
      <c r="AE392" s="45"/>
      <c r="AF392" s="45"/>
      <c r="AG392" s="45"/>
      <c r="AH392" s="45"/>
      <c r="AI392" s="45"/>
      <c r="AJ392" s="45"/>
      <c r="AK392" s="45"/>
      <c r="AL392" s="45"/>
      <c r="AM392" s="45"/>
      <c r="AN392" s="45"/>
      <c r="AO392" s="45"/>
      <c r="AP392" s="45"/>
      <c r="AQ392" s="45"/>
      <c r="AR392" s="45"/>
      <c r="AS392" s="45"/>
      <c r="AT392" s="45"/>
      <c r="AU392" s="45"/>
      <c r="AV392" s="45"/>
      <c r="AW392" s="45"/>
      <c r="AX392" s="45"/>
      <c r="AY392" s="45"/>
      <c r="AZ392" s="45"/>
      <c r="BA392" s="45"/>
    </row>
    <row r="393" spans="1:53" s="21" customFormat="1" ht="20.100000000000001" customHeight="1" x14ac:dyDescent="0.2">
      <c r="A393" s="40" t="s">
        <v>167</v>
      </c>
      <c r="B393" s="41" t="s">
        <v>239</v>
      </c>
      <c r="C393" s="14">
        <v>1</v>
      </c>
      <c r="D393" s="40" t="s">
        <v>2223</v>
      </c>
      <c r="E393" s="42" t="s">
        <v>2220</v>
      </c>
      <c r="F393" s="43" t="s">
        <v>7389</v>
      </c>
      <c r="G393" s="36" t="s">
        <v>7423</v>
      </c>
      <c r="H393" s="40" t="s">
        <v>2223</v>
      </c>
      <c r="I393" s="44">
        <v>828.71</v>
      </c>
      <c r="J393" s="40" t="s">
        <v>7400</v>
      </c>
      <c r="K393" s="40" t="s">
        <v>7424</v>
      </c>
      <c r="L393" s="40" t="s">
        <v>7419</v>
      </c>
      <c r="M393" s="42" t="s">
        <v>40</v>
      </c>
      <c r="N393" s="40" t="s">
        <v>7403</v>
      </c>
      <c r="O393" s="23">
        <v>0</v>
      </c>
      <c r="P393" s="23">
        <v>0</v>
      </c>
      <c r="Q393" s="23">
        <v>828.71</v>
      </c>
      <c r="R393" s="24">
        <v>0</v>
      </c>
      <c r="S393" s="25">
        <v>0</v>
      </c>
      <c r="T393" s="32"/>
      <c r="U393" s="22" t="str">
        <f>IFERROR(VLOOKUP(B393,[1]Planilha1!$A$1:$B$34,2,FALSE),"Liberado")</f>
        <v>Pendente Revisão Trabalhista e Ajustes</v>
      </c>
      <c r="V393" s="45"/>
      <c r="W393" s="45"/>
      <c r="X393" s="45"/>
      <c r="Y393" s="45"/>
      <c r="Z393" s="45"/>
      <c r="AA393" s="45"/>
      <c r="AB393" s="45"/>
      <c r="AC393" s="45"/>
      <c r="AD393" s="45"/>
      <c r="AE393" s="45"/>
      <c r="AF393" s="45"/>
      <c r="AG393" s="45"/>
      <c r="AH393" s="45"/>
      <c r="AI393" s="45"/>
      <c r="AJ393" s="45"/>
      <c r="AK393" s="45"/>
      <c r="AL393" s="45"/>
      <c r="AM393" s="45"/>
      <c r="AN393" s="45"/>
      <c r="AO393" s="45"/>
      <c r="AP393" s="45"/>
      <c r="AQ393" s="45"/>
      <c r="AR393" s="45"/>
      <c r="AS393" s="45"/>
      <c r="AT393" s="45"/>
      <c r="AU393" s="45"/>
      <c r="AV393" s="45"/>
      <c r="AW393" s="45"/>
      <c r="AX393" s="45"/>
      <c r="AY393" s="45"/>
      <c r="AZ393" s="45"/>
      <c r="BA393" s="45"/>
    </row>
    <row r="394" spans="1:53" s="21" customFormat="1" ht="20.100000000000001" customHeight="1" x14ac:dyDescent="0.2">
      <c r="A394" s="40" t="s">
        <v>168</v>
      </c>
      <c r="B394" s="41" t="s">
        <v>239</v>
      </c>
      <c r="C394" s="14">
        <v>1</v>
      </c>
      <c r="D394" s="40" t="s">
        <v>2222</v>
      </c>
      <c r="E394" s="42" t="s">
        <v>2220</v>
      </c>
      <c r="F394" s="43" t="s">
        <v>7389</v>
      </c>
      <c r="G394" s="36">
        <v>38810360</v>
      </c>
      <c r="H394" s="40" t="s">
        <v>2222</v>
      </c>
      <c r="I394" s="44">
        <v>74421.84</v>
      </c>
      <c r="J394" s="40" t="s">
        <v>7400</v>
      </c>
      <c r="K394" s="40" t="s">
        <v>7415</v>
      </c>
      <c r="L394" s="40" t="s">
        <v>7416</v>
      </c>
      <c r="M394" s="42" t="s">
        <v>40</v>
      </c>
      <c r="N394" s="40" t="s">
        <v>7852</v>
      </c>
      <c r="O394" s="23">
        <v>0</v>
      </c>
      <c r="P394" s="23">
        <v>74421.84</v>
      </c>
      <c r="Q394" s="23">
        <v>0</v>
      </c>
      <c r="R394" s="24">
        <v>0</v>
      </c>
      <c r="S394" s="25">
        <v>0</v>
      </c>
      <c r="T394" s="32"/>
      <c r="U394" s="22" t="str">
        <f>IFERROR(VLOOKUP(B394,[1]Planilha1!$A$1:$B$34,2,FALSE),"Liberado")</f>
        <v>Pendente Revisão Trabalhista e Ajustes</v>
      </c>
      <c r="V394" s="45"/>
      <c r="W394" s="45"/>
      <c r="X394" s="45"/>
      <c r="Y394" s="45"/>
      <c r="Z394" s="45"/>
      <c r="AA394" s="45"/>
      <c r="AB394" s="45"/>
      <c r="AC394" s="45"/>
      <c r="AD394" s="45"/>
      <c r="AE394" s="45"/>
      <c r="AF394" s="45"/>
      <c r="AG394" s="45"/>
      <c r="AH394" s="45"/>
      <c r="AI394" s="45"/>
      <c r="AJ394" s="45"/>
      <c r="AK394" s="45"/>
      <c r="AL394" s="45"/>
      <c r="AM394" s="45"/>
      <c r="AN394" s="45"/>
      <c r="AO394" s="45"/>
      <c r="AP394" s="45"/>
      <c r="AQ394" s="45"/>
      <c r="AR394" s="45"/>
      <c r="AS394" s="45"/>
      <c r="AT394" s="45"/>
      <c r="AU394" s="45"/>
      <c r="AV394" s="45"/>
      <c r="AW394" s="45"/>
      <c r="AX394" s="45"/>
      <c r="AY394" s="45"/>
      <c r="AZ394" s="45"/>
      <c r="BA394" s="45"/>
    </row>
    <row r="395" spans="1:53" s="21" customFormat="1" ht="20.100000000000001" customHeight="1" x14ac:dyDescent="0.2">
      <c r="A395" s="12" t="s">
        <v>66</v>
      </c>
      <c r="B395" s="18" t="s">
        <v>249</v>
      </c>
      <c r="C395" s="12" t="s">
        <v>337</v>
      </c>
      <c r="D395" s="12" t="s">
        <v>341</v>
      </c>
      <c r="E395" s="19" t="s">
        <v>5</v>
      </c>
      <c r="F395" s="19" t="s">
        <v>2273</v>
      </c>
      <c r="G395" s="19" t="s">
        <v>2327</v>
      </c>
      <c r="H395" s="12" t="s">
        <v>2328</v>
      </c>
      <c r="I395" s="20">
        <v>226579.61</v>
      </c>
      <c r="J395" s="12" t="s">
        <v>2270</v>
      </c>
      <c r="K395" s="12" t="s">
        <v>2329</v>
      </c>
      <c r="L395" s="12" t="s">
        <v>2320</v>
      </c>
      <c r="M395" s="12"/>
      <c r="N395" s="12" t="s">
        <v>4663</v>
      </c>
      <c r="O395" s="20">
        <v>0</v>
      </c>
      <c r="P395" s="20">
        <v>113289</v>
      </c>
      <c r="Q395" s="20">
        <v>0</v>
      </c>
      <c r="R395" s="20">
        <v>0</v>
      </c>
      <c r="S395" s="20">
        <v>393.5</v>
      </c>
      <c r="U395" s="22" t="str">
        <f>IFERROR(VLOOKUP(B395,[1]Planilha1!$A$1:$B$34,2,FALSE),"Liberado")</f>
        <v>Liberado</v>
      </c>
    </row>
    <row r="396" spans="1:53" s="21" customFormat="1" ht="20.100000000000001" customHeight="1" x14ac:dyDescent="0.2">
      <c r="A396" s="12" t="s">
        <v>66</v>
      </c>
      <c r="B396" s="18" t="s">
        <v>249</v>
      </c>
      <c r="C396" s="12" t="s">
        <v>331</v>
      </c>
      <c r="D396" s="12" t="s">
        <v>7972</v>
      </c>
      <c r="E396" s="19" t="s">
        <v>5</v>
      </c>
      <c r="F396" s="19" t="s">
        <v>8</v>
      </c>
      <c r="G396" s="19" t="s">
        <v>7973</v>
      </c>
      <c r="H396" s="12" t="s">
        <v>4098</v>
      </c>
      <c r="I396" s="20">
        <v>1249.5</v>
      </c>
      <c r="J396" s="12" t="s">
        <v>2325</v>
      </c>
      <c r="K396" s="12" t="s">
        <v>7974</v>
      </c>
      <c r="L396" s="12" t="s">
        <v>3987</v>
      </c>
      <c r="M396" s="12"/>
      <c r="N396" s="12" t="s">
        <v>7975</v>
      </c>
      <c r="O396" s="20">
        <v>6200</v>
      </c>
      <c r="P396" s="20">
        <v>0</v>
      </c>
      <c r="Q396" s="20">
        <v>0</v>
      </c>
      <c r="R396" s="20">
        <v>0</v>
      </c>
      <c r="S396" s="20">
        <v>840</v>
      </c>
      <c r="U396" s="22" t="str">
        <f>IFERROR(VLOOKUP(B396,[1]Planilha1!$A$1:$B$34,2,FALSE),"Liberado")</f>
        <v>Liberado</v>
      </c>
    </row>
    <row r="397" spans="1:53" s="21" customFormat="1" ht="20.100000000000001" customHeight="1" x14ac:dyDescent="0.2">
      <c r="A397" s="12" t="s">
        <v>66</v>
      </c>
      <c r="B397" s="18" t="s">
        <v>249</v>
      </c>
      <c r="C397" s="12" t="s">
        <v>331</v>
      </c>
      <c r="D397" s="12" t="s">
        <v>351</v>
      </c>
      <c r="E397" s="19" t="s">
        <v>5</v>
      </c>
      <c r="F397" s="19" t="s">
        <v>2244</v>
      </c>
      <c r="G397" s="19" t="s">
        <v>2369</v>
      </c>
      <c r="H397" s="12" t="s">
        <v>2370</v>
      </c>
      <c r="I397" s="20">
        <v>1254.43</v>
      </c>
      <c r="J397" s="12" t="s">
        <v>2247</v>
      </c>
      <c r="K397" s="12" t="s">
        <v>2371</v>
      </c>
      <c r="L397" s="12" t="s">
        <v>4407</v>
      </c>
      <c r="M397" s="12"/>
      <c r="N397" s="12" t="s">
        <v>2323</v>
      </c>
      <c r="O397" s="20">
        <v>0</v>
      </c>
      <c r="P397" s="20">
        <v>10000</v>
      </c>
      <c r="Q397" s="20">
        <v>0</v>
      </c>
      <c r="R397" s="20">
        <v>0</v>
      </c>
      <c r="S397" s="20">
        <v>1480</v>
      </c>
      <c r="U397" s="22" t="str">
        <f>IFERROR(VLOOKUP(B397,[1]Planilha1!$A$1:$B$34,2,FALSE),"Liberado")</f>
        <v>Liberado</v>
      </c>
    </row>
    <row r="398" spans="1:53" s="21" customFormat="1" ht="20.100000000000001" customHeight="1" x14ac:dyDescent="0.2">
      <c r="A398" s="12" t="s">
        <v>66</v>
      </c>
      <c r="B398" s="18" t="s">
        <v>249</v>
      </c>
      <c r="C398" s="12" t="s">
        <v>331</v>
      </c>
      <c r="D398" s="12" t="s">
        <v>359</v>
      </c>
      <c r="E398" s="19" t="s">
        <v>5</v>
      </c>
      <c r="F398" s="19" t="s">
        <v>2244</v>
      </c>
      <c r="G398" s="19" t="s">
        <v>2402</v>
      </c>
      <c r="H398" s="12" t="s">
        <v>2403</v>
      </c>
      <c r="I398" s="20">
        <v>31520</v>
      </c>
      <c r="J398" s="12" t="s">
        <v>2325</v>
      </c>
      <c r="K398" s="12" t="s">
        <v>2404</v>
      </c>
      <c r="L398" s="12" t="s">
        <v>7978</v>
      </c>
      <c r="M398" s="12"/>
      <c r="N398" s="12" t="s">
        <v>7927</v>
      </c>
      <c r="O398" s="20">
        <v>0</v>
      </c>
      <c r="P398" s="20">
        <v>10000</v>
      </c>
      <c r="Q398" s="20">
        <v>0</v>
      </c>
      <c r="R398" s="20">
        <v>0</v>
      </c>
      <c r="S398" s="20">
        <v>880</v>
      </c>
      <c r="U398" s="22" t="str">
        <f>IFERROR(VLOOKUP(B398,[1]Planilha1!$A$1:$B$34,2,FALSE),"Liberado")</f>
        <v>Liberado</v>
      </c>
    </row>
    <row r="399" spans="1:53" s="21" customFormat="1" ht="20.100000000000001" customHeight="1" x14ac:dyDescent="0.2">
      <c r="A399" s="12" t="s">
        <v>66</v>
      </c>
      <c r="B399" s="18" t="s">
        <v>249</v>
      </c>
      <c r="C399" s="12" t="s">
        <v>331</v>
      </c>
      <c r="D399" s="12" t="s">
        <v>7980</v>
      </c>
      <c r="E399" s="19" t="s">
        <v>5</v>
      </c>
      <c r="F399" s="19" t="s">
        <v>7981</v>
      </c>
      <c r="G399" s="19">
        <v>70067056762</v>
      </c>
      <c r="H399" s="12" t="s">
        <v>7982</v>
      </c>
      <c r="I399" s="20">
        <v>8380</v>
      </c>
      <c r="J399" s="12" t="s">
        <v>2247</v>
      </c>
      <c r="K399" s="12" t="s">
        <v>7983</v>
      </c>
      <c r="L399" s="12" t="s">
        <v>2677</v>
      </c>
      <c r="M399" s="12"/>
      <c r="N399" s="12" t="s">
        <v>7984</v>
      </c>
      <c r="O399" s="20">
        <v>0</v>
      </c>
      <c r="P399" s="20">
        <v>0</v>
      </c>
      <c r="Q399" s="20">
        <v>0</v>
      </c>
      <c r="R399" s="20">
        <v>0</v>
      </c>
      <c r="S399" s="20">
        <v>640</v>
      </c>
      <c r="U399" s="22" t="str">
        <f>IFERROR(VLOOKUP(B399,[1]Planilha1!$A$1:$B$34,2,FALSE),"Liberado")</f>
        <v>Liberado</v>
      </c>
    </row>
    <row r="400" spans="1:53" s="21" customFormat="1" ht="20.100000000000001" customHeight="1" x14ac:dyDescent="0.2">
      <c r="A400" s="12" t="s">
        <v>66</v>
      </c>
      <c r="B400" s="18" t="s">
        <v>249</v>
      </c>
      <c r="C400" s="12" t="s">
        <v>331</v>
      </c>
      <c r="D400" s="12" t="s">
        <v>8029</v>
      </c>
      <c r="E400" s="19" t="s">
        <v>5</v>
      </c>
      <c r="F400" s="19" t="s">
        <v>2273</v>
      </c>
      <c r="G400" s="19" t="s">
        <v>8030</v>
      </c>
      <c r="H400" s="12" t="s">
        <v>2839</v>
      </c>
      <c r="I400" s="20">
        <v>20000</v>
      </c>
      <c r="J400" s="12" t="s">
        <v>2247</v>
      </c>
      <c r="K400" s="12" t="s">
        <v>8031</v>
      </c>
      <c r="L400" s="12" t="s">
        <v>8032</v>
      </c>
      <c r="M400" s="12"/>
      <c r="N400" s="12" t="s">
        <v>8033</v>
      </c>
      <c r="O400" s="20">
        <v>0</v>
      </c>
      <c r="P400" s="20">
        <v>12000</v>
      </c>
      <c r="Q400" s="20">
        <v>0</v>
      </c>
      <c r="R400" s="20">
        <v>0</v>
      </c>
      <c r="S400" s="20">
        <v>192</v>
      </c>
      <c r="U400" s="22" t="str">
        <f>IFERROR(VLOOKUP(B400,[1]Planilha1!$A$1:$B$34,2,FALSE),"Liberado")</f>
        <v>Liberado</v>
      </c>
    </row>
    <row r="401" spans="1:21" s="21" customFormat="1" ht="20.100000000000001" customHeight="1" x14ac:dyDescent="0.2">
      <c r="A401" s="12" t="s">
        <v>66</v>
      </c>
      <c r="B401" s="18" t="s">
        <v>249</v>
      </c>
      <c r="C401" s="12" t="s">
        <v>381</v>
      </c>
      <c r="D401" s="12" t="s">
        <v>387</v>
      </c>
      <c r="E401" s="19" t="s">
        <v>5</v>
      </c>
      <c r="F401" s="19" t="s">
        <v>2244</v>
      </c>
      <c r="G401" s="19" t="s">
        <v>2503</v>
      </c>
      <c r="H401" s="12" t="s">
        <v>8074</v>
      </c>
      <c r="I401" s="20">
        <v>1328</v>
      </c>
      <c r="J401" s="12" t="s">
        <v>2325</v>
      </c>
      <c r="K401" s="12" t="s">
        <v>2504</v>
      </c>
      <c r="L401" s="12" t="s">
        <v>8075</v>
      </c>
      <c r="M401" s="12"/>
      <c r="N401" s="12" t="s">
        <v>8076</v>
      </c>
      <c r="O401" s="20">
        <v>10000</v>
      </c>
      <c r="P401" s="20">
        <v>0</v>
      </c>
      <c r="Q401" s="20">
        <v>0</v>
      </c>
      <c r="R401" s="20">
        <v>0</v>
      </c>
      <c r="S401" s="20">
        <v>1800</v>
      </c>
      <c r="U401" s="22" t="str">
        <f>IFERROR(VLOOKUP(B401,[1]Planilha1!$A$1:$B$34,2,FALSE),"Liberado")</f>
        <v>Liberado</v>
      </c>
    </row>
    <row r="402" spans="1:21" s="21" customFormat="1" ht="20.100000000000001" customHeight="1" x14ac:dyDescent="0.2">
      <c r="A402" s="12" t="s">
        <v>66</v>
      </c>
      <c r="B402" s="18" t="s">
        <v>249</v>
      </c>
      <c r="C402" s="12" t="s">
        <v>381</v>
      </c>
      <c r="D402" s="12" t="s">
        <v>8088</v>
      </c>
      <c r="E402" s="19" t="s">
        <v>5</v>
      </c>
      <c r="F402" s="19" t="s">
        <v>2273</v>
      </c>
      <c r="G402" s="19" t="s">
        <v>8089</v>
      </c>
      <c r="H402" s="12" t="s">
        <v>8090</v>
      </c>
      <c r="I402" s="20">
        <v>12000</v>
      </c>
      <c r="J402" s="12" t="s">
        <v>2247</v>
      </c>
      <c r="K402" s="12" t="s">
        <v>8091</v>
      </c>
      <c r="L402" s="12" t="s">
        <v>7919</v>
      </c>
      <c r="M402" s="12"/>
      <c r="N402" s="12" t="s">
        <v>8092</v>
      </c>
      <c r="O402" s="20">
        <v>0</v>
      </c>
      <c r="P402" s="20">
        <v>8000</v>
      </c>
      <c r="Q402" s="20">
        <v>0</v>
      </c>
      <c r="R402" s="20">
        <v>0</v>
      </c>
      <c r="S402" s="20">
        <v>200</v>
      </c>
      <c r="U402" s="22" t="str">
        <f>IFERROR(VLOOKUP(B402,[1]Planilha1!$A$1:$B$34,2,FALSE),"Liberado")</f>
        <v>Liberado</v>
      </c>
    </row>
    <row r="403" spans="1:21" s="21" customFormat="1" ht="20.100000000000001" customHeight="1" x14ac:dyDescent="0.2">
      <c r="A403" s="12" t="s">
        <v>66</v>
      </c>
      <c r="B403" s="18" t="s">
        <v>249</v>
      </c>
      <c r="C403" s="12" t="s">
        <v>411</v>
      </c>
      <c r="D403" s="12" t="s">
        <v>414</v>
      </c>
      <c r="E403" s="19" t="s">
        <v>5</v>
      </c>
      <c r="F403" s="19" t="s">
        <v>2519</v>
      </c>
      <c r="G403" s="19" t="s">
        <v>2603</v>
      </c>
      <c r="H403" s="12" t="s">
        <v>2604</v>
      </c>
      <c r="I403" s="20">
        <v>23000</v>
      </c>
      <c r="J403" s="12" t="s">
        <v>2325</v>
      </c>
      <c r="K403" s="12" t="s">
        <v>2605</v>
      </c>
      <c r="L403" s="12" t="s">
        <v>2260</v>
      </c>
      <c r="M403" s="12"/>
      <c r="N403" s="12" t="s">
        <v>2606</v>
      </c>
      <c r="O403" s="20">
        <v>0</v>
      </c>
      <c r="P403" s="20">
        <v>0</v>
      </c>
      <c r="Q403" s="20">
        <v>0</v>
      </c>
      <c r="R403" s="20">
        <v>0</v>
      </c>
      <c r="S403" s="20">
        <v>912</v>
      </c>
      <c r="U403" s="22" t="str">
        <f>IFERROR(VLOOKUP(B403,[1]Planilha1!$A$1:$B$34,2,FALSE),"Liberado")</f>
        <v>Liberado</v>
      </c>
    </row>
    <row r="404" spans="1:21" s="21" customFormat="1" ht="20.100000000000001" customHeight="1" x14ac:dyDescent="0.2">
      <c r="A404" s="12" t="s">
        <v>66</v>
      </c>
      <c r="B404" s="18" t="s">
        <v>249</v>
      </c>
      <c r="C404" s="12" t="s">
        <v>411</v>
      </c>
      <c r="D404" s="12" t="s">
        <v>8150</v>
      </c>
      <c r="E404" s="19" t="s">
        <v>5</v>
      </c>
      <c r="F404" s="19" t="s">
        <v>2255</v>
      </c>
      <c r="G404" s="19" t="s">
        <v>8151</v>
      </c>
      <c r="H404" s="12" t="s">
        <v>8152</v>
      </c>
      <c r="I404" s="20">
        <v>50000</v>
      </c>
      <c r="J404" s="12" t="s">
        <v>2325</v>
      </c>
      <c r="K404" s="12" t="s">
        <v>8153</v>
      </c>
      <c r="L404" s="12" t="s">
        <v>2326</v>
      </c>
      <c r="M404" s="12"/>
      <c r="N404" s="12" t="s">
        <v>8154</v>
      </c>
      <c r="O404" s="20">
        <v>0</v>
      </c>
      <c r="P404" s="20">
        <v>10000</v>
      </c>
      <c r="Q404" s="20">
        <v>0</v>
      </c>
      <c r="R404" s="20">
        <v>0</v>
      </c>
      <c r="S404" s="20">
        <v>96</v>
      </c>
      <c r="U404" s="22" t="str">
        <f>IFERROR(VLOOKUP(B404,[1]Planilha1!$A$1:$B$34,2,FALSE),"Liberado")</f>
        <v>Liberado</v>
      </c>
    </row>
    <row r="405" spans="1:21" s="21" customFormat="1" ht="20.100000000000001" customHeight="1" x14ac:dyDescent="0.2">
      <c r="A405" s="12" t="s">
        <v>66</v>
      </c>
      <c r="B405" s="18" t="s">
        <v>249</v>
      </c>
      <c r="C405" s="12" t="s">
        <v>427</v>
      </c>
      <c r="D405" s="12" t="s">
        <v>7776</v>
      </c>
      <c r="E405" s="19" t="s">
        <v>5</v>
      </c>
      <c r="F405" s="19" t="s">
        <v>10</v>
      </c>
      <c r="G405" s="19" t="s">
        <v>8177</v>
      </c>
      <c r="H405" s="12" t="s">
        <v>8178</v>
      </c>
      <c r="I405" s="20">
        <v>26320</v>
      </c>
      <c r="J405" s="12" t="s">
        <v>2264</v>
      </c>
      <c r="K405" s="12" t="s">
        <v>2512</v>
      </c>
      <c r="L405" s="12" t="s">
        <v>7875</v>
      </c>
      <c r="M405" s="12"/>
      <c r="N405" s="12" t="s">
        <v>2768</v>
      </c>
      <c r="O405" s="20">
        <v>0</v>
      </c>
      <c r="P405" s="20">
        <v>15000</v>
      </c>
      <c r="Q405" s="20">
        <v>0</v>
      </c>
      <c r="R405" s="20">
        <v>0</v>
      </c>
      <c r="S405" s="20">
        <v>320</v>
      </c>
      <c r="U405" s="22" t="str">
        <f>IFERROR(VLOOKUP(B405,[1]Planilha1!$A$1:$B$34,2,FALSE),"Liberado")</f>
        <v>Liberado</v>
      </c>
    </row>
    <row r="406" spans="1:21" s="21" customFormat="1" ht="20.100000000000001" customHeight="1" x14ac:dyDescent="0.2">
      <c r="A406" s="12" t="s">
        <v>66</v>
      </c>
      <c r="B406" s="18" t="s">
        <v>249</v>
      </c>
      <c r="C406" s="12" t="s">
        <v>466</v>
      </c>
      <c r="D406" s="12" t="s">
        <v>489</v>
      </c>
      <c r="E406" s="19" t="s">
        <v>5</v>
      </c>
      <c r="F406" s="19" t="s">
        <v>2480</v>
      </c>
      <c r="G406" s="19" t="s">
        <v>2860</v>
      </c>
      <c r="H406" s="12" t="s">
        <v>2861</v>
      </c>
      <c r="I406" s="20">
        <v>6000</v>
      </c>
      <c r="J406" s="12" t="s">
        <v>2247</v>
      </c>
      <c r="K406" s="12" t="s">
        <v>2862</v>
      </c>
      <c r="L406" s="12" t="s">
        <v>8231</v>
      </c>
      <c r="M406" s="12"/>
      <c r="N406" s="12" t="s">
        <v>2863</v>
      </c>
      <c r="O406" s="20">
        <v>0</v>
      </c>
      <c r="P406" s="20">
        <v>10000</v>
      </c>
      <c r="Q406" s="20">
        <v>0</v>
      </c>
      <c r="R406" s="20">
        <v>0</v>
      </c>
      <c r="S406" s="20">
        <v>400</v>
      </c>
      <c r="U406" s="22" t="str">
        <f>IFERROR(VLOOKUP(B406,[1]Planilha1!$A$1:$B$34,2,FALSE),"Liberado")</f>
        <v>Liberado</v>
      </c>
    </row>
    <row r="407" spans="1:21" s="21" customFormat="1" ht="20.100000000000001" customHeight="1" x14ac:dyDescent="0.2">
      <c r="A407" s="12" t="s">
        <v>66</v>
      </c>
      <c r="B407" s="18" t="s">
        <v>249</v>
      </c>
      <c r="C407" s="12" t="s">
        <v>318</v>
      </c>
      <c r="D407" s="12" t="s">
        <v>620</v>
      </c>
      <c r="E407" s="19" t="s">
        <v>5</v>
      </c>
      <c r="F407" s="19" t="s">
        <v>2273</v>
      </c>
      <c r="G407" s="19" t="s">
        <v>3292</v>
      </c>
      <c r="H407" s="12" t="s">
        <v>3293</v>
      </c>
      <c r="I407" s="20">
        <v>76000</v>
      </c>
      <c r="J407" s="12" t="s">
        <v>2247</v>
      </c>
      <c r="K407" s="12" t="s">
        <v>3294</v>
      </c>
      <c r="L407" s="12" t="s">
        <v>2249</v>
      </c>
      <c r="M407" s="12"/>
      <c r="N407" s="12" t="s">
        <v>3295</v>
      </c>
      <c r="O407" s="20">
        <v>0</v>
      </c>
      <c r="P407" s="20">
        <v>12000</v>
      </c>
      <c r="Q407" s="20">
        <v>0</v>
      </c>
      <c r="R407" s="20">
        <v>0</v>
      </c>
      <c r="S407" s="20">
        <v>1120</v>
      </c>
      <c r="U407" s="22" t="str">
        <f>IFERROR(VLOOKUP(B407,[1]Planilha1!$A$1:$B$34,2,FALSE),"Liberado")</f>
        <v>Liberado</v>
      </c>
    </row>
    <row r="408" spans="1:21" s="21" customFormat="1" ht="20.100000000000001" customHeight="1" x14ac:dyDescent="0.2">
      <c r="A408" s="12" t="s">
        <v>66</v>
      </c>
      <c r="B408" s="18" t="s">
        <v>249</v>
      </c>
      <c r="C408" s="12" t="s">
        <v>318</v>
      </c>
      <c r="D408" s="12" t="s">
        <v>8277</v>
      </c>
      <c r="E408" s="19" t="s">
        <v>5</v>
      </c>
      <c r="F408" s="19" t="s">
        <v>2273</v>
      </c>
      <c r="G408" s="19" t="s">
        <v>8278</v>
      </c>
      <c r="H408" s="12" t="s">
        <v>4103</v>
      </c>
      <c r="I408" s="20">
        <v>37480</v>
      </c>
      <c r="J408" s="12" t="s">
        <v>2247</v>
      </c>
      <c r="K408" s="12" t="s">
        <v>8279</v>
      </c>
      <c r="L408" s="12" t="s">
        <v>3233</v>
      </c>
      <c r="M408" s="12"/>
      <c r="N408" s="12" t="s">
        <v>2475</v>
      </c>
      <c r="O408" s="20">
        <v>0</v>
      </c>
      <c r="P408" s="20">
        <v>10000</v>
      </c>
      <c r="Q408" s="20">
        <v>0</v>
      </c>
      <c r="R408" s="20">
        <v>0</v>
      </c>
      <c r="S408" s="20">
        <v>0</v>
      </c>
      <c r="U408" s="22" t="str">
        <f>IFERROR(VLOOKUP(B408,[1]Planilha1!$A$1:$B$34,2,FALSE),"Liberado")</f>
        <v>Liberado</v>
      </c>
    </row>
    <row r="409" spans="1:21" s="21" customFormat="1" ht="20.100000000000001" customHeight="1" x14ac:dyDescent="0.2">
      <c r="A409" s="12" t="s">
        <v>66</v>
      </c>
      <c r="B409" s="18" t="s">
        <v>249</v>
      </c>
      <c r="C409" s="12" t="s">
        <v>519</v>
      </c>
      <c r="D409" s="12" t="s">
        <v>523</v>
      </c>
      <c r="E409" s="19" t="s">
        <v>5</v>
      </c>
      <c r="F409" s="19" t="s">
        <v>2273</v>
      </c>
      <c r="G409" s="19" t="s">
        <v>2980</v>
      </c>
      <c r="H409" s="12" t="s">
        <v>2981</v>
      </c>
      <c r="I409" s="20">
        <v>10000</v>
      </c>
      <c r="J409" s="12" t="s">
        <v>2270</v>
      </c>
      <c r="K409" s="12" t="s">
        <v>2982</v>
      </c>
      <c r="L409" s="12" t="s">
        <v>2260</v>
      </c>
      <c r="M409" s="12"/>
      <c r="N409" s="12" t="s">
        <v>2983</v>
      </c>
      <c r="O409" s="20">
        <v>0</v>
      </c>
      <c r="P409" s="20">
        <v>90000</v>
      </c>
      <c r="Q409" s="20">
        <v>0</v>
      </c>
      <c r="R409" s="20">
        <v>0</v>
      </c>
      <c r="S409" s="20">
        <v>1335.76</v>
      </c>
      <c r="U409" s="22" t="str">
        <f>IFERROR(VLOOKUP(B409,[1]Planilha1!$A$1:$B$34,2,FALSE),"Liberado")</f>
        <v>Liberado</v>
      </c>
    </row>
    <row r="410" spans="1:21" s="21" customFormat="1" ht="20.100000000000001" customHeight="1" x14ac:dyDescent="0.2">
      <c r="A410" s="12" t="s">
        <v>66</v>
      </c>
      <c r="B410" s="18" t="s">
        <v>249</v>
      </c>
      <c r="C410" s="12" t="s">
        <v>519</v>
      </c>
      <c r="D410" s="12" t="s">
        <v>524</v>
      </c>
      <c r="E410" s="19" t="s">
        <v>5</v>
      </c>
      <c r="F410" s="19" t="s">
        <v>2244</v>
      </c>
      <c r="G410" s="19" t="s">
        <v>2984</v>
      </c>
      <c r="H410" s="12" t="s">
        <v>2985</v>
      </c>
      <c r="I410" s="20">
        <v>560.4</v>
      </c>
      <c r="J410" s="12" t="s">
        <v>2247</v>
      </c>
      <c r="K410" s="12" t="s">
        <v>2986</v>
      </c>
      <c r="L410" s="12" t="s">
        <v>2307</v>
      </c>
      <c r="M410" s="12"/>
      <c r="N410" s="12" t="s">
        <v>2323</v>
      </c>
      <c r="O410" s="20">
        <v>0</v>
      </c>
      <c r="P410" s="20">
        <v>10000</v>
      </c>
      <c r="Q410" s="20">
        <v>0</v>
      </c>
      <c r="R410" s="20">
        <v>0</v>
      </c>
      <c r="S410" s="20">
        <v>1560</v>
      </c>
      <c r="U410" s="22" t="str">
        <f>IFERROR(VLOOKUP(B410,[1]Planilha1!$A$1:$B$34,2,FALSE),"Liberado")</f>
        <v>Liberado</v>
      </c>
    </row>
    <row r="411" spans="1:21" s="21" customFormat="1" ht="20.100000000000001" customHeight="1" x14ac:dyDescent="0.2">
      <c r="A411" s="12" t="s">
        <v>66</v>
      </c>
      <c r="B411" s="18" t="s">
        <v>249</v>
      </c>
      <c r="C411" s="12" t="s">
        <v>519</v>
      </c>
      <c r="D411" s="12" t="s">
        <v>530</v>
      </c>
      <c r="E411" s="19" t="s">
        <v>5</v>
      </c>
      <c r="F411" s="19" t="s">
        <v>2355</v>
      </c>
      <c r="G411" s="19" t="s">
        <v>3003</v>
      </c>
      <c r="H411" s="12" t="s">
        <v>3004</v>
      </c>
      <c r="I411" s="20">
        <v>44000</v>
      </c>
      <c r="J411" s="12" t="s">
        <v>2325</v>
      </c>
      <c r="K411" s="12" t="s">
        <v>3005</v>
      </c>
      <c r="L411" s="12" t="s">
        <v>2326</v>
      </c>
      <c r="M411" s="12"/>
      <c r="N411" s="12" t="s">
        <v>7927</v>
      </c>
      <c r="O411" s="20">
        <v>0</v>
      </c>
      <c r="P411" s="20">
        <v>10000</v>
      </c>
      <c r="Q411" s="20">
        <v>0</v>
      </c>
      <c r="R411" s="20">
        <v>0</v>
      </c>
      <c r="S411" s="20">
        <v>640</v>
      </c>
      <c r="U411" s="22" t="str">
        <f>IFERROR(VLOOKUP(B411,[1]Planilha1!$A$1:$B$34,2,FALSE),"Liberado")</f>
        <v>Liberado</v>
      </c>
    </row>
    <row r="412" spans="1:21" s="21" customFormat="1" ht="20.100000000000001" customHeight="1" x14ac:dyDescent="0.2">
      <c r="A412" s="12" t="s">
        <v>66</v>
      </c>
      <c r="B412" s="18" t="s">
        <v>249</v>
      </c>
      <c r="C412" s="12" t="s">
        <v>556</v>
      </c>
      <c r="D412" s="12" t="s">
        <v>562</v>
      </c>
      <c r="E412" s="19" t="s">
        <v>5</v>
      </c>
      <c r="F412" s="19" t="s">
        <v>2244</v>
      </c>
      <c r="G412" s="19" t="s">
        <v>3114</v>
      </c>
      <c r="H412" s="12" t="s">
        <v>3115</v>
      </c>
      <c r="I412" s="20">
        <v>1000</v>
      </c>
      <c r="J412" s="12" t="s">
        <v>2270</v>
      </c>
      <c r="K412" s="12" t="s">
        <v>3116</v>
      </c>
      <c r="L412" s="12" t="s">
        <v>2767</v>
      </c>
      <c r="M412" s="12"/>
      <c r="N412" s="12" t="s">
        <v>3117</v>
      </c>
      <c r="O412" s="20">
        <v>0</v>
      </c>
      <c r="P412" s="20">
        <v>12000</v>
      </c>
      <c r="Q412" s="20">
        <v>0</v>
      </c>
      <c r="R412" s="20">
        <v>0</v>
      </c>
      <c r="S412" s="20">
        <v>1935.76</v>
      </c>
      <c r="U412" s="22" t="str">
        <f>IFERROR(VLOOKUP(B412,[1]Planilha1!$A$1:$B$34,2,FALSE),"Liberado")</f>
        <v>Liberado</v>
      </c>
    </row>
    <row r="413" spans="1:21" s="21" customFormat="1" ht="20.100000000000001" customHeight="1" x14ac:dyDescent="0.2">
      <c r="A413" s="12" t="s">
        <v>66</v>
      </c>
      <c r="B413" s="18" t="s">
        <v>249</v>
      </c>
      <c r="C413" s="12" t="s">
        <v>556</v>
      </c>
      <c r="D413" s="12" t="s">
        <v>565</v>
      </c>
      <c r="E413" s="19" t="s">
        <v>5</v>
      </c>
      <c r="F413" s="19" t="s">
        <v>2244</v>
      </c>
      <c r="G413" s="19" t="s">
        <v>3125</v>
      </c>
      <c r="H413" s="12" t="s">
        <v>3126</v>
      </c>
      <c r="I413" s="20">
        <v>10000</v>
      </c>
      <c r="J413" s="12" t="s">
        <v>2325</v>
      </c>
      <c r="K413" s="12" t="s">
        <v>3127</v>
      </c>
      <c r="L413" s="12" t="s">
        <v>2260</v>
      </c>
      <c r="M413" s="12"/>
      <c r="N413" s="12" t="s">
        <v>7927</v>
      </c>
      <c r="O413" s="20">
        <v>0</v>
      </c>
      <c r="P413" s="20">
        <v>10000</v>
      </c>
      <c r="Q413" s="20">
        <v>0</v>
      </c>
      <c r="R413" s="20">
        <v>0</v>
      </c>
      <c r="S413" s="20">
        <v>960</v>
      </c>
      <c r="U413" s="22" t="str">
        <f>IFERROR(VLOOKUP(B413,[1]Planilha1!$A$1:$B$34,2,FALSE),"Liberado")</f>
        <v>Liberado</v>
      </c>
    </row>
    <row r="414" spans="1:21" s="21" customFormat="1" ht="20.100000000000001" customHeight="1" x14ac:dyDescent="0.2">
      <c r="A414" s="12" t="s">
        <v>66</v>
      </c>
      <c r="B414" s="18" t="s">
        <v>249</v>
      </c>
      <c r="C414" s="12" t="s">
        <v>556</v>
      </c>
      <c r="D414" s="12" t="s">
        <v>8346</v>
      </c>
      <c r="E414" s="19" t="s">
        <v>5</v>
      </c>
      <c r="F414" s="19" t="s">
        <v>2308</v>
      </c>
      <c r="G414" s="19" t="s">
        <v>8347</v>
      </c>
      <c r="H414" s="12" t="s">
        <v>8348</v>
      </c>
      <c r="I414" s="20">
        <v>5821.86</v>
      </c>
      <c r="J414" s="12" t="s">
        <v>2247</v>
      </c>
      <c r="K414" s="12" t="s">
        <v>8349</v>
      </c>
      <c r="L414" s="12" t="s">
        <v>3058</v>
      </c>
      <c r="M414" s="12"/>
      <c r="N414" s="12" t="s">
        <v>8350</v>
      </c>
      <c r="O414" s="20">
        <v>0</v>
      </c>
      <c r="P414" s="20">
        <v>1000</v>
      </c>
      <c r="Q414" s="20">
        <v>0</v>
      </c>
      <c r="R414" s="20">
        <v>0</v>
      </c>
      <c r="S414" s="20">
        <v>128</v>
      </c>
      <c r="U414" s="22" t="str">
        <f>IFERROR(VLOOKUP(B414,[1]Planilha1!$A$1:$B$34,2,FALSE),"Liberado")</f>
        <v>Liberado</v>
      </c>
    </row>
    <row r="415" spans="1:21" s="21" customFormat="1" ht="20.100000000000001" customHeight="1" x14ac:dyDescent="0.2">
      <c r="A415" s="12" t="s">
        <v>66</v>
      </c>
      <c r="B415" s="18" t="s">
        <v>249</v>
      </c>
      <c r="C415" s="12" t="s">
        <v>323</v>
      </c>
      <c r="D415" s="12" t="s">
        <v>660</v>
      </c>
      <c r="E415" s="19" t="s">
        <v>5</v>
      </c>
      <c r="F415" s="19" t="s">
        <v>2273</v>
      </c>
      <c r="G415" s="19" t="s">
        <v>3411</v>
      </c>
      <c r="H415" s="12" t="s">
        <v>3412</v>
      </c>
      <c r="I415" s="20">
        <v>7700</v>
      </c>
      <c r="J415" s="12" t="s">
        <v>2258</v>
      </c>
      <c r="K415" s="12" t="s">
        <v>3413</v>
      </c>
      <c r="L415" s="12" t="s">
        <v>2368</v>
      </c>
      <c r="M415" s="12"/>
      <c r="N415" s="12" t="s">
        <v>3414</v>
      </c>
      <c r="O415" s="20">
        <v>0</v>
      </c>
      <c r="P415" s="20">
        <v>10000</v>
      </c>
      <c r="Q415" s="20">
        <v>0</v>
      </c>
      <c r="R415" s="20">
        <v>0</v>
      </c>
      <c r="S415" s="20">
        <v>1800</v>
      </c>
      <c r="U415" s="22" t="str">
        <f>IFERROR(VLOOKUP(B415,[1]Planilha1!$A$1:$B$34,2,FALSE),"Liberado")</f>
        <v>Liberado</v>
      </c>
    </row>
    <row r="416" spans="1:21" s="21" customFormat="1" ht="20.100000000000001" customHeight="1" x14ac:dyDescent="0.2">
      <c r="A416" s="12" t="s">
        <v>66</v>
      </c>
      <c r="B416" s="18" t="s">
        <v>249</v>
      </c>
      <c r="C416" s="12" t="s">
        <v>323</v>
      </c>
      <c r="D416" s="12" t="s">
        <v>662</v>
      </c>
      <c r="E416" s="19" t="s">
        <v>5</v>
      </c>
      <c r="F416" s="19" t="s">
        <v>2279</v>
      </c>
      <c r="G416" s="19" t="s">
        <v>3419</v>
      </c>
      <c r="H416" s="12" t="s">
        <v>2894</v>
      </c>
      <c r="I416" s="20">
        <v>7240</v>
      </c>
      <c r="J416" s="12" t="s">
        <v>2247</v>
      </c>
      <c r="K416" s="12" t="s">
        <v>3420</v>
      </c>
      <c r="L416" s="12" t="s">
        <v>2249</v>
      </c>
      <c r="M416" s="12"/>
      <c r="N416" s="12" t="s">
        <v>3421</v>
      </c>
      <c r="O416" s="20">
        <v>0</v>
      </c>
      <c r="P416" s="20">
        <v>7000</v>
      </c>
      <c r="Q416" s="20">
        <v>0</v>
      </c>
      <c r="R416" s="20">
        <v>0</v>
      </c>
      <c r="S416" s="20">
        <v>1720</v>
      </c>
      <c r="U416" s="22" t="str">
        <f>IFERROR(VLOOKUP(B416,[1]Planilha1!$A$1:$B$34,2,FALSE),"Liberado")</f>
        <v>Liberado</v>
      </c>
    </row>
    <row r="417" spans="1:21" s="21" customFormat="1" ht="20.100000000000001" customHeight="1" x14ac:dyDescent="0.2">
      <c r="A417" s="12" t="s">
        <v>66</v>
      </c>
      <c r="B417" s="18" t="s">
        <v>249</v>
      </c>
      <c r="C417" s="12" t="s">
        <v>671</v>
      </c>
      <c r="D417" s="12" t="s">
        <v>672</v>
      </c>
      <c r="E417" s="19" t="s">
        <v>5</v>
      </c>
      <c r="F417" s="19" t="s">
        <v>10</v>
      </c>
      <c r="G417" s="19" t="s">
        <v>3447</v>
      </c>
      <c r="H417" s="12" t="s">
        <v>3448</v>
      </c>
      <c r="I417" s="20">
        <v>30950.09</v>
      </c>
      <c r="J417" s="12" t="s">
        <v>2247</v>
      </c>
      <c r="K417" s="12" t="s">
        <v>3449</v>
      </c>
      <c r="L417" s="12" t="s">
        <v>2249</v>
      </c>
      <c r="M417" s="12"/>
      <c r="N417" s="12" t="s">
        <v>3450</v>
      </c>
      <c r="O417" s="20">
        <v>0</v>
      </c>
      <c r="P417" s="20">
        <v>12000</v>
      </c>
      <c r="Q417" s="20">
        <v>0</v>
      </c>
      <c r="R417" s="20">
        <v>0</v>
      </c>
      <c r="S417" s="20">
        <v>1200</v>
      </c>
      <c r="U417" s="22" t="str">
        <f>IFERROR(VLOOKUP(B417,[1]Planilha1!$A$1:$B$34,2,FALSE),"Liberado")</f>
        <v>Liberado</v>
      </c>
    </row>
    <row r="418" spans="1:21" s="21" customFormat="1" ht="20.100000000000001" customHeight="1" x14ac:dyDescent="0.2">
      <c r="A418" s="12" t="s">
        <v>66</v>
      </c>
      <c r="B418" s="18" t="s">
        <v>249</v>
      </c>
      <c r="C418" s="12" t="s">
        <v>323</v>
      </c>
      <c r="D418" s="12" t="s">
        <v>8827</v>
      </c>
      <c r="E418" s="19" t="s">
        <v>5</v>
      </c>
      <c r="F418" s="19" t="s">
        <v>2273</v>
      </c>
      <c r="G418" s="19" t="s">
        <v>8828</v>
      </c>
      <c r="H418" s="12" t="s">
        <v>4064</v>
      </c>
      <c r="I418" s="20">
        <v>3000</v>
      </c>
      <c r="J418" s="12" t="s">
        <v>2325</v>
      </c>
      <c r="K418" s="12" t="s">
        <v>8829</v>
      </c>
      <c r="L418" s="12" t="s">
        <v>2491</v>
      </c>
      <c r="M418" s="12"/>
      <c r="N418" s="12" t="s">
        <v>8830</v>
      </c>
      <c r="O418" s="23">
        <v>10000</v>
      </c>
      <c r="P418" s="23">
        <v>0</v>
      </c>
      <c r="Q418" s="23">
        <v>0</v>
      </c>
      <c r="R418" s="24">
        <v>0</v>
      </c>
      <c r="S418" s="25">
        <v>256</v>
      </c>
      <c r="U418" s="22" t="str">
        <f>IFERROR(VLOOKUP(B418,[1]Planilha1!$A$1:$B$34,2,FALSE),"Liberado")</f>
        <v>Liberado</v>
      </c>
    </row>
    <row r="419" spans="1:21" s="21" customFormat="1" ht="20.100000000000001" customHeight="1" x14ac:dyDescent="0.2">
      <c r="A419" s="12" t="s">
        <v>66</v>
      </c>
      <c r="B419" s="18" t="s">
        <v>249</v>
      </c>
      <c r="C419" s="12" t="s">
        <v>337</v>
      </c>
      <c r="D419" s="12" t="s">
        <v>8858</v>
      </c>
      <c r="E419" s="19" t="s">
        <v>5</v>
      </c>
      <c r="F419" s="19" t="s">
        <v>10</v>
      </c>
      <c r="G419" s="19" t="s">
        <v>8859</v>
      </c>
      <c r="H419" s="12" t="s">
        <v>8860</v>
      </c>
      <c r="I419" s="20">
        <v>90671.44</v>
      </c>
      <c r="J419" s="12" t="s">
        <v>2270</v>
      </c>
      <c r="K419" s="12" t="s">
        <v>8861</v>
      </c>
      <c r="L419" s="12" t="s">
        <v>4062</v>
      </c>
      <c r="M419" s="12"/>
      <c r="N419" s="12" t="s">
        <v>5298</v>
      </c>
      <c r="O419" s="23">
        <v>0</v>
      </c>
      <c r="P419" s="23">
        <v>45000</v>
      </c>
      <c r="Q419" s="23">
        <v>0</v>
      </c>
      <c r="R419" s="24">
        <v>0</v>
      </c>
      <c r="S419" s="25">
        <v>80</v>
      </c>
      <c r="U419" s="22" t="str">
        <f>IFERROR(VLOOKUP(B419,[1]Planilha1!$A$1:$B$34,2,FALSE),"Liberado")</f>
        <v>Liberado</v>
      </c>
    </row>
    <row r="420" spans="1:21" s="21" customFormat="1" ht="20.100000000000001" customHeight="1" x14ac:dyDescent="0.2">
      <c r="A420" s="12" t="s">
        <v>66</v>
      </c>
      <c r="B420" s="18" t="s">
        <v>249</v>
      </c>
      <c r="C420" s="12" t="s">
        <v>337</v>
      </c>
      <c r="D420" s="12" t="s">
        <v>8862</v>
      </c>
      <c r="E420" s="19" t="s">
        <v>5</v>
      </c>
      <c r="F420" s="19" t="s">
        <v>7910</v>
      </c>
      <c r="G420" s="19" t="s">
        <v>8863</v>
      </c>
      <c r="H420" s="12" t="s">
        <v>8864</v>
      </c>
      <c r="I420" s="20">
        <v>559.41</v>
      </c>
      <c r="J420" s="12" t="s">
        <v>2247</v>
      </c>
      <c r="K420" s="12" t="s">
        <v>8865</v>
      </c>
      <c r="L420" s="12" t="s">
        <v>3974</v>
      </c>
      <c r="M420" s="12"/>
      <c r="N420" s="12" t="s">
        <v>8866</v>
      </c>
      <c r="O420" s="23">
        <v>0</v>
      </c>
      <c r="P420" s="23">
        <v>0</v>
      </c>
      <c r="Q420" s="23">
        <v>0</v>
      </c>
      <c r="R420" s="24">
        <v>0</v>
      </c>
      <c r="S420" s="25">
        <v>160</v>
      </c>
      <c r="U420" s="22" t="str">
        <f>IFERROR(VLOOKUP(B420,[1]Planilha1!$A$1:$B$34,2,FALSE),"Liberado")</f>
        <v>Liberado</v>
      </c>
    </row>
    <row r="421" spans="1:21" s="21" customFormat="1" ht="20.100000000000001" customHeight="1" x14ac:dyDescent="0.2">
      <c r="A421" s="12" t="s">
        <v>66</v>
      </c>
      <c r="B421" s="18" t="s">
        <v>249</v>
      </c>
      <c r="C421" s="12" t="s">
        <v>337</v>
      </c>
      <c r="D421" s="12" t="s">
        <v>8867</v>
      </c>
      <c r="E421" s="19" t="s">
        <v>5</v>
      </c>
      <c r="F421" s="19" t="s">
        <v>2273</v>
      </c>
      <c r="G421" s="19" t="s">
        <v>8868</v>
      </c>
      <c r="H421" s="12" t="s">
        <v>8869</v>
      </c>
      <c r="I421" s="20">
        <v>10000</v>
      </c>
      <c r="J421" s="12" t="s">
        <v>2247</v>
      </c>
      <c r="K421" s="12" t="s">
        <v>8870</v>
      </c>
      <c r="L421" s="12" t="s">
        <v>5925</v>
      </c>
      <c r="M421" s="12"/>
      <c r="N421" s="12" t="s">
        <v>8871</v>
      </c>
      <c r="O421" s="23">
        <v>4200</v>
      </c>
      <c r="P421" s="23">
        <v>0</v>
      </c>
      <c r="Q421" s="23">
        <v>0</v>
      </c>
      <c r="R421" s="24">
        <v>0</v>
      </c>
      <c r="S421" s="25">
        <v>120</v>
      </c>
      <c r="U421" s="22" t="str">
        <f>IFERROR(VLOOKUP(B421,[1]Planilha1!$A$1:$B$34,2,FALSE),"Liberado")</f>
        <v>Liberado</v>
      </c>
    </row>
    <row r="422" spans="1:21" s="21" customFormat="1" ht="20.100000000000001" customHeight="1" x14ac:dyDescent="0.2">
      <c r="A422" s="12" t="s">
        <v>66</v>
      </c>
      <c r="B422" s="18" t="s">
        <v>249</v>
      </c>
      <c r="C422" s="12" t="s">
        <v>337</v>
      </c>
      <c r="D422" s="12" t="s">
        <v>8872</v>
      </c>
      <c r="E422" s="19" t="s">
        <v>5</v>
      </c>
      <c r="F422" s="19" t="s">
        <v>2308</v>
      </c>
      <c r="G422" s="19" t="s">
        <v>8873</v>
      </c>
      <c r="H422" s="12" t="s">
        <v>8874</v>
      </c>
      <c r="I422" s="20">
        <v>658.4</v>
      </c>
      <c r="J422" s="12" t="s">
        <v>2325</v>
      </c>
      <c r="K422" s="12" t="s">
        <v>8875</v>
      </c>
      <c r="L422" s="12" t="s">
        <v>3233</v>
      </c>
      <c r="M422" s="12"/>
      <c r="N422" s="12" t="s">
        <v>8876</v>
      </c>
      <c r="O422" s="23">
        <v>0</v>
      </c>
      <c r="P422" s="23">
        <v>400</v>
      </c>
      <c r="Q422" s="23">
        <v>0</v>
      </c>
      <c r="R422" s="24">
        <v>0</v>
      </c>
      <c r="S422" s="25">
        <v>0</v>
      </c>
      <c r="U422" s="22" t="str">
        <f>IFERROR(VLOOKUP(B422,[1]Planilha1!$A$1:$B$34,2,FALSE),"Liberado")</f>
        <v>Liberado</v>
      </c>
    </row>
    <row r="423" spans="1:21" s="21" customFormat="1" ht="20.100000000000001" customHeight="1" x14ac:dyDescent="0.2">
      <c r="A423" s="12" t="s">
        <v>66</v>
      </c>
      <c r="B423" s="18" t="s">
        <v>249</v>
      </c>
      <c r="C423" s="12" t="s">
        <v>331</v>
      </c>
      <c r="D423" s="12" t="s">
        <v>925</v>
      </c>
      <c r="E423" s="19" t="s">
        <v>5</v>
      </c>
      <c r="F423" s="19" t="s">
        <v>2273</v>
      </c>
      <c r="G423" s="19" t="s">
        <v>4099</v>
      </c>
      <c r="H423" s="12" t="s">
        <v>4100</v>
      </c>
      <c r="I423" s="20">
        <v>8650</v>
      </c>
      <c r="J423" s="12" t="s">
        <v>2247</v>
      </c>
      <c r="K423" s="12" t="s">
        <v>4101</v>
      </c>
      <c r="L423" s="12" t="s">
        <v>2249</v>
      </c>
      <c r="M423" s="12"/>
      <c r="N423" s="12" t="s">
        <v>2963</v>
      </c>
      <c r="O423" s="23">
        <v>0</v>
      </c>
      <c r="P423" s="23">
        <v>8000</v>
      </c>
      <c r="Q423" s="23">
        <v>0</v>
      </c>
      <c r="R423" s="24">
        <v>0</v>
      </c>
      <c r="S423" s="25">
        <v>520</v>
      </c>
      <c r="U423" s="22" t="str">
        <f>IFERROR(VLOOKUP(B423,[1]Planilha1!$A$1:$B$34,2,FALSE),"Liberado")</f>
        <v>Liberado</v>
      </c>
    </row>
    <row r="424" spans="1:21" s="21" customFormat="1" ht="20.100000000000001" customHeight="1" x14ac:dyDescent="0.2">
      <c r="A424" s="12" t="s">
        <v>66</v>
      </c>
      <c r="B424" s="18" t="s">
        <v>249</v>
      </c>
      <c r="C424" s="12" t="s">
        <v>331</v>
      </c>
      <c r="D424" s="12" t="s">
        <v>926</v>
      </c>
      <c r="E424" s="19" t="s">
        <v>5</v>
      </c>
      <c r="F424" s="19" t="s">
        <v>2273</v>
      </c>
      <c r="G424" s="19" t="s">
        <v>4102</v>
      </c>
      <c r="H424" s="12" t="s">
        <v>4103</v>
      </c>
      <c r="I424" s="20">
        <v>10000</v>
      </c>
      <c r="J424" s="12" t="s">
        <v>2247</v>
      </c>
      <c r="K424" s="12" t="s">
        <v>4104</v>
      </c>
      <c r="L424" s="12" t="s">
        <v>2249</v>
      </c>
      <c r="M424" s="12"/>
      <c r="N424" s="12" t="s">
        <v>4105</v>
      </c>
      <c r="O424" s="23">
        <v>0</v>
      </c>
      <c r="P424" s="23">
        <v>10000</v>
      </c>
      <c r="Q424" s="23">
        <v>0</v>
      </c>
      <c r="R424" s="24">
        <v>0</v>
      </c>
      <c r="S424" s="25">
        <v>520</v>
      </c>
      <c r="U424" s="22" t="str">
        <f>IFERROR(VLOOKUP(B424,[1]Planilha1!$A$1:$B$34,2,FALSE),"Liberado")</f>
        <v>Liberado</v>
      </c>
    </row>
    <row r="425" spans="1:21" s="21" customFormat="1" ht="20.100000000000001" customHeight="1" x14ac:dyDescent="0.2">
      <c r="A425" s="12" t="s">
        <v>66</v>
      </c>
      <c r="B425" s="18" t="s">
        <v>249</v>
      </c>
      <c r="C425" s="12" t="s">
        <v>381</v>
      </c>
      <c r="D425" s="12" t="s">
        <v>927</v>
      </c>
      <c r="E425" s="19" t="s">
        <v>5</v>
      </c>
      <c r="F425" s="19" t="s">
        <v>2244</v>
      </c>
      <c r="G425" s="19" t="s">
        <v>4106</v>
      </c>
      <c r="H425" s="12" t="s">
        <v>4107</v>
      </c>
      <c r="I425" s="20">
        <v>7240</v>
      </c>
      <c r="J425" s="12" t="s">
        <v>2325</v>
      </c>
      <c r="K425" s="12" t="s">
        <v>4108</v>
      </c>
      <c r="L425" s="12" t="s">
        <v>3987</v>
      </c>
      <c r="M425" s="12"/>
      <c r="N425" s="12" t="s">
        <v>7927</v>
      </c>
      <c r="O425" s="23">
        <v>0</v>
      </c>
      <c r="P425" s="23">
        <v>10000</v>
      </c>
      <c r="Q425" s="23">
        <v>0</v>
      </c>
      <c r="R425" s="24">
        <v>0</v>
      </c>
      <c r="S425" s="25">
        <v>1440</v>
      </c>
      <c r="U425" s="22" t="str">
        <f>IFERROR(VLOOKUP(B425,[1]Planilha1!$A$1:$B$34,2,FALSE),"Liberado")</f>
        <v>Liberado</v>
      </c>
    </row>
    <row r="426" spans="1:21" s="21" customFormat="1" ht="20.100000000000001" customHeight="1" x14ac:dyDescent="0.2">
      <c r="A426" s="12" t="s">
        <v>66</v>
      </c>
      <c r="B426" s="18" t="s">
        <v>249</v>
      </c>
      <c r="C426" s="12" t="s">
        <v>381</v>
      </c>
      <c r="D426" s="12" t="s">
        <v>928</v>
      </c>
      <c r="E426" s="19" t="s">
        <v>5</v>
      </c>
      <c r="F426" s="19" t="s">
        <v>2244</v>
      </c>
      <c r="G426" s="19" t="s">
        <v>4109</v>
      </c>
      <c r="H426" s="12" t="s">
        <v>4110</v>
      </c>
      <c r="I426" s="20">
        <v>1367</v>
      </c>
      <c r="J426" s="12" t="s">
        <v>2247</v>
      </c>
      <c r="K426" s="12" t="s">
        <v>4111</v>
      </c>
      <c r="L426" s="12" t="s">
        <v>2515</v>
      </c>
      <c r="M426" s="12"/>
      <c r="N426" s="12" t="s">
        <v>8877</v>
      </c>
      <c r="O426" s="23">
        <v>0</v>
      </c>
      <c r="P426" s="23">
        <v>0</v>
      </c>
      <c r="Q426" s="23">
        <v>0</v>
      </c>
      <c r="R426" s="24">
        <v>0</v>
      </c>
      <c r="S426" s="25">
        <v>1120</v>
      </c>
      <c r="U426" s="22" t="str">
        <f>IFERROR(VLOOKUP(B426,[1]Planilha1!$A$1:$B$34,2,FALSE),"Liberado")</f>
        <v>Liberado</v>
      </c>
    </row>
    <row r="427" spans="1:21" s="21" customFormat="1" ht="20.100000000000001" customHeight="1" x14ac:dyDescent="0.2">
      <c r="A427" s="12" t="s">
        <v>66</v>
      </c>
      <c r="B427" s="18" t="s">
        <v>249</v>
      </c>
      <c r="C427" s="12" t="s">
        <v>381</v>
      </c>
      <c r="D427" s="12" t="s">
        <v>929</v>
      </c>
      <c r="E427" s="19" t="s">
        <v>5</v>
      </c>
      <c r="F427" s="19" t="s">
        <v>2244</v>
      </c>
      <c r="G427" s="19" t="s">
        <v>4112</v>
      </c>
      <c r="H427" s="12" t="s">
        <v>4113</v>
      </c>
      <c r="I427" s="20">
        <v>1505.5</v>
      </c>
      <c r="J427" s="12" t="s">
        <v>2325</v>
      </c>
      <c r="K427" s="12" t="s">
        <v>4114</v>
      </c>
      <c r="L427" s="12" t="s">
        <v>2260</v>
      </c>
      <c r="M427" s="12"/>
      <c r="N427" s="12" t="s">
        <v>7927</v>
      </c>
      <c r="O427" s="23">
        <v>0</v>
      </c>
      <c r="P427" s="23">
        <v>10000</v>
      </c>
      <c r="Q427" s="23">
        <v>0</v>
      </c>
      <c r="R427" s="24">
        <v>0</v>
      </c>
      <c r="S427" s="25">
        <v>1160</v>
      </c>
      <c r="U427" s="22" t="str">
        <f>IFERROR(VLOOKUP(B427,[1]Planilha1!$A$1:$B$34,2,FALSE),"Liberado")</f>
        <v>Liberado</v>
      </c>
    </row>
    <row r="428" spans="1:21" s="21" customFormat="1" ht="20.100000000000001" customHeight="1" x14ac:dyDescent="0.2">
      <c r="A428" s="12" t="s">
        <v>66</v>
      </c>
      <c r="B428" s="18" t="s">
        <v>249</v>
      </c>
      <c r="C428" s="12" t="s">
        <v>381</v>
      </c>
      <c r="D428" s="12" t="s">
        <v>930</v>
      </c>
      <c r="E428" s="19" t="s">
        <v>5</v>
      </c>
      <c r="F428" s="19" t="s">
        <v>2244</v>
      </c>
      <c r="G428" s="19" t="s">
        <v>4115</v>
      </c>
      <c r="H428" s="12" t="s">
        <v>4116</v>
      </c>
      <c r="I428" s="20">
        <v>7597.5</v>
      </c>
      <c r="J428" s="12" t="s">
        <v>2325</v>
      </c>
      <c r="K428" s="12" t="s">
        <v>4117</v>
      </c>
      <c r="L428" s="12" t="s">
        <v>2334</v>
      </c>
      <c r="M428" s="12"/>
      <c r="N428" s="12" t="s">
        <v>8111</v>
      </c>
      <c r="O428" s="23">
        <v>10000</v>
      </c>
      <c r="P428" s="23">
        <v>0</v>
      </c>
      <c r="Q428" s="23">
        <v>0</v>
      </c>
      <c r="R428" s="24">
        <v>0</v>
      </c>
      <c r="S428" s="25">
        <v>1040</v>
      </c>
      <c r="U428" s="22" t="str">
        <f>IFERROR(VLOOKUP(B428,[1]Planilha1!$A$1:$B$34,2,FALSE),"Liberado")</f>
        <v>Liberado</v>
      </c>
    </row>
    <row r="429" spans="1:21" s="21" customFormat="1" ht="20.100000000000001" customHeight="1" x14ac:dyDescent="0.2">
      <c r="A429" s="12" t="s">
        <v>66</v>
      </c>
      <c r="B429" s="18" t="s">
        <v>249</v>
      </c>
      <c r="C429" s="12" t="s">
        <v>381</v>
      </c>
      <c r="D429" s="12" t="s">
        <v>931</v>
      </c>
      <c r="E429" s="19" t="s">
        <v>5</v>
      </c>
      <c r="F429" s="19" t="s">
        <v>2255</v>
      </c>
      <c r="G429" s="19" t="s">
        <v>4118</v>
      </c>
      <c r="H429" s="12" t="s">
        <v>4119</v>
      </c>
      <c r="I429" s="20">
        <v>15000</v>
      </c>
      <c r="J429" s="12" t="s">
        <v>2325</v>
      </c>
      <c r="K429" s="12" t="s">
        <v>4120</v>
      </c>
      <c r="L429" s="12" t="s">
        <v>2677</v>
      </c>
      <c r="M429" s="12"/>
      <c r="N429" s="12" t="s">
        <v>7927</v>
      </c>
      <c r="O429" s="23">
        <v>0</v>
      </c>
      <c r="P429" s="23">
        <v>10000</v>
      </c>
      <c r="Q429" s="23">
        <v>0</v>
      </c>
      <c r="R429" s="24">
        <v>0</v>
      </c>
      <c r="S429" s="25">
        <v>1080</v>
      </c>
      <c r="U429" s="22" t="str">
        <f>IFERROR(VLOOKUP(B429,[1]Planilha1!$A$1:$B$34,2,FALSE),"Liberado")</f>
        <v>Liberado</v>
      </c>
    </row>
    <row r="430" spans="1:21" s="21" customFormat="1" ht="20.100000000000001" customHeight="1" x14ac:dyDescent="0.2">
      <c r="A430" s="12" t="s">
        <v>66</v>
      </c>
      <c r="B430" s="18" t="s">
        <v>249</v>
      </c>
      <c r="C430" s="12" t="s">
        <v>411</v>
      </c>
      <c r="D430" s="12" t="s">
        <v>932</v>
      </c>
      <c r="E430" s="19" t="s">
        <v>5</v>
      </c>
      <c r="F430" s="19" t="s">
        <v>2244</v>
      </c>
      <c r="G430" s="19" t="s">
        <v>4121</v>
      </c>
      <c r="H430" s="12" t="s">
        <v>4122</v>
      </c>
      <c r="I430" s="20">
        <v>20045.05</v>
      </c>
      <c r="J430" s="12" t="s">
        <v>2247</v>
      </c>
      <c r="K430" s="12" t="s">
        <v>4123</v>
      </c>
      <c r="L430" s="12" t="s">
        <v>8073</v>
      </c>
      <c r="M430" s="12"/>
      <c r="N430" s="12" t="s">
        <v>4124</v>
      </c>
      <c r="O430" s="23">
        <v>12895</v>
      </c>
      <c r="P430" s="23">
        <v>0</v>
      </c>
      <c r="Q430" s="23">
        <v>0</v>
      </c>
      <c r="R430" s="24">
        <v>12895</v>
      </c>
      <c r="S430" s="25">
        <v>1920</v>
      </c>
      <c r="U430" s="22" t="str">
        <f>IFERROR(VLOOKUP(B430,[1]Planilha1!$A$1:$B$34,2,FALSE),"Liberado")</f>
        <v>Liberado</v>
      </c>
    </row>
    <row r="431" spans="1:21" s="21" customFormat="1" ht="20.100000000000001" customHeight="1" x14ac:dyDescent="0.2">
      <c r="A431" s="12" t="s">
        <v>66</v>
      </c>
      <c r="B431" s="18" t="s">
        <v>249</v>
      </c>
      <c r="C431" s="12" t="s">
        <v>411</v>
      </c>
      <c r="D431" s="12" t="s">
        <v>933</v>
      </c>
      <c r="E431" s="19" t="s">
        <v>5</v>
      </c>
      <c r="F431" s="19" t="s">
        <v>2255</v>
      </c>
      <c r="G431" s="19" t="s">
        <v>4125</v>
      </c>
      <c r="H431" s="12" t="s">
        <v>4122</v>
      </c>
      <c r="I431" s="20">
        <v>30820</v>
      </c>
      <c r="J431" s="12" t="s">
        <v>2247</v>
      </c>
      <c r="K431" s="12" t="s">
        <v>4126</v>
      </c>
      <c r="L431" s="12" t="s">
        <v>8733</v>
      </c>
      <c r="M431" s="12"/>
      <c r="N431" s="12" t="s">
        <v>2323</v>
      </c>
      <c r="O431" s="23">
        <v>0</v>
      </c>
      <c r="P431" s="23">
        <v>10000</v>
      </c>
      <c r="Q431" s="23">
        <v>0</v>
      </c>
      <c r="R431" s="24">
        <v>0</v>
      </c>
      <c r="S431" s="25">
        <v>1600</v>
      </c>
      <c r="U431" s="22" t="str">
        <f>IFERROR(VLOOKUP(B431,[1]Planilha1!$A$1:$B$34,2,FALSE),"Liberado")</f>
        <v>Liberado</v>
      </c>
    </row>
    <row r="432" spans="1:21" s="21" customFormat="1" ht="20.100000000000001" customHeight="1" x14ac:dyDescent="0.2">
      <c r="A432" s="12" t="s">
        <v>66</v>
      </c>
      <c r="B432" s="18" t="s">
        <v>249</v>
      </c>
      <c r="C432" s="12" t="s">
        <v>411</v>
      </c>
      <c r="D432" s="12" t="s">
        <v>934</v>
      </c>
      <c r="E432" s="19" t="s">
        <v>5</v>
      </c>
      <c r="F432" s="19" t="s">
        <v>2355</v>
      </c>
      <c r="G432" s="19" t="s">
        <v>4127</v>
      </c>
      <c r="H432" s="12" t="s">
        <v>4128</v>
      </c>
      <c r="I432" s="20">
        <v>1755.9</v>
      </c>
      <c r="J432" s="12" t="s">
        <v>2325</v>
      </c>
      <c r="K432" s="12" t="s">
        <v>4129</v>
      </c>
      <c r="L432" s="12" t="s">
        <v>7919</v>
      </c>
      <c r="M432" s="12"/>
      <c r="N432" s="12" t="s">
        <v>8878</v>
      </c>
      <c r="O432" s="23">
        <v>10000</v>
      </c>
      <c r="P432" s="23">
        <v>0</v>
      </c>
      <c r="Q432" s="23">
        <v>0</v>
      </c>
      <c r="R432" s="24">
        <v>0</v>
      </c>
      <c r="S432" s="25">
        <v>1520</v>
      </c>
      <c r="U432" s="22" t="str">
        <f>IFERROR(VLOOKUP(B432,[1]Planilha1!$A$1:$B$34,2,FALSE),"Liberado")</f>
        <v>Liberado</v>
      </c>
    </row>
    <row r="433" spans="1:21" s="21" customFormat="1" ht="20.100000000000001" customHeight="1" x14ac:dyDescent="0.2">
      <c r="A433" s="12" t="s">
        <v>66</v>
      </c>
      <c r="B433" s="18" t="s">
        <v>249</v>
      </c>
      <c r="C433" s="12" t="s">
        <v>411</v>
      </c>
      <c r="D433" s="12" t="s">
        <v>935</v>
      </c>
      <c r="E433" s="19" t="s">
        <v>5</v>
      </c>
      <c r="F433" s="19" t="s">
        <v>2244</v>
      </c>
      <c r="G433" s="19" t="s">
        <v>4130</v>
      </c>
      <c r="H433" s="12" t="s">
        <v>4116</v>
      </c>
      <c r="I433" s="20">
        <v>1382.52</v>
      </c>
      <c r="J433" s="12" t="s">
        <v>2247</v>
      </c>
      <c r="K433" s="12" t="s">
        <v>4131</v>
      </c>
      <c r="L433" s="12" t="s">
        <v>2249</v>
      </c>
      <c r="M433" s="12"/>
      <c r="N433" s="12" t="s">
        <v>2323</v>
      </c>
      <c r="O433" s="23">
        <v>0</v>
      </c>
      <c r="P433" s="23">
        <v>9000</v>
      </c>
      <c r="Q433" s="23">
        <v>0</v>
      </c>
      <c r="R433" s="24">
        <v>0</v>
      </c>
      <c r="S433" s="25">
        <v>1480</v>
      </c>
      <c r="U433" s="22" t="str">
        <f>IFERROR(VLOOKUP(B433,[1]Planilha1!$A$1:$B$34,2,FALSE),"Liberado")</f>
        <v>Liberado</v>
      </c>
    </row>
    <row r="434" spans="1:21" s="21" customFormat="1" ht="20.100000000000001" customHeight="1" x14ac:dyDescent="0.2">
      <c r="A434" s="12" t="s">
        <v>66</v>
      </c>
      <c r="B434" s="18" t="s">
        <v>249</v>
      </c>
      <c r="C434" s="12" t="s">
        <v>466</v>
      </c>
      <c r="D434" s="12" t="s">
        <v>937</v>
      </c>
      <c r="E434" s="19" t="s">
        <v>5</v>
      </c>
      <c r="F434" s="19" t="s">
        <v>2279</v>
      </c>
      <c r="G434" s="19" t="s">
        <v>4135</v>
      </c>
      <c r="H434" s="12" t="s">
        <v>4136</v>
      </c>
      <c r="I434" s="20">
        <v>7692.5</v>
      </c>
      <c r="J434" s="12" t="s">
        <v>2325</v>
      </c>
      <c r="K434" s="12" t="s">
        <v>4137</v>
      </c>
      <c r="L434" s="12" t="s">
        <v>7978</v>
      </c>
      <c r="M434" s="12"/>
      <c r="N434" s="12" t="s">
        <v>7927</v>
      </c>
      <c r="O434" s="23">
        <v>0</v>
      </c>
      <c r="P434" s="23">
        <v>10000</v>
      </c>
      <c r="Q434" s="23">
        <v>0</v>
      </c>
      <c r="R434" s="24">
        <v>0</v>
      </c>
      <c r="S434" s="25">
        <v>800</v>
      </c>
      <c r="U434" s="22" t="str">
        <f>IFERROR(VLOOKUP(B434,[1]Planilha1!$A$1:$B$34,2,FALSE),"Liberado")</f>
        <v>Liberado</v>
      </c>
    </row>
    <row r="435" spans="1:21" s="21" customFormat="1" ht="20.100000000000001" customHeight="1" x14ac:dyDescent="0.2">
      <c r="A435" s="12" t="s">
        <v>66</v>
      </c>
      <c r="B435" s="18" t="s">
        <v>249</v>
      </c>
      <c r="C435" s="12" t="s">
        <v>320</v>
      </c>
      <c r="D435" s="12" t="s">
        <v>939</v>
      </c>
      <c r="E435" s="19" t="s">
        <v>5</v>
      </c>
      <c r="F435" s="19" t="s">
        <v>2355</v>
      </c>
      <c r="G435" s="19" t="s">
        <v>4141</v>
      </c>
      <c r="H435" s="12" t="s">
        <v>4100</v>
      </c>
      <c r="I435" s="20">
        <v>1506.01</v>
      </c>
      <c r="J435" s="12" t="s">
        <v>2325</v>
      </c>
      <c r="K435" s="12" t="s">
        <v>4142</v>
      </c>
      <c r="L435" s="12" t="s">
        <v>8882</v>
      </c>
      <c r="M435" s="12"/>
      <c r="N435" s="12" t="s">
        <v>8670</v>
      </c>
      <c r="O435" s="23">
        <v>0</v>
      </c>
      <c r="P435" s="23">
        <v>10000</v>
      </c>
      <c r="Q435" s="23">
        <v>0</v>
      </c>
      <c r="R435" s="24">
        <v>0</v>
      </c>
      <c r="S435" s="25">
        <v>1880</v>
      </c>
      <c r="U435" s="22" t="str">
        <f>IFERROR(VLOOKUP(B435,[1]Planilha1!$A$1:$B$34,2,FALSE),"Liberado")</f>
        <v>Liberado</v>
      </c>
    </row>
    <row r="436" spans="1:21" s="21" customFormat="1" ht="20.100000000000001" customHeight="1" x14ac:dyDescent="0.2">
      <c r="A436" s="12" t="s">
        <v>66</v>
      </c>
      <c r="B436" s="18" t="s">
        <v>249</v>
      </c>
      <c r="C436" s="12" t="s">
        <v>320</v>
      </c>
      <c r="D436" s="12" t="s">
        <v>940</v>
      </c>
      <c r="E436" s="19" t="s">
        <v>5</v>
      </c>
      <c r="F436" s="19" t="s">
        <v>2244</v>
      </c>
      <c r="G436" s="19" t="s">
        <v>4143</v>
      </c>
      <c r="H436" s="12" t="s">
        <v>4116</v>
      </c>
      <c r="I436" s="20">
        <v>1384</v>
      </c>
      <c r="J436" s="12" t="s">
        <v>2247</v>
      </c>
      <c r="K436" s="12" t="s">
        <v>4144</v>
      </c>
      <c r="L436" s="12" t="s">
        <v>2334</v>
      </c>
      <c r="M436" s="12"/>
      <c r="N436" s="12" t="s">
        <v>4145</v>
      </c>
      <c r="O436" s="23">
        <v>0</v>
      </c>
      <c r="P436" s="23">
        <v>7000</v>
      </c>
      <c r="Q436" s="23">
        <v>0</v>
      </c>
      <c r="R436" s="24">
        <v>0</v>
      </c>
      <c r="S436" s="25">
        <v>1480</v>
      </c>
      <c r="U436" s="22" t="str">
        <f>IFERROR(VLOOKUP(B436,[1]Planilha1!$A$1:$B$34,2,FALSE),"Liberado")</f>
        <v>Liberado</v>
      </c>
    </row>
    <row r="437" spans="1:21" s="21" customFormat="1" ht="20.100000000000001" customHeight="1" x14ac:dyDescent="0.2">
      <c r="A437" s="12" t="s">
        <v>66</v>
      </c>
      <c r="B437" s="18" t="s">
        <v>249</v>
      </c>
      <c r="C437" s="12" t="s">
        <v>320</v>
      </c>
      <c r="D437" s="12" t="s">
        <v>941</v>
      </c>
      <c r="E437" s="19" t="s">
        <v>5</v>
      </c>
      <c r="F437" s="19" t="s">
        <v>2434</v>
      </c>
      <c r="G437" s="19" t="s">
        <v>4146</v>
      </c>
      <c r="H437" s="12" t="s">
        <v>2403</v>
      </c>
      <c r="I437" s="20">
        <v>7692.5</v>
      </c>
      <c r="J437" s="12" t="s">
        <v>2247</v>
      </c>
      <c r="K437" s="12" t="s">
        <v>4147</v>
      </c>
      <c r="L437" s="12" t="s">
        <v>2249</v>
      </c>
      <c r="M437" s="12"/>
      <c r="N437" s="12" t="s">
        <v>4148</v>
      </c>
      <c r="O437" s="23">
        <v>0</v>
      </c>
      <c r="P437" s="23">
        <v>0</v>
      </c>
      <c r="Q437" s="23">
        <v>0</v>
      </c>
      <c r="R437" s="24">
        <v>0</v>
      </c>
      <c r="S437" s="25">
        <v>920</v>
      </c>
      <c r="U437" s="22" t="str">
        <f>IFERROR(VLOOKUP(B437,[1]Planilha1!$A$1:$B$34,2,FALSE),"Liberado")</f>
        <v>Liberado</v>
      </c>
    </row>
    <row r="438" spans="1:21" s="21" customFormat="1" ht="20.100000000000001" customHeight="1" x14ac:dyDescent="0.2">
      <c r="A438" s="12" t="s">
        <v>66</v>
      </c>
      <c r="B438" s="18" t="s">
        <v>249</v>
      </c>
      <c r="C438" s="12" t="s">
        <v>320</v>
      </c>
      <c r="D438" s="12" t="s">
        <v>8883</v>
      </c>
      <c r="E438" s="19" t="s">
        <v>5</v>
      </c>
      <c r="F438" s="19" t="s">
        <v>2434</v>
      </c>
      <c r="G438" s="19" t="s">
        <v>7777</v>
      </c>
      <c r="H438" s="12" t="s">
        <v>4119</v>
      </c>
      <c r="I438" s="20">
        <v>7692.5</v>
      </c>
      <c r="J438" s="12" t="s">
        <v>2325</v>
      </c>
      <c r="K438" s="12" t="s">
        <v>8884</v>
      </c>
      <c r="L438" s="12" t="s">
        <v>3987</v>
      </c>
      <c r="M438" s="12"/>
      <c r="N438" s="12" t="s">
        <v>7927</v>
      </c>
      <c r="O438" s="23">
        <v>0</v>
      </c>
      <c r="P438" s="23">
        <v>0</v>
      </c>
      <c r="Q438" s="23">
        <v>0</v>
      </c>
      <c r="R438" s="24">
        <v>0</v>
      </c>
      <c r="S438" s="25">
        <v>600</v>
      </c>
      <c r="U438" s="22" t="str">
        <f>IFERROR(VLOOKUP(B438,[1]Planilha1!$A$1:$B$34,2,FALSE),"Liberado")</f>
        <v>Liberado</v>
      </c>
    </row>
    <row r="439" spans="1:21" s="21" customFormat="1" ht="20.100000000000001" customHeight="1" x14ac:dyDescent="0.2">
      <c r="A439" s="12" t="s">
        <v>66</v>
      </c>
      <c r="B439" s="18" t="s">
        <v>249</v>
      </c>
      <c r="C439" s="12" t="s">
        <v>519</v>
      </c>
      <c r="D439" s="12" t="s">
        <v>8885</v>
      </c>
      <c r="E439" s="19" t="s">
        <v>5</v>
      </c>
      <c r="F439" s="19" t="s">
        <v>11</v>
      </c>
      <c r="G439" s="19" t="s">
        <v>8886</v>
      </c>
      <c r="H439" s="12" t="s">
        <v>4164</v>
      </c>
      <c r="I439" s="20">
        <v>18240</v>
      </c>
      <c r="J439" s="12" t="s">
        <v>2247</v>
      </c>
      <c r="K439" s="12" t="s">
        <v>8887</v>
      </c>
      <c r="L439" s="12" t="s">
        <v>2249</v>
      </c>
      <c r="M439" s="12"/>
      <c r="N439" s="12" t="s">
        <v>8888</v>
      </c>
      <c r="O439" s="23">
        <v>0</v>
      </c>
      <c r="P439" s="23">
        <v>18240</v>
      </c>
      <c r="Q439" s="23">
        <v>0</v>
      </c>
      <c r="R439" s="24">
        <v>0</v>
      </c>
      <c r="S439" s="25">
        <v>504</v>
      </c>
      <c r="U439" s="22" t="str">
        <f>IFERROR(VLOOKUP(B439,[1]Planilha1!$A$1:$B$34,2,FALSE),"Liberado")</f>
        <v>Liberado</v>
      </c>
    </row>
    <row r="440" spans="1:21" s="21" customFormat="1" ht="20.100000000000001" customHeight="1" x14ac:dyDescent="0.2">
      <c r="A440" s="12" t="s">
        <v>66</v>
      </c>
      <c r="B440" s="18" t="s">
        <v>249</v>
      </c>
      <c r="C440" s="12" t="s">
        <v>519</v>
      </c>
      <c r="D440" s="12" t="s">
        <v>8889</v>
      </c>
      <c r="E440" s="19" t="s">
        <v>5</v>
      </c>
      <c r="F440" s="19" t="s">
        <v>7910</v>
      </c>
      <c r="G440" s="19" t="s">
        <v>8890</v>
      </c>
      <c r="H440" s="12" t="s">
        <v>8348</v>
      </c>
      <c r="I440" s="20">
        <v>1490</v>
      </c>
      <c r="J440" s="12" t="s">
        <v>2247</v>
      </c>
      <c r="K440" s="12" t="s">
        <v>8891</v>
      </c>
      <c r="L440" s="12" t="s">
        <v>3215</v>
      </c>
      <c r="M440" s="12"/>
      <c r="N440" s="12" t="s">
        <v>8892</v>
      </c>
      <c r="O440" s="23">
        <v>0</v>
      </c>
      <c r="P440" s="23">
        <v>0</v>
      </c>
      <c r="Q440" s="23">
        <v>0</v>
      </c>
      <c r="R440" s="24">
        <v>0</v>
      </c>
      <c r="S440" s="25">
        <v>440</v>
      </c>
      <c r="U440" s="22" t="str">
        <f>IFERROR(VLOOKUP(B440,[1]Planilha1!$A$1:$B$34,2,FALSE),"Liberado")</f>
        <v>Liberado</v>
      </c>
    </row>
    <row r="441" spans="1:21" s="21" customFormat="1" ht="20.100000000000001" customHeight="1" x14ac:dyDescent="0.2">
      <c r="A441" s="12" t="s">
        <v>66</v>
      </c>
      <c r="B441" s="18" t="s">
        <v>249</v>
      </c>
      <c r="C441" s="12" t="s">
        <v>519</v>
      </c>
      <c r="D441" s="12" t="s">
        <v>8893</v>
      </c>
      <c r="E441" s="19" t="s">
        <v>5</v>
      </c>
      <c r="F441" s="19" t="s">
        <v>2244</v>
      </c>
      <c r="G441" s="19" t="s">
        <v>8894</v>
      </c>
      <c r="H441" s="12" t="s">
        <v>8895</v>
      </c>
      <c r="I441" s="20">
        <v>41000</v>
      </c>
      <c r="J441" s="12" t="s">
        <v>2325</v>
      </c>
      <c r="K441" s="12" t="s">
        <v>8896</v>
      </c>
      <c r="L441" s="12" t="s">
        <v>7926</v>
      </c>
      <c r="M441" s="12"/>
      <c r="N441" s="12" t="s">
        <v>7927</v>
      </c>
      <c r="O441" s="23">
        <v>0</v>
      </c>
      <c r="P441" s="23">
        <v>10000</v>
      </c>
      <c r="Q441" s="23">
        <v>0</v>
      </c>
      <c r="R441" s="24">
        <v>0</v>
      </c>
      <c r="S441" s="25">
        <v>120</v>
      </c>
      <c r="U441" s="22" t="str">
        <f>IFERROR(VLOOKUP(B441,[1]Planilha1!$A$1:$B$34,2,FALSE),"Liberado")</f>
        <v>Liberado</v>
      </c>
    </row>
    <row r="442" spans="1:21" s="21" customFormat="1" ht="20.100000000000001" customHeight="1" x14ac:dyDescent="0.2">
      <c r="A442" s="12" t="s">
        <v>66</v>
      </c>
      <c r="B442" s="18" t="s">
        <v>249</v>
      </c>
      <c r="C442" s="12" t="s">
        <v>556</v>
      </c>
      <c r="D442" s="12" t="s">
        <v>8897</v>
      </c>
      <c r="E442" s="19" t="s">
        <v>5</v>
      </c>
      <c r="F442" s="19" t="s">
        <v>7910</v>
      </c>
      <c r="G442" s="19" t="s">
        <v>8898</v>
      </c>
      <c r="H442" s="12" t="s">
        <v>8899</v>
      </c>
      <c r="I442" s="20">
        <v>1876.59</v>
      </c>
      <c r="J442" s="12" t="s">
        <v>2247</v>
      </c>
      <c r="K442" s="12" t="s">
        <v>8900</v>
      </c>
      <c r="L442" s="12" t="s">
        <v>7978</v>
      </c>
      <c r="M442" s="12"/>
      <c r="N442" s="12" t="s">
        <v>2323</v>
      </c>
      <c r="O442" s="23">
        <v>0</v>
      </c>
      <c r="P442" s="23">
        <v>12000</v>
      </c>
      <c r="Q442" s="23">
        <v>0</v>
      </c>
      <c r="R442" s="24">
        <v>0</v>
      </c>
      <c r="S442" s="25">
        <v>1040</v>
      </c>
      <c r="U442" s="22" t="str">
        <f>IFERROR(VLOOKUP(B442,[1]Planilha1!$A$1:$B$34,2,FALSE),"Liberado")</f>
        <v>Liberado</v>
      </c>
    </row>
    <row r="443" spans="1:21" s="21" customFormat="1" ht="20.100000000000001" customHeight="1" x14ac:dyDescent="0.2">
      <c r="A443" s="12" t="s">
        <v>66</v>
      </c>
      <c r="B443" s="18" t="s">
        <v>249</v>
      </c>
      <c r="C443" s="12" t="s">
        <v>556</v>
      </c>
      <c r="D443" s="12" t="s">
        <v>943</v>
      </c>
      <c r="E443" s="19" t="s">
        <v>5</v>
      </c>
      <c r="F443" s="19" t="s">
        <v>2244</v>
      </c>
      <c r="G443" s="19" t="s">
        <v>4153</v>
      </c>
      <c r="H443" s="12" t="s">
        <v>4149</v>
      </c>
      <c r="I443" s="20">
        <v>1449</v>
      </c>
      <c r="J443" s="12" t="s">
        <v>2325</v>
      </c>
      <c r="K443" s="12" t="s">
        <v>4154</v>
      </c>
      <c r="L443" s="12" t="s">
        <v>8901</v>
      </c>
      <c r="M443" s="12"/>
      <c r="N443" s="12" t="s">
        <v>7927</v>
      </c>
      <c r="O443" s="23">
        <v>0</v>
      </c>
      <c r="P443" s="23">
        <v>10000</v>
      </c>
      <c r="Q443" s="23">
        <v>0</v>
      </c>
      <c r="R443" s="24">
        <v>0</v>
      </c>
      <c r="S443" s="25">
        <v>1200</v>
      </c>
      <c r="U443" s="22" t="str">
        <f>IFERROR(VLOOKUP(B443,[1]Planilha1!$A$1:$B$34,2,FALSE),"Liberado")</f>
        <v>Liberado</v>
      </c>
    </row>
    <row r="444" spans="1:21" s="21" customFormat="1" ht="20.100000000000001" customHeight="1" x14ac:dyDescent="0.2">
      <c r="A444" s="12" t="s">
        <v>66</v>
      </c>
      <c r="B444" s="18" t="s">
        <v>249</v>
      </c>
      <c r="C444" s="12" t="s">
        <v>556</v>
      </c>
      <c r="D444" s="12" t="s">
        <v>944</v>
      </c>
      <c r="E444" s="19" t="s">
        <v>5</v>
      </c>
      <c r="F444" s="19" t="s">
        <v>2355</v>
      </c>
      <c r="G444" s="19" t="s">
        <v>4155</v>
      </c>
      <c r="H444" s="12" t="s">
        <v>4156</v>
      </c>
      <c r="I444" s="20">
        <v>30393.27</v>
      </c>
      <c r="J444" s="12" t="s">
        <v>2325</v>
      </c>
      <c r="K444" s="12" t="s">
        <v>4157</v>
      </c>
      <c r="L444" s="12" t="s">
        <v>2326</v>
      </c>
      <c r="M444" s="12"/>
      <c r="N444" s="12" t="s">
        <v>7927</v>
      </c>
      <c r="O444" s="23">
        <v>0</v>
      </c>
      <c r="P444" s="23">
        <v>10000</v>
      </c>
      <c r="Q444" s="23">
        <v>0</v>
      </c>
      <c r="R444" s="24">
        <v>0</v>
      </c>
      <c r="S444" s="25">
        <v>1000</v>
      </c>
      <c r="U444" s="22" t="str">
        <f>IFERROR(VLOOKUP(B444,[1]Planilha1!$A$1:$B$34,2,FALSE),"Liberado")</f>
        <v>Liberado</v>
      </c>
    </row>
    <row r="445" spans="1:21" s="21" customFormat="1" ht="20.100000000000001" customHeight="1" x14ac:dyDescent="0.2">
      <c r="A445" s="12" t="s">
        <v>66</v>
      </c>
      <c r="B445" s="18" t="s">
        <v>249</v>
      </c>
      <c r="C445" s="12" t="s">
        <v>556</v>
      </c>
      <c r="D445" s="12" t="s">
        <v>945</v>
      </c>
      <c r="E445" s="19" t="s">
        <v>5</v>
      </c>
      <c r="F445" s="19" t="s">
        <v>12</v>
      </c>
      <c r="G445" s="19" t="s">
        <v>4158</v>
      </c>
      <c r="H445" s="12" t="s">
        <v>3153</v>
      </c>
      <c r="I445" s="20">
        <v>30461.46</v>
      </c>
      <c r="J445" s="12" t="s">
        <v>2325</v>
      </c>
      <c r="K445" s="12" t="s">
        <v>4159</v>
      </c>
      <c r="L445" s="12" t="s">
        <v>3960</v>
      </c>
      <c r="M445" s="12"/>
      <c r="N445" s="12" t="s">
        <v>7927</v>
      </c>
      <c r="O445" s="23">
        <v>0</v>
      </c>
      <c r="P445" s="23">
        <v>10000</v>
      </c>
      <c r="Q445" s="23">
        <v>0</v>
      </c>
      <c r="R445" s="24">
        <v>0</v>
      </c>
      <c r="S445" s="25">
        <v>520</v>
      </c>
      <c r="U445" s="22" t="str">
        <f>IFERROR(VLOOKUP(B445,[1]Planilha1!$A$1:$B$34,2,FALSE),"Liberado")</f>
        <v>Liberado</v>
      </c>
    </row>
    <row r="446" spans="1:21" s="21" customFormat="1" ht="20.100000000000001" customHeight="1" x14ac:dyDescent="0.2">
      <c r="A446" s="12" t="s">
        <v>66</v>
      </c>
      <c r="B446" s="18" t="s">
        <v>249</v>
      </c>
      <c r="C446" s="12" t="s">
        <v>574</v>
      </c>
      <c r="D446" s="12" t="s">
        <v>946</v>
      </c>
      <c r="E446" s="19" t="s">
        <v>5</v>
      </c>
      <c r="F446" s="19" t="s">
        <v>2308</v>
      </c>
      <c r="G446" s="19" t="s">
        <v>4160</v>
      </c>
      <c r="H446" s="12" t="s">
        <v>4161</v>
      </c>
      <c r="I446" s="20">
        <v>19000</v>
      </c>
      <c r="J446" s="12" t="s">
        <v>2247</v>
      </c>
      <c r="K446" s="12" t="s">
        <v>4162</v>
      </c>
      <c r="L446" s="12" t="s">
        <v>3029</v>
      </c>
      <c r="M446" s="12"/>
      <c r="N446" s="12" t="s">
        <v>4163</v>
      </c>
      <c r="O446" s="23">
        <v>0</v>
      </c>
      <c r="P446" s="23">
        <v>19000</v>
      </c>
      <c r="Q446" s="23">
        <v>0</v>
      </c>
      <c r="R446" s="24">
        <v>0</v>
      </c>
      <c r="S446" s="25">
        <v>920</v>
      </c>
      <c r="U446" s="22" t="str">
        <f>IFERROR(VLOOKUP(B446,[1]Planilha1!$A$1:$B$34,2,FALSE),"Liberado")</f>
        <v>Liberado</v>
      </c>
    </row>
    <row r="447" spans="1:21" s="21" customFormat="1" ht="20.100000000000001" customHeight="1" x14ac:dyDescent="0.2">
      <c r="A447" s="12" t="s">
        <v>66</v>
      </c>
      <c r="B447" s="18" t="s">
        <v>249</v>
      </c>
      <c r="C447" s="12" t="s">
        <v>574</v>
      </c>
      <c r="D447" s="12" t="s">
        <v>8902</v>
      </c>
      <c r="E447" s="19" t="s">
        <v>5</v>
      </c>
      <c r="F447" s="19" t="s">
        <v>2244</v>
      </c>
      <c r="G447" s="19" t="s">
        <v>8903</v>
      </c>
      <c r="H447" s="12" t="s">
        <v>8904</v>
      </c>
      <c r="I447" s="20">
        <v>10000</v>
      </c>
      <c r="J447" s="12" t="s">
        <v>2325</v>
      </c>
      <c r="K447" s="12" t="s">
        <v>8905</v>
      </c>
      <c r="L447" s="12" t="s">
        <v>7869</v>
      </c>
      <c r="M447" s="12"/>
      <c r="N447" s="12" t="s">
        <v>8154</v>
      </c>
      <c r="O447" s="23">
        <v>0</v>
      </c>
      <c r="P447" s="23">
        <v>10000</v>
      </c>
      <c r="Q447" s="23">
        <v>0</v>
      </c>
      <c r="R447" s="24">
        <v>0</v>
      </c>
      <c r="S447" s="25">
        <v>96</v>
      </c>
      <c r="U447" s="22" t="str">
        <f>IFERROR(VLOOKUP(B447,[1]Planilha1!$A$1:$B$34,2,FALSE),"Liberado")</f>
        <v>Liberado</v>
      </c>
    </row>
    <row r="448" spans="1:21" s="21" customFormat="1" ht="20.100000000000001" customHeight="1" x14ac:dyDescent="0.2">
      <c r="A448" s="12" t="s">
        <v>66</v>
      </c>
      <c r="B448" s="18" t="s">
        <v>249</v>
      </c>
      <c r="C448" s="12" t="s">
        <v>323</v>
      </c>
      <c r="D448" s="12" t="s">
        <v>947</v>
      </c>
      <c r="E448" s="19" t="s">
        <v>5</v>
      </c>
      <c r="F448" s="19" t="s">
        <v>10</v>
      </c>
      <c r="G448" s="19" t="s">
        <v>4165</v>
      </c>
      <c r="H448" s="12" t="s">
        <v>4166</v>
      </c>
      <c r="I448" s="20">
        <v>1471.5</v>
      </c>
      <c r="J448" s="12" t="s">
        <v>2325</v>
      </c>
      <c r="K448" s="12" t="s">
        <v>4167</v>
      </c>
      <c r="L448" s="12" t="s">
        <v>3025</v>
      </c>
      <c r="M448" s="12"/>
      <c r="N448" s="12" t="s">
        <v>7927</v>
      </c>
      <c r="O448" s="23">
        <v>0</v>
      </c>
      <c r="P448" s="23">
        <v>10000</v>
      </c>
      <c r="Q448" s="23">
        <v>0</v>
      </c>
      <c r="R448" s="24">
        <v>0</v>
      </c>
      <c r="S448" s="25">
        <v>1160</v>
      </c>
      <c r="U448" s="22" t="str">
        <f>IFERROR(VLOOKUP(B448,[1]Planilha1!$A$1:$B$34,2,FALSE),"Liberado")</f>
        <v>Liberado</v>
      </c>
    </row>
    <row r="449" spans="1:53" s="21" customFormat="1" ht="20.100000000000001" customHeight="1" x14ac:dyDescent="0.2">
      <c r="A449" s="12" t="s">
        <v>66</v>
      </c>
      <c r="B449" s="18" t="s">
        <v>249</v>
      </c>
      <c r="C449" s="12" t="s">
        <v>323</v>
      </c>
      <c r="D449" s="12" t="s">
        <v>948</v>
      </c>
      <c r="E449" s="19" t="s">
        <v>5</v>
      </c>
      <c r="F449" s="19" t="s">
        <v>2244</v>
      </c>
      <c r="G449" s="19" t="s">
        <v>4168</v>
      </c>
      <c r="H449" s="12" t="s">
        <v>2802</v>
      </c>
      <c r="I449" s="20">
        <v>31520</v>
      </c>
      <c r="J449" s="12" t="s">
        <v>2325</v>
      </c>
      <c r="K449" s="12" t="s">
        <v>4169</v>
      </c>
      <c r="L449" s="12" t="s">
        <v>2334</v>
      </c>
      <c r="M449" s="12"/>
      <c r="N449" s="12" t="s">
        <v>8111</v>
      </c>
      <c r="O449" s="23">
        <v>0</v>
      </c>
      <c r="P449" s="23">
        <v>10000</v>
      </c>
      <c r="Q449" s="23">
        <v>0</v>
      </c>
      <c r="R449" s="24">
        <v>0</v>
      </c>
      <c r="S449" s="25">
        <v>1000</v>
      </c>
      <c r="U449" s="22" t="str">
        <f>IFERROR(VLOOKUP(B449,[1]Planilha1!$A$1:$B$34,2,FALSE),"Liberado")</f>
        <v>Liberado</v>
      </c>
    </row>
    <row r="450" spans="1:53" s="21" customFormat="1" ht="20.100000000000001" customHeight="1" x14ac:dyDescent="0.2">
      <c r="A450" s="12" t="s">
        <v>66</v>
      </c>
      <c r="B450" s="18" t="s">
        <v>249</v>
      </c>
      <c r="C450" s="12" t="s">
        <v>323</v>
      </c>
      <c r="D450" s="12" t="s">
        <v>8906</v>
      </c>
      <c r="E450" s="19" t="s">
        <v>5</v>
      </c>
      <c r="F450" s="19" t="s">
        <v>2244</v>
      </c>
      <c r="G450" s="19" t="s">
        <v>8907</v>
      </c>
      <c r="H450" s="12" t="s">
        <v>8908</v>
      </c>
      <c r="I450" s="20">
        <v>8737.5</v>
      </c>
      <c r="J450" s="12" t="s">
        <v>2247</v>
      </c>
      <c r="K450" s="12" t="s">
        <v>8909</v>
      </c>
      <c r="L450" s="12" t="s">
        <v>7875</v>
      </c>
      <c r="M450" s="12"/>
      <c r="N450" s="12" t="s">
        <v>2475</v>
      </c>
      <c r="O450" s="23">
        <v>0</v>
      </c>
      <c r="P450" s="23">
        <v>12000</v>
      </c>
      <c r="Q450" s="23">
        <v>0</v>
      </c>
      <c r="R450" s="24">
        <v>0</v>
      </c>
      <c r="S450" s="25">
        <v>80</v>
      </c>
      <c r="U450" s="22" t="str">
        <f>IFERROR(VLOOKUP(B450,[1]Planilha1!$A$1:$B$34,2,FALSE),"Liberado")</f>
        <v>Liberado</v>
      </c>
    </row>
    <row r="451" spans="1:53" s="21" customFormat="1" ht="20.100000000000001" customHeight="1" x14ac:dyDescent="0.2">
      <c r="A451" s="12" t="s">
        <v>66</v>
      </c>
      <c r="B451" s="18" t="s">
        <v>249</v>
      </c>
      <c r="C451" s="12" t="s">
        <v>323</v>
      </c>
      <c r="D451" s="12" t="s">
        <v>949</v>
      </c>
      <c r="E451" s="19" t="s">
        <v>5</v>
      </c>
      <c r="F451" s="19" t="s">
        <v>2543</v>
      </c>
      <c r="G451" s="19" t="s">
        <v>4170</v>
      </c>
      <c r="H451" s="12" t="s">
        <v>4171</v>
      </c>
      <c r="I451" s="20">
        <v>54803.88</v>
      </c>
      <c r="J451" s="12" t="s">
        <v>2247</v>
      </c>
      <c r="K451" s="12" t="s">
        <v>4172</v>
      </c>
      <c r="L451" s="12" t="s">
        <v>8336</v>
      </c>
      <c r="M451" s="12"/>
      <c r="N451" s="12" t="s">
        <v>2323</v>
      </c>
      <c r="O451" s="23">
        <v>0</v>
      </c>
      <c r="P451" s="23">
        <v>0</v>
      </c>
      <c r="Q451" s="23">
        <v>0</v>
      </c>
      <c r="R451" s="24">
        <v>0</v>
      </c>
      <c r="S451" s="25">
        <v>960</v>
      </c>
      <c r="U451" s="22" t="str">
        <f>IFERROR(VLOOKUP(B451,[1]Planilha1!$A$1:$B$34,2,FALSE),"Liberado")</f>
        <v>Liberado</v>
      </c>
    </row>
    <row r="452" spans="1:53" s="21" customFormat="1" ht="20.100000000000001" customHeight="1" x14ac:dyDescent="0.2">
      <c r="A452" s="12" t="s">
        <v>66</v>
      </c>
      <c r="B452" s="18" t="s">
        <v>249</v>
      </c>
      <c r="C452" s="12" t="s">
        <v>323</v>
      </c>
      <c r="D452" s="12" t="s">
        <v>950</v>
      </c>
      <c r="E452" s="19" t="s">
        <v>5</v>
      </c>
      <c r="F452" s="19" t="s">
        <v>2244</v>
      </c>
      <c r="G452" s="19" t="s">
        <v>4173</v>
      </c>
      <c r="H452" s="12" t="s">
        <v>2336</v>
      </c>
      <c r="I452" s="20">
        <v>2856.38</v>
      </c>
      <c r="J452" s="12" t="s">
        <v>2247</v>
      </c>
      <c r="K452" s="12" t="s">
        <v>4174</v>
      </c>
      <c r="L452" s="12" t="s">
        <v>3974</v>
      </c>
      <c r="M452" s="12"/>
      <c r="N452" s="12" t="s">
        <v>4175</v>
      </c>
      <c r="O452" s="23">
        <v>0</v>
      </c>
      <c r="P452" s="23">
        <v>0</v>
      </c>
      <c r="Q452" s="23">
        <v>0</v>
      </c>
      <c r="R452" s="24">
        <v>0</v>
      </c>
      <c r="S452" s="25">
        <v>320</v>
      </c>
      <c r="U452" s="22" t="str">
        <f>IFERROR(VLOOKUP(B452,[1]Planilha1!$A$1:$B$34,2,FALSE),"Liberado")</f>
        <v>Liberado</v>
      </c>
    </row>
    <row r="453" spans="1:53" s="21" customFormat="1" ht="20.100000000000001" customHeight="1" x14ac:dyDescent="0.2">
      <c r="A453" s="12" t="s">
        <v>66</v>
      </c>
      <c r="B453" s="18" t="s">
        <v>249</v>
      </c>
      <c r="C453" s="12" t="s">
        <v>667</v>
      </c>
      <c r="D453" s="12" t="s">
        <v>951</v>
      </c>
      <c r="E453" s="19" t="s">
        <v>5</v>
      </c>
      <c r="F453" s="19" t="s">
        <v>4176</v>
      </c>
      <c r="G453" s="19" t="s">
        <v>4177</v>
      </c>
      <c r="H453" s="12" t="s">
        <v>4178</v>
      </c>
      <c r="I453" s="20">
        <v>4006.91</v>
      </c>
      <c r="J453" s="12" t="s">
        <v>2247</v>
      </c>
      <c r="K453" s="12" t="s">
        <v>4179</v>
      </c>
      <c r="L453" s="12" t="s">
        <v>3215</v>
      </c>
      <c r="M453" s="12"/>
      <c r="N453" s="12" t="s">
        <v>3889</v>
      </c>
      <c r="O453" s="23">
        <v>0</v>
      </c>
      <c r="P453" s="23">
        <v>10000</v>
      </c>
      <c r="Q453" s="23">
        <v>0</v>
      </c>
      <c r="R453" s="24">
        <v>0</v>
      </c>
      <c r="S453" s="25">
        <v>1440</v>
      </c>
      <c r="U453" s="22" t="str">
        <f>IFERROR(VLOOKUP(B453,[1]Planilha1!$A$1:$B$34,2,FALSE),"Liberado")</f>
        <v>Liberado</v>
      </c>
    </row>
    <row r="454" spans="1:53" s="21" customFormat="1" ht="20.100000000000001" customHeight="1" x14ac:dyDescent="0.2">
      <c r="A454" s="12" t="s">
        <v>66</v>
      </c>
      <c r="B454" s="18" t="s">
        <v>249</v>
      </c>
      <c r="C454" s="12" t="s">
        <v>667</v>
      </c>
      <c r="D454" s="12" t="s">
        <v>8910</v>
      </c>
      <c r="E454" s="19" t="s">
        <v>5</v>
      </c>
      <c r="F454" s="19" t="s">
        <v>2273</v>
      </c>
      <c r="G454" s="19" t="s">
        <v>8911</v>
      </c>
      <c r="H454" s="12" t="s">
        <v>4113</v>
      </c>
      <c r="I454" s="20">
        <v>17211.349999999999</v>
      </c>
      <c r="J454" s="12" t="s">
        <v>2247</v>
      </c>
      <c r="K454" s="12" t="s">
        <v>8912</v>
      </c>
      <c r="L454" s="12" t="s">
        <v>7875</v>
      </c>
      <c r="M454" s="12"/>
      <c r="N454" s="12" t="s">
        <v>3154</v>
      </c>
      <c r="O454" s="23">
        <v>0</v>
      </c>
      <c r="P454" s="23">
        <v>12000</v>
      </c>
      <c r="Q454" s="23">
        <v>0</v>
      </c>
      <c r="R454" s="24">
        <v>0</v>
      </c>
      <c r="S454" s="25">
        <v>80</v>
      </c>
      <c r="U454" s="22" t="str">
        <f>IFERROR(VLOOKUP(B454,[1]Planilha1!$A$1:$B$34,2,FALSE),"Liberado")</f>
        <v>Liberado</v>
      </c>
    </row>
    <row r="455" spans="1:53" s="21" customFormat="1" ht="20.100000000000001" customHeight="1" x14ac:dyDescent="0.2">
      <c r="A455" s="12" t="s">
        <v>66</v>
      </c>
      <c r="B455" s="18" t="s">
        <v>249</v>
      </c>
      <c r="C455" s="12" t="s">
        <v>671</v>
      </c>
      <c r="D455" s="12" t="s">
        <v>952</v>
      </c>
      <c r="E455" s="19" t="s">
        <v>5</v>
      </c>
      <c r="F455" s="19" t="s">
        <v>2244</v>
      </c>
      <c r="G455" s="19" t="s">
        <v>4180</v>
      </c>
      <c r="H455" s="12" t="s">
        <v>3607</v>
      </c>
      <c r="I455" s="20">
        <v>16260.99</v>
      </c>
      <c r="J455" s="12" t="s">
        <v>2325</v>
      </c>
      <c r="K455" s="12" t="s">
        <v>4181</v>
      </c>
      <c r="L455" s="12" t="s">
        <v>4048</v>
      </c>
      <c r="M455" s="12"/>
      <c r="N455" s="12" t="s">
        <v>7927</v>
      </c>
      <c r="O455" s="23">
        <v>0</v>
      </c>
      <c r="P455" s="23">
        <v>10000</v>
      </c>
      <c r="Q455" s="23">
        <v>0</v>
      </c>
      <c r="R455" s="24">
        <v>0</v>
      </c>
      <c r="S455" s="25">
        <v>800</v>
      </c>
      <c r="U455" s="22" t="str">
        <f>IFERROR(VLOOKUP(B455,[1]Planilha1!$A$1:$B$34,2,FALSE),"Liberado")</f>
        <v>Liberado</v>
      </c>
    </row>
    <row r="456" spans="1:53" s="21" customFormat="1" ht="20.100000000000001" customHeight="1" x14ac:dyDescent="0.2">
      <c r="A456" s="12" t="s">
        <v>66</v>
      </c>
      <c r="B456" s="18" t="s">
        <v>249</v>
      </c>
      <c r="C456" s="12" t="s">
        <v>671</v>
      </c>
      <c r="D456" s="12" t="s">
        <v>953</v>
      </c>
      <c r="E456" s="19" t="s">
        <v>5</v>
      </c>
      <c r="F456" s="19" t="s">
        <v>6</v>
      </c>
      <c r="G456" s="19" t="s">
        <v>4182</v>
      </c>
      <c r="H456" s="12" t="s">
        <v>4166</v>
      </c>
      <c r="I456" s="20">
        <v>16101.65</v>
      </c>
      <c r="J456" s="12" t="s">
        <v>2247</v>
      </c>
      <c r="K456" s="12" t="s">
        <v>4183</v>
      </c>
      <c r="L456" s="12" t="s">
        <v>2249</v>
      </c>
      <c r="M456" s="12"/>
      <c r="N456" s="12" t="s">
        <v>2323</v>
      </c>
      <c r="O456" s="23">
        <v>0</v>
      </c>
      <c r="P456" s="23">
        <v>16101.65</v>
      </c>
      <c r="Q456" s="23">
        <v>0</v>
      </c>
      <c r="R456" s="24">
        <v>0</v>
      </c>
      <c r="S456" s="25">
        <v>1040</v>
      </c>
      <c r="U456" s="22" t="str">
        <f>IFERROR(VLOOKUP(B456,[1]Planilha1!$A$1:$B$34,2,FALSE),"Liberado")</f>
        <v>Liberado</v>
      </c>
    </row>
    <row r="457" spans="1:53" s="21" customFormat="1" ht="20.100000000000001" customHeight="1" x14ac:dyDescent="0.2">
      <c r="A457" s="12" t="s">
        <v>66</v>
      </c>
      <c r="B457" s="18" t="s">
        <v>249</v>
      </c>
      <c r="C457" s="12" t="s">
        <v>674</v>
      </c>
      <c r="D457" s="12" t="s">
        <v>8913</v>
      </c>
      <c r="E457" s="19" t="s">
        <v>5</v>
      </c>
      <c r="F457" s="19" t="s">
        <v>16</v>
      </c>
      <c r="G457" s="19" t="s">
        <v>8914</v>
      </c>
      <c r="H457" s="12" t="s">
        <v>4166</v>
      </c>
      <c r="I457" s="20">
        <v>5336.34</v>
      </c>
      <c r="J457" s="12" t="s">
        <v>2247</v>
      </c>
      <c r="K457" s="12" t="s">
        <v>8915</v>
      </c>
      <c r="L457" s="12" t="s">
        <v>2249</v>
      </c>
      <c r="M457" s="12"/>
      <c r="N457" s="12" t="s">
        <v>2475</v>
      </c>
      <c r="O457" s="23">
        <v>0</v>
      </c>
      <c r="P457" s="23">
        <v>15000</v>
      </c>
      <c r="Q457" s="23">
        <v>0</v>
      </c>
      <c r="R457" s="24">
        <v>0</v>
      </c>
      <c r="S457" s="25">
        <v>120</v>
      </c>
      <c r="U457" s="22" t="str">
        <f>IFERROR(VLOOKUP(B457,[1]Planilha1!$A$1:$B$34,2,FALSE),"Liberado")</f>
        <v>Liberado</v>
      </c>
    </row>
    <row r="458" spans="1:53" s="21" customFormat="1" ht="20.100000000000001" customHeight="1" x14ac:dyDescent="0.2">
      <c r="A458" s="12" t="s">
        <v>66</v>
      </c>
      <c r="B458" s="18" t="s">
        <v>249</v>
      </c>
      <c r="C458" s="12" t="s">
        <v>674</v>
      </c>
      <c r="D458" s="12" t="s">
        <v>954</v>
      </c>
      <c r="E458" s="19" t="s">
        <v>5</v>
      </c>
      <c r="F458" s="19" t="s">
        <v>2273</v>
      </c>
      <c r="G458" s="19" t="s">
        <v>4184</v>
      </c>
      <c r="H458" s="12" t="s">
        <v>3607</v>
      </c>
      <c r="I458" s="20">
        <v>12000</v>
      </c>
      <c r="J458" s="12" t="s">
        <v>2247</v>
      </c>
      <c r="K458" s="12" t="s">
        <v>4185</v>
      </c>
      <c r="L458" s="12" t="s">
        <v>2249</v>
      </c>
      <c r="M458" s="12"/>
      <c r="N458" s="12" t="s">
        <v>4186</v>
      </c>
      <c r="O458" s="23">
        <v>0</v>
      </c>
      <c r="P458" s="23">
        <v>10000</v>
      </c>
      <c r="Q458" s="23">
        <v>0</v>
      </c>
      <c r="R458" s="24">
        <v>0</v>
      </c>
      <c r="S458" s="25">
        <v>520</v>
      </c>
      <c r="U458" s="22" t="str">
        <f>IFERROR(VLOOKUP(B458,[1]Planilha1!$A$1:$B$34,2,FALSE),"Liberado")</f>
        <v>Liberado</v>
      </c>
    </row>
    <row r="459" spans="1:53" s="21" customFormat="1" ht="20.100000000000001" customHeight="1" x14ac:dyDescent="0.2">
      <c r="A459" s="12" t="s">
        <v>66</v>
      </c>
      <c r="B459" s="18" t="s">
        <v>249</v>
      </c>
      <c r="C459" s="12" t="s">
        <v>689</v>
      </c>
      <c r="D459" s="12" t="s">
        <v>955</v>
      </c>
      <c r="E459" s="19" t="s">
        <v>5</v>
      </c>
      <c r="F459" s="19" t="s">
        <v>2273</v>
      </c>
      <c r="G459" s="19" t="s">
        <v>4187</v>
      </c>
      <c r="H459" s="12" t="s">
        <v>4164</v>
      </c>
      <c r="I459" s="20">
        <v>10000</v>
      </c>
      <c r="J459" s="12" t="s">
        <v>2247</v>
      </c>
      <c r="K459" s="12" t="s">
        <v>4188</v>
      </c>
      <c r="L459" s="12" t="s">
        <v>2322</v>
      </c>
      <c r="M459" s="12"/>
      <c r="N459" s="12" t="s">
        <v>2323</v>
      </c>
      <c r="O459" s="23">
        <v>0</v>
      </c>
      <c r="P459" s="23">
        <v>3657.39</v>
      </c>
      <c r="Q459" s="23">
        <v>0</v>
      </c>
      <c r="R459" s="24">
        <v>0</v>
      </c>
      <c r="S459" s="25">
        <v>440</v>
      </c>
      <c r="U459" s="22" t="str">
        <f>IFERROR(VLOOKUP(B459,[1]Planilha1!$A$1:$B$34,2,FALSE),"Liberado")</f>
        <v>Liberado</v>
      </c>
    </row>
    <row r="460" spans="1:53" s="21" customFormat="1" ht="20.100000000000001" customHeight="1" x14ac:dyDescent="0.2">
      <c r="A460" s="12" t="s">
        <v>66</v>
      </c>
      <c r="B460" s="18" t="s">
        <v>249</v>
      </c>
      <c r="C460" s="12" t="s">
        <v>519</v>
      </c>
      <c r="D460" s="12" t="s">
        <v>1108</v>
      </c>
      <c r="E460" s="19" t="s">
        <v>5</v>
      </c>
      <c r="F460" s="19" t="s">
        <v>2244</v>
      </c>
      <c r="G460" s="19" t="s">
        <v>4593</v>
      </c>
      <c r="H460" s="12" t="s">
        <v>4594</v>
      </c>
      <c r="I460" s="20">
        <v>20000</v>
      </c>
      <c r="J460" s="12" t="s">
        <v>2270</v>
      </c>
      <c r="K460" s="12" t="s">
        <v>4595</v>
      </c>
      <c r="L460" s="12" t="s">
        <v>2767</v>
      </c>
      <c r="M460" s="12"/>
      <c r="N460" s="12" t="s">
        <v>3807</v>
      </c>
      <c r="O460" s="23">
        <v>0</v>
      </c>
      <c r="P460" s="23">
        <v>10000</v>
      </c>
      <c r="Q460" s="23">
        <v>0</v>
      </c>
      <c r="R460" s="24">
        <v>0</v>
      </c>
      <c r="S460" s="25">
        <v>840</v>
      </c>
      <c r="U460" s="22" t="str">
        <f>IFERROR(VLOOKUP(B460,[1]Planilha1!$A$1:$B$34,2,FALSE),"Liberado")</f>
        <v>Liberado</v>
      </c>
    </row>
    <row r="461" spans="1:53" s="21" customFormat="1" ht="20.100000000000001" customHeight="1" x14ac:dyDescent="0.2">
      <c r="A461" s="12" t="s">
        <v>66</v>
      </c>
      <c r="B461" s="18" t="s">
        <v>249</v>
      </c>
      <c r="C461" s="12" t="s">
        <v>556</v>
      </c>
      <c r="D461" s="12" t="s">
        <v>1111</v>
      </c>
      <c r="E461" s="19" t="s">
        <v>5</v>
      </c>
      <c r="F461" s="19" t="s">
        <v>2255</v>
      </c>
      <c r="G461" s="19" t="s">
        <v>4602</v>
      </c>
      <c r="H461" s="12" t="s">
        <v>4603</v>
      </c>
      <c r="I461" s="20">
        <v>58772</v>
      </c>
      <c r="J461" s="12" t="s">
        <v>2270</v>
      </c>
      <c r="K461" s="12" t="s">
        <v>4604</v>
      </c>
      <c r="L461" s="12" t="s">
        <v>3000</v>
      </c>
      <c r="M461" s="12"/>
      <c r="N461" s="12" t="s">
        <v>4605</v>
      </c>
      <c r="O461" s="23">
        <v>0</v>
      </c>
      <c r="P461" s="23">
        <v>11000</v>
      </c>
      <c r="Q461" s="23">
        <v>0</v>
      </c>
      <c r="R461" s="24">
        <v>0</v>
      </c>
      <c r="S461" s="25">
        <v>737.6</v>
      </c>
      <c r="U461" s="22" t="str">
        <f>IFERROR(VLOOKUP(B461,[1]Planilha1!$A$1:$B$34,2,FALSE),"Liberado")</f>
        <v>Liberado</v>
      </c>
    </row>
    <row r="462" spans="1:53" s="21" customFormat="1" ht="20.100000000000001" customHeight="1" x14ac:dyDescent="0.2">
      <c r="A462" s="27" t="s">
        <v>147</v>
      </c>
      <c r="B462" s="28" t="s">
        <v>249</v>
      </c>
      <c r="C462" s="27" t="s">
        <v>337</v>
      </c>
      <c r="D462" s="27" t="s">
        <v>1958</v>
      </c>
      <c r="E462" s="27" t="s">
        <v>11130</v>
      </c>
      <c r="F462" s="27" t="s">
        <v>6528</v>
      </c>
      <c r="G462" s="27" t="s">
        <v>6804</v>
      </c>
      <c r="H462" s="27" t="s">
        <v>6805</v>
      </c>
      <c r="I462" s="29">
        <v>0</v>
      </c>
      <c r="J462" s="27" t="s">
        <v>6722</v>
      </c>
      <c r="K462" s="27" t="s">
        <v>11454</v>
      </c>
      <c r="L462" s="27" t="s">
        <v>6531</v>
      </c>
      <c r="M462" s="30" t="s">
        <v>6531</v>
      </c>
      <c r="N462" s="27" t="s">
        <v>11620</v>
      </c>
      <c r="O462" s="23">
        <v>0</v>
      </c>
      <c r="P462" s="23">
        <v>0</v>
      </c>
      <c r="Q462" s="23">
        <v>0</v>
      </c>
      <c r="R462" s="24">
        <v>0</v>
      </c>
      <c r="S462" s="25">
        <v>0</v>
      </c>
      <c r="T462" s="32"/>
      <c r="U462" s="22" t="str">
        <f>IFERROR(VLOOKUP(B462,[1]Planilha1!$A$1:$B$34,2,FALSE),"Liberado")</f>
        <v>Liberado</v>
      </c>
      <c r="V462" s="31"/>
      <c r="W462" s="31"/>
      <c r="X462" s="31"/>
      <c r="Y462" s="31"/>
      <c r="Z462" s="31"/>
      <c r="AA462" s="31"/>
      <c r="AB462" s="31"/>
      <c r="AC462" s="31"/>
      <c r="AD462" s="31"/>
      <c r="AE462" s="31"/>
      <c r="AF462" s="31"/>
      <c r="AG462" s="31"/>
      <c r="AH462" s="31"/>
      <c r="AI462" s="31"/>
      <c r="AJ462" s="31"/>
      <c r="AK462" s="31"/>
      <c r="AL462" s="31"/>
      <c r="AM462" s="31"/>
      <c r="AN462" s="31"/>
      <c r="AO462" s="31"/>
      <c r="AP462" s="31"/>
      <c r="AQ462" s="31"/>
      <c r="AR462" s="31"/>
      <c r="AS462" s="31"/>
      <c r="AT462" s="31"/>
      <c r="AU462" s="31"/>
      <c r="AV462" s="31"/>
      <c r="AW462" s="31"/>
      <c r="AX462" s="31"/>
      <c r="AY462" s="31"/>
      <c r="AZ462" s="31"/>
      <c r="BA462" s="31"/>
    </row>
    <row r="463" spans="1:53" s="21" customFormat="1" ht="20.100000000000001" customHeight="1" x14ac:dyDescent="0.2">
      <c r="A463" s="27" t="s">
        <v>147</v>
      </c>
      <c r="B463" s="28" t="s">
        <v>249</v>
      </c>
      <c r="C463" s="27" t="s">
        <v>337</v>
      </c>
      <c r="D463" s="27" t="s">
        <v>2179</v>
      </c>
      <c r="E463" s="27" t="s">
        <v>7</v>
      </c>
      <c r="F463" s="27" t="s">
        <v>6507</v>
      </c>
      <c r="G463" s="27" t="s">
        <v>7313</v>
      </c>
      <c r="H463" s="27" t="s">
        <v>7314</v>
      </c>
      <c r="I463" s="29">
        <v>30000</v>
      </c>
      <c r="J463" s="27" t="s">
        <v>6510</v>
      </c>
      <c r="K463" s="27" t="s">
        <v>11982</v>
      </c>
      <c r="L463" s="27" t="s">
        <v>6673</v>
      </c>
      <c r="M463" s="30" t="s">
        <v>6531</v>
      </c>
      <c r="N463" s="27" t="s">
        <v>7315</v>
      </c>
      <c r="O463" s="23">
        <v>109060.91</v>
      </c>
      <c r="P463" s="23">
        <v>0</v>
      </c>
      <c r="Q463" s="23">
        <v>0</v>
      </c>
      <c r="R463" s="24">
        <v>109060.91</v>
      </c>
      <c r="S463" s="25">
        <v>0</v>
      </c>
      <c r="T463" s="32"/>
      <c r="U463" s="22" t="str">
        <f>IFERROR(VLOOKUP(B463,[1]Planilha1!$A$1:$B$34,2,FALSE),"Liberado")</f>
        <v>Liberado</v>
      </c>
      <c r="V463" s="31"/>
      <c r="W463" s="31"/>
      <c r="X463" s="31"/>
      <c r="Y463" s="31"/>
      <c r="Z463" s="31"/>
      <c r="AA463" s="31"/>
      <c r="AB463" s="31"/>
      <c r="AC463" s="31"/>
      <c r="AD463" s="31"/>
      <c r="AE463" s="31"/>
      <c r="AF463" s="31"/>
      <c r="AG463" s="31"/>
      <c r="AH463" s="31"/>
      <c r="AI463" s="31"/>
      <c r="AJ463" s="31"/>
      <c r="AK463" s="31"/>
      <c r="AL463" s="31"/>
      <c r="AM463" s="31"/>
      <c r="AN463" s="31"/>
      <c r="AO463" s="31"/>
      <c r="AP463" s="31"/>
      <c r="AQ463" s="31"/>
      <c r="AR463" s="31"/>
      <c r="AS463" s="31"/>
      <c r="AT463" s="31"/>
      <c r="AU463" s="31"/>
      <c r="AV463" s="31"/>
      <c r="AW463" s="31"/>
      <c r="AX463" s="31"/>
      <c r="AY463" s="31"/>
      <c r="AZ463" s="31"/>
      <c r="BA463" s="31"/>
    </row>
    <row r="464" spans="1:53" s="21" customFormat="1" ht="20.100000000000001" customHeight="1" x14ac:dyDescent="0.2">
      <c r="A464" s="40" t="s">
        <v>169</v>
      </c>
      <c r="B464" s="41" t="s">
        <v>249</v>
      </c>
      <c r="C464" s="14">
        <v>1</v>
      </c>
      <c r="D464" s="40" t="s">
        <v>2221</v>
      </c>
      <c r="E464" s="42" t="s">
        <v>2220</v>
      </c>
      <c r="F464" s="43" t="s">
        <v>7389</v>
      </c>
      <c r="G464" s="36" t="s">
        <v>7425</v>
      </c>
      <c r="H464" s="40" t="s">
        <v>2221</v>
      </c>
      <c r="I464" s="44">
        <v>952.03</v>
      </c>
      <c r="J464" s="40" t="s">
        <v>7391</v>
      </c>
      <c r="K464" s="40" t="s">
        <v>7426</v>
      </c>
      <c r="L464" s="40" t="s">
        <v>7402</v>
      </c>
      <c r="M464" s="42" t="s">
        <v>40</v>
      </c>
      <c r="N464" s="40" t="s">
        <v>7852</v>
      </c>
      <c r="O464" s="23">
        <v>0</v>
      </c>
      <c r="P464" s="23">
        <v>952.03</v>
      </c>
      <c r="Q464" s="23">
        <v>0</v>
      </c>
      <c r="R464" s="24">
        <v>0</v>
      </c>
      <c r="S464" s="25">
        <v>0</v>
      </c>
      <c r="T464" s="32"/>
      <c r="U464" s="22" t="str">
        <f>IFERROR(VLOOKUP(B464,[1]Planilha1!$A$1:$B$34,2,FALSE),"Liberado")</f>
        <v>Liberado</v>
      </c>
      <c r="V464" s="45"/>
      <c r="W464" s="45"/>
      <c r="X464" s="45"/>
      <c r="Y464" s="45"/>
      <c r="Z464" s="45"/>
      <c r="AA464" s="45"/>
      <c r="AB464" s="45"/>
      <c r="AC464" s="45"/>
      <c r="AD464" s="45"/>
      <c r="AE464" s="45"/>
      <c r="AF464" s="45"/>
      <c r="AG464" s="45"/>
      <c r="AH464" s="45"/>
      <c r="AI464" s="45"/>
      <c r="AJ464" s="45"/>
      <c r="AK464" s="45"/>
      <c r="AL464" s="45"/>
      <c r="AM464" s="45"/>
      <c r="AN464" s="45"/>
      <c r="AO464" s="45"/>
      <c r="AP464" s="45"/>
      <c r="AQ464" s="45"/>
      <c r="AR464" s="45"/>
      <c r="AS464" s="45"/>
      <c r="AT464" s="45"/>
      <c r="AU464" s="45"/>
      <c r="AV464" s="45"/>
      <c r="AW464" s="45"/>
      <c r="AX464" s="45"/>
      <c r="AY464" s="45"/>
      <c r="AZ464" s="45"/>
      <c r="BA464" s="45"/>
    </row>
    <row r="465" spans="1:53" s="21" customFormat="1" ht="20.100000000000001" customHeight="1" x14ac:dyDescent="0.2">
      <c r="A465" s="40" t="s">
        <v>169</v>
      </c>
      <c r="B465" s="41" t="s">
        <v>249</v>
      </c>
      <c r="C465" s="14">
        <v>1</v>
      </c>
      <c r="D465" s="40" t="s">
        <v>2221</v>
      </c>
      <c r="E465" s="42" t="s">
        <v>2220</v>
      </c>
      <c r="F465" s="43" t="s">
        <v>7389</v>
      </c>
      <c r="G465" s="36" t="s">
        <v>7427</v>
      </c>
      <c r="H465" s="40" t="s">
        <v>2221</v>
      </c>
      <c r="I465" s="44">
        <v>1146.04</v>
      </c>
      <c r="J465" s="40" t="s">
        <v>7391</v>
      </c>
      <c r="K465" s="40" t="s">
        <v>7426</v>
      </c>
      <c r="L465" s="40" t="s">
        <v>7402</v>
      </c>
      <c r="M465" s="42" t="s">
        <v>40</v>
      </c>
      <c r="N465" s="40" t="s">
        <v>7852</v>
      </c>
      <c r="O465" s="23">
        <v>0</v>
      </c>
      <c r="P465" s="23">
        <v>1146.04</v>
      </c>
      <c r="Q465" s="23">
        <v>0</v>
      </c>
      <c r="R465" s="24">
        <v>0</v>
      </c>
      <c r="S465" s="25">
        <v>0</v>
      </c>
      <c r="T465" s="32"/>
      <c r="U465" s="22" t="str">
        <f>IFERROR(VLOOKUP(B465,[1]Planilha1!$A$1:$B$34,2,FALSE),"Liberado")</f>
        <v>Liberado</v>
      </c>
      <c r="V465" s="45"/>
      <c r="W465" s="45"/>
      <c r="X465" s="45"/>
      <c r="Y465" s="45"/>
      <c r="Z465" s="45"/>
      <c r="AA465" s="45"/>
      <c r="AB465" s="45"/>
      <c r="AC465" s="45"/>
      <c r="AD465" s="45"/>
      <c r="AE465" s="45"/>
      <c r="AF465" s="45"/>
      <c r="AG465" s="45"/>
      <c r="AH465" s="45"/>
      <c r="AI465" s="45"/>
      <c r="AJ465" s="45"/>
      <c r="AK465" s="45"/>
      <c r="AL465" s="45"/>
      <c r="AM465" s="45"/>
      <c r="AN465" s="45"/>
      <c r="AO465" s="45"/>
      <c r="AP465" s="45"/>
      <c r="AQ465" s="45"/>
      <c r="AR465" s="45"/>
      <c r="AS465" s="45"/>
      <c r="AT465" s="45"/>
      <c r="AU465" s="45"/>
      <c r="AV465" s="45"/>
      <c r="AW465" s="45"/>
      <c r="AX465" s="45"/>
      <c r="AY465" s="45"/>
      <c r="AZ465" s="45"/>
      <c r="BA465" s="45"/>
    </row>
    <row r="466" spans="1:53" s="21" customFormat="1" ht="20.100000000000001" customHeight="1" x14ac:dyDescent="0.2">
      <c r="A466" s="40" t="s">
        <v>169</v>
      </c>
      <c r="B466" s="41" t="s">
        <v>249</v>
      </c>
      <c r="C466" s="14">
        <v>1</v>
      </c>
      <c r="D466" s="40" t="s">
        <v>2222</v>
      </c>
      <c r="E466" s="42" t="s">
        <v>2220</v>
      </c>
      <c r="F466" s="43" t="s">
        <v>7389</v>
      </c>
      <c r="G466" s="36" t="s">
        <v>7428</v>
      </c>
      <c r="H466" s="40" t="s">
        <v>2222</v>
      </c>
      <c r="I466" s="44">
        <v>1416.55</v>
      </c>
      <c r="J466" s="40" t="s">
        <v>7400</v>
      </c>
      <c r="K466" s="40" t="s">
        <v>7421</v>
      </c>
      <c r="L466" s="40" t="s">
        <v>7393</v>
      </c>
      <c r="M466" s="42" t="s">
        <v>40</v>
      </c>
      <c r="N466" s="40" t="s">
        <v>7422</v>
      </c>
      <c r="O466" s="23">
        <v>1416.55</v>
      </c>
      <c r="P466" s="23">
        <v>0</v>
      </c>
      <c r="Q466" s="23">
        <v>0</v>
      </c>
      <c r="R466" s="24">
        <v>0</v>
      </c>
      <c r="S466" s="25">
        <v>0</v>
      </c>
      <c r="T466" s="32"/>
      <c r="U466" s="22" t="str">
        <f>IFERROR(VLOOKUP(B466,[1]Planilha1!$A$1:$B$34,2,FALSE),"Liberado")</f>
        <v>Liberado</v>
      </c>
      <c r="V466" s="45"/>
      <c r="W466" s="45"/>
      <c r="X466" s="45"/>
      <c r="Y466" s="45"/>
      <c r="Z466" s="45"/>
      <c r="AA466" s="45"/>
      <c r="AB466" s="45"/>
      <c r="AC466" s="45"/>
      <c r="AD466" s="45"/>
      <c r="AE466" s="45"/>
      <c r="AF466" s="45"/>
      <c r="AG466" s="45"/>
      <c r="AH466" s="45"/>
      <c r="AI466" s="45"/>
      <c r="AJ466" s="45"/>
      <c r="AK466" s="45"/>
      <c r="AL466" s="45"/>
      <c r="AM466" s="45"/>
      <c r="AN466" s="45"/>
      <c r="AO466" s="45"/>
      <c r="AP466" s="45"/>
      <c r="AQ466" s="45"/>
      <c r="AR466" s="45"/>
      <c r="AS466" s="45"/>
      <c r="AT466" s="45"/>
      <c r="AU466" s="45"/>
      <c r="AV466" s="45"/>
      <c r="AW466" s="45"/>
      <c r="AX466" s="45"/>
      <c r="AY466" s="45"/>
      <c r="AZ466" s="45"/>
      <c r="BA466" s="45"/>
    </row>
    <row r="467" spans="1:53" s="21" customFormat="1" ht="20.100000000000001" customHeight="1" x14ac:dyDescent="0.2">
      <c r="A467" s="40" t="s">
        <v>170</v>
      </c>
      <c r="B467" s="41" t="s">
        <v>249</v>
      </c>
      <c r="C467" s="14">
        <v>1</v>
      </c>
      <c r="D467" s="40" t="s">
        <v>2222</v>
      </c>
      <c r="E467" s="42" t="s">
        <v>2220</v>
      </c>
      <c r="F467" s="43" t="s">
        <v>7389</v>
      </c>
      <c r="G467" s="36">
        <v>38810891</v>
      </c>
      <c r="H467" s="40" t="s">
        <v>2222</v>
      </c>
      <c r="I467" s="44">
        <v>86582.2</v>
      </c>
      <c r="J467" s="40" t="s">
        <v>7400</v>
      </c>
      <c r="K467" s="40" t="s">
        <v>7415</v>
      </c>
      <c r="L467" s="40" t="s">
        <v>7416</v>
      </c>
      <c r="M467" s="42" t="s">
        <v>40</v>
      </c>
      <c r="N467" s="40" t="s">
        <v>7852</v>
      </c>
      <c r="O467" s="23">
        <v>0</v>
      </c>
      <c r="P467" s="23">
        <v>86582.2</v>
      </c>
      <c r="Q467" s="23">
        <v>0</v>
      </c>
      <c r="R467" s="24">
        <v>0</v>
      </c>
      <c r="S467" s="25">
        <v>0</v>
      </c>
      <c r="T467" s="32"/>
      <c r="U467" s="22" t="str">
        <f>IFERROR(VLOOKUP(B467,[1]Planilha1!$A$1:$B$34,2,FALSE),"Liberado")</f>
        <v>Liberado</v>
      </c>
      <c r="V467" s="45"/>
      <c r="W467" s="45"/>
      <c r="X467" s="45"/>
      <c r="Y467" s="45"/>
      <c r="Z467" s="45"/>
      <c r="AA467" s="45"/>
      <c r="AB467" s="45"/>
      <c r="AC467" s="45"/>
      <c r="AD467" s="45"/>
      <c r="AE467" s="45"/>
      <c r="AF467" s="45"/>
      <c r="AG467" s="45"/>
      <c r="AH467" s="45"/>
      <c r="AI467" s="45"/>
      <c r="AJ467" s="45"/>
      <c r="AK467" s="45"/>
      <c r="AL467" s="45"/>
      <c r="AM467" s="45"/>
      <c r="AN467" s="45"/>
      <c r="AO467" s="45"/>
      <c r="AP467" s="45"/>
      <c r="AQ467" s="45"/>
      <c r="AR467" s="45"/>
      <c r="AS467" s="45"/>
      <c r="AT467" s="45"/>
      <c r="AU467" s="45"/>
      <c r="AV467" s="45"/>
      <c r="AW467" s="45"/>
      <c r="AX467" s="45"/>
      <c r="AY467" s="45"/>
      <c r="AZ467" s="45"/>
      <c r="BA467" s="45"/>
    </row>
    <row r="468" spans="1:53" s="21" customFormat="1" ht="20.100000000000001" customHeight="1" x14ac:dyDescent="0.2">
      <c r="A468" s="40" t="s">
        <v>171</v>
      </c>
      <c r="B468" s="41" t="s">
        <v>309</v>
      </c>
      <c r="C468" s="14">
        <v>1</v>
      </c>
      <c r="D468" s="40" t="s">
        <v>2222</v>
      </c>
      <c r="E468" s="42" t="s">
        <v>2220</v>
      </c>
      <c r="F468" s="43" t="s">
        <v>7389</v>
      </c>
      <c r="G468" s="36">
        <v>38810697</v>
      </c>
      <c r="H468" s="40" t="s">
        <v>2222</v>
      </c>
      <c r="I468" s="44">
        <v>191435.42</v>
      </c>
      <c r="J468" s="40" t="s">
        <v>7400</v>
      </c>
      <c r="K468" s="40" t="s">
        <v>7415</v>
      </c>
      <c r="L468" s="40" t="s">
        <v>7416</v>
      </c>
      <c r="M468" s="42" t="s">
        <v>40</v>
      </c>
      <c r="N468" s="40" t="s">
        <v>7852</v>
      </c>
      <c r="O468" s="23">
        <v>0</v>
      </c>
      <c r="P468" s="23">
        <v>191435.42</v>
      </c>
      <c r="Q468" s="23">
        <v>0</v>
      </c>
      <c r="R468" s="24">
        <v>0</v>
      </c>
      <c r="S468" s="25">
        <v>0</v>
      </c>
      <c r="T468" s="32"/>
      <c r="U468" s="22" t="str">
        <f>IFERROR(VLOOKUP(B468,[1]Planilha1!$A$1:$B$34,2,FALSE),"Liberado")</f>
        <v>Liberado</v>
      </c>
      <c r="V468" s="45"/>
      <c r="W468" s="45"/>
      <c r="X468" s="45"/>
      <c r="Y468" s="45"/>
      <c r="Z468" s="45"/>
      <c r="AA468" s="45"/>
      <c r="AB468" s="45"/>
      <c r="AC468" s="45"/>
      <c r="AD468" s="45"/>
      <c r="AE468" s="45"/>
      <c r="AF468" s="45"/>
      <c r="AG468" s="45"/>
      <c r="AH468" s="45"/>
      <c r="AI468" s="45"/>
      <c r="AJ468" s="45"/>
      <c r="AK468" s="45"/>
      <c r="AL468" s="45"/>
      <c r="AM468" s="45"/>
      <c r="AN468" s="45"/>
      <c r="AO468" s="45"/>
      <c r="AP468" s="45"/>
      <c r="AQ468" s="45"/>
      <c r="AR468" s="45"/>
      <c r="AS468" s="45"/>
      <c r="AT468" s="45"/>
      <c r="AU468" s="45"/>
      <c r="AV468" s="45"/>
      <c r="AW468" s="45"/>
      <c r="AX468" s="45"/>
      <c r="AY468" s="45"/>
      <c r="AZ468" s="45"/>
      <c r="BA468" s="45"/>
    </row>
    <row r="469" spans="1:53" s="21" customFormat="1" ht="20.100000000000001" customHeight="1" x14ac:dyDescent="0.2">
      <c r="A469" s="12" t="s">
        <v>98</v>
      </c>
      <c r="B469" s="18" t="s">
        <v>287</v>
      </c>
      <c r="C469" s="12" t="s">
        <v>519</v>
      </c>
      <c r="D469" s="12" t="s">
        <v>521</v>
      </c>
      <c r="E469" s="19" t="s">
        <v>5</v>
      </c>
      <c r="F469" s="19" t="s">
        <v>2273</v>
      </c>
      <c r="G469" s="19" t="s">
        <v>2974</v>
      </c>
      <c r="H469" s="12" t="s">
        <v>2975</v>
      </c>
      <c r="I469" s="20">
        <v>6000000</v>
      </c>
      <c r="J469" s="12" t="s">
        <v>2325</v>
      </c>
      <c r="K469" s="12" t="s">
        <v>2976</v>
      </c>
      <c r="L469" s="12" t="s">
        <v>2334</v>
      </c>
      <c r="M469" s="12"/>
      <c r="N469" s="12" t="s">
        <v>8111</v>
      </c>
      <c r="O469" s="20">
        <v>10000</v>
      </c>
      <c r="P469" s="20">
        <v>0</v>
      </c>
      <c r="Q469" s="20">
        <v>0</v>
      </c>
      <c r="R469" s="20">
        <v>0</v>
      </c>
      <c r="S469" s="20">
        <v>1480</v>
      </c>
      <c r="U469" s="22" t="str">
        <f>IFERROR(VLOOKUP(B469,[1]Planilha1!$A$1:$B$34,2,FALSE),"Liberado")</f>
        <v>Liberado</v>
      </c>
    </row>
    <row r="470" spans="1:53" s="21" customFormat="1" ht="20.100000000000001" customHeight="1" x14ac:dyDescent="0.2">
      <c r="A470" s="12" t="s">
        <v>98</v>
      </c>
      <c r="B470" s="18" t="s">
        <v>287</v>
      </c>
      <c r="C470" s="12" t="s">
        <v>519</v>
      </c>
      <c r="D470" s="12" t="s">
        <v>527</v>
      </c>
      <c r="E470" s="19" t="s">
        <v>5</v>
      </c>
      <c r="F470" s="19" t="s">
        <v>2244</v>
      </c>
      <c r="G470" s="19" t="s">
        <v>2992</v>
      </c>
      <c r="H470" s="12" t="s">
        <v>8313</v>
      </c>
      <c r="I470" s="20">
        <v>1420.5</v>
      </c>
      <c r="J470" s="12" t="s">
        <v>2325</v>
      </c>
      <c r="K470" s="12" t="s">
        <v>2993</v>
      </c>
      <c r="L470" s="12" t="s">
        <v>2260</v>
      </c>
      <c r="M470" s="12"/>
      <c r="N470" s="12" t="s">
        <v>7927</v>
      </c>
      <c r="O470" s="20">
        <v>0</v>
      </c>
      <c r="P470" s="20">
        <v>10000</v>
      </c>
      <c r="Q470" s="20">
        <v>0</v>
      </c>
      <c r="R470" s="20">
        <v>0</v>
      </c>
      <c r="S470" s="20">
        <v>1120</v>
      </c>
      <c r="U470" s="22" t="str">
        <f>IFERROR(VLOOKUP(B470,[1]Planilha1!$A$1:$B$34,2,FALSE),"Liberado")</f>
        <v>Liberado</v>
      </c>
    </row>
    <row r="471" spans="1:53" s="21" customFormat="1" ht="20.100000000000001" customHeight="1" x14ac:dyDescent="0.2">
      <c r="A471" s="12" t="s">
        <v>98</v>
      </c>
      <c r="B471" s="18" t="s">
        <v>287</v>
      </c>
      <c r="C471" s="12" t="s">
        <v>808</v>
      </c>
      <c r="D471" s="12" t="s">
        <v>809</v>
      </c>
      <c r="E471" s="19" t="s">
        <v>5</v>
      </c>
      <c r="F471" s="19" t="s">
        <v>2244</v>
      </c>
      <c r="G471" s="19" t="s">
        <v>3779</v>
      </c>
      <c r="H471" s="12" t="s">
        <v>3780</v>
      </c>
      <c r="I471" s="20">
        <v>23600</v>
      </c>
      <c r="J471" s="12" t="s">
        <v>2247</v>
      </c>
      <c r="K471" s="12" t="s">
        <v>3781</v>
      </c>
      <c r="L471" s="12" t="s">
        <v>2249</v>
      </c>
      <c r="M471" s="12"/>
      <c r="N471" s="12" t="s">
        <v>3782</v>
      </c>
      <c r="O471" s="20">
        <v>0</v>
      </c>
      <c r="P471" s="20">
        <v>15000</v>
      </c>
      <c r="Q471" s="20">
        <v>0</v>
      </c>
      <c r="R471" s="20">
        <v>0</v>
      </c>
      <c r="S471" s="20">
        <v>1040</v>
      </c>
      <c r="U471" s="22" t="str">
        <f>IFERROR(VLOOKUP(B471,[1]Planilha1!$A$1:$B$34,2,FALSE),"Liberado")</f>
        <v>Liberado</v>
      </c>
    </row>
    <row r="472" spans="1:53" s="21" customFormat="1" ht="20.100000000000001" customHeight="1" x14ac:dyDescent="0.2">
      <c r="A472" s="12" t="s">
        <v>98</v>
      </c>
      <c r="B472" s="18" t="s">
        <v>287</v>
      </c>
      <c r="C472" s="12" t="s">
        <v>808</v>
      </c>
      <c r="D472" s="12" t="s">
        <v>810</v>
      </c>
      <c r="E472" s="19" t="s">
        <v>5</v>
      </c>
      <c r="F472" s="19" t="s">
        <v>10</v>
      </c>
      <c r="G472" s="19" t="s">
        <v>3783</v>
      </c>
      <c r="H472" s="12" t="s">
        <v>3780</v>
      </c>
      <c r="I472" s="20">
        <v>66400</v>
      </c>
      <c r="J472" s="12" t="s">
        <v>2247</v>
      </c>
      <c r="K472" s="12" t="s">
        <v>3784</v>
      </c>
      <c r="L472" s="12" t="s">
        <v>2249</v>
      </c>
      <c r="M472" s="12"/>
      <c r="N472" s="12" t="s">
        <v>3785</v>
      </c>
      <c r="O472" s="20">
        <v>0</v>
      </c>
      <c r="P472" s="20">
        <v>37859</v>
      </c>
      <c r="Q472" s="20">
        <v>0</v>
      </c>
      <c r="R472" s="20">
        <v>0</v>
      </c>
      <c r="S472" s="20">
        <v>680</v>
      </c>
      <c r="U472" s="22" t="str">
        <f>IFERROR(VLOOKUP(B472,[1]Planilha1!$A$1:$B$34,2,FALSE),"Liberado")</f>
        <v>Liberado</v>
      </c>
    </row>
    <row r="473" spans="1:53" s="21" customFormat="1" ht="20.100000000000001" customHeight="1" x14ac:dyDescent="0.2">
      <c r="A473" s="12" t="s">
        <v>98</v>
      </c>
      <c r="B473" s="18" t="s">
        <v>287</v>
      </c>
      <c r="C473" s="12" t="s">
        <v>957</v>
      </c>
      <c r="D473" s="12" t="s">
        <v>958</v>
      </c>
      <c r="E473" s="19" t="s">
        <v>5</v>
      </c>
      <c r="F473" s="19" t="s">
        <v>2273</v>
      </c>
      <c r="G473" s="19" t="s">
        <v>4191</v>
      </c>
      <c r="H473" s="12" t="s">
        <v>4192</v>
      </c>
      <c r="I473" s="20">
        <v>26400</v>
      </c>
      <c r="J473" s="12" t="s">
        <v>2325</v>
      </c>
      <c r="K473" s="12" t="s">
        <v>4193</v>
      </c>
      <c r="L473" s="12" t="s">
        <v>7926</v>
      </c>
      <c r="M473" s="12"/>
      <c r="N473" s="12" t="s">
        <v>7927</v>
      </c>
      <c r="O473" s="23">
        <v>0</v>
      </c>
      <c r="P473" s="23">
        <v>10000</v>
      </c>
      <c r="Q473" s="23">
        <v>0</v>
      </c>
      <c r="R473" s="24">
        <v>0</v>
      </c>
      <c r="S473" s="25">
        <v>520</v>
      </c>
      <c r="U473" s="22" t="str">
        <f>IFERROR(VLOOKUP(B473,[1]Planilha1!$A$1:$B$34,2,FALSE),"Liberado")</f>
        <v>Liberado</v>
      </c>
    </row>
    <row r="474" spans="1:53" s="21" customFormat="1" ht="20.100000000000001" customHeight="1" x14ac:dyDescent="0.2">
      <c r="A474" s="12" t="s">
        <v>98</v>
      </c>
      <c r="B474" s="18" t="s">
        <v>287</v>
      </c>
      <c r="C474" s="12" t="s">
        <v>519</v>
      </c>
      <c r="D474" s="12" t="s">
        <v>959</v>
      </c>
      <c r="E474" s="19" t="s">
        <v>5</v>
      </c>
      <c r="F474" s="19" t="s">
        <v>2244</v>
      </c>
      <c r="G474" s="19" t="s">
        <v>4194</v>
      </c>
      <c r="H474" s="12" t="s">
        <v>4195</v>
      </c>
      <c r="I474" s="20">
        <v>13560</v>
      </c>
      <c r="J474" s="12" t="s">
        <v>2325</v>
      </c>
      <c r="K474" s="12" t="s">
        <v>4196</v>
      </c>
      <c r="L474" s="12" t="s">
        <v>3255</v>
      </c>
      <c r="M474" s="12"/>
      <c r="N474" s="12" t="s">
        <v>7927</v>
      </c>
      <c r="O474" s="23">
        <v>0</v>
      </c>
      <c r="P474" s="23">
        <v>10000</v>
      </c>
      <c r="Q474" s="23">
        <v>0</v>
      </c>
      <c r="R474" s="24">
        <v>0</v>
      </c>
      <c r="S474" s="25">
        <v>1920</v>
      </c>
      <c r="U474" s="22" t="str">
        <f>IFERROR(VLOOKUP(B474,[1]Planilha1!$A$1:$B$34,2,FALSE),"Liberado")</f>
        <v>Liberado</v>
      </c>
    </row>
    <row r="475" spans="1:53" s="21" customFormat="1" ht="20.100000000000001" customHeight="1" x14ac:dyDescent="0.2">
      <c r="A475" s="12" t="s">
        <v>98</v>
      </c>
      <c r="B475" s="18" t="s">
        <v>287</v>
      </c>
      <c r="C475" s="12" t="s">
        <v>519</v>
      </c>
      <c r="D475" s="12" t="s">
        <v>960</v>
      </c>
      <c r="E475" s="19" t="s">
        <v>5</v>
      </c>
      <c r="F475" s="19" t="s">
        <v>2244</v>
      </c>
      <c r="G475" s="19" t="s">
        <v>4197</v>
      </c>
      <c r="H475" s="12" t="s">
        <v>3004</v>
      </c>
      <c r="I475" s="20">
        <v>1312.5</v>
      </c>
      <c r="J475" s="12" t="s">
        <v>2325</v>
      </c>
      <c r="K475" s="12" t="s">
        <v>4198</v>
      </c>
      <c r="L475" s="12" t="s">
        <v>7926</v>
      </c>
      <c r="M475" s="12"/>
      <c r="N475" s="12" t="s">
        <v>4199</v>
      </c>
      <c r="O475" s="23">
        <v>0</v>
      </c>
      <c r="P475" s="23">
        <v>10000</v>
      </c>
      <c r="Q475" s="23">
        <v>0</v>
      </c>
      <c r="R475" s="24">
        <v>0</v>
      </c>
      <c r="S475" s="25">
        <v>1880</v>
      </c>
      <c r="U475" s="22" t="str">
        <f>IFERROR(VLOOKUP(B475,[1]Planilha1!$A$1:$B$34,2,FALSE),"Liberado")</f>
        <v>Liberado</v>
      </c>
    </row>
    <row r="476" spans="1:53" s="21" customFormat="1" ht="20.100000000000001" customHeight="1" x14ac:dyDescent="0.2">
      <c r="A476" s="12" t="s">
        <v>98</v>
      </c>
      <c r="B476" s="18" t="s">
        <v>287</v>
      </c>
      <c r="C476" s="12" t="s">
        <v>519</v>
      </c>
      <c r="D476" s="12" t="s">
        <v>961</v>
      </c>
      <c r="E476" s="19" t="s">
        <v>5</v>
      </c>
      <c r="F476" s="19" t="s">
        <v>2244</v>
      </c>
      <c r="G476" s="19" t="s">
        <v>4200</v>
      </c>
      <c r="H476" s="12" t="s">
        <v>2972</v>
      </c>
      <c r="I476" s="20">
        <v>5360.9</v>
      </c>
      <c r="J476" s="12" t="s">
        <v>2325</v>
      </c>
      <c r="K476" s="12" t="s">
        <v>4201</v>
      </c>
      <c r="L476" s="12" t="s">
        <v>2260</v>
      </c>
      <c r="M476" s="12"/>
      <c r="N476" s="12" t="s">
        <v>7927</v>
      </c>
      <c r="O476" s="23">
        <v>0</v>
      </c>
      <c r="P476" s="23">
        <v>10000</v>
      </c>
      <c r="Q476" s="23">
        <v>0</v>
      </c>
      <c r="R476" s="24">
        <v>0</v>
      </c>
      <c r="S476" s="25">
        <v>1600</v>
      </c>
      <c r="U476" s="22" t="str">
        <f>IFERROR(VLOOKUP(B476,[1]Planilha1!$A$1:$B$34,2,FALSE),"Liberado")</f>
        <v>Liberado</v>
      </c>
    </row>
    <row r="477" spans="1:53" s="21" customFormat="1" ht="20.100000000000001" customHeight="1" x14ac:dyDescent="0.2">
      <c r="A477" s="12" t="s">
        <v>98</v>
      </c>
      <c r="B477" s="18" t="s">
        <v>287</v>
      </c>
      <c r="C477" s="12" t="s">
        <v>519</v>
      </c>
      <c r="D477" s="12" t="s">
        <v>962</v>
      </c>
      <c r="E477" s="19" t="s">
        <v>5</v>
      </c>
      <c r="F477" s="19" t="s">
        <v>10</v>
      </c>
      <c r="G477" s="19" t="s">
        <v>4202</v>
      </c>
      <c r="H477" s="12" t="s">
        <v>4195</v>
      </c>
      <c r="I477" s="20">
        <v>8380</v>
      </c>
      <c r="J477" s="12" t="s">
        <v>2247</v>
      </c>
      <c r="K477" s="12" t="s">
        <v>4203</v>
      </c>
      <c r="L477" s="12" t="s">
        <v>2326</v>
      </c>
      <c r="M477" s="12"/>
      <c r="N477" s="12" t="s">
        <v>4204</v>
      </c>
      <c r="O477" s="23">
        <v>0</v>
      </c>
      <c r="P477" s="23">
        <v>15000</v>
      </c>
      <c r="Q477" s="23">
        <v>0</v>
      </c>
      <c r="R477" s="24">
        <v>0</v>
      </c>
      <c r="S477" s="25">
        <v>680</v>
      </c>
      <c r="U477" s="22" t="str">
        <f>IFERROR(VLOOKUP(B477,[1]Planilha1!$A$1:$B$34,2,FALSE),"Liberado")</f>
        <v>Liberado</v>
      </c>
    </row>
    <row r="478" spans="1:53" s="21" customFormat="1" ht="20.100000000000001" customHeight="1" x14ac:dyDescent="0.2">
      <c r="A478" s="12" t="s">
        <v>98</v>
      </c>
      <c r="B478" s="18" t="s">
        <v>287</v>
      </c>
      <c r="C478" s="12" t="s">
        <v>519</v>
      </c>
      <c r="D478" s="12" t="s">
        <v>963</v>
      </c>
      <c r="E478" s="19" t="s">
        <v>5</v>
      </c>
      <c r="F478" s="19" t="s">
        <v>2244</v>
      </c>
      <c r="G478" s="19" t="s">
        <v>4205</v>
      </c>
      <c r="H478" s="12" t="s">
        <v>4195</v>
      </c>
      <c r="I478" s="20">
        <v>10073.61</v>
      </c>
      <c r="J478" s="12" t="s">
        <v>2325</v>
      </c>
      <c r="K478" s="12" t="s">
        <v>4206</v>
      </c>
      <c r="L478" s="12" t="s">
        <v>2334</v>
      </c>
      <c r="M478" s="12"/>
      <c r="N478" s="12" t="s">
        <v>7927</v>
      </c>
      <c r="O478" s="23">
        <v>0</v>
      </c>
      <c r="P478" s="23">
        <v>10000</v>
      </c>
      <c r="Q478" s="23">
        <v>0</v>
      </c>
      <c r="R478" s="24">
        <v>0</v>
      </c>
      <c r="S478" s="25">
        <v>640</v>
      </c>
      <c r="U478" s="22" t="str">
        <f>IFERROR(VLOOKUP(B478,[1]Planilha1!$A$1:$B$34,2,FALSE),"Liberado")</f>
        <v>Liberado</v>
      </c>
    </row>
    <row r="479" spans="1:53" s="21" customFormat="1" ht="20.100000000000001" customHeight="1" x14ac:dyDescent="0.2">
      <c r="A479" s="12" t="s">
        <v>98</v>
      </c>
      <c r="B479" s="18" t="s">
        <v>287</v>
      </c>
      <c r="C479" s="12" t="s">
        <v>519</v>
      </c>
      <c r="D479" s="12" t="s">
        <v>7779</v>
      </c>
      <c r="E479" s="19" t="s">
        <v>5</v>
      </c>
      <c r="F479" s="19" t="s">
        <v>6</v>
      </c>
      <c r="G479" s="19" t="s">
        <v>7780</v>
      </c>
      <c r="H479" s="12" t="s">
        <v>3004</v>
      </c>
      <c r="I479" s="20">
        <v>1690</v>
      </c>
      <c r="J479" s="12" t="s">
        <v>2325</v>
      </c>
      <c r="K479" s="12" t="s">
        <v>8922</v>
      </c>
      <c r="L479" s="12" t="s">
        <v>7978</v>
      </c>
      <c r="M479" s="12"/>
      <c r="N479" s="12" t="s">
        <v>7927</v>
      </c>
      <c r="O479" s="23">
        <v>0</v>
      </c>
      <c r="P479" s="23">
        <v>10000</v>
      </c>
      <c r="Q479" s="23">
        <v>0</v>
      </c>
      <c r="R479" s="24">
        <v>0</v>
      </c>
      <c r="S479" s="25">
        <v>600</v>
      </c>
      <c r="U479" s="22" t="str">
        <f>IFERROR(VLOOKUP(B479,[1]Planilha1!$A$1:$B$34,2,FALSE),"Liberado")</f>
        <v>Liberado</v>
      </c>
    </row>
    <row r="480" spans="1:53" s="21" customFormat="1" ht="20.100000000000001" customHeight="1" x14ac:dyDescent="0.2">
      <c r="A480" s="12" t="s">
        <v>98</v>
      </c>
      <c r="B480" s="18" t="s">
        <v>287</v>
      </c>
      <c r="C480" s="12" t="s">
        <v>519</v>
      </c>
      <c r="D480" s="12" t="s">
        <v>8923</v>
      </c>
      <c r="E480" s="19" t="s">
        <v>5</v>
      </c>
      <c r="F480" s="19" t="s">
        <v>7910</v>
      </c>
      <c r="G480" s="19" t="s">
        <v>8924</v>
      </c>
      <c r="H480" s="12" t="s">
        <v>8925</v>
      </c>
      <c r="I480" s="20">
        <v>108701.04</v>
      </c>
      <c r="J480" s="12" t="s">
        <v>2247</v>
      </c>
      <c r="K480" s="12" t="s">
        <v>8926</v>
      </c>
      <c r="L480" s="12" t="s">
        <v>2249</v>
      </c>
      <c r="M480" s="12"/>
      <c r="N480" s="12" t="s">
        <v>8927</v>
      </c>
      <c r="O480" s="23">
        <v>0</v>
      </c>
      <c r="P480" s="23">
        <v>12000</v>
      </c>
      <c r="Q480" s="23">
        <v>0</v>
      </c>
      <c r="R480" s="24">
        <v>0</v>
      </c>
      <c r="S480" s="25">
        <v>240</v>
      </c>
      <c r="U480" s="22" t="str">
        <f>IFERROR(VLOOKUP(B480,[1]Planilha1!$A$1:$B$34,2,FALSE),"Liberado")</f>
        <v>Liberado</v>
      </c>
    </row>
    <row r="481" spans="1:53" s="21" customFormat="1" ht="20.100000000000001" customHeight="1" x14ac:dyDescent="0.2">
      <c r="A481" s="12" t="s">
        <v>98</v>
      </c>
      <c r="B481" s="18" t="s">
        <v>287</v>
      </c>
      <c r="C481" s="12" t="s">
        <v>519</v>
      </c>
      <c r="D481" s="12" t="s">
        <v>964</v>
      </c>
      <c r="E481" s="19" t="s">
        <v>5</v>
      </c>
      <c r="F481" s="19" t="s">
        <v>2244</v>
      </c>
      <c r="G481" s="19" t="s">
        <v>4207</v>
      </c>
      <c r="H481" s="12" t="s">
        <v>3004</v>
      </c>
      <c r="I481" s="20">
        <v>50000</v>
      </c>
      <c r="J481" s="12" t="s">
        <v>2325</v>
      </c>
      <c r="K481" s="12" t="s">
        <v>4208</v>
      </c>
      <c r="L481" s="12" t="s">
        <v>8668</v>
      </c>
      <c r="M481" s="12"/>
      <c r="N481" s="12" t="s">
        <v>7927</v>
      </c>
      <c r="O481" s="23">
        <v>0</v>
      </c>
      <c r="P481" s="23">
        <v>10000</v>
      </c>
      <c r="Q481" s="23">
        <v>0</v>
      </c>
      <c r="R481" s="24">
        <v>0</v>
      </c>
      <c r="S481" s="25">
        <v>200</v>
      </c>
      <c r="U481" s="22" t="str">
        <f>IFERROR(VLOOKUP(B481,[1]Planilha1!$A$1:$B$34,2,FALSE),"Liberado")</f>
        <v>Liberado</v>
      </c>
    </row>
    <row r="482" spans="1:53" s="21" customFormat="1" ht="20.100000000000001" customHeight="1" x14ac:dyDescent="0.2">
      <c r="A482" s="12" t="s">
        <v>98</v>
      </c>
      <c r="B482" s="18" t="s">
        <v>287</v>
      </c>
      <c r="C482" s="12" t="s">
        <v>534</v>
      </c>
      <c r="D482" s="12" t="s">
        <v>965</v>
      </c>
      <c r="E482" s="19" t="s">
        <v>5</v>
      </c>
      <c r="F482" s="19" t="s">
        <v>2244</v>
      </c>
      <c r="G482" s="19" t="s">
        <v>4209</v>
      </c>
      <c r="H482" s="12" t="s">
        <v>3004</v>
      </c>
      <c r="I482" s="20">
        <v>1420.5</v>
      </c>
      <c r="J482" s="12" t="s">
        <v>2247</v>
      </c>
      <c r="K482" s="12" t="s">
        <v>4210</v>
      </c>
      <c r="L482" s="12" t="s">
        <v>2299</v>
      </c>
      <c r="M482" s="12"/>
      <c r="N482" s="12" t="s">
        <v>2323</v>
      </c>
      <c r="O482" s="23">
        <v>0</v>
      </c>
      <c r="P482" s="23">
        <v>12000</v>
      </c>
      <c r="Q482" s="23">
        <v>0</v>
      </c>
      <c r="R482" s="24">
        <v>0</v>
      </c>
      <c r="S482" s="25">
        <v>1360</v>
      </c>
      <c r="U482" s="22" t="str">
        <f>IFERROR(VLOOKUP(B482,[1]Planilha1!$A$1:$B$34,2,FALSE),"Liberado")</f>
        <v>Liberado</v>
      </c>
    </row>
    <row r="483" spans="1:53" s="21" customFormat="1" ht="20.100000000000001" customHeight="1" x14ac:dyDescent="0.2">
      <c r="A483" s="12" t="s">
        <v>98</v>
      </c>
      <c r="B483" s="18" t="s">
        <v>287</v>
      </c>
      <c r="C483" s="12" t="s">
        <v>706</v>
      </c>
      <c r="D483" s="12" t="s">
        <v>966</v>
      </c>
      <c r="E483" s="19" t="s">
        <v>5</v>
      </c>
      <c r="F483" s="19" t="s">
        <v>2244</v>
      </c>
      <c r="G483" s="19" t="s">
        <v>4211</v>
      </c>
      <c r="H483" s="12" t="s">
        <v>4212</v>
      </c>
      <c r="I483" s="20">
        <v>27513.51</v>
      </c>
      <c r="J483" s="12" t="s">
        <v>2325</v>
      </c>
      <c r="K483" s="12" t="s">
        <v>4213</v>
      </c>
      <c r="L483" s="12" t="s">
        <v>8569</v>
      </c>
      <c r="M483" s="12"/>
      <c r="N483" s="12" t="s">
        <v>7927</v>
      </c>
      <c r="O483" s="23">
        <v>0</v>
      </c>
      <c r="P483" s="23">
        <v>0</v>
      </c>
      <c r="Q483" s="23">
        <v>0</v>
      </c>
      <c r="R483" s="24">
        <v>0</v>
      </c>
      <c r="S483" s="25">
        <v>1600</v>
      </c>
      <c r="U483" s="22" t="str">
        <f>IFERROR(VLOOKUP(B483,[1]Planilha1!$A$1:$B$34,2,FALSE),"Liberado")</f>
        <v>Liberado</v>
      </c>
    </row>
    <row r="484" spans="1:53" s="21" customFormat="1" ht="20.100000000000001" customHeight="1" x14ac:dyDescent="0.2">
      <c r="A484" s="12" t="s">
        <v>98</v>
      </c>
      <c r="B484" s="18" t="s">
        <v>287</v>
      </c>
      <c r="C484" s="12" t="s">
        <v>756</v>
      </c>
      <c r="D484" s="12" t="s">
        <v>8928</v>
      </c>
      <c r="E484" s="19" t="s">
        <v>5</v>
      </c>
      <c r="F484" s="19" t="s">
        <v>2244</v>
      </c>
      <c r="G484" s="19" t="s">
        <v>7778</v>
      </c>
      <c r="H484" s="12" t="s">
        <v>3863</v>
      </c>
      <c r="I484" s="20">
        <v>1109.5999999999999</v>
      </c>
      <c r="J484" s="12" t="s">
        <v>2247</v>
      </c>
      <c r="K484" s="12" t="s">
        <v>8929</v>
      </c>
      <c r="L484" s="12" t="s">
        <v>3466</v>
      </c>
      <c r="M484" s="12"/>
      <c r="N484" s="12" t="s">
        <v>2323</v>
      </c>
      <c r="O484" s="23">
        <v>0</v>
      </c>
      <c r="P484" s="23">
        <v>12000</v>
      </c>
      <c r="Q484" s="23">
        <v>0</v>
      </c>
      <c r="R484" s="24">
        <v>0</v>
      </c>
      <c r="S484" s="25">
        <v>280</v>
      </c>
      <c r="U484" s="22" t="str">
        <f>IFERROR(VLOOKUP(B484,[1]Planilha1!$A$1:$B$34,2,FALSE),"Liberado")</f>
        <v>Liberado</v>
      </c>
    </row>
    <row r="485" spans="1:53" s="21" customFormat="1" ht="20.100000000000001" customHeight="1" x14ac:dyDescent="0.2">
      <c r="A485" s="12" t="s">
        <v>98</v>
      </c>
      <c r="B485" s="18" t="s">
        <v>287</v>
      </c>
      <c r="C485" s="12" t="s">
        <v>767</v>
      </c>
      <c r="D485" s="12" t="s">
        <v>8930</v>
      </c>
      <c r="E485" s="19" t="s">
        <v>5</v>
      </c>
      <c r="F485" s="19" t="s">
        <v>2273</v>
      </c>
      <c r="G485" s="19" t="s">
        <v>8931</v>
      </c>
      <c r="H485" s="12" t="s">
        <v>3780</v>
      </c>
      <c r="I485" s="20">
        <v>50000</v>
      </c>
      <c r="J485" s="12" t="s">
        <v>2325</v>
      </c>
      <c r="K485" s="12" t="s">
        <v>8932</v>
      </c>
      <c r="L485" s="12" t="s">
        <v>2304</v>
      </c>
      <c r="M485" s="12"/>
      <c r="N485" s="12" t="s">
        <v>7927</v>
      </c>
      <c r="O485" s="23">
        <v>0</v>
      </c>
      <c r="P485" s="23">
        <v>38210.86</v>
      </c>
      <c r="Q485" s="23">
        <v>0</v>
      </c>
      <c r="R485" s="24">
        <v>0</v>
      </c>
      <c r="S485" s="25">
        <v>200</v>
      </c>
      <c r="U485" s="22" t="str">
        <f>IFERROR(VLOOKUP(B485,[1]Planilha1!$A$1:$B$34,2,FALSE),"Liberado")</f>
        <v>Liberado</v>
      </c>
    </row>
    <row r="486" spans="1:53" s="21" customFormat="1" ht="20.100000000000001" customHeight="1" x14ac:dyDescent="0.2">
      <c r="A486" s="12" t="s">
        <v>98</v>
      </c>
      <c r="B486" s="18" t="s">
        <v>287</v>
      </c>
      <c r="C486" s="12" t="s">
        <v>674</v>
      </c>
      <c r="D486" s="12" t="s">
        <v>1075</v>
      </c>
      <c r="E486" s="19" t="s">
        <v>5</v>
      </c>
      <c r="F486" s="19" t="s">
        <v>2273</v>
      </c>
      <c r="G486" s="19" t="s">
        <v>4499</v>
      </c>
      <c r="H486" s="12" t="s">
        <v>4500</v>
      </c>
      <c r="I486" s="20">
        <v>13200</v>
      </c>
      <c r="J486" s="12" t="s">
        <v>2247</v>
      </c>
      <c r="K486" s="12" t="s">
        <v>4501</v>
      </c>
      <c r="L486" s="12" t="s">
        <v>3435</v>
      </c>
      <c r="M486" s="12"/>
      <c r="N486" s="12" t="s">
        <v>4502</v>
      </c>
      <c r="O486" s="23">
        <v>0</v>
      </c>
      <c r="P486" s="23">
        <v>12000</v>
      </c>
      <c r="Q486" s="23">
        <v>0</v>
      </c>
      <c r="R486" s="24">
        <v>0</v>
      </c>
      <c r="S486" s="25">
        <v>256</v>
      </c>
      <c r="U486" s="22" t="str">
        <f>IFERROR(VLOOKUP(B486,[1]Planilha1!$A$1:$B$34,2,FALSE),"Liberado")</f>
        <v>Liberado</v>
      </c>
    </row>
    <row r="487" spans="1:53" s="21" customFormat="1" ht="20.100000000000001" customHeight="1" x14ac:dyDescent="0.2">
      <c r="A487" s="12" t="s">
        <v>98</v>
      </c>
      <c r="B487" s="18" t="s">
        <v>287</v>
      </c>
      <c r="C487" s="12" t="s">
        <v>634</v>
      </c>
      <c r="D487" s="12" t="s">
        <v>1098</v>
      </c>
      <c r="E487" s="19" t="s">
        <v>5</v>
      </c>
      <c r="F487" s="19" t="s">
        <v>2452</v>
      </c>
      <c r="G487" s="19" t="s">
        <v>4563</v>
      </c>
      <c r="H487" s="12" t="s">
        <v>2601</v>
      </c>
      <c r="I487" s="20">
        <v>50000</v>
      </c>
      <c r="J487" s="12" t="s">
        <v>2325</v>
      </c>
      <c r="K487" s="12" t="s">
        <v>4564</v>
      </c>
      <c r="L487" s="12" t="s">
        <v>9174</v>
      </c>
      <c r="M487" s="12"/>
      <c r="N487" s="12" t="s">
        <v>7927</v>
      </c>
      <c r="O487" s="23">
        <v>0</v>
      </c>
      <c r="P487" s="23">
        <v>10000</v>
      </c>
      <c r="Q487" s="23">
        <v>0</v>
      </c>
      <c r="R487" s="24">
        <v>0</v>
      </c>
      <c r="S487" s="25">
        <v>360</v>
      </c>
      <c r="U487" s="22" t="str">
        <f>IFERROR(VLOOKUP(B487,[1]Planilha1!$A$1:$B$34,2,FALSE),"Liberado")</f>
        <v>Liberado</v>
      </c>
    </row>
    <row r="488" spans="1:53" s="21" customFormat="1" ht="20.100000000000001" customHeight="1" x14ac:dyDescent="0.2">
      <c r="A488" s="27" t="s">
        <v>160</v>
      </c>
      <c r="B488" s="28" t="s">
        <v>287</v>
      </c>
      <c r="C488" s="27" t="s">
        <v>1364</v>
      </c>
      <c r="D488" s="27" t="s">
        <v>2105</v>
      </c>
      <c r="E488" s="27" t="s">
        <v>7</v>
      </c>
      <c r="F488" s="27" t="s">
        <v>6507</v>
      </c>
      <c r="G488" s="27" t="s">
        <v>7199</v>
      </c>
      <c r="H488" s="27" t="s">
        <v>7200</v>
      </c>
      <c r="I488" s="29">
        <v>40000</v>
      </c>
      <c r="J488" s="27" t="s">
        <v>6510</v>
      </c>
      <c r="K488" s="27" t="s">
        <v>11874</v>
      </c>
      <c r="L488" s="27" t="s">
        <v>7201</v>
      </c>
      <c r="M488" s="30" t="s">
        <v>6531</v>
      </c>
      <c r="N488" s="27" t="s">
        <v>12058</v>
      </c>
      <c r="O488" s="23">
        <v>12935.290000000008</v>
      </c>
      <c r="P488" s="23">
        <v>0</v>
      </c>
      <c r="Q488" s="23">
        <v>0</v>
      </c>
      <c r="R488" s="24">
        <f>20000+157518.15</f>
        <v>177518.15</v>
      </c>
      <c r="S488" s="25">
        <v>0</v>
      </c>
      <c r="T488" s="32"/>
      <c r="U488" s="22" t="str">
        <f>IFERROR(VLOOKUP(B488,[1]Planilha1!$A$1:$B$34,2,FALSE),"Liberado")</f>
        <v>Liberado</v>
      </c>
      <c r="V488" s="31"/>
      <c r="W488" s="31"/>
      <c r="X488" s="31"/>
      <c r="Y488" s="31"/>
      <c r="Z488" s="31"/>
      <c r="AA488" s="31"/>
      <c r="AB488" s="31"/>
      <c r="AC488" s="31"/>
      <c r="AD488" s="31"/>
      <c r="AE488" s="31"/>
      <c r="AF488" s="31"/>
      <c r="AG488" s="31"/>
      <c r="AH488" s="31"/>
      <c r="AI488" s="31"/>
      <c r="AJ488" s="31"/>
      <c r="AK488" s="31"/>
      <c r="AL488" s="31"/>
      <c r="AM488" s="31"/>
      <c r="AN488" s="31"/>
      <c r="AO488" s="31"/>
      <c r="AP488" s="31"/>
      <c r="AQ488" s="31"/>
      <c r="AR488" s="31"/>
      <c r="AS488" s="31"/>
      <c r="AT488" s="31"/>
      <c r="AU488" s="31"/>
      <c r="AV488" s="31"/>
      <c r="AW488" s="31"/>
      <c r="AX488" s="31"/>
      <c r="AY488" s="31"/>
      <c r="AZ488" s="31"/>
      <c r="BA488" s="31"/>
    </row>
    <row r="489" spans="1:53" s="21" customFormat="1" ht="20.100000000000001" customHeight="1" x14ac:dyDescent="0.2">
      <c r="A489" s="27" t="s">
        <v>160</v>
      </c>
      <c r="B489" s="28" t="s">
        <v>287</v>
      </c>
      <c r="C489" s="27" t="s">
        <v>957</v>
      </c>
      <c r="D489" s="27" t="s">
        <v>2163</v>
      </c>
      <c r="E489" s="27" t="s">
        <v>7</v>
      </c>
      <c r="F489" s="27" t="s">
        <v>6507</v>
      </c>
      <c r="G489" s="27" t="s">
        <v>7293</v>
      </c>
      <c r="H489" s="27" t="s">
        <v>7102</v>
      </c>
      <c r="I489" s="29">
        <v>25000</v>
      </c>
      <c r="J489" s="27" t="s">
        <v>6510</v>
      </c>
      <c r="K489" s="27" t="s">
        <v>11954</v>
      </c>
      <c r="L489" s="27" t="s">
        <v>7038</v>
      </c>
      <c r="M489" s="30">
        <v>41288</v>
      </c>
      <c r="N489" s="27" t="s">
        <v>12059</v>
      </c>
      <c r="O489" s="23">
        <v>27508.92</v>
      </c>
      <c r="P489" s="23">
        <v>0</v>
      </c>
      <c r="Q489" s="23">
        <v>0</v>
      </c>
      <c r="R489" s="24">
        <v>146777.93</v>
      </c>
      <c r="S489" s="25">
        <v>0</v>
      </c>
      <c r="T489" s="32"/>
      <c r="U489" s="22" t="str">
        <f>IFERROR(VLOOKUP(B489,[1]Planilha1!$A$1:$B$34,2,FALSE),"Liberado")</f>
        <v>Liberado</v>
      </c>
      <c r="V489" s="31"/>
      <c r="W489" s="31"/>
      <c r="X489" s="31"/>
      <c r="Y489" s="31"/>
      <c r="Z489" s="31"/>
      <c r="AA489" s="31"/>
      <c r="AB489" s="31"/>
      <c r="AC489" s="31"/>
      <c r="AD489" s="31"/>
      <c r="AE489" s="31"/>
      <c r="AF489" s="31"/>
      <c r="AG489" s="31"/>
      <c r="AH489" s="31"/>
      <c r="AI489" s="31"/>
      <c r="AJ489" s="31"/>
      <c r="AK489" s="31"/>
      <c r="AL489" s="31"/>
      <c r="AM489" s="31"/>
      <c r="AN489" s="31"/>
      <c r="AO489" s="31"/>
      <c r="AP489" s="31"/>
      <c r="AQ489" s="31"/>
      <c r="AR489" s="31"/>
      <c r="AS489" s="31"/>
      <c r="AT489" s="31"/>
      <c r="AU489" s="31"/>
      <c r="AV489" s="31"/>
      <c r="AW489" s="31"/>
      <c r="AX489" s="31"/>
      <c r="AY489" s="31"/>
      <c r="AZ489" s="31"/>
      <c r="BA489" s="31"/>
    </row>
    <row r="490" spans="1:53" s="21" customFormat="1" ht="20.100000000000001" customHeight="1" x14ac:dyDescent="0.2">
      <c r="A490" s="40" t="s">
        <v>172</v>
      </c>
      <c r="B490" s="41" t="s">
        <v>287</v>
      </c>
      <c r="C490" s="14">
        <v>1</v>
      </c>
      <c r="D490" s="40" t="s">
        <v>2222</v>
      </c>
      <c r="E490" s="42" t="s">
        <v>2220</v>
      </c>
      <c r="F490" s="43" t="s">
        <v>7389</v>
      </c>
      <c r="G490" s="36">
        <v>38810417</v>
      </c>
      <c r="H490" s="40" t="s">
        <v>2222</v>
      </c>
      <c r="I490" s="44">
        <v>203407.78</v>
      </c>
      <c r="J490" s="40" t="s">
        <v>7400</v>
      </c>
      <c r="K490" s="40" t="s">
        <v>7415</v>
      </c>
      <c r="L490" s="40" t="s">
        <v>7416</v>
      </c>
      <c r="M490" s="42" t="s">
        <v>40</v>
      </c>
      <c r="N490" s="40" t="s">
        <v>7852</v>
      </c>
      <c r="O490" s="23">
        <v>0</v>
      </c>
      <c r="P490" s="23">
        <v>203407.78</v>
      </c>
      <c r="Q490" s="23">
        <v>0</v>
      </c>
      <c r="R490" s="24">
        <v>0</v>
      </c>
      <c r="S490" s="25">
        <v>0</v>
      </c>
      <c r="T490" s="32"/>
      <c r="U490" s="22" t="str">
        <f>IFERROR(VLOOKUP(B490,[1]Planilha1!$A$1:$B$34,2,FALSE),"Liberado")</f>
        <v>Liberado</v>
      </c>
      <c r="V490" s="45"/>
      <c r="W490" s="45"/>
      <c r="X490" s="45"/>
      <c r="Y490" s="45"/>
      <c r="Z490" s="45"/>
      <c r="AA490" s="45"/>
      <c r="AB490" s="45"/>
      <c r="AC490" s="45"/>
      <c r="AD490" s="45"/>
      <c r="AE490" s="45"/>
      <c r="AF490" s="45"/>
      <c r="AG490" s="45"/>
      <c r="AH490" s="45"/>
      <c r="AI490" s="45"/>
      <c r="AJ490" s="45"/>
      <c r="AK490" s="45"/>
      <c r="AL490" s="45"/>
      <c r="AM490" s="45"/>
      <c r="AN490" s="45"/>
      <c r="AO490" s="45"/>
      <c r="AP490" s="45"/>
      <c r="AQ490" s="45"/>
      <c r="AR490" s="45"/>
      <c r="AS490" s="45"/>
      <c r="AT490" s="45"/>
      <c r="AU490" s="45"/>
      <c r="AV490" s="45"/>
      <c r="AW490" s="45"/>
      <c r="AX490" s="45"/>
      <c r="AY490" s="45"/>
      <c r="AZ490" s="45"/>
      <c r="BA490" s="45"/>
    </row>
    <row r="491" spans="1:53" s="21" customFormat="1" ht="20.100000000000001" customHeight="1" x14ac:dyDescent="0.2">
      <c r="A491" s="12" t="s">
        <v>80</v>
      </c>
      <c r="B491" s="18" t="s">
        <v>262</v>
      </c>
      <c r="C491" s="12" t="s">
        <v>331</v>
      </c>
      <c r="D491" s="12" t="s">
        <v>371</v>
      </c>
      <c r="E491" s="19" t="s">
        <v>5</v>
      </c>
      <c r="F491" s="19" t="s">
        <v>2244</v>
      </c>
      <c r="G491" s="19" t="s">
        <v>2448</v>
      </c>
      <c r="H491" s="12" t="s">
        <v>2449</v>
      </c>
      <c r="I491" s="20">
        <v>32500</v>
      </c>
      <c r="J491" s="12" t="s">
        <v>2258</v>
      </c>
      <c r="K491" s="12" t="s">
        <v>2441</v>
      </c>
      <c r="L491" s="12" t="s">
        <v>2368</v>
      </c>
      <c r="M491" s="12"/>
      <c r="N491" s="12" t="s">
        <v>2451</v>
      </c>
      <c r="O491" s="20">
        <v>0</v>
      </c>
      <c r="P491" s="20">
        <v>10000</v>
      </c>
      <c r="Q491" s="20">
        <v>0</v>
      </c>
      <c r="R491" s="20">
        <v>0</v>
      </c>
      <c r="S491" s="20">
        <v>320</v>
      </c>
      <c r="U491" s="22" t="str">
        <f>IFERROR(VLOOKUP(B491,[1]Planilha1!$A$1:$B$34,2,FALSE),"Liberado")</f>
        <v>Liberado</v>
      </c>
    </row>
    <row r="492" spans="1:53" s="21" customFormat="1" ht="20.100000000000001" customHeight="1" x14ac:dyDescent="0.2">
      <c r="A492" s="12" t="s">
        <v>80</v>
      </c>
      <c r="B492" s="18" t="s">
        <v>262</v>
      </c>
      <c r="C492" s="12" t="s">
        <v>534</v>
      </c>
      <c r="D492" s="12" t="s">
        <v>545</v>
      </c>
      <c r="E492" s="19" t="s">
        <v>5</v>
      </c>
      <c r="F492" s="19" t="s">
        <v>2273</v>
      </c>
      <c r="G492" s="19" t="s">
        <v>3049</v>
      </c>
      <c r="H492" s="12" t="s">
        <v>3050</v>
      </c>
      <c r="I492" s="20">
        <v>4995</v>
      </c>
      <c r="J492" s="12" t="s">
        <v>2270</v>
      </c>
      <c r="K492" s="12" t="s">
        <v>3051</v>
      </c>
      <c r="L492" s="12" t="s">
        <v>3000</v>
      </c>
      <c r="M492" s="12"/>
      <c r="N492" s="12" t="s">
        <v>3052</v>
      </c>
      <c r="O492" s="20">
        <v>0</v>
      </c>
      <c r="P492" s="20">
        <v>5000</v>
      </c>
      <c r="Q492" s="20">
        <v>0</v>
      </c>
      <c r="R492" s="20">
        <v>0</v>
      </c>
      <c r="S492" s="20">
        <v>360</v>
      </c>
      <c r="U492" s="22" t="str">
        <f>IFERROR(VLOOKUP(B492,[1]Planilha1!$A$1:$B$34,2,FALSE),"Liberado")</f>
        <v>Liberado</v>
      </c>
    </row>
    <row r="493" spans="1:53" s="21" customFormat="1" ht="20.100000000000001" customHeight="1" x14ac:dyDescent="0.2">
      <c r="A493" s="12" t="s">
        <v>80</v>
      </c>
      <c r="B493" s="18" t="s">
        <v>262</v>
      </c>
      <c r="C493" s="12" t="s">
        <v>534</v>
      </c>
      <c r="D493" s="12" t="s">
        <v>549</v>
      </c>
      <c r="E493" s="19" t="s">
        <v>5</v>
      </c>
      <c r="F493" s="19" t="s">
        <v>2244</v>
      </c>
      <c r="G493" s="19" t="s">
        <v>3066</v>
      </c>
      <c r="H493" s="12" t="s">
        <v>3067</v>
      </c>
      <c r="I493" s="20">
        <v>25500</v>
      </c>
      <c r="J493" s="12" t="s">
        <v>2247</v>
      </c>
      <c r="K493" s="12" t="s">
        <v>3068</v>
      </c>
      <c r="L493" s="12" t="s">
        <v>2249</v>
      </c>
      <c r="M493" s="12"/>
      <c r="N493" s="12" t="s">
        <v>3069</v>
      </c>
      <c r="O493" s="20">
        <v>0</v>
      </c>
      <c r="P493" s="20">
        <v>15000</v>
      </c>
      <c r="Q493" s="20">
        <v>0</v>
      </c>
      <c r="R493" s="20">
        <v>0</v>
      </c>
      <c r="S493" s="20">
        <v>600</v>
      </c>
      <c r="U493" s="22" t="str">
        <f>IFERROR(VLOOKUP(B493,[1]Planilha1!$A$1:$B$34,2,FALSE),"Liberado")</f>
        <v>Liberado</v>
      </c>
    </row>
    <row r="494" spans="1:53" s="21" customFormat="1" ht="20.100000000000001" customHeight="1" x14ac:dyDescent="0.2">
      <c r="A494" s="12" t="s">
        <v>80</v>
      </c>
      <c r="B494" s="18" t="s">
        <v>262</v>
      </c>
      <c r="C494" s="12" t="s">
        <v>634</v>
      </c>
      <c r="D494" s="12" t="s">
        <v>641</v>
      </c>
      <c r="E494" s="19" t="s">
        <v>5</v>
      </c>
      <c r="F494" s="19" t="s">
        <v>2324</v>
      </c>
      <c r="G494" s="19" t="s">
        <v>3355</v>
      </c>
      <c r="H494" s="12" t="s">
        <v>3356</v>
      </c>
      <c r="I494" s="20">
        <v>58009.25</v>
      </c>
      <c r="J494" s="12" t="s">
        <v>2247</v>
      </c>
      <c r="K494" s="12" t="s">
        <v>3357</v>
      </c>
      <c r="L494" s="12" t="s">
        <v>2359</v>
      </c>
      <c r="M494" s="12"/>
      <c r="N494" s="12" t="s">
        <v>2323</v>
      </c>
      <c r="O494" s="20">
        <v>0</v>
      </c>
      <c r="P494" s="20">
        <v>10000</v>
      </c>
      <c r="Q494" s="20">
        <v>0</v>
      </c>
      <c r="R494" s="20">
        <v>0</v>
      </c>
      <c r="S494" s="20">
        <v>1440</v>
      </c>
      <c r="U494" s="22" t="str">
        <f>IFERROR(VLOOKUP(B494,[1]Planilha1!$A$1:$B$34,2,FALSE),"Liberado")</f>
        <v>Liberado</v>
      </c>
    </row>
    <row r="495" spans="1:53" s="21" customFormat="1" ht="20.100000000000001" customHeight="1" x14ac:dyDescent="0.2">
      <c r="A495" s="12" t="s">
        <v>80</v>
      </c>
      <c r="B495" s="18" t="s">
        <v>262</v>
      </c>
      <c r="C495" s="12" t="s">
        <v>649</v>
      </c>
      <c r="D495" s="12" t="s">
        <v>653</v>
      </c>
      <c r="E495" s="19" t="s">
        <v>5</v>
      </c>
      <c r="F495" s="19" t="s">
        <v>2244</v>
      </c>
      <c r="G495" s="19" t="s">
        <v>3387</v>
      </c>
      <c r="H495" s="12" t="s">
        <v>3388</v>
      </c>
      <c r="I495" s="20">
        <v>11975</v>
      </c>
      <c r="J495" s="12" t="s">
        <v>2247</v>
      </c>
      <c r="K495" s="12" t="s">
        <v>3389</v>
      </c>
      <c r="L495" s="12" t="s">
        <v>2249</v>
      </c>
      <c r="M495" s="12"/>
      <c r="N495" s="12" t="s">
        <v>3390</v>
      </c>
      <c r="O495" s="20">
        <v>0</v>
      </c>
      <c r="P495" s="20">
        <v>11975</v>
      </c>
      <c r="Q495" s="20">
        <v>0</v>
      </c>
      <c r="R495" s="20">
        <v>0</v>
      </c>
      <c r="S495" s="20">
        <v>800</v>
      </c>
      <c r="U495" s="22" t="str">
        <f>IFERROR(VLOOKUP(B495,[1]Planilha1!$A$1:$B$34,2,FALSE),"Liberado")</f>
        <v>Liberado</v>
      </c>
    </row>
    <row r="496" spans="1:53" s="21" customFormat="1" ht="20.100000000000001" customHeight="1" x14ac:dyDescent="0.2">
      <c r="A496" s="12" t="s">
        <v>80</v>
      </c>
      <c r="B496" s="18" t="s">
        <v>262</v>
      </c>
      <c r="C496" s="12" t="s">
        <v>411</v>
      </c>
      <c r="D496" s="12" t="s">
        <v>847</v>
      </c>
      <c r="E496" s="19" t="s">
        <v>5</v>
      </c>
      <c r="F496" s="19" t="s">
        <v>2549</v>
      </c>
      <c r="G496" s="19" t="s">
        <v>3883</v>
      </c>
      <c r="H496" s="12" t="s">
        <v>3580</v>
      </c>
      <c r="I496" s="20">
        <v>1269</v>
      </c>
      <c r="J496" s="12" t="s">
        <v>2247</v>
      </c>
      <c r="K496" s="12" t="s">
        <v>3884</v>
      </c>
      <c r="L496" s="12" t="s">
        <v>8073</v>
      </c>
      <c r="M496" s="12"/>
      <c r="N496" s="12" t="s">
        <v>3885</v>
      </c>
      <c r="O496" s="20">
        <v>2500</v>
      </c>
      <c r="P496" s="20">
        <v>0</v>
      </c>
      <c r="Q496" s="20">
        <v>0</v>
      </c>
      <c r="R496" s="20">
        <v>0</v>
      </c>
      <c r="S496" s="20">
        <v>1920</v>
      </c>
      <c r="U496" s="22" t="str">
        <f>IFERROR(VLOOKUP(B496,[1]Planilha1!$A$1:$B$34,2,FALSE),"Liberado")</f>
        <v>Liberado</v>
      </c>
    </row>
    <row r="497" spans="1:53" s="21" customFormat="1" ht="20.100000000000001" customHeight="1" x14ac:dyDescent="0.2">
      <c r="A497" s="12" t="s">
        <v>80</v>
      </c>
      <c r="B497" s="18" t="s">
        <v>262</v>
      </c>
      <c r="C497" s="12" t="s">
        <v>411</v>
      </c>
      <c r="D497" s="12" t="s">
        <v>8933</v>
      </c>
      <c r="E497" s="19" t="s">
        <v>5</v>
      </c>
      <c r="F497" s="19" t="s">
        <v>2543</v>
      </c>
      <c r="G497" s="19" t="s">
        <v>8934</v>
      </c>
      <c r="H497" s="12" t="s">
        <v>2658</v>
      </c>
      <c r="I497" s="20">
        <v>40000</v>
      </c>
      <c r="J497" s="12" t="s">
        <v>2247</v>
      </c>
      <c r="K497" s="12" t="s">
        <v>8935</v>
      </c>
      <c r="L497" s="12" t="s">
        <v>3974</v>
      </c>
      <c r="M497" s="12"/>
      <c r="N497" s="12" t="s">
        <v>8936</v>
      </c>
      <c r="O497" s="23">
        <v>0</v>
      </c>
      <c r="P497" s="23">
        <v>16000</v>
      </c>
      <c r="Q497" s="23">
        <v>0</v>
      </c>
      <c r="R497" s="24">
        <v>0</v>
      </c>
      <c r="S497" s="25">
        <v>200</v>
      </c>
      <c r="U497" s="22" t="str">
        <f>IFERROR(VLOOKUP(B497,[1]Planilha1!$A$1:$B$34,2,FALSE),"Liberado")</f>
        <v>Liberado</v>
      </c>
    </row>
    <row r="498" spans="1:53" s="21" customFormat="1" ht="20.100000000000001" customHeight="1" x14ac:dyDescent="0.2">
      <c r="A498" s="12" t="s">
        <v>80</v>
      </c>
      <c r="B498" s="18" t="s">
        <v>262</v>
      </c>
      <c r="C498" s="12" t="s">
        <v>534</v>
      </c>
      <c r="D498" s="12" t="s">
        <v>967</v>
      </c>
      <c r="E498" s="19" t="s">
        <v>5</v>
      </c>
      <c r="F498" s="19" t="s">
        <v>12</v>
      </c>
      <c r="G498" s="19" t="s">
        <v>4214</v>
      </c>
      <c r="H498" s="12" t="s">
        <v>4215</v>
      </c>
      <c r="I498" s="20">
        <v>15821.8</v>
      </c>
      <c r="J498" s="12" t="s">
        <v>2247</v>
      </c>
      <c r="K498" s="12" t="s">
        <v>4216</v>
      </c>
      <c r="L498" s="12" t="s">
        <v>2249</v>
      </c>
      <c r="M498" s="12"/>
      <c r="N498" s="12" t="s">
        <v>4217</v>
      </c>
      <c r="O498" s="23">
        <v>0</v>
      </c>
      <c r="P498" s="23">
        <v>8000</v>
      </c>
      <c r="Q498" s="23">
        <v>0</v>
      </c>
      <c r="R498" s="24">
        <v>0</v>
      </c>
      <c r="S498" s="25">
        <v>672</v>
      </c>
      <c r="U498" s="22" t="str">
        <f>IFERROR(VLOOKUP(B498,[1]Planilha1!$A$1:$B$34,2,FALSE),"Liberado")</f>
        <v>Liberado</v>
      </c>
    </row>
    <row r="499" spans="1:53" s="21" customFormat="1" ht="20.100000000000001" customHeight="1" x14ac:dyDescent="0.2">
      <c r="A499" s="12" t="s">
        <v>80</v>
      </c>
      <c r="B499" s="18" t="s">
        <v>262</v>
      </c>
      <c r="C499" s="12" t="s">
        <v>534</v>
      </c>
      <c r="D499" s="12" t="s">
        <v>1110</v>
      </c>
      <c r="E499" s="19" t="s">
        <v>5</v>
      </c>
      <c r="F499" s="19" t="s">
        <v>2324</v>
      </c>
      <c r="G499" s="19" t="s">
        <v>4599</v>
      </c>
      <c r="H499" s="12" t="s">
        <v>4600</v>
      </c>
      <c r="I499" s="20">
        <v>5540</v>
      </c>
      <c r="J499" s="12" t="s">
        <v>2247</v>
      </c>
      <c r="K499" s="12" t="s">
        <v>4601</v>
      </c>
      <c r="L499" s="12" t="s">
        <v>4062</v>
      </c>
      <c r="M499" s="12"/>
      <c r="N499" s="12" t="s">
        <v>2323</v>
      </c>
      <c r="O499" s="23">
        <v>0</v>
      </c>
      <c r="P499" s="23">
        <v>12000</v>
      </c>
      <c r="Q499" s="23">
        <v>0</v>
      </c>
      <c r="R499" s="24">
        <v>0</v>
      </c>
      <c r="S499" s="25">
        <v>800</v>
      </c>
      <c r="U499" s="22" t="str">
        <f>IFERROR(VLOOKUP(B499,[1]Planilha1!$A$1:$B$34,2,FALSE),"Liberado")</f>
        <v>Liberado</v>
      </c>
    </row>
    <row r="500" spans="1:53" s="21" customFormat="1" ht="20.100000000000001" customHeight="1" x14ac:dyDescent="0.2">
      <c r="A500" s="12" t="s">
        <v>80</v>
      </c>
      <c r="B500" s="18" t="s">
        <v>262</v>
      </c>
      <c r="C500" s="12" t="s">
        <v>556</v>
      </c>
      <c r="D500" s="12" t="s">
        <v>1533</v>
      </c>
      <c r="E500" s="19" t="s">
        <v>5</v>
      </c>
      <c r="F500" s="19" t="s">
        <v>8004</v>
      </c>
      <c r="G500" s="19" t="s">
        <v>10305</v>
      </c>
      <c r="H500" s="12" t="s">
        <v>5657</v>
      </c>
      <c r="I500" s="20">
        <v>3888.43</v>
      </c>
      <c r="J500" s="12" t="s">
        <v>2264</v>
      </c>
      <c r="K500" s="12" t="s">
        <v>10306</v>
      </c>
      <c r="L500" s="12" t="s">
        <v>2266</v>
      </c>
      <c r="M500" s="12"/>
      <c r="N500" s="12" t="s">
        <v>10307</v>
      </c>
      <c r="O500" s="23">
        <v>500</v>
      </c>
      <c r="P500" s="23">
        <v>0</v>
      </c>
      <c r="Q500" s="23">
        <v>0</v>
      </c>
      <c r="R500" s="24">
        <v>0</v>
      </c>
      <c r="S500" s="25">
        <v>912</v>
      </c>
      <c r="U500" s="22" t="str">
        <f>IFERROR(VLOOKUP(B500,[1]Planilha1!$A$1:$B$34,2,FALSE),"Liberado")</f>
        <v>Liberado</v>
      </c>
    </row>
    <row r="501" spans="1:53" s="21" customFormat="1" ht="20.100000000000001" customHeight="1" x14ac:dyDescent="0.2">
      <c r="A501" s="12" t="s">
        <v>80</v>
      </c>
      <c r="B501" s="18" t="s">
        <v>262</v>
      </c>
      <c r="C501" s="12" t="s">
        <v>556</v>
      </c>
      <c r="D501" s="12" t="s">
        <v>1533</v>
      </c>
      <c r="E501" s="19" t="s">
        <v>5</v>
      </c>
      <c r="F501" s="19" t="s">
        <v>2324</v>
      </c>
      <c r="G501" s="19" t="s">
        <v>5656</v>
      </c>
      <c r="H501" s="12" t="s">
        <v>5657</v>
      </c>
      <c r="I501" s="20">
        <v>11776.86</v>
      </c>
      <c r="J501" s="12" t="s">
        <v>2264</v>
      </c>
      <c r="K501" s="12" t="s">
        <v>5658</v>
      </c>
      <c r="L501" s="12" t="s">
        <v>2334</v>
      </c>
      <c r="M501" s="12"/>
      <c r="N501" s="12" t="s">
        <v>5659</v>
      </c>
      <c r="O501" s="23">
        <v>0</v>
      </c>
      <c r="P501" s="23">
        <v>0</v>
      </c>
      <c r="Q501" s="23">
        <v>0</v>
      </c>
      <c r="R501" s="24">
        <v>0</v>
      </c>
      <c r="S501" s="25">
        <v>920</v>
      </c>
      <c r="U501" s="22" t="str">
        <f>IFERROR(VLOOKUP(B501,[1]Planilha1!$A$1:$B$34,2,FALSE),"Liberado")</f>
        <v>Liberado</v>
      </c>
    </row>
    <row r="502" spans="1:53" s="21" customFormat="1" ht="20.100000000000001" customHeight="1" x14ac:dyDescent="0.2">
      <c r="A502" s="12" t="s">
        <v>80</v>
      </c>
      <c r="B502" s="18" t="s">
        <v>262</v>
      </c>
      <c r="C502" s="12" t="s">
        <v>519</v>
      </c>
      <c r="D502" s="12" t="s">
        <v>10634</v>
      </c>
      <c r="E502" s="19" t="s">
        <v>5</v>
      </c>
      <c r="F502" s="19" t="s">
        <v>2244</v>
      </c>
      <c r="G502" s="19" t="s">
        <v>10635</v>
      </c>
      <c r="H502" s="12" t="s">
        <v>10636</v>
      </c>
      <c r="I502" s="20">
        <v>102000</v>
      </c>
      <c r="J502" s="12" t="s">
        <v>2302</v>
      </c>
      <c r="K502" s="12" t="s">
        <v>2303</v>
      </c>
      <c r="L502" s="12" t="s">
        <v>2288</v>
      </c>
      <c r="M502" s="12" t="s">
        <v>10637</v>
      </c>
      <c r="N502" s="12" t="s">
        <v>10638</v>
      </c>
      <c r="O502" s="23">
        <v>0</v>
      </c>
      <c r="P502" s="23">
        <v>0</v>
      </c>
      <c r="Q502" s="23">
        <v>0</v>
      </c>
      <c r="R502" s="24">
        <v>0</v>
      </c>
      <c r="S502" s="25">
        <v>240</v>
      </c>
      <c r="U502" s="22" t="str">
        <f>IFERROR(VLOOKUP(B502,[1]Planilha1!$A$1:$B$34,2,FALSE),"Liberado")</f>
        <v>Liberado</v>
      </c>
    </row>
    <row r="503" spans="1:53" s="21" customFormat="1" ht="20.100000000000001" customHeight="1" x14ac:dyDescent="0.2">
      <c r="A503" s="40" t="s">
        <v>159</v>
      </c>
      <c r="B503" s="41" t="s">
        <v>262</v>
      </c>
      <c r="C503" s="14">
        <v>1</v>
      </c>
      <c r="D503" s="40" t="s">
        <v>2221</v>
      </c>
      <c r="E503" s="42" t="s">
        <v>2220</v>
      </c>
      <c r="F503" s="43" t="s">
        <v>7389</v>
      </c>
      <c r="G503" s="36" t="s">
        <v>7429</v>
      </c>
      <c r="H503" s="40" t="s">
        <v>2221</v>
      </c>
      <c r="I503" s="44">
        <v>1048949.98</v>
      </c>
      <c r="J503" s="40" t="s">
        <v>7400</v>
      </c>
      <c r="K503" s="40" t="s">
        <v>7430</v>
      </c>
      <c r="L503" s="40" t="s">
        <v>7431</v>
      </c>
      <c r="M503" s="42" t="s">
        <v>40</v>
      </c>
      <c r="N503" s="40" t="s">
        <v>7852</v>
      </c>
      <c r="O503" s="23">
        <v>0</v>
      </c>
      <c r="P503" s="23">
        <v>1048949.98</v>
      </c>
      <c r="Q503" s="23">
        <v>0</v>
      </c>
      <c r="R503" s="24">
        <v>0</v>
      </c>
      <c r="S503" s="25">
        <v>0</v>
      </c>
      <c r="T503" s="32"/>
      <c r="U503" s="22" t="str">
        <f>IFERROR(VLOOKUP(B503,[1]Planilha1!$A$1:$B$34,2,FALSE),"Liberado")</f>
        <v>Liberado</v>
      </c>
      <c r="V503" s="45"/>
      <c r="W503" s="45"/>
      <c r="X503" s="45"/>
      <c r="Y503" s="45"/>
      <c r="Z503" s="45"/>
      <c r="AA503" s="45"/>
      <c r="AB503" s="45"/>
      <c r="AC503" s="45"/>
      <c r="AD503" s="45"/>
      <c r="AE503" s="45"/>
      <c r="AF503" s="45"/>
      <c r="AG503" s="45"/>
      <c r="AH503" s="45"/>
      <c r="AI503" s="45"/>
      <c r="AJ503" s="45"/>
      <c r="AK503" s="45"/>
      <c r="AL503" s="45"/>
      <c r="AM503" s="45"/>
      <c r="AN503" s="45"/>
      <c r="AO503" s="45"/>
      <c r="AP503" s="45"/>
      <c r="AQ503" s="45"/>
      <c r="AR503" s="45"/>
      <c r="AS503" s="45"/>
      <c r="AT503" s="45"/>
      <c r="AU503" s="45"/>
      <c r="AV503" s="45"/>
      <c r="AW503" s="45"/>
      <c r="AX503" s="45"/>
      <c r="AY503" s="45"/>
      <c r="AZ503" s="45"/>
      <c r="BA503" s="45"/>
    </row>
    <row r="504" spans="1:53" s="21" customFormat="1" ht="20.100000000000001" customHeight="1" x14ac:dyDescent="0.2">
      <c r="A504" s="40" t="s">
        <v>159</v>
      </c>
      <c r="B504" s="41" t="s">
        <v>262</v>
      </c>
      <c r="C504" s="14">
        <v>1</v>
      </c>
      <c r="D504" s="40" t="s">
        <v>2221</v>
      </c>
      <c r="E504" s="42" t="s">
        <v>2220</v>
      </c>
      <c r="F504" s="43" t="s">
        <v>7389</v>
      </c>
      <c r="G504" s="36" t="s">
        <v>7432</v>
      </c>
      <c r="H504" s="40" t="s">
        <v>2221</v>
      </c>
      <c r="I504" s="44">
        <v>13223.33</v>
      </c>
      <c r="J504" s="40" t="s">
        <v>7400</v>
      </c>
      <c r="K504" s="40" t="s">
        <v>7401</v>
      </c>
      <c r="L504" s="40" t="s">
        <v>7402</v>
      </c>
      <c r="M504" s="42" t="s">
        <v>40</v>
      </c>
      <c r="N504" s="40" t="s">
        <v>7403</v>
      </c>
      <c r="O504" s="23">
        <v>0</v>
      </c>
      <c r="P504" s="23">
        <v>0</v>
      </c>
      <c r="Q504" s="23">
        <v>13223.33</v>
      </c>
      <c r="R504" s="24">
        <v>0</v>
      </c>
      <c r="S504" s="25">
        <v>0</v>
      </c>
      <c r="T504" s="32"/>
      <c r="U504" s="22" t="str">
        <f>IFERROR(VLOOKUP(B504,[1]Planilha1!$A$1:$B$34,2,FALSE),"Liberado")</f>
        <v>Liberado</v>
      </c>
      <c r="V504" s="45"/>
      <c r="W504" s="45"/>
      <c r="X504" s="45"/>
      <c r="Y504" s="45"/>
      <c r="Z504" s="45"/>
      <c r="AA504" s="45"/>
      <c r="AB504" s="45"/>
      <c r="AC504" s="45"/>
      <c r="AD504" s="45"/>
      <c r="AE504" s="45"/>
      <c r="AF504" s="45"/>
      <c r="AG504" s="45"/>
      <c r="AH504" s="45"/>
      <c r="AI504" s="45"/>
      <c r="AJ504" s="45"/>
      <c r="AK504" s="45"/>
      <c r="AL504" s="45"/>
      <c r="AM504" s="45"/>
      <c r="AN504" s="45"/>
      <c r="AO504" s="45"/>
      <c r="AP504" s="45"/>
      <c r="AQ504" s="45"/>
      <c r="AR504" s="45"/>
      <c r="AS504" s="45"/>
      <c r="AT504" s="45"/>
      <c r="AU504" s="45"/>
      <c r="AV504" s="45"/>
      <c r="AW504" s="45"/>
      <c r="AX504" s="45"/>
      <c r="AY504" s="45"/>
      <c r="AZ504" s="45"/>
      <c r="BA504" s="45"/>
    </row>
    <row r="505" spans="1:53" s="21" customFormat="1" ht="20.100000000000001" customHeight="1" x14ac:dyDescent="0.2">
      <c r="A505" s="40" t="s">
        <v>159</v>
      </c>
      <c r="B505" s="41" t="s">
        <v>262</v>
      </c>
      <c r="C505" s="14">
        <v>1</v>
      </c>
      <c r="D505" s="40" t="s">
        <v>2221</v>
      </c>
      <c r="E505" s="42" t="s">
        <v>2220</v>
      </c>
      <c r="F505" s="43" t="s">
        <v>7389</v>
      </c>
      <c r="G505" s="36" t="s">
        <v>7433</v>
      </c>
      <c r="H505" s="40" t="s">
        <v>2221</v>
      </c>
      <c r="I505" s="44">
        <v>6686.06</v>
      </c>
      <c r="J505" s="40" t="s">
        <v>7400</v>
      </c>
      <c r="K505" s="40" t="s">
        <v>7434</v>
      </c>
      <c r="L505" s="40" t="s">
        <v>7431</v>
      </c>
      <c r="M505" s="42" t="s">
        <v>40</v>
      </c>
      <c r="N505" s="40" t="s">
        <v>7852</v>
      </c>
      <c r="O505" s="23">
        <v>0</v>
      </c>
      <c r="P505" s="23">
        <v>6686.06</v>
      </c>
      <c r="Q505" s="23">
        <v>0</v>
      </c>
      <c r="R505" s="24">
        <v>0</v>
      </c>
      <c r="S505" s="25">
        <v>0</v>
      </c>
      <c r="T505" s="32"/>
      <c r="U505" s="22" t="str">
        <f>IFERROR(VLOOKUP(B505,[1]Planilha1!$A$1:$B$34,2,FALSE),"Liberado")</f>
        <v>Liberado</v>
      </c>
      <c r="V505" s="45"/>
      <c r="W505" s="45"/>
      <c r="X505" s="45"/>
      <c r="Y505" s="45"/>
      <c r="Z505" s="45"/>
      <c r="AA505" s="45"/>
      <c r="AB505" s="45"/>
      <c r="AC505" s="45"/>
      <c r="AD505" s="45"/>
      <c r="AE505" s="45"/>
      <c r="AF505" s="45"/>
      <c r="AG505" s="45"/>
      <c r="AH505" s="45"/>
      <c r="AI505" s="45"/>
      <c r="AJ505" s="45"/>
      <c r="AK505" s="45"/>
      <c r="AL505" s="45"/>
      <c r="AM505" s="45"/>
      <c r="AN505" s="45"/>
      <c r="AO505" s="45"/>
      <c r="AP505" s="45"/>
      <c r="AQ505" s="45"/>
      <c r="AR505" s="45"/>
      <c r="AS505" s="45"/>
      <c r="AT505" s="45"/>
      <c r="AU505" s="45"/>
      <c r="AV505" s="45"/>
      <c r="AW505" s="45"/>
      <c r="AX505" s="45"/>
      <c r="AY505" s="45"/>
      <c r="AZ505" s="45"/>
      <c r="BA505" s="45"/>
    </row>
    <row r="506" spans="1:53" s="21" customFormat="1" ht="20.100000000000001" customHeight="1" x14ac:dyDescent="0.2">
      <c r="A506" s="40" t="s">
        <v>173</v>
      </c>
      <c r="B506" s="41" t="s">
        <v>262</v>
      </c>
      <c r="C506" s="14">
        <v>1</v>
      </c>
      <c r="D506" s="40" t="s">
        <v>2222</v>
      </c>
      <c r="E506" s="42" t="s">
        <v>2220</v>
      </c>
      <c r="F506" s="43" t="s">
        <v>7389</v>
      </c>
      <c r="G506" s="36">
        <v>38810565</v>
      </c>
      <c r="H506" s="40" t="s">
        <v>2222</v>
      </c>
      <c r="I506" s="44">
        <v>120028.94</v>
      </c>
      <c r="J506" s="40" t="s">
        <v>7400</v>
      </c>
      <c r="K506" s="40" t="s">
        <v>7415</v>
      </c>
      <c r="L506" s="40" t="s">
        <v>7416</v>
      </c>
      <c r="M506" s="42" t="s">
        <v>40</v>
      </c>
      <c r="N506" s="40" t="s">
        <v>7852</v>
      </c>
      <c r="O506" s="23">
        <v>0</v>
      </c>
      <c r="P506" s="23">
        <v>120028.94</v>
      </c>
      <c r="Q506" s="23">
        <v>0</v>
      </c>
      <c r="R506" s="24">
        <v>0</v>
      </c>
      <c r="S506" s="25">
        <v>0</v>
      </c>
      <c r="T506" s="32"/>
      <c r="U506" s="22" t="str">
        <f>IFERROR(VLOOKUP(B506,[1]Planilha1!$A$1:$B$34,2,FALSE),"Liberado")</f>
        <v>Liberado</v>
      </c>
      <c r="V506" s="45"/>
      <c r="W506" s="45"/>
      <c r="X506" s="45"/>
      <c r="Y506" s="45"/>
      <c r="Z506" s="45"/>
      <c r="AA506" s="45"/>
      <c r="AB506" s="45"/>
      <c r="AC506" s="45"/>
      <c r="AD506" s="45"/>
      <c r="AE506" s="45"/>
      <c r="AF506" s="45"/>
      <c r="AG506" s="45"/>
      <c r="AH506" s="45"/>
      <c r="AI506" s="45"/>
      <c r="AJ506" s="45"/>
      <c r="AK506" s="45"/>
      <c r="AL506" s="45"/>
      <c r="AM506" s="45"/>
      <c r="AN506" s="45"/>
      <c r="AO506" s="45"/>
      <c r="AP506" s="45"/>
      <c r="AQ506" s="45"/>
      <c r="AR506" s="45"/>
      <c r="AS506" s="45"/>
      <c r="AT506" s="45"/>
      <c r="AU506" s="45"/>
      <c r="AV506" s="45"/>
      <c r="AW506" s="45"/>
      <c r="AX506" s="45"/>
      <c r="AY506" s="45"/>
      <c r="AZ506" s="45"/>
      <c r="BA506" s="45"/>
    </row>
    <row r="507" spans="1:53" s="21" customFormat="1" ht="20.100000000000001" customHeight="1" x14ac:dyDescent="0.2">
      <c r="A507" s="12" t="s">
        <v>8825</v>
      </c>
      <c r="B507" s="18" t="s">
        <v>306</v>
      </c>
      <c r="C507" s="12" t="s">
        <v>649</v>
      </c>
      <c r="D507" s="12" t="s">
        <v>7781</v>
      </c>
      <c r="E507" s="19" t="s">
        <v>5</v>
      </c>
      <c r="F507" s="19" t="s">
        <v>2244</v>
      </c>
      <c r="G507" s="19" t="s">
        <v>7782</v>
      </c>
      <c r="H507" s="12" t="s">
        <v>8736</v>
      </c>
      <c r="I507" s="20">
        <v>8706.42</v>
      </c>
      <c r="J507" s="12" t="s">
        <v>2325</v>
      </c>
      <c r="K507" s="12" t="s">
        <v>8826</v>
      </c>
      <c r="L507" s="12" t="s">
        <v>7926</v>
      </c>
      <c r="M507" s="12"/>
      <c r="N507" s="12" t="s">
        <v>7927</v>
      </c>
      <c r="O507" s="23">
        <v>0</v>
      </c>
      <c r="P507" s="23">
        <v>10000</v>
      </c>
      <c r="Q507" s="23">
        <v>0</v>
      </c>
      <c r="R507" s="24">
        <v>0</v>
      </c>
      <c r="S507" s="25">
        <v>280</v>
      </c>
      <c r="U507" s="22" t="str">
        <f>IFERROR(VLOOKUP(B507,[1]Planilha1!$A$1:$B$34,2,FALSE),"Liberado")</f>
        <v>Liberado</v>
      </c>
    </row>
    <row r="508" spans="1:53" s="21" customFormat="1" ht="20.100000000000001" customHeight="1" x14ac:dyDescent="0.2">
      <c r="A508" s="27" t="s">
        <v>158</v>
      </c>
      <c r="B508" s="28" t="s">
        <v>306</v>
      </c>
      <c r="C508" s="27" t="s">
        <v>519</v>
      </c>
      <c r="D508" s="27" t="s">
        <v>2081</v>
      </c>
      <c r="E508" s="27" t="s">
        <v>7</v>
      </c>
      <c r="F508" s="27" t="s">
        <v>6507</v>
      </c>
      <c r="G508" s="27" t="s">
        <v>11836</v>
      </c>
      <c r="H508" s="27" t="s">
        <v>7153</v>
      </c>
      <c r="I508" s="29">
        <v>30000</v>
      </c>
      <c r="J508" s="27" t="s">
        <v>6630</v>
      </c>
      <c r="K508" s="27" t="s">
        <v>11837</v>
      </c>
      <c r="L508" s="27" t="s">
        <v>7051</v>
      </c>
      <c r="M508" s="30" t="s">
        <v>6531</v>
      </c>
      <c r="N508" s="27" t="s">
        <v>11796</v>
      </c>
      <c r="O508" s="23">
        <v>93253</v>
      </c>
      <c r="P508" s="23">
        <v>0</v>
      </c>
      <c r="Q508" s="23">
        <v>0</v>
      </c>
      <c r="R508" s="24">
        <v>52204.639999999999</v>
      </c>
      <c r="S508" s="25">
        <v>0</v>
      </c>
      <c r="T508" s="32" t="s">
        <v>12075</v>
      </c>
      <c r="U508" s="22" t="str">
        <f>IFERROR(VLOOKUP(B508,[1]Planilha1!$A$1:$B$34,2,FALSE),"Liberado")</f>
        <v>Liberado</v>
      </c>
      <c r="V508" s="31"/>
      <c r="W508" s="31"/>
      <c r="X508" s="31"/>
      <c r="Y508" s="31"/>
      <c r="Z508" s="31"/>
      <c r="AA508" s="31"/>
      <c r="AB508" s="31"/>
      <c r="AC508" s="31"/>
      <c r="AD508" s="31"/>
      <c r="AE508" s="31"/>
      <c r="AF508" s="31"/>
      <c r="AG508" s="31"/>
      <c r="AH508" s="31"/>
      <c r="AI508" s="31"/>
      <c r="AJ508" s="31"/>
      <c r="AK508" s="31"/>
      <c r="AL508" s="31"/>
      <c r="AM508" s="31"/>
      <c r="AN508" s="31"/>
      <c r="AO508" s="31"/>
      <c r="AP508" s="31"/>
      <c r="AQ508" s="31"/>
      <c r="AR508" s="31"/>
      <c r="AS508" s="31"/>
      <c r="AT508" s="31"/>
      <c r="AU508" s="31"/>
      <c r="AV508" s="31"/>
      <c r="AW508" s="31"/>
      <c r="AX508" s="31"/>
      <c r="AY508" s="31"/>
      <c r="AZ508" s="31"/>
      <c r="BA508" s="31"/>
    </row>
    <row r="509" spans="1:53" s="21" customFormat="1" ht="20.100000000000001" customHeight="1" x14ac:dyDescent="0.2">
      <c r="A509" s="27" t="s">
        <v>158</v>
      </c>
      <c r="B509" s="28" t="s">
        <v>306</v>
      </c>
      <c r="C509" s="27" t="s">
        <v>411</v>
      </c>
      <c r="D509" s="27" t="s">
        <v>2184</v>
      </c>
      <c r="E509" s="27" t="s">
        <v>7</v>
      </c>
      <c r="F509" s="27" t="s">
        <v>6507</v>
      </c>
      <c r="G509" s="27" t="s">
        <v>11989</v>
      </c>
      <c r="H509" s="27" t="s">
        <v>7115</v>
      </c>
      <c r="I509" s="29">
        <v>25000</v>
      </c>
      <c r="J509" s="27" t="s">
        <v>6630</v>
      </c>
      <c r="K509" s="27" t="s">
        <v>11990</v>
      </c>
      <c r="L509" s="27" t="s">
        <v>6985</v>
      </c>
      <c r="M509" s="30" t="s">
        <v>6531</v>
      </c>
      <c r="N509" s="27" t="s">
        <v>11991</v>
      </c>
      <c r="O509" s="23">
        <v>500385.17</v>
      </c>
      <c r="P509" s="23">
        <v>0</v>
      </c>
      <c r="Q509" s="23">
        <v>0</v>
      </c>
      <c r="R509" s="24">
        <v>535215.80000000005</v>
      </c>
      <c r="S509" s="25">
        <v>0</v>
      </c>
      <c r="T509" s="32"/>
      <c r="U509" s="22" t="str">
        <f>IFERROR(VLOOKUP(B509,[1]Planilha1!$A$1:$B$34,2,FALSE),"Liberado")</f>
        <v>Liberado</v>
      </c>
      <c r="V509" s="31"/>
      <c r="W509" s="31"/>
      <c r="X509" s="31"/>
      <c r="Y509" s="31"/>
      <c r="Z509" s="31"/>
      <c r="AA509" s="31"/>
      <c r="AB509" s="31"/>
      <c r="AC509" s="31"/>
      <c r="AD509" s="31"/>
      <c r="AE509" s="31"/>
      <c r="AF509" s="31"/>
      <c r="AG509" s="31"/>
      <c r="AH509" s="31"/>
      <c r="AI509" s="31"/>
      <c r="AJ509" s="31"/>
      <c r="AK509" s="31"/>
      <c r="AL509" s="31"/>
      <c r="AM509" s="31"/>
      <c r="AN509" s="31"/>
      <c r="AO509" s="31"/>
      <c r="AP509" s="31"/>
      <c r="AQ509" s="31"/>
      <c r="AR509" s="31"/>
      <c r="AS509" s="31"/>
      <c r="AT509" s="31"/>
      <c r="AU509" s="31"/>
      <c r="AV509" s="31"/>
      <c r="AW509" s="31"/>
      <c r="AX509" s="31"/>
      <c r="AY509" s="31"/>
      <c r="AZ509" s="31"/>
      <c r="BA509" s="31"/>
    </row>
    <row r="510" spans="1:53" s="21" customFormat="1" ht="20.100000000000001" customHeight="1" x14ac:dyDescent="0.2">
      <c r="A510" s="27" t="s">
        <v>158</v>
      </c>
      <c r="B510" s="28" t="s">
        <v>306</v>
      </c>
      <c r="C510" s="27" t="s">
        <v>519</v>
      </c>
      <c r="D510" s="27" t="s">
        <v>2185</v>
      </c>
      <c r="E510" s="27" t="s">
        <v>7</v>
      </c>
      <c r="F510" s="27" t="s">
        <v>6507</v>
      </c>
      <c r="G510" s="27" t="s">
        <v>7323</v>
      </c>
      <c r="H510" s="27" t="s">
        <v>6710</v>
      </c>
      <c r="I510" s="29">
        <v>50000</v>
      </c>
      <c r="J510" s="27" t="s">
        <v>6510</v>
      </c>
      <c r="K510" s="27" t="s">
        <v>11992</v>
      </c>
      <c r="L510" s="27" t="s">
        <v>7144</v>
      </c>
      <c r="M510" s="30">
        <v>41240</v>
      </c>
      <c r="N510" s="27" t="s">
        <v>7325</v>
      </c>
      <c r="O510" s="23">
        <v>26190.21</v>
      </c>
      <c r="P510" s="23">
        <v>0</v>
      </c>
      <c r="Q510" s="23">
        <v>0</v>
      </c>
      <c r="R510" s="24">
        <v>59532.2</v>
      </c>
      <c r="S510" s="25">
        <v>0</v>
      </c>
      <c r="T510" s="32"/>
      <c r="U510" s="22" t="str">
        <f>IFERROR(VLOOKUP(B510,[1]Planilha1!$A$1:$B$34,2,FALSE),"Liberado")</f>
        <v>Liberado</v>
      </c>
      <c r="V510" s="31"/>
      <c r="W510" s="31"/>
      <c r="X510" s="31"/>
      <c r="Y510" s="31"/>
      <c r="Z510" s="31"/>
      <c r="AA510" s="31"/>
      <c r="AB510" s="31"/>
      <c r="AC510" s="31"/>
      <c r="AD510" s="31"/>
      <c r="AE510" s="31"/>
      <c r="AF510" s="31"/>
      <c r="AG510" s="31"/>
      <c r="AH510" s="31"/>
      <c r="AI510" s="31"/>
      <c r="AJ510" s="31"/>
      <c r="AK510" s="31"/>
      <c r="AL510" s="31"/>
      <c r="AM510" s="31"/>
      <c r="AN510" s="31"/>
      <c r="AO510" s="31"/>
      <c r="AP510" s="31"/>
      <c r="AQ510" s="31"/>
      <c r="AR510" s="31"/>
      <c r="AS510" s="31"/>
      <c r="AT510" s="31"/>
      <c r="AU510" s="31"/>
      <c r="AV510" s="31"/>
      <c r="AW510" s="31"/>
      <c r="AX510" s="31"/>
      <c r="AY510" s="31"/>
      <c r="AZ510" s="31"/>
      <c r="BA510" s="31"/>
    </row>
    <row r="511" spans="1:53" s="21" customFormat="1" ht="20.100000000000001" customHeight="1" x14ac:dyDescent="0.2">
      <c r="A511" s="40" t="s">
        <v>174</v>
      </c>
      <c r="B511" s="41" t="s">
        <v>306</v>
      </c>
      <c r="C511" s="14">
        <v>3</v>
      </c>
      <c r="D511" s="40" t="s">
        <v>2222</v>
      </c>
      <c r="E511" s="42" t="s">
        <v>2220</v>
      </c>
      <c r="F511" s="43" t="s">
        <v>7389</v>
      </c>
      <c r="G511" s="36" t="s">
        <v>7435</v>
      </c>
      <c r="H511" s="40" t="s">
        <v>2222</v>
      </c>
      <c r="I511" s="44">
        <v>5422.88</v>
      </c>
      <c r="J511" s="40" t="s">
        <v>7391</v>
      </c>
      <c r="K511" s="40" t="s">
        <v>7421</v>
      </c>
      <c r="L511" s="40" t="s">
        <v>7436</v>
      </c>
      <c r="M511" s="42" t="s">
        <v>40</v>
      </c>
      <c r="N511" s="40" t="s">
        <v>7852</v>
      </c>
      <c r="O511" s="23">
        <v>0</v>
      </c>
      <c r="P511" s="23">
        <v>5422.88</v>
      </c>
      <c r="Q511" s="23">
        <v>0</v>
      </c>
      <c r="R511" s="24">
        <v>0</v>
      </c>
      <c r="S511" s="25">
        <v>0</v>
      </c>
      <c r="T511" s="32"/>
      <c r="U511" s="22" t="str">
        <f>IFERROR(VLOOKUP(B511,[1]Planilha1!$A$1:$B$34,2,FALSE),"Liberado")</f>
        <v>Liberado</v>
      </c>
      <c r="V511" s="45"/>
      <c r="W511" s="45"/>
      <c r="X511" s="45"/>
      <c r="Y511" s="45"/>
      <c r="Z511" s="45"/>
      <c r="AA511" s="45"/>
      <c r="AB511" s="45"/>
      <c r="AC511" s="45"/>
      <c r="AD511" s="45"/>
      <c r="AE511" s="45"/>
      <c r="AF511" s="45"/>
      <c r="AG511" s="45"/>
      <c r="AH511" s="45"/>
      <c r="AI511" s="45"/>
      <c r="AJ511" s="45"/>
      <c r="AK511" s="45"/>
      <c r="AL511" s="45"/>
      <c r="AM511" s="45"/>
      <c r="AN511" s="45"/>
      <c r="AO511" s="45"/>
      <c r="AP511" s="45"/>
      <c r="AQ511" s="45"/>
      <c r="AR511" s="45"/>
      <c r="AS511" s="45"/>
      <c r="AT511" s="45"/>
      <c r="AU511" s="45"/>
      <c r="AV511" s="45"/>
      <c r="AW511" s="45"/>
      <c r="AX511" s="45"/>
      <c r="AY511" s="45"/>
      <c r="AZ511" s="45"/>
      <c r="BA511" s="45"/>
    </row>
    <row r="512" spans="1:53" s="21" customFormat="1" ht="20.100000000000001" customHeight="1" x14ac:dyDescent="0.2">
      <c r="A512" s="40" t="s">
        <v>175</v>
      </c>
      <c r="B512" s="41" t="s">
        <v>306</v>
      </c>
      <c r="C512" s="14">
        <v>1</v>
      </c>
      <c r="D512" s="40" t="s">
        <v>2222</v>
      </c>
      <c r="E512" s="42" t="s">
        <v>2220</v>
      </c>
      <c r="F512" s="43" t="s">
        <v>7389</v>
      </c>
      <c r="G512" s="36">
        <v>38810450</v>
      </c>
      <c r="H512" s="40" t="s">
        <v>2222</v>
      </c>
      <c r="I512" s="44">
        <v>208393.56</v>
      </c>
      <c r="J512" s="40" t="s">
        <v>7400</v>
      </c>
      <c r="K512" s="40" t="s">
        <v>7415</v>
      </c>
      <c r="L512" s="40" t="s">
        <v>7416</v>
      </c>
      <c r="M512" s="42" t="s">
        <v>40</v>
      </c>
      <c r="N512" s="40" t="s">
        <v>7852</v>
      </c>
      <c r="O512" s="23">
        <v>0</v>
      </c>
      <c r="P512" s="23">
        <v>208393.56</v>
      </c>
      <c r="Q512" s="23">
        <v>0</v>
      </c>
      <c r="R512" s="24">
        <v>0</v>
      </c>
      <c r="S512" s="25">
        <v>0</v>
      </c>
      <c r="T512" s="32"/>
      <c r="U512" s="22" t="str">
        <f>IFERROR(VLOOKUP(B512,[1]Planilha1!$A$1:$B$34,2,FALSE),"Liberado")</f>
        <v>Liberado</v>
      </c>
      <c r="V512" s="45"/>
      <c r="W512" s="45"/>
      <c r="X512" s="45"/>
      <c r="Y512" s="45"/>
      <c r="Z512" s="45"/>
      <c r="AA512" s="45"/>
      <c r="AB512" s="45"/>
      <c r="AC512" s="45"/>
      <c r="AD512" s="45"/>
      <c r="AE512" s="45"/>
      <c r="AF512" s="45"/>
      <c r="AG512" s="45"/>
      <c r="AH512" s="45"/>
      <c r="AI512" s="45"/>
      <c r="AJ512" s="45"/>
      <c r="AK512" s="45"/>
      <c r="AL512" s="45"/>
      <c r="AM512" s="45"/>
      <c r="AN512" s="45"/>
      <c r="AO512" s="45"/>
      <c r="AP512" s="45"/>
      <c r="AQ512" s="45"/>
      <c r="AR512" s="45"/>
      <c r="AS512" s="45"/>
      <c r="AT512" s="45"/>
      <c r="AU512" s="45"/>
      <c r="AV512" s="45"/>
      <c r="AW512" s="45"/>
      <c r="AX512" s="45"/>
      <c r="AY512" s="45"/>
      <c r="AZ512" s="45"/>
      <c r="BA512" s="45"/>
    </row>
    <row r="513" spans="1:53" s="21" customFormat="1" ht="20.100000000000001" customHeight="1" x14ac:dyDescent="0.2">
      <c r="A513" s="27" t="s">
        <v>125</v>
      </c>
      <c r="B513" s="28" t="s">
        <v>300</v>
      </c>
      <c r="C513" s="27" t="s">
        <v>331</v>
      </c>
      <c r="D513" s="27" t="s">
        <v>1857</v>
      </c>
      <c r="E513" s="27" t="s">
        <v>7</v>
      </c>
      <c r="F513" s="27" t="s">
        <v>6507</v>
      </c>
      <c r="G513" s="27" t="s">
        <v>6560</v>
      </c>
      <c r="H513" s="27" t="s">
        <v>6561</v>
      </c>
      <c r="I513" s="29">
        <v>40000</v>
      </c>
      <c r="J513" s="27" t="s">
        <v>6510</v>
      </c>
      <c r="K513" s="27" t="s">
        <v>11475</v>
      </c>
      <c r="L513" s="27" t="s">
        <v>6579</v>
      </c>
      <c r="M513" s="30">
        <v>42835</v>
      </c>
      <c r="N513" s="27" t="s">
        <v>11476</v>
      </c>
      <c r="O513" s="23">
        <v>18966.75</v>
      </c>
      <c r="P513" s="23">
        <v>41727.89</v>
      </c>
      <c r="Q513" s="23">
        <v>0</v>
      </c>
      <c r="R513" s="24">
        <v>0</v>
      </c>
      <c r="S513" s="25">
        <v>0</v>
      </c>
      <c r="T513" s="32"/>
      <c r="U513" s="22" t="str">
        <f>IFERROR(VLOOKUP(B513,[1]Planilha1!$A$1:$B$34,2,FALSE),"Liberado")</f>
        <v>Liberado</v>
      </c>
      <c r="V513" s="31"/>
      <c r="W513" s="31"/>
      <c r="X513" s="31"/>
      <c r="Y513" s="31"/>
      <c r="Z513" s="31"/>
      <c r="AA513" s="31"/>
      <c r="AB513" s="31"/>
      <c r="AC513" s="31"/>
      <c r="AD513" s="31"/>
      <c r="AE513" s="31"/>
      <c r="AF513" s="31"/>
      <c r="AG513" s="31"/>
      <c r="AH513" s="31"/>
      <c r="AI513" s="31"/>
      <c r="AJ513" s="31"/>
      <c r="AK513" s="31"/>
      <c r="AL513" s="31"/>
      <c r="AM513" s="31"/>
      <c r="AN513" s="31"/>
      <c r="AO513" s="31"/>
      <c r="AP513" s="31"/>
      <c r="AQ513" s="31"/>
      <c r="AR513" s="31"/>
      <c r="AS513" s="31"/>
      <c r="AT513" s="31"/>
      <c r="AU513" s="31"/>
      <c r="AV513" s="31"/>
      <c r="AW513" s="31"/>
      <c r="AX513" s="31"/>
      <c r="AY513" s="31"/>
      <c r="AZ513" s="31"/>
      <c r="BA513" s="31"/>
    </row>
    <row r="514" spans="1:53" s="21" customFormat="1" ht="20.100000000000001" customHeight="1" x14ac:dyDescent="0.2">
      <c r="A514" s="12" t="s">
        <v>85</v>
      </c>
      <c r="B514" s="18" t="s">
        <v>271</v>
      </c>
      <c r="C514" s="12" t="s">
        <v>397</v>
      </c>
      <c r="D514" s="12" t="s">
        <v>399</v>
      </c>
      <c r="E514" s="19" t="s">
        <v>5</v>
      </c>
      <c r="F514" s="19" t="s">
        <v>2549</v>
      </c>
      <c r="G514" s="19" t="s">
        <v>2550</v>
      </c>
      <c r="H514" s="12" t="s">
        <v>2551</v>
      </c>
      <c r="I514" s="20">
        <v>397.72</v>
      </c>
      <c r="J514" s="12" t="s">
        <v>2325</v>
      </c>
      <c r="K514" s="12" t="s">
        <v>2552</v>
      </c>
      <c r="L514" s="12" t="s">
        <v>2334</v>
      </c>
      <c r="M514" s="12"/>
      <c r="N514" s="12" t="s">
        <v>8111</v>
      </c>
      <c r="O514" s="20">
        <v>0</v>
      </c>
      <c r="P514" s="20">
        <v>4000</v>
      </c>
      <c r="Q514" s="20">
        <v>0</v>
      </c>
      <c r="R514" s="20">
        <v>0</v>
      </c>
      <c r="S514" s="20">
        <v>1920</v>
      </c>
      <c r="U514" s="22" t="str">
        <f>IFERROR(VLOOKUP(B514,[1]Planilha1!$A$1:$B$34,2,FALSE),"Liberado")</f>
        <v>Liberado</v>
      </c>
    </row>
    <row r="515" spans="1:53" s="21" customFormat="1" ht="20.100000000000001" customHeight="1" x14ac:dyDescent="0.2">
      <c r="A515" s="12" t="s">
        <v>85</v>
      </c>
      <c r="B515" s="18" t="s">
        <v>271</v>
      </c>
      <c r="C515" s="12" t="s">
        <v>397</v>
      </c>
      <c r="D515" s="12" t="s">
        <v>529</v>
      </c>
      <c r="E515" s="19" t="s">
        <v>5</v>
      </c>
      <c r="F515" s="19" t="s">
        <v>12</v>
      </c>
      <c r="G515" s="19" t="s">
        <v>2996</v>
      </c>
      <c r="H515" s="12" t="s">
        <v>2997</v>
      </c>
      <c r="I515" s="20">
        <v>100000</v>
      </c>
      <c r="J515" s="12" t="s">
        <v>2998</v>
      </c>
      <c r="K515" s="12" t="s">
        <v>2999</v>
      </c>
      <c r="L515" s="12" t="s">
        <v>2672</v>
      </c>
      <c r="M515" s="12"/>
      <c r="N515" s="12" t="s">
        <v>3001</v>
      </c>
      <c r="O515" s="20">
        <v>0</v>
      </c>
      <c r="P515" s="20">
        <v>100000</v>
      </c>
      <c r="Q515" s="20">
        <v>0</v>
      </c>
      <c r="R515" s="20">
        <v>0</v>
      </c>
      <c r="S515" s="20">
        <v>407.61</v>
      </c>
      <c r="U515" s="22" t="str">
        <f>IFERROR(VLOOKUP(B515,[1]Planilha1!$A$1:$B$34,2,FALSE),"Liberado")</f>
        <v>Liberado</v>
      </c>
    </row>
    <row r="516" spans="1:53" s="21" customFormat="1" ht="20.100000000000001" customHeight="1" x14ac:dyDescent="0.2">
      <c r="A516" s="12" t="s">
        <v>85</v>
      </c>
      <c r="B516" s="18" t="s">
        <v>271</v>
      </c>
      <c r="C516" s="12" t="s">
        <v>427</v>
      </c>
      <c r="D516" s="12" t="s">
        <v>8188</v>
      </c>
      <c r="E516" s="19" t="s">
        <v>5</v>
      </c>
      <c r="F516" s="19" t="s">
        <v>2273</v>
      </c>
      <c r="G516" s="19" t="s">
        <v>8189</v>
      </c>
      <c r="H516" s="12" t="s">
        <v>8190</v>
      </c>
      <c r="I516" s="20">
        <v>37480</v>
      </c>
      <c r="J516" s="12" t="s">
        <v>2258</v>
      </c>
      <c r="K516" s="12" t="s">
        <v>2410</v>
      </c>
      <c r="L516" s="12" t="s">
        <v>2368</v>
      </c>
      <c r="M516" s="12"/>
      <c r="N516" s="12" t="s">
        <v>8191</v>
      </c>
      <c r="O516" s="20">
        <v>2619.52</v>
      </c>
      <c r="P516" s="20">
        <v>0</v>
      </c>
      <c r="Q516" s="20">
        <v>0</v>
      </c>
      <c r="R516" s="20">
        <v>0</v>
      </c>
      <c r="S516" s="20">
        <v>160</v>
      </c>
      <c r="U516" s="22" t="str">
        <f>IFERROR(VLOOKUP(B516,[1]Planilha1!$A$1:$B$34,2,FALSE),"Liberado")</f>
        <v>Liberado</v>
      </c>
    </row>
    <row r="517" spans="1:53" s="21" customFormat="1" ht="20.100000000000001" customHeight="1" x14ac:dyDescent="0.2">
      <c r="A517" s="12" t="s">
        <v>85</v>
      </c>
      <c r="B517" s="18" t="s">
        <v>271</v>
      </c>
      <c r="C517" s="12" t="s">
        <v>634</v>
      </c>
      <c r="D517" s="12" t="s">
        <v>8446</v>
      </c>
      <c r="E517" s="19" t="s">
        <v>5</v>
      </c>
      <c r="F517" s="19" t="s">
        <v>2273</v>
      </c>
      <c r="G517" s="19" t="s">
        <v>8447</v>
      </c>
      <c r="H517" s="12" t="s">
        <v>2861</v>
      </c>
      <c r="I517" s="20">
        <v>40000</v>
      </c>
      <c r="J517" s="12" t="s">
        <v>2325</v>
      </c>
      <c r="K517" s="12" t="s">
        <v>8448</v>
      </c>
      <c r="L517" s="12" t="s">
        <v>7926</v>
      </c>
      <c r="M517" s="12"/>
      <c r="N517" s="12" t="s">
        <v>8154</v>
      </c>
      <c r="O517" s="20">
        <v>0</v>
      </c>
      <c r="P517" s="20">
        <v>10000</v>
      </c>
      <c r="Q517" s="20">
        <v>0</v>
      </c>
      <c r="R517" s="20">
        <v>0</v>
      </c>
      <c r="S517" s="20">
        <v>80</v>
      </c>
      <c r="U517" s="22" t="str">
        <f>IFERROR(VLOOKUP(B517,[1]Planilha1!$A$1:$B$34,2,FALSE),"Liberado")</f>
        <v>Liberado</v>
      </c>
    </row>
    <row r="518" spans="1:53" s="21" customFormat="1" ht="20.100000000000001" customHeight="1" x14ac:dyDescent="0.2">
      <c r="A518" s="12" t="s">
        <v>85</v>
      </c>
      <c r="B518" s="18" t="s">
        <v>271</v>
      </c>
      <c r="C518" s="12" t="s">
        <v>397</v>
      </c>
      <c r="D518" s="12" t="s">
        <v>883</v>
      </c>
      <c r="E518" s="19" t="s">
        <v>5</v>
      </c>
      <c r="F518" s="19" t="s">
        <v>2244</v>
      </c>
      <c r="G518" s="19" t="s">
        <v>3985</v>
      </c>
      <c r="H518" s="12" t="s">
        <v>3589</v>
      </c>
      <c r="I518" s="20">
        <v>596.12</v>
      </c>
      <c r="J518" s="12" t="s">
        <v>2325</v>
      </c>
      <c r="K518" s="12" t="s">
        <v>3986</v>
      </c>
      <c r="L518" s="12" t="s">
        <v>3255</v>
      </c>
      <c r="M518" s="12"/>
      <c r="N518" s="12" t="s">
        <v>8647</v>
      </c>
      <c r="O518" s="20">
        <v>0</v>
      </c>
      <c r="P518" s="20">
        <v>0</v>
      </c>
      <c r="Q518" s="20">
        <v>0</v>
      </c>
      <c r="R518" s="20">
        <v>0</v>
      </c>
      <c r="S518" s="20">
        <v>1920</v>
      </c>
      <c r="U518" s="22" t="str">
        <f>IFERROR(VLOOKUP(B518,[1]Planilha1!$A$1:$B$34,2,FALSE),"Liberado")</f>
        <v>Liberado</v>
      </c>
    </row>
    <row r="519" spans="1:53" s="21" customFormat="1" ht="20.100000000000001" customHeight="1" x14ac:dyDescent="0.2">
      <c r="A519" s="12" t="s">
        <v>85</v>
      </c>
      <c r="B519" s="18" t="s">
        <v>271</v>
      </c>
      <c r="C519" s="12" t="s">
        <v>649</v>
      </c>
      <c r="D519" s="12" t="s">
        <v>869</v>
      </c>
      <c r="E519" s="19" t="s">
        <v>5</v>
      </c>
      <c r="F519" s="19" t="s">
        <v>2244</v>
      </c>
      <c r="G519" s="19" t="s">
        <v>3949</v>
      </c>
      <c r="H519" s="12" t="s">
        <v>3580</v>
      </c>
      <c r="I519" s="20">
        <v>1505.5</v>
      </c>
      <c r="J519" s="12" t="s">
        <v>2247</v>
      </c>
      <c r="K519" s="12" t="s">
        <v>3950</v>
      </c>
      <c r="L519" s="12" t="s">
        <v>2359</v>
      </c>
      <c r="M519" s="12"/>
      <c r="N519" s="12" t="s">
        <v>2323</v>
      </c>
      <c r="O519" s="20">
        <v>0</v>
      </c>
      <c r="P519" s="20">
        <v>50000</v>
      </c>
      <c r="Q519" s="20">
        <v>0</v>
      </c>
      <c r="R519" s="20">
        <v>0</v>
      </c>
      <c r="S519" s="20">
        <v>1160</v>
      </c>
      <c r="U519" s="22" t="str">
        <f>IFERROR(VLOOKUP(B519,[1]Planilha1!$A$1:$B$34,2,FALSE),"Liberado")</f>
        <v>Liberado</v>
      </c>
    </row>
    <row r="520" spans="1:53" s="21" customFormat="1" ht="20.100000000000001" customHeight="1" x14ac:dyDescent="0.2">
      <c r="A520" s="12" t="s">
        <v>85</v>
      </c>
      <c r="B520" s="18" t="s">
        <v>271</v>
      </c>
      <c r="C520" s="12" t="s">
        <v>427</v>
      </c>
      <c r="D520" s="12" t="s">
        <v>936</v>
      </c>
      <c r="E520" s="19" t="s">
        <v>5</v>
      </c>
      <c r="F520" s="19" t="s">
        <v>2273</v>
      </c>
      <c r="G520" s="19" t="s">
        <v>4132</v>
      </c>
      <c r="H520" s="12" t="s">
        <v>4133</v>
      </c>
      <c r="I520" s="20">
        <v>36529.879999999997</v>
      </c>
      <c r="J520" s="12" t="s">
        <v>2247</v>
      </c>
      <c r="K520" s="12" t="s">
        <v>4134</v>
      </c>
      <c r="L520" s="12" t="s">
        <v>2334</v>
      </c>
      <c r="M520" s="12"/>
      <c r="N520" s="12" t="s">
        <v>2323</v>
      </c>
      <c r="O520" s="23">
        <v>0</v>
      </c>
      <c r="P520" s="23">
        <v>32929.879999999997</v>
      </c>
      <c r="Q520" s="23">
        <v>0</v>
      </c>
      <c r="R520" s="24">
        <v>0</v>
      </c>
      <c r="S520" s="25">
        <v>384</v>
      </c>
      <c r="U520" s="22" t="str">
        <f>IFERROR(VLOOKUP(B520,[1]Planilha1!$A$1:$B$34,2,FALSE),"Liberado")</f>
        <v>Liberado</v>
      </c>
    </row>
    <row r="521" spans="1:53" s="21" customFormat="1" ht="20.100000000000001" customHeight="1" x14ac:dyDescent="0.2">
      <c r="A521" s="12" t="s">
        <v>85</v>
      </c>
      <c r="B521" s="18" t="s">
        <v>271</v>
      </c>
      <c r="C521" s="12" t="s">
        <v>397</v>
      </c>
      <c r="D521" s="12" t="s">
        <v>970</v>
      </c>
      <c r="E521" s="19" t="s">
        <v>5</v>
      </c>
      <c r="F521" s="19" t="s">
        <v>2452</v>
      </c>
      <c r="G521" s="19" t="s">
        <v>4223</v>
      </c>
      <c r="H521" s="12" t="s">
        <v>2997</v>
      </c>
      <c r="I521" s="20">
        <v>15000</v>
      </c>
      <c r="J521" s="12" t="s">
        <v>2247</v>
      </c>
      <c r="K521" s="12" t="s">
        <v>4224</v>
      </c>
      <c r="L521" s="12" t="s">
        <v>2334</v>
      </c>
      <c r="M521" s="12"/>
      <c r="N521" s="12" t="s">
        <v>4226</v>
      </c>
      <c r="O521" s="23">
        <v>1500</v>
      </c>
      <c r="P521" s="23">
        <v>0</v>
      </c>
      <c r="Q521" s="23">
        <v>0</v>
      </c>
      <c r="R521" s="24">
        <v>0</v>
      </c>
      <c r="S521" s="25">
        <v>1274.8800000000001</v>
      </c>
      <c r="U521" s="22" t="str">
        <f>IFERROR(VLOOKUP(B521,[1]Planilha1!$A$1:$B$34,2,FALSE),"Liberado")</f>
        <v>Liberado</v>
      </c>
    </row>
    <row r="522" spans="1:53" s="21" customFormat="1" ht="20.100000000000001" customHeight="1" x14ac:dyDescent="0.2">
      <c r="A522" s="12" t="s">
        <v>85</v>
      </c>
      <c r="B522" s="18" t="s">
        <v>271</v>
      </c>
      <c r="C522" s="12" t="s">
        <v>427</v>
      </c>
      <c r="D522" s="12" t="s">
        <v>968</v>
      </c>
      <c r="E522" s="19" t="s">
        <v>5</v>
      </c>
      <c r="F522" s="19" t="s">
        <v>2324</v>
      </c>
      <c r="G522" s="19" t="s">
        <v>4218</v>
      </c>
      <c r="H522" s="12" t="s">
        <v>2944</v>
      </c>
      <c r="I522" s="20">
        <v>1169.5</v>
      </c>
      <c r="J522" s="12" t="s">
        <v>2247</v>
      </c>
      <c r="K522" s="12" t="s">
        <v>4219</v>
      </c>
      <c r="L522" s="12" t="s">
        <v>2608</v>
      </c>
      <c r="M522" s="12"/>
      <c r="N522" s="12" t="s">
        <v>4220</v>
      </c>
      <c r="O522" s="23">
        <v>5000</v>
      </c>
      <c r="P522" s="23">
        <v>0</v>
      </c>
      <c r="Q522" s="23">
        <v>0</v>
      </c>
      <c r="R522" s="24">
        <v>0</v>
      </c>
      <c r="S522" s="25">
        <v>1680</v>
      </c>
      <c r="U522" s="22" t="str">
        <f>IFERROR(VLOOKUP(B522,[1]Planilha1!$A$1:$B$34,2,FALSE),"Liberado")</f>
        <v>Liberado</v>
      </c>
    </row>
    <row r="523" spans="1:53" s="21" customFormat="1" ht="20.100000000000001" customHeight="1" x14ac:dyDescent="0.2">
      <c r="A523" s="12" t="s">
        <v>85</v>
      </c>
      <c r="B523" s="18" t="s">
        <v>271</v>
      </c>
      <c r="C523" s="12" t="s">
        <v>323</v>
      </c>
      <c r="D523" s="12" t="s">
        <v>969</v>
      </c>
      <c r="E523" s="19" t="s">
        <v>5</v>
      </c>
      <c r="F523" s="19" t="s">
        <v>2273</v>
      </c>
      <c r="G523" s="19" t="s">
        <v>4221</v>
      </c>
      <c r="H523" s="12" t="s">
        <v>3476</v>
      </c>
      <c r="I523" s="20">
        <v>24880</v>
      </c>
      <c r="J523" s="12" t="s">
        <v>2247</v>
      </c>
      <c r="K523" s="12" t="s">
        <v>4222</v>
      </c>
      <c r="L523" s="12" t="s">
        <v>2515</v>
      </c>
      <c r="M523" s="12"/>
      <c r="N523" s="12" t="s">
        <v>2323</v>
      </c>
      <c r="O523" s="23">
        <v>11355.4</v>
      </c>
      <c r="P523" s="23">
        <v>0</v>
      </c>
      <c r="Q523" s="23">
        <v>0</v>
      </c>
      <c r="R523" s="24">
        <v>11355.4</v>
      </c>
      <c r="S523" s="25">
        <v>1680</v>
      </c>
      <c r="U523" s="22" t="str">
        <f>IFERROR(VLOOKUP(B523,[1]Planilha1!$A$1:$B$34,2,FALSE),"Liberado")</f>
        <v>Liberado</v>
      </c>
    </row>
    <row r="524" spans="1:53" s="21" customFormat="1" ht="20.100000000000001" customHeight="1" x14ac:dyDescent="0.2">
      <c r="A524" s="27" t="s">
        <v>161</v>
      </c>
      <c r="B524" s="28" t="s">
        <v>271</v>
      </c>
      <c r="C524" s="27" t="s">
        <v>634</v>
      </c>
      <c r="D524" s="27" t="s">
        <v>2136</v>
      </c>
      <c r="E524" s="27" t="s">
        <v>7</v>
      </c>
      <c r="F524" s="27" t="s">
        <v>6507</v>
      </c>
      <c r="G524" s="27" t="s">
        <v>7246</v>
      </c>
      <c r="H524" s="27" t="s">
        <v>6659</v>
      </c>
      <c r="I524" s="29">
        <v>28000</v>
      </c>
      <c r="J524" s="27" t="s">
        <v>6630</v>
      </c>
      <c r="K524" s="27" t="s">
        <v>11917</v>
      </c>
      <c r="L524" s="27" t="s">
        <v>7051</v>
      </c>
      <c r="M524" s="30" t="s">
        <v>6531</v>
      </c>
      <c r="N524" s="27" t="s">
        <v>11852</v>
      </c>
      <c r="O524" s="23">
        <v>31155.09</v>
      </c>
      <c r="P524" s="23">
        <v>0</v>
      </c>
      <c r="Q524" s="23">
        <v>0</v>
      </c>
      <c r="R524" s="24">
        <v>14971.65</v>
      </c>
      <c r="S524" s="25">
        <v>0</v>
      </c>
      <c r="T524" s="32"/>
      <c r="U524" s="22" t="str">
        <f>IFERROR(VLOOKUP(B524,[1]Planilha1!$A$1:$B$34,2,FALSE),"Liberado")</f>
        <v>Liberado</v>
      </c>
      <c r="V524" s="31"/>
      <c r="W524" s="31"/>
      <c r="X524" s="31"/>
      <c r="Y524" s="31"/>
      <c r="Z524" s="31"/>
      <c r="AA524" s="31"/>
      <c r="AB524" s="31"/>
      <c r="AC524" s="31"/>
      <c r="AD524" s="31"/>
      <c r="AE524" s="31"/>
      <c r="AF524" s="31"/>
      <c r="AG524" s="31"/>
      <c r="AH524" s="31"/>
      <c r="AI524" s="31"/>
      <c r="AJ524" s="31"/>
      <c r="AK524" s="31"/>
      <c r="AL524" s="31"/>
      <c r="AM524" s="31"/>
      <c r="AN524" s="31"/>
      <c r="AO524" s="31"/>
      <c r="AP524" s="31"/>
      <c r="AQ524" s="31"/>
      <c r="AR524" s="31"/>
      <c r="AS524" s="31"/>
      <c r="AT524" s="31"/>
      <c r="AU524" s="31"/>
      <c r="AV524" s="31"/>
      <c r="AW524" s="31"/>
      <c r="AX524" s="31"/>
      <c r="AY524" s="31"/>
      <c r="AZ524" s="31"/>
      <c r="BA524" s="31"/>
    </row>
    <row r="525" spans="1:53" s="21" customFormat="1" ht="20.100000000000001" customHeight="1" x14ac:dyDescent="0.2">
      <c r="A525" s="40" t="s">
        <v>176</v>
      </c>
      <c r="B525" s="41" t="s">
        <v>271</v>
      </c>
      <c r="C525" s="14">
        <v>1</v>
      </c>
      <c r="D525" s="40" t="s">
        <v>2225</v>
      </c>
      <c r="E525" s="42" t="s">
        <v>2220</v>
      </c>
      <c r="F525" s="43" t="s">
        <v>7389</v>
      </c>
      <c r="G525" s="36" t="s">
        <v>7437</v>
      </c>
      <c r="H525" s="40" t="s">
        <v>2225</v>
      </c>
      <c r="I525" s="44">
        <v>153299.41</v>
      </c>
      <c r="J525" s="40" t="s">
        <v>7391</v>
      </c>
      <c r="K525" s="40" t="s">
        <v>7438</v>
      </c>
      <c r="L525" s="40" t="s">
        <v>7431</v>
      </c>
      <c r="M525" s="42" t="s">
        <v>40</v>
      </c>
      <c r="N525" s="40" t="s">
        <v>7852</v>
      </c>
      <c r="O525" s="23">
        <v>0</v>
      </c>
      <c r="P525" s="23">
        <v>153299.41</v>
      </c>
      <c r="Q525" s="23">
        <v>0</v>
      </c>
      <c r="R525" s="24">
        <v>0</v>
      </c>
      <c r="S525" s="25">
        <v>0</v>
      </c>
      <c r="T525" s="32"/>
      <c r="U525" s="22" t="str">
        <f>IFERROR(VLOOKUP(B525,[1]Planilha1!$A$1:$B$34,2,FALSE),"Liberado")</f>
        <v>Liberado</v>
      </c>
      <c r="V525" s="45"/>
      <c r="W525" s="45"/>
      <c r="X525" s="45"/>
      <c r="Y525" s="45"/>
      <c r="Z525" s="45"/>
      <c r="AA525" s="45"/>
      <c r="AB525" s="45"/>
      <c r="AC525" s="45"/>
      <c r="AD525" s="45"/>
      <c r="AE525" s="45"/>
      <c r="AF525" s="45"/>
      <c r="AG525" s="45"/>
      <c r="AH525" s="45"/>
      <c r="AI525" s="45"/>
      <c r="AJ525" s="45"/>
      <c r="AK525" s="45"/>
      <c r="AL525" s="45"/>
      <c r="AM525" s="45"/>
      <c r="AN525" s="45"/>
      <c r="AO525" s="45"/>
      <c r="AP525" s="45"/>
      <c r="AQ525" s="45"/>
      <c r="AR525" s="45"/>
      <c r="AS525" s="45"/>
      <c r="AT525" s="45"/>
      <c r="AU525" s="45"/>
      <c r="AV525" s="45"/>
      <c r="AW525" s="45"/>
      <c r="AX525" s="45"/>
      <c r="AY525" s="45"/>
      <c r="AZ525" s="45"/>
      <c r="BA525" s="45"/>
    </row>
    <row r="526" spans="1:53" s="21" customFormat="1" ht="20.100000000000001" customHeight="1" x14ac:dyDescent="0.2">
      <c r="A526" s="40" t="s">
        <v>176</v>
      </c>
      <c r="B526" s="41" t="s">
        <v>271</v>
      </c>
      <c r="C526" s="14">
        <v>1</v>
      </c>
      <c r="D526" s="40" t="s">
        <v>2225</v>
      </c>
      <c r="E526" s="42" t="s">
        <v>2220</v>
      </c>
      <c r="F526" s="43" t="s">
        <v>7389</v>
      </c>
      <c r="G526" s="36" t="s">
        <v>7439</v>
      </c>
      <c r="H526" s="40" t="s">
        <v>2225</v>
      </c>
      <c r="I526" s="44">
        <v>177745.39</v>
      </c>
      <c r="J526" s="40" t="s">
        <v>7391</v>
      </c>
      <c r="K526" s="40" t="s">
        <v>7438</v>
      </c>
      <c r="L526" s="40" t="s">
        <v>7431</v>
      </c>
      <c r="M526" s="42" t="s">
        <v>40</v>
      </c>
      <c r="N526" s="40" t="s">
        <v>7852</v>
      </c>
      <c r="O526" s="23">
        <v>0</v>
      </c>
      <c r="P526" s="23">
        <v>177745.39</v>
      </c>
      <c r="Q526" s="23">
        <v>0</v>
      </c>
      <c r="R526" s="24">
        <v>0</v>
      </c>
      <c r="S526" s="25">
        <v>0</v>
      </c>
      <c r="T526" s="32"/>
      <c r="U526" s="22" t="str">
        <f>IFERROR(VLOOKUP(B526,[1]Planilha1!$A$1:$B$34,2,FALSE),"Liberado")</f>
        <v>Liberado</v>
      </c>
      <c r="V526" s="45"/>
      <c r="W526" s="45"/>
      <c r="X526" s="45"/>
      <c r="Y526" s="45"/>
      <c r="Z526" s="45"/>
      <c r="AA526" s="45"/>
      <c r="AB526" s="45"/>
      <c r="AC526" s="45"/>
      <c r="AD526" s="45"/>
      <c r="AE526" s="45"/>
      <c r="AF526" s="45"/>
      <c r="AG526" s="45"/>
      <c r="AH526" s="45"/>
      <c r="AI526" s="45"/>
      <c r="AJ526" s="45"/>
      <c r="AK526" s="45"/>
      <c r="AL526" s="45"/>
      <c r="AM526" s="45"/>
      <c r="AN526" s="45"/>
      <c r="AO526" s="45"/>
      <c r="AP526" s="45"/>
      <c r="AQ526" s="45"/>
      <c r="AR526" s="45"/>
      <c r="AS526" s="45"/>
      <c r="AT526" s="45"/>
      <c r="AU526" s="45"/>
      <c r="AV526" s="45"/>
      <c r="AW526" s="45"/>
      <c r="AX526" s="45"/>
      <c r="AY526" s="45"/>
      <c r="AZ526" s="45"/>
      <c r="BA526" s="45"/>
    </row>
    <row r="527" spans="1:53" s="21" customFormat="1" ht="20.100000000000001" customHeight="1" x14ac:dyDescent="0.2">
      <c r="A527" s="40" t="s">
        <v>176</v>
      </c>
      <c r="B527" s="41" t="s">
        <v>271</v>
      </c>
      <c r="C527" s="14">
        <v>1</v>
      </c>
      <c r="D527" s="40" t="s">
        <v>2225</v>
      </c>
      <c r="E527" s="42" t="s">
        <v>2220</v>
      </c>
      <c r="F527" s="43" t="s">
        <v>7389</v>
      </c>
      <c r="G527" s="36" t="s">
        <v>7440</v>
      </c>
      <c r="H527" s="40" t="s">
        <v>2225</v>
      </c>
      <c r="I527" s="44">
        <v>167268.22</v>
      </c>
      <c r="J527" s="40" t="s">
        <v>7391</v>
      </c>
      <c r="K527" s="40" t="s">
        <v>7438</v>
      </c>
      <c r="L527" s="40" t="s">
        <v>7431</v>
      </c>
      <c r="M527" s="42" t="s">
        <v>40</v>
      </c>
      <c r="N527" s="40" t="s">
        <v>7852</v>
      </c>
      <c r="O527" s="23">
        <v>0</v>
      </c>
      <c r="P527" s="23">
        <v>167268.22</v>
      </c>
      <c r="Q527" s="23">
        <v>0</v>
      </c>
      <c r="R527" s="24">
        <v>0</v>
      </c>
      <c r="S527" s="25">
        <v>0</v>
      </c>
      <c r="T527" s="32"/>
      <c r="U527" s="22" t="str">
        <f>IFERROR(VLOOKUP(B527,[1]Planilha1!$A$1:$B$34,2,FALSE),"Liberado")</f>
        <v>Liberado</v>
      </c>
      <c r="V527" s="45"/>
      <c r="W527" s="45"/>
      <c r="X527" s="45"/>
      <c r="Y527" s="45"/>
      <c r="Z527" s="45"/>
      <c r="AA527" s="45"/>
      <c r="AB527" s="45"/>
      <c r="AC527" s="45"/>
      <c r="AD527" s="45"/>
      <c r="AE527" s="45"/>
      <c r="AF527" s="45"/>
      <c r="AG527" s="45"/>
      <c r="AH527" s="45"/>
      <c r="AI527" s="45"/>
      <c r="AJ527" s="45"/>
      <c r="AK527" s="45"/>
      <c r="AL527" s="45"/>
      <c r="AM527" s="45"/>
      <c r="AN527" s="45"/>
      <c r="AO527" s="45"/>
      <c r="AP527" s="45"/>
      <c r="AQ527" s="45"/>
      <c r="AR527" s="45"/>
      <c r="AS527" s="45"/>
      <c r="AT527" s="45"/>
      <c r="AU527" s="45"/>
      <c r="AV527" s="45"/>
      <c r="AW527" s="45"/>
      <c r="AX527" s="45"/>
      <c r="AY527" s="45"/>
      <c r="AZ527" s="45"/>
      <c r="BA527" s="45"/>
    </row>
    <row r="528" spans="1:53" s="21" customFormat="1" ht="20.100000000000001" customHeight="1" x14ac:dyDescent="0.2">
      <c r="A528" s="40" t="s">
        <v>176</v>
      </c>
      <c r="B528" s="41" t="s">
        <v>271</v>
      </c>
      <c r="C528" s="14">
        <v>1</v>
      </c>
      <c r="D528" s="40" t="s">
        <v>2225</v>
      </c>
      <c r="E528" s="42" t="s">
        <v>2220</v>
      </c>
      <c r="F528" s="43" t="s">
        <v>7389</v>
      </c>
      <c r="G528" s="36" t="s">
        <v>7441</v>
      </c>
      <c r="H528" s="40" t="s">
        <v>2225</v>
      </c>
      <c r="I528" s="44">
        <v>186033.42</v>
      </c>
      <c r="J528" s="40" t="s">
        <v>7391</v>
      </c>
      <c r="K528" s="40" t="s">
        <v>7438</v>
      </c>
      <c r="L528" s="40" t="s">
        <v>7431</v>
      </c>
      <c r="M528" s="42" t="s">
        <v>40</v>
      </c>
      <c r="N528" s="40" t="s">
        <v>7852</v>
      </c>
      <c r="O528" s="23">
        <v>0</v>
      </c>
      <c r="P528" s="23">
        <v>186033.42</v>
      </c>
      <c r="Q528" s="23">
        <v>0</v>
      </c>
      <c r="R528" s="24">
        <v>0</v>
      </c>
      <c r="S528" s="25">
        <v>0</v>
      </c>
      <c r="T528" s="32"/>
      <c r="U528" s="22" t="str">
        <f>IFERROR(VLOOKUP(B528,[1]Planilha1!$A$1:$B$34,2,FALSE),"Liberado")</f>
        <v>Liberado</v>
      </c>
      <c r="V528" s="45"/>
      <c r="W528" s="45"/>
      <c r="X528" s="45"/>
      <c r="Y528" s="45"/>
      <c r="Z528" s="45"/>
      <c r="AA528" s="45"/>
      <c r="AB528" s="45"/>
      <c r="AC528" s="45"/>
      <c r="AD528" s="45"/>
      <c r="AE528" s="45"/>
      <c r="AF528" s="45"/>
      <c r="AG528" s="45"/>
      <c r="AH528" s="45"/>
      <c r="AI528" s="45"/>
      <c r="AJ528" s="45"/>
      <c r="AK528" s="45"/>
      <c r="AL528" s="45"/>
      <c r="AM528" s="45"/>
      <c r="AN528" s="45"/>
      <c r="AO528" s="45"/>
      <c r="AP528" s="45"/>
      <c r="AQ528" s="45"/>
      <c r="AR528" s="45"/>
      <c r="AS528" s="45"/>
      <c r="AT528" s="45"/>
      <c r="AU528" s="45"/>
      <c r="AV528" s="45"/>
      <c r="AW528" s="45"/>
      <c r="AX528" s="45"/>
      <c r="AY528" s="45"/>
      <c r="AZ528" s="45"/>
      <c r="BA528" s="45"/>
    </row>
    <row r="529" spans="1:53" s="21" customFormat="1" ht="20.100000000000001" customHeight="1" x14ac:dyDescent="0.2">
      <c r="A529" s="40" t="s">
        <v>176</v>
      </c>
      <c r="B529" s="41" t="s">
        <v>271</v>
      </c>
      <c r="C529" s="14">
        <v>1</v>
      </c>
      <c r="D529" s="40" t="s">
        <v>2225</v>
      </c>
      <c r="E529" s="42" t="s">
        <v>2220</v>
      </c>
      <c r="F529" s="43" t="s">
        <v>7389</v>
      </c>
      <c r="G529" s="36" t="s">
        <v>7442</v>
      </c>
      <c r="H529" s="40" t="s">
        <v>2225</v>
      </c>
      <c r="I529" s="44">
        <v>210700.33</v>
      </c>
      <c r="J529" s="40" t="s">
        <v>7391</v>
      </c>
      <c r="K529" s="40" t="s">
        <v>7438</v>
      </c>
      <c r="L529" s="40" t="s">
        <v>7431</v>
      </c>
      <c r="M529" s="42" t="s">
        <v>40</v>
      </c>
      <c r="N529" s="40" t="s">
        <v>7852</v>
      </c>
      <c r="O529" s="23">
        <v>0</v>
      </c>
      <c r="P529" s="23">
        <v>210700.33</v>
      </c>
      <c r="Q529" s="23">
        <v>0</v>
      </c>
      <c r="R529" s="24">
        <v>0</v>
      </c>
      <c r="S529" s="25">
        <v>0</v>
      </c>
      <c r="T529" s="32"/>
      <c r="U529" s="22" t="str">
        <f>IFERROR(VLOOKUP(B529,[1]Planilha1!$A$1:$B$34,2,FALSE),"Liberado")</f>
        <v>Liberado</v>
      </c>
      <c r="V529" s="45"/>
      <c r="W529" s="45"/>
      <c r="X529" s="45"/>
      <c r="Y529" s="45"/>
      <c r="Z529" s="45"/>
      <c r="AA529" s="45"/>
      <c r="AB529" s="45"/>
      <c r="AC529" s="45"/>
      <c r="AD529" s="45"/>
      <c r="AE529" s="45"/>
      <c r="AF529" s="45"/>
      <c r="AG529" s="45"/>
      <c r="AH529" s="45"/>
      <c r="AI529" s="45"/>
      <c r="AJ529" s="45"/>
      <c r="AK529" s="45"/>
      <c r="AL529" s="45"/>
      <c r="AM529" s="45"/>
      <c r="AN529" s="45"/>
      <c r="AO529" s="45"/>
      <c r="AP529" s="45"/>
      <c r="AQ529" s="45"/>
      <c r="AR529" s="45"/>
      <c r="AS529" s="45"/>
      <c r="AT529" s="45"/>
      <c r="AU529" s="45"/>
      <c r="AV529" s="45"/>
      <c r="AW529" s="45"/>
      <c r="AX529" s="45"/>
      <c r="AY529" s="45"/>
      <c r="AZ529" s="45"/>
      <c r="BA529" s="45"/>
    </row>
    <row r="530" spans="1:53" s="21" customFormat="1" ht="20.100000000000001" customHeight="1" x14ac:dyDescent="0.2">
      <c r="A530" s="40" t="s">
        <v>176</v>
      </c>
      <c r="B530" s="41" t="s">
        <v>271</v>
      </c>
      <c r="C530" s="14">
        <v>1</v>
      </c>
      <c r="D530" s="40" t="s">
        <v>2225</v>
      </c>
      <c r="E530" s="42" t="s">
        <v>2220</v>
      </c>
      <c r="F530" s="43" t="s">
        <v>7389</v>
      </c>
      <c r="G530" s="36" t="s">
        <v>7443</v>
      </c>
      <c r="H530" s="40" t="s">
        <v>2225</v>
      </c>
      <c r="I530" s="44">
        <v>90136.47</v>
      </c>
      <c r="J530" s="40" t="s">
        <v>7391</v>
      </c>
      <c r="K530" s="40" t="s">
        <v>7438</v>
      </c>
      <c r="L530" s="40" t="s">
        <v>7431</v>
      </c>
      <c r="M530" s="42" t="s">
        <v>40</v>
      </c>
      <c r="N530" s="40" t="s">
        <v>7852</v>
      </c>
      <c r="O530" s="23">
        <v>0</v>
      </c>
      <c r="P530" s="23">
        <v>90136.47</v>
      </c>
      <c r="Q530" s="23">
        <v>0</v>
      </c>
      <c r="R530" s="24">
        <v>0</v>
      </c>
      <c r="S530" s="25">
        <v>0</v>
      </c>
      <c r="T530" s="32"/>
      <c r="U530" s="22" t="str">
        <f>IFERROR(VLOOKUP(B530,[1]Planilha1!$A$1:$B$34,2,FALSE),"Liberado")</f>
        <v>Liberado</v>
      </c>
      <c r="V530" s="45"/>
      <c r="W530" s="45"/>
      <c r="X530" s="45"/>
      <c r="Y530" s="45"/>
      <c r="Z530" s="45"/>
      <c r="AA530" s="45"/>
      <c r="AB530" s="45"/>
      <c r="AC530" s="45"/>
      <c r="AD530" s="45"/>
      <c r="AE530" s="45"/>
      <c r="AF530" s="45"/>
      <c r="AG530" s="45"/>
      <c r="AH530" s="45"/>
      <c r="AI530" s="45"/>
      <c r="AJ530" s="45"/>
      <c r="AK530" s="45"/>
      <c r="AL530" s="45"/>
      <c r="AM530" s="45"/>
      <c r="AN530" s="45"/>
      <c r="AO530" s="45"/>
      <c r="AP530" s="45"/>
      <c r="AQ530" s="45"/>
      <c r="AR530" s="45"/>
      <c r="AS530" s="45"/>
      <c r="AT530" s="45"/>
      <c r="AU530" s="45"/>
      <c r="AV530" s="45"/>
      <c r="AW530" s="45"/>
      <c r="AX530" s="45"/>
      <c r="AY530" s="45"/>
      <c r="AZ530" s="45"/>
      <c r="BA530" s="45"/>
    </row>
    <row r="531" spans="1:53" s="21" customFormat="1" ht="20.100000000000001" customHeight="1" x14ac:dyDescent="0.2">
      <c r="A531" s="40" t="s">
        <v>176</v>
      </c>
      <c r="B531" s="41" t="s">
        <v>271</v>
      </c>
      <c r="C531" s="14">
        <v>1</v>
      </c>
      <c r="D531" s="40" t="s">
        <v>2225</v>
      </c>
      <c r="E531" s="42" t="s">
        <v>2220</v>
      </c>
      <c r="F531" s="43" t="s">
        <v>7389</v>
      </c>
      <c r="G531" s="36" t="s">
        <v>7444</v>
      </c>
      <c r="H531" s="40" t="s">
        <v>2225</v>
      </c>
      <c r="I531" s="44">
        <v>18527.16</v>
      </c>
      <c r="J531" s="40" t="s">
        <v>7391</v>
      </c>
      <c r="K531" s="40" t="s">
        <v>7438</v>
      </c>
      <c r="L531" s="40" t="s">
        <v>7431</v>
      </c>
      <c r="M531" s="42" t="s">
        <v>40</v>
      </c>
      <c r="N531" s="40" t="s">
        <v>7852</v>
      </c>
      <c r="O531" s="23">
        <v>0</v>
      </c>
      <c r="P531" s="23">
        <v>18527.16</v>
      </c>
      <c r="Q531" s="23">
        <v>0</v>
      </c>
      <c r="R531" s="24">
        <v>0</v>
      </c>
      <c r="S531" s="25">
        <v>0</v>
      </c>
      <c r="T531" s="32"/>
      <c r="U531" s="22" t="str">
        <f>IFERROR(VLOOKUP(B531,[1]Planilha1!$A$1:$B$34,2,FALSE),"Liberado")</f>
        <v>Liberado</v>
      </c>
      <c r="V531" s="45"/>
      <c r="W531" s="45"/>
      <c r="X531" s="45"/>
      <c r="Y531" s="45"/>
      <c r="Z531" s="45"/>
      <c r="AA531" s="45"/>
      <c r="AB531" s="45"/>
      <c r="AC531" s="45"/>
      <c r="AD531" s="45"/>
      <c r="AE531" s="45"/>
      <c r="AF531" s="45"/>
      <c r="AG531" s="45"/>
      <c r="AH531" s="45"/>
      <c r="AI531" s="45"/>
      <c r="AJ531" s="45"/>
      <c r="AK531" s="45"/>
      <c r="AL531" s="45"/>
      <c r="AM531" s="45"/>
      <c r="AN531" s="45"/>
      <c r="AO531" s="45"/>
      <c r="AP531" s="45"/>
      <c r="AQ531" s="45"/>
      <c r="AR531" s="45"/>
      <c r="AS531" s="45"/>
      <c r="AT531" s="45"/>
      <c r="AU531" s="45"/>
      <c r="AV531" s="45"/>
      <c r="AW531" s="45"/>
      <c r="AX531" s="45"/>
      <c r="AY531" s="45"/>
      <c r="AZ531" s="45"/>
      <c r="BA531" s="45"/>
    </row>
    <row r="532" spans="1:53" s="21" customFormat="1" ht="20.100000000000001" customHeight="1" x14ac:dyDescent="0.2">
      <c r="A532" s="40" t="s">
        <v>176</v>
      </c>
      <c r="B532" s="41" t="s">
        <v>271</v>
      </c>
      <c r="C532" s="14">
        <v>1</v>
      </c>
      <c r="D532" s="40" t="s">
        <v>2225</v>
      </c>
      <c r="E532" s="42" t="s">
        <v>2220</v>
      </c>
      <c r="F532" s="43" t="s">
        <v>7389</v>
      </c>
      <c r="G532" s="36" t="s">
        <v>7445</v>
      </c>
      <c r="H532" s="40" t="s">
        <v>2225</v>
      </c>
      <c r="I532" s="44">
        <v>49584.72</v>
      </c>
      <c r="J532" s="40" t="s">
        <v>7391</v>
      </c>
      <c r="K532" s="40" t="s">
        <v>7438</v>
      </c>
      <c r="L532" s="40" t="s">
        <v>7431</v>
      </c>
      <c r="M532" s="42" t="s">
        <v>40</v>
      </c>
      <c r="N532" s="40" t="s">
        <v>7852</v>
      </c>
      <c r="O532" s="23">
        <v>0</v>
      </c>
      <c r="P532" s="23">
        <v>49584.72</v>
      </c>
      <c r="Q532" s="23">
        <v>0</v>
      </c>
      <c r="R532" s="24">
        <v>0</v>
      </c>
      <c r="S532" s="25">
        <v>0</v>
      </c>
      <c r="T532" s="32"/>
      <c r="U532" s="22" t="str">
        <f>IFERROR(VLOOKUP(B532,[1]Planilha1!$A$1:$B$34,2,FALSE),"Liberado")</f>
        <v>Liberado</v>
      </c>
      <c r="V532" s="45"/>
      <c r="W532" s="45"/>
      <c r="X532" s="45"/>
      <c r="Y532" s="45"/>
      <c r="Z532" s="45"/>
      <c r="AA532" s="45"/>
      <c r="AB532" s="45"/>
      <c r="AC532" s="45"/>
      <c r="AD532" s="45"/>
      <c r="AE532" s="45"/>
      <c r="AF532" s="45"/>
      <c r="AG532" s="45"/>
      <c r="AH532" s="45"/>
      <c r="AI532" s="45"/>
      <c r="AJ532" s="45"/>
      <c r="AK532" s="45"/>
      <c r="AL532" s="45"/>
      <c r="AM532" s="45"/>
      <c r="AN532" s="45"/>
      <c r="AO532" s="45"/>
      <c r="AP532" s="45"/>
      <c r="AQ532" s="45"/>
      <c r="AR532" s="45"/>
      <c r="AS532" s="45"/>
      <c r="AT532" s="45"/>
      <c r="AU532" s="45"/>
      <c r="AV532" s="45"/>
      <c r="AW532" s="45"/>
      <c r="AX532" s="45"/>
      <c r="AY532" s="45"/>
      <c r="AZ532" s="45"/>
      <c r="BA532" s="45"/>
    </row>
    <row r="533" spans="1:53" s="21" customFormat="1" ht="20.100000000000001" customHeight="1" x14ac:dyDescent="0.2">
      <c r="A533" s="40" t="s">
        <v>176</v>
      </c>
      <c r="B533" s="41" t="s">
        <v>271</v>
      </c>
      <c r="C533" s="14">
        <v>1</v>
      </c>
      <c r="D533" s="40" t="s">
        <v>2225</v>
      </c>
      <c r="E533" s="42" t="s">
        <v>2220</v>
      </c>
      <c r="F533" s="43" t="s">
        <v>7389</v>
      </c>
      <c r="G533" s="36" t="s">
        <v>7446</v>
      </c>
      <c r="H533" s="40" t="s">
        <v>2225</v>
      </c>
      <c r="I533" s="44">
        <v>41638.949999999997</v>
      </c>
      <c r="J533" s="40" t="s">
        <v>7391</v>
      </c>
      <c r="K533" s="40" t="s">
        <v>7438</v>
      </c>
      <c r="L533" s="40" t="s">
        <v>7431</v>
      </c>
      <c r="M533" s="42" t="s">
        <v>40</v>
      </c>
      <c r="N533" s="40" t="s">
        <v>7852</v>
      </c>
      <c r="O533" s="23">
        <v>0</v>
      </c>
      <c r="P533" s="23">
        <v>41638.949999999997</v>
      </c>
      <c r="Q533" s="23">
        <v>0</v>
      </c>
      <c r="R533" s="24">
        <v>0</v>
      </c>
      <c r="S533" s="25">
        <v>0</v>
      </c>
      <c r="T533" s="32"/>
      <c r="U533" s="22" t="str">
        <f>IFERROR(VLOOKUP(B533,[1]Planilha1!$A$1:$B$34,2,FALSE),"Liberado")</f>
        <v>Liberado</v>
      </c>
      <c r="V533" s="45"/>
      <c r="W533" s="45"/>
      <c r="X533" s="45"/>
      <c r="Y533" s="45"/>
      <c r="Z533" s="45"/>
      <c r="AA533" s="45"/>
      <c r="AB533" s="45"/>
      <c r="AC533" s="45"/>
      <c r="AD533" s="45"/>
      <c r="AE533" s="45"/>
      <c r="AF533" s="45"/>
      <c r="AG533" s="45"/>
      <c r="AH533" s="45"/>
      <c r="AI533" s="45"/>
      <c r="AJ533" s="45"/>
      <c r="AK533" s="45"/>
      <c r="AL533" s="45"/>
      <c r="AM533" s="45"/>
      <c r="AN533" s="45"/>
      <c r="AO533" s="45"/>
      <c r="AP533" s="45"/>
      <c r="AQ533" s="45"/>
      <c r="AR533" s="45"/>
      <c r="AS533" s="45"/>
      <c r="AT533" s="45"/>
      <c r="AU533" s="45"/>
      <c r="AV533" s="45"/>
      <c r="AW533" s="45"/>
      <c r="AX533" s="45"/>
      <c r="AY533" s="45"/>
      <c r="AZ533" s="45"/>
      <c r="BA533" s="45"/>
    </row>
    <row r="534" spans="1:53" s="21" customFormat="1" ht="20.100000000000001" customHeight="1" x14ac:dyDescent="0.2">
      <c r="A534" s="40" t="s">
        <v>176</v>
      </c>
      <c r="B534" s="41" t="s">
        <v>271</v>
      </c>
      <c r="C534" s="14">
        <v>1</v>
      </c>
      <c r="D534" s="40" t="s">
        <v>2222</v>
      </c>
      <c r="E534" s="42" t="s">
        <v>2220</v>
      </c>
      <c r="F534" s="43" t="s">
        <v>7389</v>
      </c>
      <c r="G534" s="36">
        <v>38810506</v>
      </c>
      <c r="H534" s="40" t="s">
        <v>2222</v>
      </c>
      <c r="I534" s="44">
        <v>245698.15</v>
      </c>
      <c r="J534" s="40" t="s">
        <v>7400</v>
      </c>
      <c r="K534" s="40" t="s">
        <v>7415</v>
      </c>
      <c r="L534" s="40" t="s">
        <v>7416</v>
      </c>
      <c r="M534" s="42" t="s">
        <v>40</v>
      </c>
      <c r="N534" s="40" t="s">
        <v>7852</v>
      </c>
      <c r="O534" s="23">
        <v>0</v>
      </c>
      <c r="P534" s="23">
        <v>245698.15</v>
      </c>
      <c r="Q534" s="23">
        <v>0</v>
      </c>
      <c r="R534" s="24">
        <v>0</v>
      </c>
      <c r="S534" s="25">
        <v>0</v>
      </c>
      <c r="T534" s="32"/>
      <c r="U534" s="22" t="str">
        <f>IFERROR(VLOOKUP(B534,[1]Planilha1!$A$1:$B$34,2,FALSE),"Liberado")</f>
        <v>Liberado</v>
      </c>
      <c r="V534" s="45"/>
      <c r="W534" s="45"/>
      <c r="X534" s="45"/>
      <c r="Y534" s="45"/>
      <c r="Z534" s="45"/>
      <c r="AA534" s="45"/>
      <c r="AB534" s="45"/>
      <c r="AC534" s="45"/>
      <c r="AD534" s="45"/>
      <c r="AE534" s="45"/>
      <c r="AF534" s="45"/>
      <c r="AG534" s="45"/>
      <c r="AH534" s="45"/>
      <c r="AI534" s="45"/>
      <c r="AJ534" s="45"/>
      <c r="AK534" s="45"/>
      <c r="AL534" s="45"/>
      <c r="AM534" s="45"/>
      <c r="AN534" s="45"/>
      <c r="AO534" s="45"/>
      <c r="AP534" s="45"/>
      <c r="AQ534" s="45"/>
      <c r="AR534" s="45"/>
      <c r="AS534" s="45"/>
      <c r="AT534" s="45"/>
      <c r="AU534" s="45"/>
      <c r="AV534" s="45"/>
      <c r="AW534" s="45"/>
      <c r="AX534" s="45"/>
      <c r="AY534" s="45"/>
      <c r="AZ534" s="45"/>
      <c r="BA534" s="45"/>
    </row>
    <row r="535" spans="1:53" s="21" customFormat="1" ht="20.100000000000001" customHeight="1" x14ac:dyDescent="0.2">
      <c r="A535" s="12" t="s">
        <v>97</v>
      </c>
      <c r="B535" s="18" t="s">
        <v>286</v>
      </c>
      <c r="C535" s="12" t="s">
        <v>320</v>
      </c>
      <c r="D535" s="12" t="s">
        <v>517</v>
      </c>
      <c r="E535" s="19" t="s">
        <v>5</v>
      </c>
      <c r="F535" s="19" t="s">
        <v>2273</v>
      </c>
      <c r="G535" s="19" t="s">
        <v>2964</v>
      </c>
      <c r="H535" s="12" t="s">
        <v>2761</v>
      </c>
      <c r="I535" s="20">
        <v>10000</v>
      </c>
      <c r="J535" s="12" t="s">
        <v>2258</v>
      </c>
      <c r="K535" s="12" t="s">
        <v>2441</v>
      </c>
      <c r="L535" s="12" t="s">
        <v>2368</v>
      </c>
      <c r="M535" s="12"/>
      <c r="N535" s="12" t="s">
        <v>2412</v>
      </c>
      <c r="O535" s="20">
        <v>0</v>
      </c>
      <c r="P535" s="20">
        <v>10000</v>
      </c>
      <c r="Q535" s="20">
        <v>0</v>
      </c>
      <c r="R535" s="20">
        <v>0</v>
      </c>
      <c r="S535" s="20">
        <v>288</v>
      </c>
      <c r="U535" s="22" t="str">
        <f>IFERROR(VLOOKUP(B535,[1]Planilha1!$A$1:$B$34,2,FALSE),"Liberado")</f>
        <v>Liberado</v>
      </c>
    </row>
    <row r="536" spans="1:53" s="21" customFormat="1" ht="20.100000000000001" customHeight="1" x14ac:dyDescent="0.2">
      <c r="A536" s="12" t="s">
        <v>97</v>
      </c>
      <c r="B536" s="18" t="s">
        <v>286</v>
      </c>
      <c r="C536" s="12">
        <v>1</v>
      </c>
      <c r="D536" s="12" t="s">
        <v>8919</v>
      </c>
      <c r="E536" s="19" t="s">
        <v>5</v>
      </c>
      <c r="F536" s="19" t="s">
        <v>2324</v>
      </c>
      <c r="G536" s="19" t="s">
        <v>7783</v>
      </c>
      <c r="H536" s="12" t="s">
        <v>8920</v>
      </c>
      <c r="I536" s="20">
        <v>209637.01</v>
      </c>
      <c r="J536" s="12" t="s">
        <v>2325</v>
      </c>
      <c r="K536" s="12" t="s">
        <v>8921</v>
      </c>
      <c r="L536" s="12" t="s">
        <v>3000</v>
      </c>
      <c r="M536" s="12"/>
      <c r="N536" s="12" t="s">
        <v>7927</v>
      </c>
      <c r="O536" s="23">
        <v>0</v>
      </c>
      <c r="P536" s="23">
        <v>10000</v>
      </c>
      <c r="Q536" s="23">
        <v>0</v>
      </c>
      <c r="R536" s="24">
        <v>0</v>
      </c>
      <c r="S536" s="25">
        <v>240</v>
      </c>
      <c r="U536" s="22" t="str">
        <f>IFERROR(VLOOKUP(B536,[1]Planilha1!$A$1:$B$34,2,FALSE),"Liberado")</f>
        <v>Liberado</v>
      </c>
    </row>
    <row r="537" spans="1:53" s="21" customFormat="1" ht="20.100000000000001" customHeight="1" x14ac:dyDescent="0.2">
      <c r="A537" s="27" t="s">
        <v>134</v>
      </c>
      <c r="B537" s="28" t="s">
        <v>286</v>
      </c>
      <c r="C537" s="27" t="s">
        <v>397</v>
      </c>
      <c r="D537" s="27" t="s">
        <v>1881</v>
      </c>
      <c r="E537" s="27" t="s">
        <v>7</v>
      </c>
      <c r="F537" s="27" t="s">
        <v>6507</v>
      </c>
      <c r="G537" s="27" t="s">
        <v>6604</v>
      </c>
      <c r="H537" s="27" t="s">
        <v>6605</v>
      </c>
      <c r="I537" s="29">
        <v>40000</v>
      </c>
      <c r="J537" s="27" t="s">
        <v>6510</v>
      </c>
      <c r="K537" s="27" t="s">
        <v>11511</v>
      </c>
      <c r="L537" s="27" t="s">
        <v>6579</v>
      </c>
      <c r="M537" s="30">
        <v>42772</v>
      </c>
      <c r="N537" s="27" t="s">
        <v>12085</v>
      </c>
      <c r="O537" s="23">
        <v>0</v>
      </c>
      <c r="P537" s="23">
        <v>50769.87</v>
      </c>
      <c r="Q537" s="23">
        <v>0</v>
      </c>
      <c r="R537" s="24">
        <v>0</v>
      </c>
      <c r="S537" s="25">
        <v>0</v>
      </c>
      <c r="T537" s="34" t="s">
        <v>12068</v>
      </c>
      <c r="U537" s="22" t="str">
        <f>IFERROR(VLOOKUP(B537,[1]Planilha1!$A$1:$B$34,2,FALSE),"Liberado")</f>
        <v>Liberado</v>
      </c>
      <c r="V537" s="31"/>
      <c r="W537" s="31"/>
      <c r="X537" s="31"/>
      <c r="Y537" s="31"/>
      <c r="Z537" s="31"/>
      <c r="AA537" s="31"/>
      <c r="AB537" s="31"/>
      <c r="AC537" s="31"/>
      <c r="AD537" s="31"/>
      <c r="AE537" s="31"/>
      <c r="AF537" s="31"/>
      <c r="AG537" s="31"/>
      <c r="AH537" s="31"/>
      <c r="AI537" s="31"/>
      <c r="AJ537" s="31"/>
      <c r="AK537" s="31"/>
      <c r="AL537" s="31"/>
      <c r="AM537" s="31"/>
      <c r="AN537" s="31"/>
      <c r="AO537" s="31"/>
      <c r="AP537" s="31"/>
      <c r="AQ537" s="31"/>
      <c r="AR537" s="31"/>
      <c r="AS537" s="31"/>
      <c r="AT537" s="31"/>
      <c r="AU537" s="31"/>
      <c r="AV537" s="31"/>
      <c r="AW537" s="31"/>
      <c r="AX537" s="31"/>
      <c r="AY537" s="31"/>
      <c r="AZ537" s="31"/>
      <c r="BA537" s="31"/>
    </row>
    <row r="538" spans="1:53" s="21" customFormat="1" ht="20.100000000000001" customHeight="1" x14ac:dyDescent="0.2">
      <c r="A538" s="27" t="s">
        <v>134</v>
      </c>
      <c r="B538" s="28" t="s">
        <v>286</v>
      </c>
      <c r="C538" s="27" t="s">
        <v>427</v>
      </c>
      <c r="D538" s="27" t="s">
        <v>1902</v>
      </c>
      <c r="E538" s="27" t="s">
        <v>7</v>
      </c>
      <c r="F538" s="27" t="s">
        <v>6507</v>
      </c>
      <c r="G538" s="27" t="s">
        <v>11550</v>
      </c>
      <c r="H538" s="27" t="s">
        <v>6636</v>
      </c>
      <c r="I538" s="29">
        <v>200000</v>
      </c>
      <c r="J538" s="27" t="s">
        <v>6510</v>
      </c>
      <c r="K538" s="27" t="s">
        <v>11551</v>
      </c>
      <c r="L538" s="27" t="s">
        <v>6579</v>
      </c>
      <c r="M538" s="30">
        <v>42774</v>
      </c>
      <c r="N538" s="27" t="s">
        <v>11552</v>
      </c>
      <c r="O538" s="23">
        <v>31101.41</v>
      </c>
      <c r="P538" s="23">
        <v>445244.72</v>
      </c>
      <c r="Q538" s="23">
        <v>0</v>
      </c>
      <c r="R538" s="24">
        <v>0</v>
      </c>
      <c r="S538" s="25">
        <v>0</v>
      </c>
      <c r="T538" s="32"/>
      <c r="U538" s="22" t="str">
        <f>IFERROR(VLOOKUP(B538,[1]Planilha1!$A$1:$B$34,2,FALSE),"Liberado")</f>
        <v>Liberado</v>
      </c>
      <c r="V538" s="31"/>
      <c r="W538" s="31"/>
      <c r="X538" s="31"/>
      <c r="Y538" s="31"/>
      <c r="Z538" s="31"/>
      <c r="AA538" s="31"/>
      <c r="AB538" s="31"/>
      <c r="AC538" s="31"/>
      <c r="AD538" s="31"/>
      <c r="AE538" s="31"/>
      <c r="AF538" s="31"/>
      <c r="AG538" s="31"/>
      <c r="AH538" s="31"/>
      <c r="AI538" s="31"/>
      <c r="AJ538" s="31"/>
      <c r="AK538" s="31"/>
      <c r="AL538" s="31"/>
      <c r="AM538" s="31"/>
      <c r="AN538" s="31"/>
      <c r="AO538" s="31"/>
      <c r="AP538" s="31"/>
      <c r="AQ538" s="31"/>
      <c r="AR538" s="31"/>
      <c r="AS538" s="31"/>
      <c r="AT538" s="31"/>
      <c r="AU538" s="31"/>
      <c r="AV538" s="31"/>
      <c r="AW538" s="31"/>
      <c r="AX538" s="31"/>
      <c r="AY538" s="31"/>
      <c r="AZ538" s="31"/>
      <c r="BA538" s="31"/>
    </row>
    <row r="539" spans="1:53" s="21" customFormat="1" ht="20.100000000000001" customHeight="1" x14ac:dyDescent="0.2">
      <c r="A539" s="27" t="s">
        <v>134</v>
      </c>
      <c r="B539" s="28" t="s">
        <v>286</v>
      </c>
      <c r="C539" s="27" t="s">
        <v>381</v>
      </c>
      <c r="D539" s="27" t="s">
        <v>1937</v>
      </c>
      <c r="E539" s="27" t="s">
        <v>7</v>
      </c>
      <c r="F539" s="27" t="s">
        <v>6507</v>
      </c>
      <c r="G539" s="27" t="s">
        <v>6709</v>
      </c>
      <c r="H539" s="27" t="s">
        <v>6710</v>
      </c>
      <c r="I539" s="29">
        <v>50000</v>
      </c>
      <c r="J539" s="27" t="s">
        <v>6630</v>
      </c>
      <c r="K539" s="27" t="s">
        <v>11611</v>
      </c>
      <c r="L539" s="27" t="s">
        <v>6579</v>
      </c>
      <c r="M539" s="30" t="s">
        <v>6531</v>
      </c>
      <c r="N539" s="27" t="s">
        <v>11612</v>
      </c>
      <c r="O539" s="23">
        <v>0</v>
      </c>
      <c r="P539" s="23">
        <v>51884.17</v>
      </c>
      <c r="Q539" s="23">
        <v>0</v>
      </c>
      <c r="R539" s="24">
        <v>0</v>
      </c>
      <c r="S539" s="25">
        <v>0</v>
      </c>
      <c r="T539" s="32"/>
      <c r="U539" s="22" t="str">
        <f>IFERROR(VLOOKUP(B539,[1]Planilha1!$A$1:$B$34,2,FALSE),"Liberado")</f>
        <v>Liberado</v>
      </c>
      <c r="V539" s="31"/>
      <c r="W539" s="31"/>
      <c r="X539" s="31"/>
      <c r="Y539" s="31"/>
      <c r="Z539" s="31"/>
      <c r="AA539" s="31"/>
      <c r="AB539" s="31"/>
      <c r="AC539" s="31"/>
      <c r="AD539" s="31"/>
      <c r="AE539" s="31"/>
      <c r="AF539" s="31"/>
      <c r="AG539" s="31"/>
      <c r="AH539" s="31"/>
      <c r="AI539" s="31"/>
      <c r="AJ539" s="31"/>
      <c r="AK539" s="31"/>
      <c r="AL539" s="31"/>
      <c r="AM539" s="31"/>
      <c r="AN539" s="31"/>
      <c r="AO539" s="31"/>
      <c r="AP539" s="31"/>
      <c r="AQ539" s="31"/>
      <c r="AR539" s="31"/>
      <c r="AS539" s="31"/>
      <c r="AT539" s="31"/>
      <c r="AU539" s="31"/>
      <c r="AV539" s="31"/>
      <c r="AW539" s="31"/>
      <c r="AX539" s="31"/>
      <c r="AY539" s="31"/>
      <c r="AZ539" s="31"/>
      <c r="BA539" s="31"/>
    </row>
    <row r="540" spans="1:53" s="21" customFormat="1" ht="20.100000000000001" customHeight="1" x14ac:dyDescent="0.2">
      <c r="A540" s="27" t="s">
        <v>134</v>
      </c>
      <c r="B540" s="28" t="s">
        <v>286</v>
      </c>
      <c r="C540" s="27" t="s">
        <v>381</v>
      </c>
      <c r="D540" s="27" t="s">
        <v>1975</v>
      </c>
      <c r="E540" s="27" t="s">
        <v>7</v>
      </c>
      <c r="F540" s="27" t="s">
        <v>6507</v>
      </c>
      <c r="G540" s="27" t="s">
        <v>6967</v>
      </c>
      <c r="H540" s="27" t="s">
        <v>6516</v>
      </c>
      <c r="I540" s="29">
        <v>10000</v>
      </c>
      <c r="J540" s="27" t="s">
        <v>6510</v>
      </c>
      <c r="K540" s="27" t="s">
        <v>11674</v>
      </c>
      <c r="L540" s="27" t="s">
        <v>6585</v>
      </c>
      <c r="M540" s="30">
        <v>42487</v>
      </c>
      <c r="N540" s="27" t="s">
        <v>6935</v>
      </c>
      <c r="O540" s="23">
        <v>7448.1</v>
      </c>
      <c r="P540" s="23">
        <v>37118.49</v>
      </c>
      <c r="Q540" s="23">
        <v>0</v>
      </c>
      <c r="R540" s="24">
        <v>0</v>
      </c>
      <c r="S540" s="25">
        <v>0</v>
      </c>
      <c r="T540" s="32"/>
      <c r="U540" s="22" t="str">
        <f>IFERROR(VLOOKUP(B540,[1]Planilha1!$A$1:$B$34,2,FALSE),"Liberado")</f>
        <v>Liberado</v>
      </c>
      <c r="V540" s="31"/>
      <c r="W540" s="31"/>
      <c r="X540" s="31"/>
      <c r="Y540" s="31"/>
      <c r="Z540" s="31"/>
      <c r="AA540" s="31"/>
      <c r="AB540" s="31"/>
      <c r="AC540" s="31"/>
      <c r="AD540" s="31"/>
      <c r="AE540" s="31"/>
      <c r="AF540" s="31"/>
      <c r="AG540" s="31"/>
      <c r="AH540" s="31"/>
      <c r="AI540" s="31"/>
      <c r="AJ540" s="31"/>
      <c r="AK540" s="31"/>
      <c r="AL540" s="31"/>
      <c r="AM540" s="31"/>
      <c r="AN540" s="31"/>
      <c r="AO540" s="31"/>
      <c r="AP540" s="31"/>
      <c r="AQ540" s="31"/>
      <c r="AR540" s="31"/>
      <c r="AS540" s="31"/>
      <c r="AT540" s="31"/>
      <c r="AU540" s="31"/>
      <c r="AV540" s="31"/>
      <c r="AW540" s="31"/>
      <c r="AX540" s="31"/>
      <c r="AY540" s="31"/>
      <c r="AZ540" s="31"/>
      <c r="BA540" s="31"/>
    </row>
    <row r="541" spans="1:53" s="21" customFormat="1" ht="20.100000000000001" customHeight="1" x14ac:dyDescent="0.2">
      <c r="A541" s="27" t="s">
        <v>134</v>
      </c>
      <c r="B541" s="28" t="s">
        <v>286</v>
      </c>
      <c r="C541" s="27" t="s">
        <v>556</v>
      </c>
      <c r="D541" s="27" t="s">
        <v>2051</v>
      </c>
      <c r="E541" s="27" t="s">
        <v>7</v>
      </c>
      <c r="F541" s="27" t="s">
        <v>6507</v>
      </c>
      <c r="G541" s="27" t="s">
        <v>7101</v>
      </c>
      <c r="H541" s="27" t="s">
        <v>7102</v>
      </c>
      <c r="I541" s="29">
        <v>300000</v>
      </c>
      <c r="J541" s="27" t="s">
        <v>6630</v>
      </c>
      <c r="K541" s="27" t="s">
        <v>11795</v>
      </c>
      <c r="L541" s="27" t="s">
        <v>7104</v>
      </c>
      <c r="M541" s="30" t="s">
        <v>6531</v>
      </c>
      <c r="N541" s="27" t="s">
        <v>11796</v>
      </c>
      <c r="O541" s="23">
        <v>144932.46</v>
      </c>
      <c r="P541" s="23">
        <v>110560.4</v>
      </c>
      <c r="Q541" s="23">
        <v>0</v>
      </c>
      <c r="R541" s="24">
        <v>45715.63</v>
      </c>
      <c r="S541" s="25">
        <v>0</v>
      </c>
      <c r="T541" s="32"/>
      <c r="U541" s="22" t="str">
        <f>IFERROR(VLOOKUP(B541,[1]Planilha1!$A$1:$B$34,2,FALSE),"Liberado")</f>
        <v>Liberado</v>
      </c>
      <c r="V541" s="31"/>
      <c r="W541" s="31"/>
      <c r="X541" s="31"/>
      <c r="Y541" s="31"/>
      <c r="Z541" s="31"/>
      <c r="AA541" s="31"/>
      <c r="AB541" s="31"/>
      <c r="AC541" s="31"/>
      <c r="AD541" s="31"/>
      <c r="AE541" s="31"/>
      <c r="AF541" s="31"/>
      <c r="AG541" s="31"/>
      <c r="AH541" s="31"/>
      <c r="AI541" s="31"/>
      <c r="AJ541" s="31"/>
      <c r="AK541" s="31"/>
      <c r="AL541" s="31"/>
      <c r="AM541" s="31"/>
      <c r="AN541" s="31"/>
      <c r="AO541" s="31"/>
      <c r="AP541" s="31"/>
      <c r="AQ541" s="31"/>
      <c r="AR541" s="31"/>
      <c r="AS541" s="31"/>
      <c r="AT541" s="31"/>
      <c r="AU541" s="31"/>
      <c r="AV541" s="31"/>
      <c r="AW541" s="31"/>
      <c r="AX541" s="31"/>
      <c r="AY541" s="31"/>
      <c r="AZ541" s="31"/>
      <c r="BA541" s="31"/>
    </row>
    <row r="542" spans="1:53" s="21" customFormat="1" ht="20.100000000000001" customHeight="1" x14ac:dyDescent="0.2">
      <c r="A542" s="27" t="s">
        <v>134</v>
      </c>
      <c r="B542" s="28" t="s">
        <v>286</v>
      </c>
      <c r="C542" s="27" t="s">
        <v>427</v>
      </c>
      <c r="D542" s="27" t="s">
        <v>2137</v>
      </c>
      <c r="E542" s="27" t="s">
        <v>7</v>
      </c>
      <c r="F542" s="27" t="s">
        <v>6507</v>
      </c>
      <c r="G542" s="27" t="s">
        <v>7247</v>
      </c>
      <c r="H542" s="27" t="s">
        <v>6636</v>
      </c>
      <c r="I542" s="29">
        <v>30000</v>
      </c>
      <c r="J542" s="27" t="s">
        <v>6630</v>
      </c>
      <c r="K542" s="27" t="s">
        <v>11917</v>
      </c>
      <c r="L542" s="27" t="s">
        <v>7038</v>
      </c>
      <c r="M542" s="30">
        <v>41493</v>
      </c>
      <c r="N542" s="27" t="s">
        <v>11918</v>
      </c>
      <c r="O542" s="23">
        <v>18865.990000000002</v>
      </c>
      <c r="P542" s="23">
        <v>226.43</v>
      </c>
      <c r="Q542" s="23">
        <v>0</v>
      </c>
      <c r="R542" s="24">
        <v>8471.11</v>
      </c>
      <c r="S542" s="25">
        <v>0</v>
      </c>
      <c r="T542" s="32"/>
      <c r="U542" s="22" t="str">
        <f>IFERROR(VLOOKUP(B542,[1]Planilha1!$A$1:$B$34,2,FALSE),"Liberado")</f>
        <v>Liberado</v>
      </c>
      <c r="V542" s="31"/>
      <c r="W542" s="31"/>
      <c r="X542" s="31"/>
      <c r="Y542" s="31"/>
      <c r="Z542" s="31"/>
      <c r="AA542" s="31"/>
      <c r="AB542" s="31"/>
      <c r="AC542" s="31"/>
      <c r="AD542" s="31"/>
      <c r="AE542" s="31"/>
      <c r="AF542" s="31"/>
      <c r="AG542" s="31"/>
      <c r="AH542" s="31"/>
      <c r="AI542" s="31"/>
      <c r="AJ542" s="31"/>
      <c r="AK542" s="31"/>
      <c r="AL542" s="31"/>
      <c r="AM542" s="31"/>
      <c r="AN542" s="31"/>
      <c r="AO542" s="31"/>
      <c r="AP542" s="31"/>
      <c r="AQ542" s="31"/>
      <c r="AR542" s="31"/>
      <c r="AS542" s="31"/>
      <c r="AT542" s="31"/>
      <c r="AU542" s="31"/>
      <c r="AV542" s="31"/>
      <c r="AW542" s="31"/>
      <c r="AX542" s="31"/>
      <c r="AY542" s="31"/>
      <c r="AZ542" s="31"/>
      <c r="BA542" s="31"/>
    </row>
    <row r="543" spans="1:53" s="21" customFormat="1" ht="20.100000000000001" customHeight="1" x14ac:dyDescent="0.2">
      <c r="A543" s="27" t="s">
        <v>134</v>
      </c>
      <c r="B543" s="28" t="s">
        <v>286</v>
      </c>
      <c r="C543" s="27" t="s">
        <v>318</v>
      </c>
      <c r="D543" s="27" t="s">
        <v>2142</v>
      </c>
      <c r="E543" s="27" t="s">
        <v>7</v>
      </c>
      <c r="F543" s="27" t="s">
        <v>6507</v>
      </c>
      <c r="G543" s="27" t="s">
        <v>7254</v>
      </c>
      <c r="H543" s="27" t="s">
        <v>7102</v>
      </c>
      <c r="I543" s="29">
        <v>28000</v>
      </c>
      <c r="J543" s="27" t="s">
        <v>6630</v>
      </c>
      <c r="K543" s="27" t="s">
        <v>11922</v>
      </c>
      <c r="L543" s="27" t="s">
        <v>7104</v>
      </c>
      <c r="M543" s="30">
        <v>41464</v>
      </c>
      <c r="N543" s="27" t="s">
        <v>11852</v>
      </c>
      <c r="O543" s="23">
        <v>63621.75</v>
      </c>
      <c r="P543" s="23">
        <v>130322.3</v>
      </c>
      <c r="Q543" s="23">
        <v>0</v>
      </c>
      <c r="R543" s="24">
        <v>25863.84</v>
      </c>
      <c r="S543" s="25">
        <v>0</v>
      </c>
      <c r="T543" s="32"/>
      <c r="U543" s="22" t="str">
        <f>IFERROR(VLOOKUP(B543,[1]Planilha1!$A$1:$B$34,2,FALSE),"Liberado")</f>
        <v>Liberado</v>
      </c>
      <c r="V543" s="31"/>
      <c r="W543" s="31"/>
      <c r="X543" s="31"/>
      <c r="Y543" s="31"/>
      <c r="Z543" s="31"/>
      <c r="AA543" s="31"/>
      <c r="AB543" s="31"/>
      <c r="AC543" s="31"/>
      <c r="AD543" s="31"/>
      <c r="AE543" s="31"/>
      <c r="AF543" s="31"/>
      <c r="AG543" s="31"/>
      <c r="AH543" s="31"/>
      <c r="AI543" s="31"/>
      <c r="AJ543" s="31"/>
      <c r="AK543" s="31"/>
      <c r="AL543" s="31"/>
      <c r="AM543" s="31"/>
      <c r="AN543" s="31"/>
      <c r="AO543" s="31"/>
      <c r="AP543" s="31"/>
      <c r="AQ543" s="31"/>
      <c r="AR543" s="31"/>
      <c r="AS543" s="31"/>
      <c r="AT543" s="31"/>
      <c r="AU543" s="31"/>
      <c r="AV543" s="31"/>
      <c r="AW543" s="31"/>
      <c r="AX543" s="31"/>
      <c r="AY543" s="31"/>
      <c r="AZ543" s="31"/>
      <c r="BA543" s="31"/>
    </row>
    <row r="544" spans="1:53" s="21" customFormat="1" ht="20.100000000000001" customHeight="1" x14ac:dyDescent="0.2">
      <c r="A544" s="27" t="s">
        <v>134</v>
      </c>
      <c r="B544" s="28" t="s">
        <v>286</v>
      </c>
      <c r="C544" s="27" t="s">
        <v>427</v>
      </c>
      <c r="D544" s="27" t="s">
        <v>2137</v>
      </c>
      <c r="E544" s="27" t="s">
        <v>7</v>
      </c>
      <c r="F544" s="27" t="s">
        <v>6507</v>
      </c>
      <c r="G544" s="27" t="s">
        <v>7262</v>
      </c>
      <c r="H544" s="27" t="s">
        <v>6636</v>
      </c>
      <c r="I544" s="29">
        <v>30000</v>
      </c>
      <c r="J544" s="27" t="s">
        <v>6630</v>
      </c>
      <c r="K544" s="27" t="s">
        <v>11929</v>
      </c>
      <c r="L544" s="27" t="s">
        <v>7051</v>
      </c>
      <c r="M544" s="30" t="s">
        <v>6531</v>
      </c>
      <c r="N544" s="27" t="s">
        <v>7263</v>
      </c>
      <c r="O544" s="23">
        <v>0</v>
      </c>
      <c r="P544" s="23">
        <v>0.01</v>
      </c>
      <c r="Q544" s="23">
        <v>0</v>
      </c>
      <c r="R544" s="24">
        <v>0</v>
      </c>
      <c r="S544" s="25">
        <v>0</v>
      </c>
      <c r="T544" s="32"/>
      <c r="U544" s="22" t="str">
        <f>IFERROR(VLOOKUP(B544,[1]Planilha1!$A$1:$B$34,2,FALSE),"Liberado")</f>
        <v>Liberado</v>
      </c>
      <c r="V544" s="31"/>
      <c r="W544" s="31"/>
      <c r="X544" s="31"/>
      <c r="Y544" s="31"/>
      <c r="Z544" s="31"/>
      <c r="AA544" s="31"/>
      <c r="AB544" s="31"/>
      <c r="AC544" s="31"/>
      <c r="AD544" s="31"/>
      <c r="AE544" s="31"/>
      <c r="AF544" s="31"/>
      <c r="AG544" s="31"/>
      <c r="AH544" s="31"/>
      <c r="AI544" s="31"/>
      <c r="AJ544" s="31"/>
      <c r="AK544" s="31"/>
      <c r="AL544" s="31"/>
      <c r="AM544" s="31"/>
      <c r="AN544" s="31"/>
      <c r="AO544" s="31"/>
      <c r="AP544" s="31"/>
      <c r="AQ544" s="31"/>
      <c r="AR544" s="31"/>
      <c r="AS544" s="31"/>
      <c r="AT544" s="31"/>
      <c r="AU544" s="31"/>
      <c r="AV544" s="31"/>
      <c r="AW544" s="31"/>
      <c r="AX544" s="31"/>
      <c r="AY544" s="31"/>
      <c r="AZ544" s="31"/>
      <c r="BA544" s="31"/>
    </row>
    <row r="545" spans="1:53" s="21" customFormat="1" ht="20.100000000000001" customHeight="1" x14ac:dyDescent="0.2">
      <c r="A545" s="40" t="s">
        <v>177</v>
      </c>
      <c r="B545" s="41" t="s">
        <v>286</v>
      </c>
      <c r="C545" s="14">
        <v>1</v>
      </c>
      <c r="D545" s="40" t="s">
        <v>2224</v>
      </c>
      <c r="E545" s="42" t="s">
        <v>2220</v>
      </c>
      <c r="F545" s="43" t="s">
        <v>7389</v>
      </c>
      <c r="G545" s="36" t="s">
        <v>7447</v>
      </c>
      <c r="H545" s="40" t="s">
        <v>2224</v>
      </c>
      <c r="I545" s="44">
        <v>769.87</v>
      </c>
      <c r="J545" s="40" t="s">
        <v>7400</v>
      </c>
      <c r="K545" s="40" t="s">
        <v>7421</v>
      </c>
      <c r="L545" s="40" t="s">
        <v>7393</v>
      </c>
      <c r="M545" s="42" t="s">
        <v>40</v>
      </c>
      <c r="N545" s="40" t="s">
        <v>7422</v>
      </c>
      <c r="O545" s="23">
        <v>769.87</v>
      </c>
      <c r="P545" s="23">
        <v>0</v>
      </c>
      <c r="Q545" s="23">
        <v>0</v>
      </c>
      <c r="R545" s="24">
        <v>0</v>
      </c>
      <c r="S545" s="25">
        <v>0</v>
      </c>
      <c r="T545" s="32"/>
      <c r="U545" s="22" t="str">
        <f>IFERROR(VLOOKUP(B545,[1]Planilha1!$A$1:$B$34,2,FALSE),"Liberado")</f>
        <v>Liberado</v>
      </c>
      <c r="V545" s="45"/>
      <c r="W545" s="45"/>
      <c r="X545" s="45"/>
      <c r="Y545" s="45"/>
      <c r="Z545" s="45"/>
      <c r="AA545" s="45"/>
      <c r="AB545" s="45"/>
      <c r="AC545" s="45"/>
      <c r="AD545" s="45"/>
      <c r="AE545" s="45"/>
      <c r="AF545" s="45"/>
      <c r="AG545" s="45"/>
      <c r="AH545" s="45"/>
      <c r="AI545" s="45"/>
      <c r="AJ545" s="45"/>
      <c r="AK545" s="45"/>
      <c r="AL545" s="45"/>
      <c r="AM545" s="45"/>
      <c r="AN545" s="45"/>
      <c r="AO545" s="45"/>
      <c r="AP545" s="45"/>
      <c r="AQ545" s="45"/>
      <c r="AR545" s="45"/>
      <c r="AS545" s="45"/>
      <c r="AT545" s="45"/>
      <c r="AU545" s="45"/>
      <c r="AV545" s="45"/>
      <c r="AW545" s="45"/>
      <c r="AX545" s="45"/>
      <c r="AY545" s="45"/>
      <c r="AZ545" s="45"/>
      <c r="BA545" s="45"/>
    </row>
    <row r="546" spans="1:53" s="21" customFormat="1" ht="20.100000000000001" customHeight="1" x14ac:dyDescent="0.2">
      <c r="A546" s="40" t="s">
        <v>178</v>
      </c>
      <c r="B546" s="41" t="s">
        <v>286</v>
      </c>
      <c r="C546" s="14">
        <v>1</v>
      </c>
      <c r="D546" s="40" t="s">
        <v>2222</v>
      </c>
      <c r="E546" s="42" t="s">
        <v>2220</v>
      </c>
      <c r="F546" s="43" t="s">
        <v>7389</v>
      </c>
      <c r="G546" s="36">
        <v>38811022</v>
      </c>
      <c r="H546" s="40" t="s">
        <v>2222</v>
      </c>
      <c r="I546" s="44">
        <v>203058.33000000002</v>
      </c>
      <c r="J546" s="40" t="s">
        <v>7400</v>
      </c>
      <c r="K546" s="40" t="s">
        <v>7415</v>
      </c>
      <c r="L546" s="40" t="s">
        <v>7416</v>
      </c>
      <c r="M546" s="42" t="s">
        <v>40</v>
      </c>
      <c r="N546" s="40" t="s">
        <v>7852</v>
      </c>
      <c r="O546" s="23">
        <v>0</v>
      </c>
      <c r="P546" s="23">
        <v>203058.33000000002</v>
      </c>
      <c r="Q546" s="23">
        <v>0</v>
      </c>
      <c r="R546" s="24">
        <v>0</v>
      </c>
      <c r="S546" s="25">
        <v>0</v>
      </c>
      <c r="T546" s="32"/>
      <c r="U546" s="22" t="str">
        <f>IFERROR(VLOOKUP(B546,[1]Planilha1!$A$1:$B$34,2,FALSE),"Liberado")</f>
        <v>Liberado</v>
      </c>
      <c r="V546" s="45"/>
      <c r="W546" s="45"/>
      <c r="X546" s="45"/>
      <c r="Y546" s="45"/>
      <c r="Z546" s="45"/>
      <c r="AA546" s="45"/>
      <c r="AB546" s="45"/>
      <c r="AC546" s="45"/>
      <c r="AD546" s="45"/>
      <c r="AE546" s="45"/>
      <c r="AF546" s="45"/>
      <c r="AG546" s="45"/>
      <c r="AH546" s="45"/>
      <c r="AI546" s="45"/>
      <c r="AJ546" s="45"/>
      <c r="AK546" s="45"/>
      <c r="AL546" s="45"/>
      <c r="AM546" s="45"/>
      <c r="AN546" s="45"/>
      <c r="AO546" s="45"/>
      <c r="AP546" s="45"/>
      <c r="AQ546" s="45"/>
      <c r="AR546" s="45"/>
      <c r="AS546" s="45"/>
      <c r="AT546" s="45"/>
      <c r="AU546" s="45"/>
      <c r="AV546" s="45"/>
      <c r="AW546" s="45"/>
      <c r="AX546" s="45"/>
      <c r="AY546" s="45"/>
      <c r="AZ546" s="45"/>
      <c r="BA546" s="45"/>
    </row>
    <row r="547" spans="1:53" s="21" customFormat="1" ht="20.100000000000001" customHeight="1" x14ac:dyDescent="0.2">
      <c r="A547" s="40" t="s">
        <v>179</v>
      </c>
      <c r="B547" s="41" t="s">
        <v>310</v>
      </c>
      <c r="C547" s="14">
        <v>1</v>
      </c>
      <c r="D547" s="40" t="s">
        <v>2222</v>
      </c>
      <c r="E547" s="42" t="s">
        <v>2220</v>
      </c>
      <c r="F547" s="43" t="s">
        <v>7389</v>
      </c>
      <c r="G547" s="36">
        <v>38810670</v>
      </c>
      <c r="H547" s="40" t="s">
        <v>2222</v>
      </c>
      <c r="I547" s="44">
        <v>8666.19</v>
      </c>
      <c r="J547" s="40" t="s">
        <v>7400</v>
      </c>
      <c r="K547" s="40" t="s">
        <v>7415</v>
      </c>
      <c r="L547" s="40" t="s">
        <v>7416</v>
      </c>
      <c r="M547" s="42" t="s">
        <v>40</v>
      </c>
      <c r="N547" s="40" t="s">
        <v>7852</v>
      </c>
      <c r="O547" s="23">
        <v>0</v>
      </c>
      <c r="P547" s="23">
        <v>8666.19</v>
      </c>
      <c r="Q547" s="23">
        <v>0</v>
      </c>
      <c r="R547" s="24">
        <v>0</v>
      </c>
      <c r="S547" s="25">
        <v>0</v>
      </c>
      <c r="T547" s="32"/>
      <c r="U547" s="22" t="str">
        <f>IFERROR(VLOOKUP(B547,[1]Planilha1!$A$1:$B$34,2,FALSE),"Liberado")</f>
        <v>Liberado</v>
      </c>
      <c r="V547" s="45"/>
      <c r="W547" s="45"/>
      <c r="X547" s="45"/>
      <c r="Y547" s="45"/>
      <c r="Z547" s="45"/>
      <c r="AA547" s="45"/>
      <c r="AB547" s="45"/>
      <c r="AC547" s="45"/>
      <c r="AD547" s="45"/>
      <c r="AE547" s="45"/>
      <c r="AF547" s="45"/>
      <c r="AG547" s="45"/>
      <c r="AH547" s="45"/>
      <c r="AI547" s="45"/>
      <c r="AJ547" s="45"/>
      <c r="AK547" s="45"/>
      <c r="AL547" s="45"/>
      <c r="AM547" s="45"/>
      <c r="AN547" s="45"/>
      <c r="AO547" s="45"/>
      <c r="AP547" s="45"/>
      <c r="AQ547" s="45"/>
      <c r="AR547" s="45"/>
      <c r="AS547" s="45"/>
      <c r="AT547" s="45"/>
      <c r="AU547" s="45"/>
      <c r="AV547" s="45"/>
      <c r="AW547" s="45"/>
      <c r="AX547" s="45"/>
      <c r="AY547" s="45"/>
      <c r="AZ547" s="45"/>
      <c r="BA547" s="45"/>
    </row>
    <row r="548" spans="1:53" s="21" customFormat="1" ht="20.100000000000001" customHeight="1" x14ac:dyDescent="0.2">
      <c r="A548" s="12" t="s">
        <v>7996</v>
      </c>
      <c r="B548" s="18" t="s">
        <v>263</v>
      </c>
      <c r="C548" s="12" t="s">
        <v>331</v>
      </c>
      <c r="D548" s="12" t="s">
        <v>372</v>
      </c>
      <c r="E548" s="19" t="s">
        <v>5</v>
      </c>
      <c r="F548" s="19" t="s">
        <v>2452</v>
      </c>
      <c r="G548" s="19" t="s">
        <v>2453</v>
      </c>
      <c r="H548" s="12" t="s">
        <v>2454</v>
      </c>
      <c r="I548" s="20">
        <v>5280</v>
      </c>
      <c r="J548" s="12" t="s">
        <v>2325</v>
      </c>
      <c r="K548" s="12" t="s">
        <v>2455</v>
      </c>
      <c r="L548" s="12" t="s">
        <v>2491</v>
      </c>
      <c r="M548" s="12"/>
      <c r="N548" s="12" t="s">
        <v>7997</v>
      </c>
      <c r="O548" s="20">
        <v>10000</v>
      </c>
      <c r="P548" s="20">
        <v>0</v>
      </c>
      <c r="Q548" s="20">
        <v>0</v>
      </c>
      <c r="R548" s="20">
        <v>0</v>
      </c>
      <c r="S548" s="20">
        <v>480</v>
      </c>
      <c r="U548" s="22" t="str">
        <f>IFERROR(VLOOKUP(B548,[1]Planilha1!$A$1:$B$34,2,FALSE),"Liberado")</f>
        <v>Pendente Revisão Trabalhista</v>
      </c>
    </row>
    <row r="549" spans="1:53" s="21" customFormat="1" ht="20.100000000000001" customHeight="1" x14ac:dyDescent="0.2">
      <c r="A549" s="12" t="s">
        <v>7996</v>
      </c>
      <c r="B549" s="18" t="s">
        <v>263</v>
      </c>
      <c r="C549" s="12" t="s">
        <v>411</v>
      </c>
      <c r="D549" s="12" t="s">
        <v>423</v>
      </c>
      <c r="E549" s="19" t="s">
        <v>5</v>
      </c>
      <c r="F549" s="19" t="s">
        <v>2244</v>
      </c>
      <c r="G549" s="19" t="s">
        <v>2641</v>
      </c>
      <c r="H549" s="12" t="s">
        <v>8137</v>
      </c>
      <c r="I549" s="20">
        <v>38412.9</v>
      </c>
      <c r="J549" s="12" t="s">
        <v>2247</v>
      </c>
      <c r="K549" s="12" t="s">
        <v>2642</v>
      </c>
      <c r="L549" s="12" t="s">
        <v>2249</v>
      </c>
      <c r="M549" s="12"/>
      <c r="N549" s="12" t="s">
        <v>2643</v>
      </c>
      <c r="O549" s="20">
        <v>0</v>
      </c>
      <c r="P549" s="20">
        <v>10000</v>
      </c>
      <c r="Q549" s="20">
        <v>0</v>
      </c>
      <c r="R549" s="20">
        <v>0</v>
      </c>
      <c r="S549" s="20">
        <v>520</v>
      </c>
      <c r="U549" s="22" t="str">
        <f>IFERROR(VLOOKUP(B549,[1]Planilha1!$A$1:$B$34,2,FALSE),"Liberado")</f>
        <v>Pendente Revisão Trabalhista</v>
      </c>
    </row>
    <row r="550" spans="1:53" s="21" customFormat="1" ht="20.100000000000001" customHeight="1" x14ac:dyDescent="0.2">
      <c r="A550" s="12" t="s">
        <v>7996</v>
      </c>
      <c r="B550" s="18" t="s">
        <v>263</v>
      </c>
      <c r="C550" s="12" t="s">
        <v>320</v>
      </c>
      <c r="D550" s="12" t="s">
        <v>509</v>
      </c>
      <c r="E550" s="19" t="s">
        <v>5</v>
      </c>
      <c r="F550" s="19" t="s">
        <v>2549</v>
      </c>
      <c r="G550" s="19" t="s">
        <v>2935</v>
      </c>
      <c r="H550" s="12" t="s">
        <v>2601</v>
      </c>
      <c r="I550" s="20">
        <v>1384</v>
      </c>
      <c r="J550" s="12" t="s">
        <v>2247</v>
      </c>
      <c r="K550" s="12" t="s">
        <v>8290</v>
      </c>
      <c r="L550" s="12" t="s">
        <v>2249</v>
      </c>
      <c r="M550" s="12"/>
      <c r="N550" s="12" t="s">
        <v>8291</v>
      </c>
      <c r="O550" s="20">
        <v>0</v>
      </c>
      <c r="P550" s="20">
        <v>7000</v>
      </c>
      <c r="Q550" s="20">
        <v>0</v>
      </c>
      <c r="R550" s="20">
        <v>0</v>
      </c>
      <c r="S550" s="20">
        <v>1520</v>
      </c>
      <c r="U550" s="22" t="str">
        <f>IFERROR(VLOOKUP(B550,[1]Planilha1!$A$1:$B$34,2,FALSE),"Liberado")</f>
        <v>Pendente Revisão Trabalhista</v>
      </c>
    </row>
    <row r="551" spans="1:53" s="21" customFormat="1" ht="20.100000000000001" customHeight="1" x14ac:dyDescent="0.2">
      <c r="A551" s="12" t="s">
        <v>7996</v>
      </c>
      <c r="B551" s="18" t="s">
        <v>263</v>
      </c>
      <c r="C551" s="12" t="s">
        <v>320</v>
      </c>
      <c r="D551" s="12" t="s">
        <v>509</v>
      </c>
      <c r="E551" s="19" t="s">
        <v>5</v>
      </c>
      <c r="F551" s="19" t="s">
        <v>2273</v>
      </c>
      <c r="G551" s="19" t="s">
        <v>2936</v>
      </c>
      <c r="H551" s="12" t="s">
        <v>2601</v>
      </c>
      <c r="I551" s="20">
        <v>1290.5</v>
      </c>
      <c r="J551" s="12" t="s">
        <v>2247</v>
      </c>
      <c r="K551" s="12" t="s">
        <v>2937</v>
      </c>
      <c r="L551" s="12" t="s">
        <v>2249</v>
      </c>
      <c r="M551" s="12"/>
      <c r="N551" s="12" t="s">
        <v>2938</v>
      </c>
      <c r="O551" s="20">
        <v>0</v>
      </c>
      <c r="P551" s="20">
        <v>8000</v>
      </c>
      <c r="Q551" s="20">
        <v>0</v>
      </c>
      <c r="R551" s="20">
        <v>0</v>
      </c>
      <c r="S551" s="20">
        <v>1920</v>
      </c>
      <c r="U551" s="22" t="str">
        <f>IFERROR(VLOOKUP(B551,[1]Planilha1!$A$1:$B$34,2,FALSE),"Liberado")</f>
        <v>Pendente Revisão Trabalhista</v>
      </c>
    </row>
    <row r="552" spans="1:53" s="21" customFormat="1" ht="20.100000000000001" customHeight="1" x14ac:dyDescent="0.2">
      <c r="A552" s="12" t="s">
        <v>7996</v>
      </c>
      <c r="B552" s="18" t="s">
        <v>263</v>
      </c>
      <c r="C552" s="12" t="s">
        <v>331</v>
      </c>
      <c r="D552" s="12" t="s">
        <v>977</v>
      </c>
      <c r="E552" s="19" t="s">
        <v>5</v>
      </c>
      <c r="F552" s="19" t="s">
        <v>2355</v>
      </c>
      <c r="G552" s="19" t="s">
        <v>4245</v>
      </c>
      <c r="H552" s="12" t="s">
        <v>2454</v>
      </c>
      <c r="I552" s="20">
        <v>8880</v>
      </c>
      <c r="J552" s="12" t="s">
        <v>2325</v>
      </c>
      <c r="K552" s="12" t="s">
        <v>4246</v>
      </c>
      <c r="L552" s="12" t="s">
        <v>2334</v>
      </c>
      <c r="M552" s="12"/>
      <c r="N552" s="12" t="s">
        <v>8111</v>
      </c>
      <c r="O552" s="23">
        <v>10000</v>
      </c>
      <c r="P552" s="23">
        <v>0</v>
      </c>
      <c r="Q552" s="23">
        <v>0</v>
      </c>
      <c r="R552" s="24">
        <v>0</v>
      </c>
      <c r="S552" s="25">
        <v>720</v>
      </c>
      <c r="U552" s="22" t="str">
        <f>IFERROR(VLOOKUP(B552,[1]Planilha1!$A$1:$B$34,2,FALSE),"Liberado")</f>
        <v>Pendente Revisão Trabalhista</v>
      </c>
    </row>
    <row r="553" spans="1:53" s="21" customFormat="1" ht="20.100000000000001" customHeight="1" x14ac:dyDescent="0.2">
      <c r="A553" s="12" t="s">
        <v>7996</v>
      </c>
      <c r="B553" s="18" t="s">
        <v>263</v>
      </c>
      <c r="C553" s="12" t="s">
        <v>331</v>
      </c>
      <c r="D553" s="12" t="s">
        <v>7787</v>
      </c>
      <c r="E553" s="19" t="s">
        <v>5</v>
      </c>
      <c r="F553" s="19" t="s">
        <v>14</v>
      </c>
      <c r="G553" s="19" t="s">
        <v>7788</v>
      </c>
      <c r="H553" s="12" t="s">
        <v>2454</v>
      </c>
      <c r="I553" s="20">
        <v>8800</v>
      </c>
      <c r="J553" s="12" t="s">
        <v>2325</v>
      </c>
      <c r="K553" s="12" t="s">
        <v>8937</v>
      </c>
      <c r="L553" s="12" t="s">
        <v>3137</v>
      </c>
      <c r="M553" s="12"/>
      <c r="N553" s="12" t="s">
        <v>8111</v>
      </c>
      <c r="O553" s="23">
        <v>10000</v>
      </c>
      <c r="P553" s="23">
        <v>0</v>
      </c>
      <c r="Q553" s="23">
        <v>0</v>
      </c>
      <c r="R553" s="24">
        <v>0</v>
      </c>
      <c r="S553" s="25">
        <v>600</v>
      </c>
      <c r="U553" s="22" t="str">
        <f>IFERROR(VLOOKUP(B553,[1]Planilha1!$A$1:$B$34,2,FALSE),"Liberado")</f>
        <v>Pendente Revisão Trabalhista</v>
      </c>
    </row>
    <row r="554" spans="1:53" s="21" customFormat="1" ht="20.100000000000001" customHeight="1" x14ac:dyDescent="0.2">
      <c r="A554" s="12" t="s">
        <v>7996</v>
      </c>
      <c r="B554" s="18" t="s">
        <v>263</v>
      </c>
      <c r="C554" s="12" t="s">
        <v>331</v>
      </c>
      <c r="D554" s="12" t="s">
        <v>8938</v>
      </c>
      <c r="E554" s="19" t="s">
        <v>5</v>
      </c>
      <c r="F554" s="19" t="s">
        <v>2255</v>
      </c>
      <c r="G554" s="19" t="s">
        <v>8939</v>
      </c>
      <c r="H554" s="12" t="s">
        <v>4235</v>
      </c>
      <c r="I554" s="20">
        <v>11450.22</v>
      </c>
      <c r="J554" s="12" t="s">
        <v>2325</v>
      </c>
      <c r="K554" s="12" t="s">
        <v>8940</v>
      </c>
      <c r="L554" s="12" t="s">
        <v>2288</v>
      </c>
      <c r="M554" s="12" t="s">
        <v>8941</v>
      </c>
      <c r="N554" s="12" t="s">
        <v>8154</v>
      </c>
      <c r="O554" s="23">
        <v>0</v>
      </c>
      <c r="P554" s="23">
        <v>10000</v>
      </c>
      <c r="Q554" s="23">
        <v>0</v>
      </c>
      <c r="R554" s="24">
        <v>0</v>
      </c>
      <c r="S554" s="25">
        <v>0</v>
      </c>
      <c r="U554" s="22" t="str">
        <f>IFERROR(VLOOKUP(B554,[1]Planilha1!$A$1:$B$34,2,FALSE),"Liberado")</f>
        <v>Pendente Revisão Trabalhista</v>
      </c>
    </row>
    <row r="555" spans="1:53" s="21" customFormat="1" ht="20.100000000000001" customHeight="1" x14ac:dyDescent="0.2">
      <c r="A555" s="12" t="s">
        <v>7996</v>
      </c>
      <c r="B555" s="18" t="s">
        <v>263</v>
      </c>
      <c r="C555" s="12" t="s">
        <v>381</v>
      </c>
      <c r="D555" s="12" t="s">
        <v>973</v>
      </c>
      <c r="E555" s="19" t="s">
        <v>5</v>
      </c>
      <c r="F555" s="19" t="s">
        <v>10</v>
      </c>
      <c r="G555" s="19" t="s">
        <v>4234</v>
      </c>
      <c r="H555" s="12" t="s">
        <v>4235</v>
      </c>
      <c r="I555" s="20">
        <v>28960</v>
      </c>
      <c r="J555" s="12" t="s">
        <v>2325</v>
      </c>
      <c r="K555" s="12" t="s">
        <v>4236</v>
      </c>
      <c r="L555" s="12" t="s">
        <v>2334</v>
      </c>
      <c r="M555" s="12"/>
      <c r="N555" s="12" t="s">
        <v>8337</v>
      </c>
      <c r="O555" s="23">
        <v>1500</v>
      </c>
      <c r="P555" s="23">
        <v>0</v>
      </c>
      <c r="Q555" s="23">
        <v>0</v>
      </c>
      <c r="R555" s="24">
        <v>0</v>
      </c>
      <c r="S555" s="25">
        <v>960</v>
      </c>
      <c r="U555" s="22" t="str">
        <f>IFERROR(VLOOKUP(B555,[1]Planilha1!$A$1:$B$34,2,FALSE),"Liberado")</f>
        <v>Pendente Revisão Trabalhista</v>
      </c>
    </row>
    <row r="556" spans="1:53" s="21" customFormat="1" ht="20.100000000000001" customHeight="1" x14ac:dyDescent="0.2">
      <c r="A556" s="12" t="s">
        <v>7996</v>
      </c>
      <c r="B556" s="18" t="s">
        <v>263</v>
      </c>
      <c r="C556" s="12" t="s">
        <v>381</v>
      </c>
      <c r="D556" s="12" t="s">
        <v>974</v>
      </c>
      <c r="E556" s="19" t="s">
        <v>5</v>
      </c>
      <c r="F556" s="19" t="s">
        <v>2434</v>
      </c>
      <c r="G556" s="19" t="s">
        <v>4237</v>
      </c>
      <c r="H556" s="12" t="s">
        <v>2454</v>
      </c>
      <c r="I556" s="20">
        <v>7640</v>
      </c>
      <c r="J556" s="12" t="s">
        <v>2247</v>
      </c>
      <c r="K556" s="12" t="s">
        <v>4238</v>
      </c>
      <c r="L556" s="12" t="s">
        <v>2334</v>
      </c>
      <c r="M556" s="12"/>
      <c r="N556" s="12" t="s">
        <v>2323</v>
      </c>
      <c r="O556" s="23">
        <v>0</v>
      </c>
      <c r="P556" s="23">
        <v>0</v>
      </c>
      <c r="Q556" s="23">
        <v>0</v>
      </c>
      <c r="R556" s="24">
        <v>0</v>
      </c>
      <c r="S556" s="25">
        <v>1000</v>
      </c>
      <c r="U556" s="22" t="str">
        <f>IFERROR(VLOOKUP(B556,[1]Planilha1!$A$1:$B$34,2,FALSE),"Liberado")</f>
        <v>Pendente Revisão Trabalhista</v>
      </c>
    </row>
    <row r="557" spans="1:53" s="21" customFormat="1" ht="20.100000000000001" customHeight="1" x14ac:dyDescent="0.2">
      <c r="A557" s="12" t="s">
        <v>7996</v>
      </c>
      <c r="B557" s="18" t="s">
        <v>263</v>
      </c>
      <c r="C557" s="12" t="s">
        <v>381</v>
      </c>
      <c r="D557" s="12" t="s">
        <v>8942</v>
      </c>
      <c r="E557" s="19" t="s">
        <v>5</v>
      </c>
      <c r="F557" s="19" t="s">
        <v>8</v>
      </c>
      <c r="G557" s="19" t="s">
        <v>8943</v>
      </c>
      <c r="H557" s="12" t="s">
        <v>8944</v>
      </c>
      <c r="I557" s="20">
        <v>30000</v>
      </c>
      <c r="J557" s="12" t="s">
        <v>2247</v>
      </c>
      <c r="K557" s="12" t="s">
        <v>8945</v>
      </c>
      <c r="L557" s="12" t="s">
        <v>2359</v>
      </c>
      <c r="M557" s="12"/>
      <c r="N557" s="12" t="s">
        <v>8946</v>
      </c>
      <c r="O557" s="23">
        <v>0</v>
      </c>
      <c r="P557" s="23">
        <v>7000</v>
      </c>
      <c r="Q557" s="23">
        <v>0</v>
      </c>
      <c r="R557" s="24">
        <v>0</v>
      </c>
      <c r="S557" s="25">
        <v>770</v>
      </c>
      <c r="U557" s="22" t="str">
        <f>IFERROR(VLOOKUP(B557,[1]Planilha1!$A$1:$B$34,2,FALSE),"Liberado")</f>
        <v>Pendente Revisão Trabalhista</v>
      </c>
    </row>
    <row r="558" spans="1:53" s="21" customFormat="1" ht="20.100000000000001" customHeight="1" x14ac:dyDescent="0.2">
      <c r="A558" s="12" t="s">
        <v>7996</v>
      </c>
      <c r="B558" s="18" t="s">
        <v>263</v>
      </c>
      <c r="C558" s="12" t="s">
        <v>381</v>
      </c>
      <c r="D558" s="12" t="s">
        <v>975</v>
      </c>
      <c r="E558" s="19" t="s">
        <v>5</v>
      </c>
      <c r="F558" s="19" t="s">
        <v>2881</v>
      </c>
      <c r="G558" s="19" t="s">
        <v>4239</v>
      </c>
      <c r="H558" s="12" t="s">
        <v>2454</v>
      </c>
      <c r="I558" s="20">
        <v>8225</v>
      </c>
      <c r="J558" s="12" t="s">
        <v>2325</v>
      </c>
      <c r="K558" s="12" t="s">
        <v>4240</v>
      </c>
      <c r="L558" s="12" t="s">
        <v>2260</v>
      </c>
      <c r="M558" s="12"/>
      <c r="N558" s="12" t="s">
        <v>8947</v>
      </c>
      <c r="O558" s="23">
        <v>0</v>
      </c>
      <c r="P558" s="23">
        <v>0</v>
      </c>
      <c r="Q558" s="23">
        <v>0</v>
      </c>
      <c r="R558" s="24">
        <v>0</v>
      </c>
      <c r="S558" s="25">
        <v>722</v>
      </c>
      <c r="U558" s="22" t="str">
        <f>IFERROR(VLOOKUP(B558,[1]Planilha1!$A$1:$B$34,2,FALSE),"Liberado")</f>
        <v>Pendente Revisão Trabalhista</v>
      </c>
    </row>
    <row r="559" spans="1:53" s="21" customFormat="1" ht="20.100000000000001" customHeight="1" x14ac:dyDescent="0.2">
      <c r="A559" s="12" t="s">
        <v>7996</v>
      </c>
      <c r="B559" s="18" t="s">
        <v>263</v>
      </c>
      <c r="C559" s="12" t="s">
        <v>381</v>
      </c>
      <c r="D559" s="12" t="s">
        <v>976</v>
      </c>
      <c r="E559" s="19" t="s">
        <v>5</v>
      </c>
      <c r="F559" s="19" t="s">
        <v>2273</v>
      </c>
      <c r="G559" s="19" t="s">
        <v>4241</v>
      </c>
      <c r="H559" s="12" t="s">
        <v>4235</v>
      </c>
      <c r="I559" s="20">
        <v>35200</v>
      </c>
      <c r="J559" s="12" t="s">
        <v>2325</v>
      </c>
      <c r="K559" s="12" t="s">
        <v>4242</v>
      </c>
      <c r="L559" s="12" t="s">
        <v>2334</v>
      </c>
      <c r="M559" s="12"/>
      <c r="N559" s="12" t="s">
        <v>8948</v>
      </c>
      <c r="O559" s="23">
        <v>10000</v>
      </c>
      <c r="P559" s="23">
        <v>0</v>
      </c>
      <c r="Q559" s="23">
        <v>0</v>
      </c>
      <c r="R559" s="24">
        <v>0</v>
      </c>
      <c r="S559" s="25">
        <v>576</v>
      </c>
      <c r="U559" s="22" t="str">
        <f>IFERROR(VLOOKUP(B559,[1]Planilha1!$A$1:$B$34,2,FALSE),"Liberado")</f>
        <v>Pendente Revisão Trabalhista</v>
      </c>
    </row>
    <row r="560" spans="1:53" s="21" customFormat="1" ht="20.100000000000001" customHeight="1" x14ac:dyDescent="0.2">
      <c r="A560" s="12" t="s">
        <v>7996</v>
      </c>
      <c r="B560" s="18" t="s">
        <v>263</v>
      </c>
      <c r="C560" s="12" t="s">
        <v>381</v>
      </c>
      <c r="D560" s="12" t="s">
        <v>975</v>
      </c>
      <c r="E560" s="19" t="s">
        <v>5</v>
      </c>
      <c r="F560" s="19" t="s">
        <v>2308</v>
      </c>
      <c r="G560" s="19" t="s">
        <v>4243</v>
      </c>
      <c r="H560" s="12" t="s">
        <v>2454</v>
      </c>
      <c r="I560" s="20">
        <v>8225</v>
      </c>
      <c r="J560" s="12" t="s">
        <v>2325</v>
      </c>
      <c r="K560" s="12" t="s">
        <v>4244</v>
      </c>
      <c r="L560" s="12" t="s">
        <v>3987</v>
      </c>
      <c r="M560" s="12"/>
      <c r="N560" s="12" t="s">
        <v>7927</v>
      </c>
      <c r="O560" s="23">
        <v>0</v>
      </c>
      <c r="P560" s="23">
        <v>0</v>
      </c>
      <c r="Q560" s="23">
        <v>0</v>
      </c>
      <c r="R560" s="24">
        <v>0</v>
      </c>
      <c r="S560" s="25">
        <v>720</v>
      </c>
      <c r="U560" s="22" t="str">
        <f>IFERROR(VLOOKUP(B560,[1]Planilha1!$A$1:$B$34,2,FALSE),"Liberado")</f>
        <v>Pendente Revisão Trabalhista</v>
      </c>
    </row>
    <row r="561" spans="1:53" s="21" customFormat="1" ht="20.100000000000001" customHeight="1" x14ac:dyDescent="0.2">
      <c r="A561" s="12" t="s">
        <v>7996</v>
      </c>
      <c r="B561" s="18" t="s">
        <v>263</v>
      </c>
      <c r="C561" s="12" t="s">
        <v>381</v>
      </c>
      <c r="D561" s="12" t="s">
        <v>8949</v>
      </c>
      <c r="E561" s="19" t="s">
        <v>5</v>
      </c>
      <c r="F561" s="19" t="s">
        <v>2244</v>
      </c>
      <c r="G561" s="19" t="s">
        <v>8950</v>
      </c>
      <c r="H561" s="12" t="s">
        <v>8129</v>
      </c>
      <c r="I561" s="20">
        <v>17666.53</v>
      </c>
      <c r="J561" s="12" t="s">
        <v>2325</v>
      </c>
      <c r="K561" s="12" t="s">
        <v>8951</v>
      </c>
      <c r="L561" s="12" t="s">
        <v>8533</v>
      </c>
      <c r="M561" s="12"/>
      <c r="N561" s="12" t="s">
        <v>8154</v>
      </c>
      <c r="O561" s="23">
        <v>0</v>
      </c>
      <c r="P561" s="23">
        <v>10000</v>
      </c>
      <c r="Q561" s="23">
        <v>0</v>
      </c>
      <c r="R561" s="24">
        <v>0</v>
      </c>
      <c r="S561" s="25">
        <v>120</v>
      </c>
      <c r="U561" s="22" t="str">
        <f>IFERROR(VLOOKUP(B561,[1]Planilha1!$A$1:$B$34,2,FALSE),"Liberado")</f>
        <v>Pendente Revisão Trabalhista</v>
      </c>
    </row>
    <row r="562" spans="1:53" s="21" customFormat="1" ht="20.100000000000001" customHeight="1" x14ac:dyDescent="0.2">
      <c r="A562" s="12" t="s">
        <v>7996</v>
      </c>
      <c r="B562" s="18" t="s">
        <v>263</v>
      </c>
      <c r="C562" s="12" t="s">
        <v>381</v>
      </c>
      <c r="D562" s="12" t="s">
        <v>8952</v>
      </c>
      <c r="E562" s="19" t="s">
        <v>5</v>
      </c>
      <c r="F562" s="19" t="s">
        <v>8953</v>
      </c>
      <c r="G562" s="19" t="s">
        <v>8954</v>
      </c>
      <c r="H562" s="12" t="s">
        <v>2454</v>
      </c>
      <c r="I562" s="20">
        <v>10000</v>
      </c>
      <c r="J562" s="12" t="s">
        <v>2325</v>
      </c>
      <c r="K562" s="12" t="s">
        <v>8955</v>
      </c>
      <c r="L562" s="12" t="s">
        <v>7926</v>
      </c>
      <c r="M562" s="12"/>
      <c r="N562" s="12" t="s">
        <v>8956</v>
      </c>
      <c r="O562" s="23">
        <v>0</v>
      </c>
      <c r="P562" s="23">
        <v>0</v>
      </c>
      <c r="Q562" s="23">
        <v>0</v>
      </c>
      <c r="R562" s="24">
        <v>0</v>
      </c>
      <c r="S562" s="25">
        <v>160</v>
      </c>
      <c r="U562" s="22" t="str">
        <f>IFERROR(VLOOKUP(B562,[1]Planilha1!$A$1:$B$34,2,FALSE),"Liberado")</f>
        <v>Pendente Revisão Trabalhista</v>
      </c>
    </row>
    <row r="563" spans="1:53" s="21" customFormat="1" ht="20.100000000000001" customHeight="1" x14ac:dyDescent="0.2">
      <c r="A563" s="12" t="s">
        <v>7996</v>
      </c>
      <c r="B563" s="18" t="s">
        <v>263</v>
      </c>
      <c r="C563" s="12" t="s">
        <v>411</v>
      </c>
      <c r="D563" s="12" t="s">
        <v>978</v>
      </c>
      <c r="E563" s="19" t="s">
        <v>5</v>
      </c>
      <c r="F563" s="19" t="s">
        <v>6</v>
      </c>
      <c r="G563" s="19" t="s">
        <v>4247</v>
      </c>
      <c r="H563" s="12" t="s">
        <v>4248</v>
      </c>
      <c r="I563" s="20">
        <v>200000</v>
      </c>
      <c r="J563" s="12" t="s">
        <v>2325</v>
      </c>
      <c r="K563" s="12" t="s">
        <v>4249</v>
      </c>
      <c r="L563" s="12" t="s">
        <v>2334</v>
      </c>
      <c r="M563" s="12"/>
      <c r="N563" s="12" t="s">
        <v>8957</v>
      </c>
      <c r="O563" s="23">
        <v>0</v>
      </c>
      <c r="P563" s="23">
        <v>0</v>
      </c>
      <c r="Q563" s="23">
        <v>0</v>
      </c>
      <c r="R563" s="24">
        <v>0</v>
      </c>
      <c r="S563" s="25">
        <v>1920</v>
      </c>
      <c r="U563" s="22" t="str">
        <f>IFERROR(VLOOKUP(B563,[1]Planilha1!$A$1:$B$34,2,FALSE),"Liberado")</f>
        <v>Pendente Revisão Trabalhista</v>
      </c>
    </row>
    <row r="564" spans="1:53" s="21" customFormat="1" ht="20.100000000000001" customHeight="1" x14ac:dyDescent="0.2">
      <c r="A564" s="12" t="s">
        <v>7996</v>
      </c>
      <c r="B564" s="18" t="s">
        <v>263</v>
      </c>
      <c r="C564" s="12" t="s">
        <v>411</v>
      </c>
      <c r="D564" s="12" t="s">
        <v>8958</v>
      </c>
      <c r="E564" s="19" t="s">
        <v>5</v>
      </c>
      <c r="F564" s="19" t="s">
        <v>2244</v>
      </c>
      <c r="G564" s="19" t="s">
        <v>8959</v>
      </c>
      <c r="H564" s="12" t="s">
        <v>4258</v>
      </c>
      <c r="I564" s="20">
        <v>572.38</v>
      </c>
      <c r="J564" s="12" t="s">
        <v>2247</v>
      </c>
      <c r="K564" s="12" t="s">
        <v>8960</v>
      </c>
      <c r="L564" s="12" t="s">
        <v>2677</v>
      </c>
      <c r="M564" s="12"/>
      <c r="N564" s="12" t="s">
        <v>2323</v>
      </c>
      <c r="O564" s="23">
        <v>0</v>
      </c>
      <c r="P564" s="23">
        <v>8000</v>
      </c>
      <c r="Q564" s="23">
        <v>0</v>
      </c>
      <c r="R564" s="24">
        <v>0</v>
      </c>
      <c r="S564" s="25">
        <v>960</v>
      </c>
      <c r="U564" s="22" t="str">
        <f>IFERROR(VLOOKUP(B564,[1]Planilha1!$A$1:$B$34,2,FALSE),"Liberado")</f>
        <v>Pendente Revisão Trabalhista</v>
      </c>
    </row>
    <row r="565" spans="1:53" s="21" customFormat="1" ht="20.100000000000001" customHeight="1" x14ac:dyDescent="0.2">
      <c r="A565" s="12" t="s">
        <v>7996</v>
      </c>
      <c r="B565" s="18" t="s">
        <v>263</v>
      </c>
      <c r="C565" s="12" t="s">
        <v>411</v>
      </c>
      <c r="D565" s="12" t="s">
        <v>979</v>
      </c>
      <c r="E565" s="19" t="s">
        <v>5</v>
      </c>
      <c r="F565" s="19" t="s">
        <v>2244</v>
      </c>
      <c r="G565" s="19" t="s">
        <v>4250</v>
      </c>
      <c r="H565" s="12" t="s">
        <v>4251</v>
      </c>
      <c r="I565" s="20">
        <v>12456.04</v>
      </c>
      <c r="J565" s="12" t="s">
        <v>2247</v>
      </c>
      <c r="K565" s="12" t="s">
        <v>4252</v>
      </c>
      <c r="L565" s="12" t="s">
        <v>2515</v>
      </c>
      <c r="M565" s="12"/>
      <c r="N565" s="12" t="s">
        <v>8961</v>
      </c>
      <c r="O565" s="23">
        <v>1500</v>
      </c>
      <c r="P565" s="23">
        <v>0</v>
      </c>
      <c r="Q565" s="23">
        <v>0</v>
      </c>
      <c r="R565" s="24">
        <v>0</v>
      </c>
      <c r="S565" s="25">
        <v>1120</v>
      </c>
      <c r="U565" s="22" t="str">
        <f>IFERROR(VLOOKUP(B565,[1]Planilha1!$A$1:$B$34,2,FALSE),"Liberado")</f>
        <v>Pendente Revisão Trabalhista</v>
      </c>
    </row>
    <row r="566" spans="1:53" s="21" customFormat="1" ht="20.100000000000001" customHeight="1" x14ac:dyDescent="0.2">
      <c r="A566" s="12" t="s">
        <v>7996</v>
      </c>
      <c r="B566" s="18" t="s">
        <v>263</v>
      </c>
      <c r="C566" s="12" t="s">
        <v>411</v>
      </c>
      <c r="D566" s="12" t="s">
        <v>980</v>
      </c>
      <c r="E566" s="19" t="s">
        <v>5</v>
      </c>
      <c r="F566" s="19" t="s">
        <v>2273</v>
      </c>
      <c r="G566" s="19" t="s">
        <v>4253</v>
      </c>
      <c r="H566" s="12" t="s">
        <v>4251</v>
      </c>
      <c r="I566" s="20">
        <v>23640</v>
      </c>
      <c r="J566" s="12" t="s">
        <v>2247</v>
      </c>
      <c r="K566" s="12" t="s">
        <v>4254</v>
      </c>
      <c r="L566" s="12" t="s">
        <v>2249</v>
      </c>
      <c r="M566" s="12"/>
      <c r="N566" s="12" t="s">
        <v>2323</v>
      </c>
      <c r="O566" s="23">
        <v>0</v>
      </c>
      <c r="P566" s="23">
        <v>15000</v>
      </c>
      <c r="Q566" s="23">
        <v>0</v>
      </c>
      <c r="R566" s="24">
        <v>0</v>
      </c>
      <c r="S566" s="25">
        <v>680</v>
      </c>
      <c r="U566" s="22" t="str">
        <f>IFERROR(VLOOKUP(B566,[1]Planilha1!$A$1:$B$34,2,FALSE),"Liberado")</f>
        <v>Pendente Revisão Trabalhista</v>
      </c>
    </row>
    <row r="567" spans="1:53" s="21" customFormat="1" ht="20.100000000000001" customHeight="1" x14ac:dyDescent="0.2">
      <c r="A567" s="12" t="s">
        <v>7996</v>
      </c>
      <c r="B567" s="18" t="s">
        <v>263</v>
      </c>
      <c r="C567" s="12" t="s">
        <v>411</v>
      </c>
      <c r="D567" s="12" t="s">
        <v>981</v>
      </c>
      <c r="E567" s="19" t="s">
        <v>5</v>
      </c>
      <c r="F567" s="19" t="s">
        <v>2273</v>
      </c>
      <c r="G567" s="19" t="s">
        <v>4255</v>
      </c>
      <c r="H567" s="12" t="s">
        <v>2613</v>
      </c>
      <c r="I567" s="20">
        <v>15000</v>
      </c>
      <c r="J567" s="12" t="s">
        <v>2247</v>
      </c>
      <c r="K567" s="12" t="s">
        <v>4256</v>
      </c>
      <c r="L567" s="12" t="s">
        <v>2713</v>
      </c>
      <c r="M567" s="12"/>
      <c r="N567" s="12" t="s">
        <v>4257</v>
      </c>
      <c r="O567" s="23">
        <v>0</v>
      </c>
      <c r="P567" s="23">
        <v>10000</v>
      </c>
      <c r="Q567" s="23">
        <v>0</v>
      </c>
      <c r="R567" s="24">
        <v>0</v>
      </c>
      <c r="S567" s="25">
        <v>416</v>
      </c>
      <c r="U567" s="22" t="str">
        <f>IFERROR(VLOOKUP(B567,[1]Planilha1!$A$1:$B$34,2,FALSE),"Liberado")</f>
        <v>Pendente Revisão Trabalhista</v>
      </c>
    </row>
    <row r="568" spans="1:53" s="21" customFormat="1" ht="20.100000000000001" customHeight="1" x14ac:dyDescent="0.2">
      <c r="A568" s="12" t="s">
        <v>7996</v>
      </c>
      <c r="B568" s="18" t="s">
        <v>263</v>
      </c>
      <c r="C568" s="12" t="s">
        <v>411</v>
      </c>
      <c r="D568" s="12" t="s">
        <v>8962</v>
      </c>
      <c r="E568" s="19" t="s">
        <v>5</v>
      </c>
      <c r="F568" s="19" t="s">
        <v>2273</v>
      </c>
      <c r="G568" s="19" t="s">
        <v>7786</v>
      </c>
      <c r="H568" s="12" t="s">
        <v>4251</v>
      </c>
      <c r="I568" s="20">
        <v>8000</v>
      </c>
      <c r="J568" s="12" t="s">
        <v>2325</v>
      </c>
      <c r="K568" s="12" t="s">
        <v>8963</v>
      </c>
      <c r="L568" s="12" t="s">
        <v>7869</v>
      </c>
      <c r="M568" s="12"/>
      <c r="N568" s="12" t="s">
        <v>7927</v>
      </c>
      <c r="O568" s="23">
        <v>0</v>
      </c>
      <c r="P568" s="23">
        <v>10000</v>
      </c>
      <c r="Q568" s="23">
        <v>0</v>
      </c>
      <c r="R568" s="24">
        <v>0</v>
      </c>
      <c r="S568" s="25">
        <v>280</v>
      </c>
      <c r="U568" s="22" t="str">
        <f>IFERROR(VLOOKUP(B568,[1]Planilha1!$A$1:$B$34,2,FALSE),"Liberado")</f>
        <v>Pendente Revisão Trabalhista</v>
      </c>
    </row>
    <row r="569" spans="1:53" s="21" customFormat="1" ht="20.100000000000001" customHeight="1" x14ac:dyDescent="0.2">
      <c r="A569" s="12" t="s">
        <v>7996</v>
      </c>
      <c r="B569" s="18" t="s">
        <v>263</v>
      </c>
      <c r="C569" s="12" t="s">
        <v>411</v>
      </c>
      <c r="D569" s="12" t="s">
        <v>7784</v>
      </c>
      <c r="E569" s="19" t="s">
        <v>5</v>
      </c>
      <c r="F569" s="19" t="s">
        <v>4290</v>
      </c>
      <c r="G569" s="19" t="s">
        <v>7785</v>
      </c>
      <c r="H569" s="12" t="s">
        <v>2613</v>
      </c>
      <c r="I569" s="20">
        <v>26400</v>
      </c>
      <c r="J569" s="12" t="s">
        <v>2247</v>
      </c>
      <c r="K569" s="12" t="s">
        <v>8964</v>
      </c>
      <c r="L569" s="12" t="s">
        <v>2546</v>
      </c>
      <c r="M569" s="12"/>
      <c r="N569" s="12" t="s">
        <v>8965</v>
      </c>
      <c r="O569" s="23">
        <v>0</v>
      </c>
      <c r="P569" s="23">
        <v>10000</v>
      </c>
      <c r="Q569" s="23">
        <v>0</v>
      </c>
      <c r="R569" s="24">
        <v>0</v>
      </c>
      <c r="S569" s="25">
        <v>280</v>
      </c>
      <c r="U569" s="22" t="str">
        <f>IFERROR(VLOOKUP(B569,[1]Planilha1!$A$1:$B$34,2,FALSE),"Liberado")</f>
        <v>Pendente Revisão Trabalhista</v>
      </c>
    </row>
    <row r="570" spans="1:53" s="21" customFormat="1" ht="20.100000000000001" customHeight="1" x14ac:dyDescent="0.2">
      <c r="A570" s="12" t="s">
        <v>7996</v>
      </c>
      <c r="B570" s="18" t="s">
        <v>263</v>
      </c>
      <c r="C570" s="12" t="s">
        <v>320</v>
      </c>
      <c r="D570" s="12" t="s">
        <v>982</v>
      </c>
      <c r="E570" s="19" t="s">
        <v>5</v>
      </c>
      <c r="F570" s="19" t="s">
        <v>2244</v>
      </c>
      <c r="G570" s="19" t="s">
        <v>4259</v>
      </c>
      <c r="H570" s="12" t="s">
        <v>2613</v>
      </c>
      <c r="I570" s="20">
        <v>1420.5</v>
      </c>
      <c r="J570" s="12" t="s">
        <v>2325</v>
      </c>
      <c r="K570" s="12" t="s">
        <v>4260</v>
      </c>
      <c r="L570" s="12" t="s">
        <v>2260</v>
      </c>
      <c r="M570" s="12"/>
      <c r="N570" s="12" t="s">
        <v>8966</v>
      </c>
      <c r="O570" s="23">
        <v>10000</v>
      </c>
      <c r="P570" s="23">
        <v>0</v>
      </c>
      <c r="Q570" s="23">
        <v>0</v>
      </c>
      <c r="R570" s="24">
        <v>0</v>
      </c>
      <c r="S570" s="25">
        <v>1320</v>
      </c>
      <c r="U570" s="22" t="str">
        <f>IFERROR(VLOOKUP(B570,[1]Planilha1!$A$1:$B$34,2,FALSE),"Liberado")</f>
        <v>Pendente Revisão Trabalhista</v>
      </c>
    </row>
    <row r="571" spans="1:53" s="21" customFormat="1" ht="20.100000000000001" customHeight="1" x14ac:dyDescent="0.2">
      <c r="A571" s="12" t="s">
        <v>7996</v>
      </c>
      <c r="B571" s="18" t="s">
        <v>263</v>
      </c>
      <c r="C571" s="12" t="s">
        <v>320</v>
      </c>
      <c r="D571" s="12" t="s">
        <v>983</v>
      </c>
      <c r="E571" s="19" t="s">
        <v>5</v>
      </c>
      <c r="F571" s="19" t="s">
        <v>10</v>
      </c>
      <c r="G571" s="19" t="s">
        <v>4262</v>
      </c>
      <c r="H571" s="12" t="s">
        <v>3247</v>
      </c>
      <c r="I571" s="20">
        <v>35397.440000000002</v>
      </c>
      <c r="J571" s="12" t="s">
        <v>2247</v>
      </c>
      <c r="K571" s="12" t="s">
        <v>4263</v>
      </c>
      <c r="L571" s="12" t="s">
        <v>2608</v>
      </c>
      <c r="M571" s="12"/>
      <c r="N571" s="12" t="s">
        <v>4264</v>
      </c>
      <c r="O571" s="23">
        <v>11010.94</v>
      </c>
      <c r="P571" s="23">
        <v>0</v>
      </c>
      <c r="Q571" s="23">
        <v>0</v>
      </c>
      <c r="R571" s="24">
        <v>0</v>
      </c>
      <c r="S571" s="25">
        <v>672</v>
      </c>
      <c r="U571" s="22" t="str">
        <f>IFERROR(VLOOKUP(B571,[1]Planilha1!$A$1:$B$34,2,FALSE),"Liberado")</f>
        <v>Pendente Revisão Trabalhista</v>
      </c>
    </row>
    <row r="572" spans="1:53" s="21" customFormat="1" ht="20.100000000000001" customHeight="1" x14ac:dyDescent="0.2">
      <c r="A572" s="12" t="s">
        <v>7996</v>
      </c>
      <c r="B572" s="18" t="s">
        <v>263</v>
      </c>
      <c r="C572" s="12" t="s">
        <v>320</v>
      </c>
      <c r="D572" s="12" t="s">
        <v>984</v>
      </c>
      <c r="E572" s="19" t="s">
        <v>5</v>
      </c>
      <c r="F572" s="19" t="s">
        <v>2244</v>
      </c>
      <c r="G572" s="19" t="s">
        <v>4265</v>
      </c>
      <c r="H572" s="12" t="s">
        <v>3247</v>
      </c>
      <c r="I572" s="20">
        <v>8800</v>
      </c>
      <c r="J572" s="12" t="s">
        <v>2247</v>
      </c>
      <c r="K572" s="12" t="s">
        <v>4266</v>
      </c>
      <c r="L572" s="12" t="s">
        <v>2326</v>
      </c>
      <c r="M572" s="12"/>
      <c r="N572" s="12" t="s">
        <v>2323</v>
      </c>
      <c r="O572" s="23">
        <v>0</v>
      </c>
      <c r="P572" s="23">
        <v>12000</v>
      </c>
      <c r="Q572" s="23">
        <v>0</v>
      </c>
      <c r="R572" s="24">
        <v>0</v>
      </c>
      <c r="S572" s="25">
        <v>448</v>
      </c>
      <c r="U572" s="22" t="str">
        <f>IFERROR(VLOOKUP(B572,[1]Planilha1!$A$1:$B$34,2,FALSE),"Liberado")</f>
        <v>Pendente Revisão Trabalhista</v>
      </c>
    </row>
    <row r="573" spans="1:53" s="21" customFormat="1" ht="20.100000000000001" customHeight="1" x14ac:dyDescent="0.2">
      <c r="A573" s="27" t="s">
        <v>11174</v>
      </c>
      <c r="B573" s="28" t="s">
        <v>263</v>
      </c>
      <c r="C573" s="27" t="s">
        <v>466</v>
      </c>
      <c r="D573" s="27" t="s">
        <v>11175</v>
      </c>
      <c r="E573" s="27" t="s">
        <v>7</v>
      </c>
      <c r="F573" s="27" t="s">
        <v>6507</v>
      </c>
      <c r="G573" s="27" t="s">
        <v>11176</v>
      </c>
      <c r="H573" s="27" t="s">
        <v>6645</v>
      </c>
      <c r="I573" s="29">
        <v>40000</v>
      </c>
      <c r="J573" s="27" t="s">
        <v>6510</v>
      </c>
      <c r="K573" s="27" t="s">
        <v>11099</v>
      </c>
      <c r="L573" s="27" t="s">
        <v>7770</v>
      </c>
      <c r="M573" s="30">
        <v>43006</v>
      </c>
      <c r="N573" s="35" t="s">
        <v>12097</v>
      </c>
      <c r="O573" s="23">
        <v>0</v>
      </c>
      <c r="P573" s="23">
        <v>35000</v>
      </c>
      <c r="Q573" s="23">
        <v>0</v>
      </c>
      <c r="R573" s="24">
        <v>0</v>
      </c>
      <c r="S573" s="25">
        <v>0</v>
      </c>
      <c r="T573" s="32" t="s">
        <v>12066</v>
      </c>
      <c r="U573" s="22" t="str">
        <f>IFERROR(VLOOKUP(B573,[1]Planilha1!$A$1:$B$34,2,FALSE),"Liberado")</f>
        <v>Pendente Revisão Trabalhista</v>
      </c>
      <c r="V573" s="31"/>
      <c r="W573" s="31"/>
      <c r="X573" s="31"/>
      <c r="Y573" s="31"/>
      <c r="Z573" s="31"/>
      <c r="AA573" s="31"/>
      <c r="AB573" s="31"/>
      <c r="AC573" s="31"/>
      <c r="AD573" s="31"/>
      <c r="AE573" s="31"/>
      <c r="AF573" s="31"/>
      <c r="AG573" s="31"/>
      <c r="AH573" s="31"/>
      <c r="AI573" s="31"/>
      <c r="AJ573" s="31"/>
      <c r="AK573" s="31"/>
      <c r="AL573" s="31"/>
      <c r="AM573" s="31"/>
      <c r="AN573" s="31"/>
      <c r="AO573" s="31"/>
      <c r="AP573" s="31"/>
      <c r="AQ573" s="31"/>
      <c r="AR573" s="31"/>
      <c r="AS573" s="31"/>
      <c r="AT573" s="31"/>
      <c r="AU573" s="31"/>
      <c r="AV573" s="31"/>
      <c r="AW573" s="31"/>
      <c r="AX573" s="31"/>
      <c r="AY573" s="31"/>
      <c r="AZ573" s="31"/>
      <c r="BA573" s="31"/>
    </row>
    <row r="574" spans="1:53" s="21" customFormat="1" ht="20.100000000000001" customHeight="1" x14ac:dyDescent="0.2">
      <c r="A574" s="27" t="s">
        <v>11174</v>
      </c>
      <c r="B574" s="28" t="s">
        <v>263</v>
      </c>
      <c r="C574" s="27" t="s">
        <v>320</v>
      </c>
      <c r="D574" s="27" t="s">
        <v>1906</v>
      </c>
      <c r="E574" s="27" t="s">
        <v>7</v>
      </c>
      <c r="F574" s="27" t="s">
        <v>6507</v>
      </c>
      <c r="G574" s="27" t="s">
        <v>6644</v>
      </c>
      <c r="H574" s="27" t="s">
        <v>6645</v>
      </c>
      <c r="I574" s="29">
        <v>36000</v>
      </c>
      <c r="J574" s="27" t="s">
        <v>6510</v>
      </c>
      <c r="K574" s="27" t="s">
        <v>11560</v>
      </c>
      <c r="L574" s="27" t="s">
        <v>6579</v>
      </c>
      <c r="M574" s="30" t="s">
        <v>6531</v>
      </c>
      <c r="N574" s="35" t="s">
        <v>12097</v>
      </c>
      <c r="O574" s="23">
        <v>0</v>
      </c>
      <c r="P574" s="23">
        <v>40000</v>
      </c>
      <c r="Q574" s="23">
        <v>0</v>
      </c>
      <c r="R574" s="24">
        <v>0</v>
      </c>
      <c r="S574" s="25">
        <v>0</v>
      </c>
      <c r="T574" s="32" t="s">
        <v>12066</v>
      </c>
      <c r="U574" s="22" t="str">
        <f>IFERROR(VLOOKUP(B574,[1]Planilha1!$A$1:$B$34,2,FALSE),"Liberado")</f>
        <v>Pendente Revisão Trabalhista</v>
      </c>
      <c r="V574" s="31"/>
      <c r="W574" s="31"/>
      <c r="X574" s="31"/>
      <c r="Y574" s="31"/>
      <c r="Z574" s="31"/>
      <c r="AA574" s="31"/>
      <c r="AB574" s="31"/>
      <c r="AC574" s="31"/>
      <c r="AD574" s="31"/>
      <c r="AE574" s="31"/>
      <c r="AF574" s="31"/>
      <c r="AG574" s="31"/>
      <c r="AH574" s="31"/>
      <c r="AI574" s="31"/>
      <c r="AJ574" s="31"/>
      <c r="AK574" s="31"/>
      <c r="AL574" s="31"/>
      <c r="AM574" s="31"/>
      <c r="AN574" s="31"/>
      <c r="AO574" s="31"/>
      <c r="AP574" s="31"/>
      <c r="AQ574" s="31"/>
      <c r="AR574" s="31"/>
      <c r="AS574" s="31"/>
      <c r="AT574" s="31"/>
      <c r="AU574" s="31"/>
      <c r="AV574" s="31"/>
      <c r="AW574" s="31"/>
      <c r="AX574" s="31"/>
      <c r="AY574" s="31"/>
      <c r="AZ574" s="31"/>
      <c r="BA574" s="31"/>
    </row>
    <row r="575" spans="1:53" s="21" customFormat="1" ht="20.100000000000001" customHeight="1" x14ac:dyDescent="0.2">
      <c r="A575" s="27" t="s">
        <v>11174</v>
      </c>
      <c r="B575" s="28" t="s">
        <v>263</v>
      </c>
      <c r="C575" s="27" t="s">
        <v>381</v>
      </c>
      <c r="D575" s="27" t="s">
        <v>1928</v>
      </c>
      <c r="E575" s="27" t="s">
        <v>7</v>
      </c>
      <c r="F575" s="27" t="s">
        <v>6507</v>
      </c>
      <c r="G575" s="27" t="s">
        <v>6682</v>
      </c>
      <c r="H575" s="27" t="s">
        <v>6645</v>
      </c>
      <c r="I575" s="29">
        <v>400000</v>
      </c>
      <c r="J575" s="27" t="s">
        <v>6630</v>
      </c>
      <c r="K575" s="27" t="s">
        <v>11597</v>
      </c>
      <c r="L575" s="27" t="s">
        <v>6585</v>
      </c>
      <c r="M575" s="30">
        <v>42635</v>
      </c>
      <c r="N575" s="27" t="s">
        <v>11598</v>
      </c>
      <c r="O575" s="23">
        <v>0</v>
      </c>
      <c r="P575" s="23">
        <v>757864.64</v>
      </c>
      <c r="Q575" s="23">
        <v>0</v>
      </c>
      <c r="R575" s="24">
        <v>0</v>
      </c>
      <c r="S575" s="25">
        <v>0</v>
      </c>
      <c r="T575" s="34" t="s">
        <v>12065</v>
      </c>
      <c r="U575" s="22" t="str">
        <f>IFERROR(VLOOKUP(B575,[1]Planilha1!$A$1:$B$34,2,FALSE),"Liberado")</f>
        <v>Pendente Revisão Trabalhista</v>
      </c>
      <c r="V575" s="31"/>
      <c r="W575" s="31"/>
      <c r="X575" s="31"/>
      <c r="Y575" s="31"/>
      <c r="Z575" s="31"/>
      <c r="AA575" s="31"/>
      <c r="AB575" s="31"/>
      <c r="AC575" s="31"/>
      <c r="AD575" s="31"/>
      <c r="AE575" s="31"/>
      <c r="AF575" s="31"/>
      <c r="AG575" s="31"/>
      <c r="AH575" s="31"/>
      <c r="AI575" s="31"/>
      <c r="AJ575" s="31"/>
      <c r="AK575" s="31"/>
      <c r="AL575" s="31"/>
      <c r="AM575" s="31"/>
      <c r="AN575" s="31"/>
      <c r="AO575" s="31"/>
      <c r="AP575" s="31"/>
      <c r="AQ575" s="31"/>
      <c r="AR575" s="31"/>
      <c r="AS575" s="31"/>
      <c r="AT575" s="31"/>
      <c r="AU575" s="31"/>
      <c r="AV575" s="31"/>
      <c r="AW575" s="31"/>
      <c r="AX575" s="31"/>
      <c r="AY575" s="31"/>
      <c r="AZ575" s="31"/>
      <c r="BA575" s="31"/>
    </row>
    <row r="576" spans="1:53" s="21" customFormat="1" ht="20.100000000000001" customHeight="1" x14ac:dyDescent="0.2">
      <c r="A576" s="27" t="s">
        <v>11174</v>
      </c>
      <c r="B576" s="28" t="s">
        <v>263</v>
      </c>
      <c r="C576" s="27" t="s">
        <v>411</v>
      </c>
      <c r="D576" s="27" t="s">
        <v>1999</v>
      </c>
      <c r="E576" s="27" t="s">
        <v>7</v>
      </c>
      <c r="F576" s="27" t="s">
        <v>6507</v>
      </c>
      <c r="G576" s="27" t="s">
        <v>11719</v>
      </c>
      <c r="H576" s="27" t="s">
        <v>7004</v>
      </c>
      <c r="I576" s="29">
        <v>35000</v>
      </c>
      <c r="J576" s="27" t="s">
        <v>6630</v>
      </c>
      <c r="K576" s="27" t="s">
        <v>11720</v>
      </c>
      <c r="L576" s="27" t="s">
        <v>6664</v>
      </c>
      <c r="M576" s="30" t="s">
        <v>6531</v>
      </c>
      <c r="N576" s="27" t="s">
        <v>11721</v>
      </c>
      <c r="O576" s="23">
        <v>115014.56</v>
      </c>
      <c r="P576" s="23">
        <v>48880.5</v>
      </c>
      <c r="Q576" s="23">
        <v>0</v>
      </c>
      <c r="R576" s="24">
        <v>8959.6299999999992</v>
      </c>
      <c r="S576" s="25">
        <v>0</v>
      </c>
      <c r="T576" s="32"/>
      <c r="U576" s="22" t="str">
        <f>IFERROR(VLOOKUP(B576,[1]Planilha1!$A$1:$B$34,2,FALSE),"Liberado")</f>
        <v>Pendente Revisão Trabalhista</v>
      </c>
      <c r="V576" s="31"/>
      <c r="W576" s="31"/>
      <c r="X576" s="31"/>
      <c r="Y576" s="31"/>
      <c r="Z576" s="31"/>
      <c r="AA576" s="31"/>
      <c r="AB576" s="31"/>
      <c r="AC576" s="31"/>
      <c r="AD576" s="31"/>
      <c r="AE576" s="31"/>
      <c r="AF576" s="31"/>
      <c r="AG576" s="31"/>
      <c r="AH576" s="31"/>
      <c r="AI576" s="31"/>
      <c r="AJ576" s="31"/>
      <c r="AK576" s="31"/>
      <c r="AL576" s="31"/>
      <c r="AM576" s="31"/>
      <c r="AN576" s="31"/>
      <c r="AO576" s="31"/>
      <c r="AP576" s="31"/>
      <c r="AQ576" s="31"/>
      <c r="AR576" s="31"/>
      <c r="AS576" s="31"/>
      <c r="AT576" s="31"/>
      <c r="AU576" s="31"/>
      <c r="AV576" s="31"/>
      <c r="AW576" s="31"/>
      <c r="AX576" s="31"/>
      <c r="AY576" s="31"/>
      <c r="AZ576" s="31"/>
      <c r="BA576" s="31"/>
    </row>
    <row r="577" spans="1:53" s="21" customFormat="1" ht="20.100000000000001" customHeight="1" x14ac:dyDescent="0.2">
      <c r="A577" s="27" t="s">
        <v>11174</v>
      </c>
      <c r="B577" s="28" t="s">
        <v>263</v>
      </c>
      <c r="C577" s="27" t="s">
        <v>411</v>
      </c>
      <c r="D577" s="27" t="s">
        <v>2015</v>
      </c>
      <c r="E577" s="27" t="s">
        <v>7</v>
      </c>
      <c r="F577" s="27" t="s">
        <v>6507</v>
      </c>
      <c r="G577" s="27" t="s">
        <v>7030</v>
      </c>
      <c r="H577" s="27" t="s">
        <v>6645</v>
      </c>
      <c r="I577" s="29">
        <v>35000</v>
      </c>
      <c r="J577" s="27" t="s">
        <v>6510</v>
      </c>
      <c r="K577" s="27" t="s">
        <v>11745</v>
      </c>
      <c r="L577" s="27" t="s">
        <v>11746</v>
      </c>
      <c r="M577" s="30">
        <v>42423</v>
      </c>
      <c r="N577" s="27" t="s">
        <v>11747</v>
      </c>
      <c r="O577" s="23">
        <v>113545.79</v>
      </c>
      <c r="P577" s="23">
        <v>1533.97</v>
      </c>
      <c r="Q577" s="23">
        <v>0</v>
      </c>
      <c r="R577" s="24">
        <v>0</v>
      </c>
      <c r="S577" s="25">
        <v>0</v>
      </c>
      <c r="T577" s="32"/>
      <c r="U577" s="22" t="str">
        <f>IFERROR(VLOOKUP(B577,[1]Planilha1!$A$1:$B$34,2,FALSE),"Liberado")</f>
        <v>Pendente Revisão Trabalhista</v>
      </c>
      <c r="V577" s="31"/>
      <c r="W577" s="31"/>
      <c r="X577" s="31"/>
      <c r="Y577" s="31"/>
      <c r="Z577" s="31"/>
      <c r="AA577" s="31"/>
      <c r="AB577" s="31"/>
      <c r="AC577" s="31"/>
      <c r="AD577" s="31"/>
      <c r="AE577" s="31"/>
      <c r="AF577" s="31"/>
      <c r="AG577" s="31"/>
      <c r="AH577" s="31"/>
      <c r="AI577" s="31"/>
      <c r="AJ577" s="31"/>
      <c r="AK577" s="31"/>
      <c r="AL577" s="31"/>
      <c r="AM577" s="31"/>
      <c r="AN577" s="31"/>
      <c r="AO577" s="31"/>
      <c r="AP577" s="31"/>
      <c r="AQ577" s="31"/>
      <c r="AR577" s="31"/>
      <c r="AS577" s="31"/>
      <c r="AT577" s="31"/>
      <c r="AU577" s="31"/>
      <c r="AV577" s="31"/>
      <c r="AW577" s="31"/>
      <c r="AX577" s="31"/>
      <c r="AY577" s="31"/>
      <c r="AZ577" s="31"/>
      <c r="BA577" s="31"/>
    </row>
    <row r="578" spans="1:53" s="21" customFormat="1" ht="20.100000000000001" customHeight="1" x14ac:dyDescent="0.2">
      <c r="A578" s="40" t="s">
        <v>180</v>
      </c>
      <c r="B578" s="41" t="s">
        <v>263</v>
      </c>
      <c r="C578" s="14">
        <v>1</v>
      </c>
      <c r="D578" s="40" t="s">
        <v>2222</v>
      </c>
      <c r="E578" s="42" t="s">
        <v>2220</v>
      </c>
      <c r="F578" s="43" t="s">
        <v>7389</v>
      </c>
      <c r="G578" s="36">
        <v>38811049</v>
      </c>
      <c r="H578" s="40" t="s">
        <v>2222</v>
      </c>
      <c r="I578" s="44">
        <v>86515.66</v>
      </c>
      <c r="J578" s="40" t="s">
        <v>7400</v>
      </c>
      <c r="K578" s="40" t="s">
        <v>7415</v>
      </c>
      <c r="L578" s="40" t="s">
        <v>7416</v>
      </c>
      <c r="M578" s="42" t="s">
        <v>40</v>
      </c>
      <c r="N578" s="40" t="s">
        <v>7852</v>
      </c>
      <c r="O578" s="23">
        <v>0</v>
      </c>
      <c r="P578" s="23">
        <v>86515.66</v>
      </c>
      <c r="Q578" s="23">
        <v>0</v>
      </c>
      <c r="R578" s="24">
        <v>0</v>
      </c>
      <c r="S578" s="25">
        <v>0</v>
      </c>
      <c r="T578" s="32"/>
      <c r="U578" s="22" t="str">
        <f>IFERROR(VLOOKUP(B578,[1]Planilha1!$A$1:$B$34,2,FALSE),"Liberado")</f>
        <v>Pendente Revisão Trabalhista</v>
      </c>
      <c r="V578" s="45"/>
      <c r="W578" s="45"/>
      <c r="X578" s="45"/>
      <c r="Y578" s="45"/>
      <c r="Z578" s="45"/>
      <c r="AA578" s="45"/>
      <c r="AB578" s="45"/>
      <c r="AC578" s="45"/>
      <c r="AD578" s="45"/>
      <c r="AE578" s="45"/>
      <c r="AF578" s="45"/>
      <c r="AG578" s="45"/>
      <c r="AH578" s="45"/>
      <c r="AI578" s="45"/>
      <c r="AJ578" s="45"/>
      <c r="AK578" s="45"/>
      <c r="AL578" s="45"/>
      <c r="AM578" s="45"/>
      <c r="AN578" s="45"/>
      <c r="AO578" s="45"/>
      <c r="AP578" s="45"/>
      <c r="AQ578" s="45"/>
      <c r="AR578" s="45"/>
      <c r="AS578" s="45"/>
      <c r="AT578" s="45"/>
      <c r="AU578" s="45"/>
      <c r="AV578" s="45"/>
      <c r="AW578" s="45"/>
      <c r="AX578" s="45"/>
      <c r="AY578" s="45"/>
      <c r="AZ578" s="45"/>
      <c r="BA578" s="45"/>
    </row>
    <row r="579" spans="1:53" s="21" customFormat="1" ht="20.100000000000001" customHeight="1" x14ac:dyDescent="0.2">
      <c r="A579" s="12" t="s">
        <v>7979</v>
      </c>
      <c r="B579" s="18" t="s">
        <v>256</v>
      </c>
      <c r="C579" s="12" t="s">
        <v>331</v>
      </c>
      <c r="D579" s="12" t="s">
        <v>360</v>
      </c>
      <c r="E579" s="19" t="s">
        <v>5</v>
      </c>
      <c r="F579" s="19" t="s">
        <v>2244</v>
      </c>
      <c r="G579" s="19" t="s">
        <v>2405</v>
      </c>
      <c r="H579" s="12" t="s">
        <v>2406</v>
      </c>
      <c r="I579" s="20">
        <v>16690</v>
      </c>
      <c r="J579" s="12" t="s">
        <v>2247</v>
      </c>
      <c r="K579" s="12" t="s">
        <v>2407</v>
      </c>
      <c r="L579" s="12" t="s">
        <v>2249</v>
      </c>
      <c r="M579" s="12"/>
      <c r="N579" s="12" t="s">
        <v>2323</v>
      </c>
      <c r="O579" s="20">
        <v>0</v>
      </c>
      <c r="P579" s="20">
        <v>15760</v>
      </c>
      <c r="Q579" s="20">
        <v>0</v>
      </c>
      <c r="R579" s="20">
        <v>0</v>
      </c>
      <c r="S579" s="20">
        <v>920</v>
      </c>
      <c r="U579" s="22" t="str">
        <f>IFERROR(VLOOKUP(B579,[1]Planilha1!$A$1:$B$34,2,FALSE),"Liberado")</f>
        <v>Pendente Revisão Trabalhista</v>
      </c>
    </row>
    <row r="580" spans="1:53" s="21" customFormat="1" ht="20.100000000000001" customHeight="1" x14ac:dyDescent="0.2">
      <c r="A580" s="12" t="s">
        <v>7979</v>
      </c>
      <c r="B580" s="18" t="s">
        <v>256</v>
      </c>
      <c r="C580" s="12" t="s">
        <v>381</v>
      </c>
      <c r="D580" s="12" t="s">
        <v>396</v>
      </c>
      <c r="E580" s="19" t="s">
        <v>5</v>
      </c>
      <c r="F580" s="19" t="s">
        <v>2273</v>
      </c>
      <c r="G580" s="19" t="s">
        <v>2540</v>
      </c>
      <c r="H580" s="12" t="s">
        <v>2541</v>
      </c>
      <c r="I580" s="20">
        <v>9682.68</v>
      </c>
      <c r="J580" s="12" t="s">
        <v>2325</v>
      </c>
      <c r="K580" s="12" t="s">
        <v>2542</v>
      </c>
      <c r="L580" s="12" t="s">
        <v>7869</v>
      </c>
      <c r="M580" s="12"/>
      <c r="N580" s="12" t="s">
        <v>8093</v>
      </c>
      <c r="O580" s="20">
        <v>0</v>
      </c>
      <c r="P580" s="20">
        <v>10000</v>
      </c>
      <c r="Q580" s="20">
        <v>0</v>
      </c>
      <c r="R580" s="20">
        <v>0</v>
      </c>
      <c r="S580" s="20">
        <v>880</v>
      </c>
      <c r="U580" s="22" t="str">
        <f>IFERROR(VLOOKUP(B580,[1]Planilha1!$A$1:$B$34,2,FALSE),"Liberado")</f>
        <v>Pendente Revisão Trabalhista</v>
      </c>
    </row>
    <row r="581" spans="1:53" s="21" customFormat="1" ht="20.100000000000001" customHeight="1" x14ac:dyDescent="0.2">
      <c r="A581" s="12" t="s">
        <v>7979</v>
      </c>
      <c r="B581" s="18" t="s">
        <v>256</v>
      </c>
      <c r="C581" s="12" t="s">
        <v>397</v>
      </c>
      <c r="D581" s="12" t="s">
        <v>398</v>
      </c>
      <c r="E581" s="19" t="s">
        <v>5</v>
      </c>
      <c r="F581" s="19" t="s">
        <v>10</v>
      </c>
      <c r="G581" s="19" t="s">
        <v>2547</v>
      </c>
      <c r="H581" s="12" t="s">
        <v>2406</v>
      </c>
      <c r="I581" s="20">
        <v>1200</v>
      </c>
      <c r="J581" s="12" t="s">
        <v>2325</v>
      </c>
      <c r="K581" s="12" t="s">
        <v>2548</v>
      </c>
      <c r="L581" s="12" t="s">
        <v>3663</v>
      </c>
      <c r="M581" s="12"/>
      <c r="N581" s="12" t="s">
        <v>8111</v>
      </c>
      <c r="O581" s="20">
        <v>10000</v>
      </c>
      <c r="P581" s="20">
        <v>0</v>
      </c>
      <c r="Q581" s="20">
        <v>0</v>
      </c>
      <c r="R581" s="20">
        <v>0</v>
      </c>
      <c r="S581" s="20">
        <v>1000</v>
      </c>
      <c r="U581" s="22" t="str">
        <f>IFERROR(VLOOKUP(B581,[1]Planilha1!$A$1:$B$34,2,FALSE),"Liberado")</f>
        <v>Pendente Revisão Trabalhista</v>
      </c>
    </row>
    <row r="582" spans="1:53" s="21" customFormat="1" ht="20.100000000000001" customHeight="1" x14ac:dyDescent="0.2">
      <c r="A582" s="12" t="s">
        <v>7979</v>
      </c>
      <c r="B582" s="18" t="s">
        <v>256</v>
      </c>
      <c r="C582" s="12" t="s">
        <v>411</v>
      </c>
      <c r="D582" s="12" t="s">
        <v>8155</v>
      </c>
      <c r="E582" s="19" t="s">
        <v>5</v>
      </c>
      <c r="F582" s="19" t="s">
        <v>2244</v>
      </c>
      <c r="G582" s="19" t="s">
        <v>8156</v>
      </c>
      <c r="H582" s="12" t="s">
        <v>8157</v>
      </c>
      <c r="I582" s="20">
        <v>863.43</v>
      </c>
      <c r="J582" s="12" t="s">
        <v>2325</v>
      </c>
      <c r="K582" s="12" t="s">
        <v>8158</v>
      </c>
      <c r="L582" s="12" t="s">
        <v>2288</v>
      </c>
      <c r="M582" s="12"/>
      <c r="N582" s="12" t="s">
        <v>7927</v>
      </c>
      <c r="O582" s="20">
        <v>0</v>
      </c>
      <c r="P582" s="20">
        <v>10000</v>
      </c>
      <c r="Q582" s="20">
        <v>0</v>
      </c>
      <c r="R582" s="20">
        <v>0</v>
      </c>
      <c r="S582" s="20">
        <v>0</v>
      </c>
      <c r="U582" s="22" t="str">
        <f>IFERROR(VLOOKUP(B582,[1]Planilha1!$A$1:$B$34,2,FALSE),"Liberado")</f>
        <v>Pendente Revisão Trabalhista</v>
      </c>
    </row>
    <row r="583" spans="1:53" s="21" customFormat="1" ht="20.100000000000001" customHeight="1" x14ac:dyDescent="0.2">
      <c r="A583" s="12" t="s">
        <v>7979</v>
      </c>
      <c r="B583" s="18" t="s">
        <v>256</v>
      </c>
      <c r="C583" s="12" t="s">
        <v>602</v>
      </c>
      <c r="D583" s="12" t="s">
        <v>615</v>
      </c>
      <c r="E583" s="19" t="s">
        <v>5</v>
      </c>
      <c r="F583" s="19" t="s">
        <v>2244</v>
      </c>
      <c r="G583" s="19" t="s">
        <v>3275</v>
      </c>
      <c r="H583" s="12" t="s">
        <v>2541</v>
      </c>
      <c r="I583" s="20">
        <v>10000</v>
      </c>
      <c r="J583" s="12" t="s">
        <v>2247</v>
      </c>
      <c r="K583" s="12" t="s">
        <v>3276</v>
      </c>
      <c r="L583" s="12" t="s">
        <v>2249</v>
      </c>
      <c r="M583" s="12"/>
      <c r="N583" s="12" t="s">
        <v>3277</v>
      </c>
      <c r="O583" s="20">
        <v>0</v>
      </c>
      <c r="P583" s="20">
        <v>10000</v>
      </c>
      <c r="Q583" s="20">
        <v>0</v>
      </c>
      <c r="R583" s="20">
        <v>0</v>
      </c>
      <c r="S583" s="20">
        <v>1240</v>
      </c>
      <c r="U583" s="22" t="str">
        <f>IFERROR(VLOOKUP(B583,[1]Planilha1!$A$1:$B$34,2,FALSE),"Liberado")</f>
        <v>Pendente Revisão Trabalhista</v>
      </c>
    </row>
    <row r="584" spans="1:53" s="21" customFormat="1" ht="20.100000000000001" customHeight="1" x14ac:dyDescent="0.2">
      <c r="A584" s="12" t="s">
        <v>7979</v>
      </c>
      <c r="B584" s="18" t="s">
        <v>256</v>
      </c>
      <c r="C584" s="12" t="s">
        <v>323</v>
      </c>
      <c r="D584" s="12" t="s">
        <v>659</v>
      </c>
      <c r="E584" s="19" t="s">
        <v>5</v>
      </c>
      <c r="F584" s="19" t="s">
        <v>2355</v>
      </c>
      <c r="G584" s="19" t="s">
        <v>3408</v>
      </c>
      <c r="H584" s="12" t="s">
        <v>3409</v>
      </c>
      <c r="I584" s="20">
        <v>25185.599999999999</v>
      </c>
      <c r="J584" s="12" t="s">
        <v>2325</v>
      </c>
      <c r="K584" s="12" t="s">
        <v>3410</v>
      </c>
      <c r="L584" s="12" t="s">
        <v>2304</v>
      </c>
      <c r="M584" s="12"/>
      <c r="N584" s="12" t="s">
        <v>8076</v>
      </c>
      <c r="O584" s="20">
        <v>12485</v>
      </c>
      <c r="P584" s="20">
        <v>0</v>
      </c>
      <c r="Q584" s="20">
        <v>0</v>
      </c>
      <c r="R584" s="20">
        <v>0</v>
      </c>
      <c r="S584" s="20">
        <v>8190.3</v>
      </c>
      <c r="U584" s="22" t="str">
        <f>IFERROR(VLOOKUP(B584,[1]Planilha1!$A$1:$B$34,2,FALSE),"Liberado")</f>
        <v>Pendente Revisão Trabalhista</v>
      </c>
    </row>
    <row r="585" spans="1:53" s="21" customFormat="1" ht="20.100000000000001" customHeight="1" x14ac:dyDescent="0.2">
      <c r="A585" s="12" t="s">
        <v>7979</v>
      </c>
      <c r="B585" s="18" t="s">
        <v>256</v>
      </c>
      <c r="C585" s="12" t="s">
        <v>674</v>
      </c>
      <c r="D585" s="12" t="s">
        <v>8495</v>
      </c>
      <c r="E585" s="19" t="s">
        <v>5</v>
      </c>
      <c r="F585" s="19" t="s">
        <v>14</v>
      </c>
      <c r="G585" s="19" t="s">
        <v>8496</v>
      </c>
      <c r="H585" s="12" t="s">
        <v>8157</v>
      </c>
      <c r="I585" s="20">
        <v>18740</v>
      </c>
      <c r="J585" s="12" t="s">
        <v>2247</v>
      </c>
      <c r="K585" s="12" t="s">
        <v>8497</v>
      </c>
      <c r="L585" s="12" t="s">
        <v>2288</v>
      </c>
      <c r="M585" s="12" t="s">
        <v>8498</v>
      </c>
      <c r="N585" s="12" t="s">
        <v>2323</v>
      </c>
      <c r="O585" s="20">
        <v>0</v>
      </c>
      <c r="P585" s="20">
        <v>15000</v>
      </c>
      <c r="Q585" s="20">
        <v>0</v>
      </c>
      <c r="R585" s="20">
        <v>0</v>
      </c>
      <c r="S585" s="20">
        <v>0</v>
      </c>
      <c r="U585" s="22" t="str">
        <f>IFERROR(VLOOKUP(B585,[1]Planilha1!$A$1:$B$34,2,FALSE),"Liberado")</f>
        <v>Pendente Revisão Trabalhista</v>
      </c>
    </row>
    <row r="586" spans="1:53" s="21" customFormat="1" ht="20.100000000000001" customHeight="1" x14ac:dyDescent="0.2">
      <c r="A586" s="12" t="s">
        <v>7979</v>
      </c>
      <c r="B586" s="18" t="s">
        <v>256</v>
      </c>
      <c r="C586" s="12" t="s">
        <v>701</v>
      </c>
      <c r="D586" s="12" t="s">
        <v>705</v>
      </c>
      <c r="E586" s="19" t="s">
        <v>5</v>
      </c>
      <c r="F586" s="19" t="s">
        <v>10</v>
      </c>
      <c r="G586" s="19" t="s">
        <v>3535</v>
      </c>
      <c r="H586" s="12" t="s">
        <v>3536</v>
      </c>
      <c r="I586" s="20">
        <v>13212.98</v>
      </c>
      <c r="J586" s="12" t="s">
        <v>2247</v>
      </c>
      <c r="K586" s="12" t="s">
        <v>3537</v>
      </c>
      <c r="L586" s="12" t="s">
        <v>2249</v>
      </c>
      <c r="M586" s="12"/>
      <c r="N586" s="12" t="s">
        <v>2323</v>
      </c>
      <c r="O586" s="20">
        <v>0</v>
      </c>
      <c r="P586" s="20">
        <v>8000</v>
      </c>
      <c r="Q586" s="20">
        <v>0</v>
      </c>
      <c r="R586" s="20">
        <v>0</v>
      </c>
      <c r="S586" s="20">
        <v>480</v>
      </c>
      <c r="U586" s="22" t="str">
        <f>IFERROR(VLOOKUP(B586,[1]Planilha1!$A$1:$B$34,2,FALSE),"Liberado")</f>
        <v>Pendente Revisão Trabalhista</v>
      </c>
    </row>
    <row r="587" spans="1:53" s="21" customFormat="1" ht="20.100000000000001" customHeight="1" x14ac:dyDescent="0.2">
      <c r="A587" s="12" t="s">
        <v>7979</v>
      </c>
      <c r="B587" s="18" t="s">
        <v>256</v>
      </c>
      <c r="C587" s="12" t="s">
        <v>732</v>
      </c>
      <c r="D587" s="12" t="s">
        <v>735</v>
      </c>
      <c r="E587" s="19" t="s">
        <v>5</v>
      </c>
      <c r="F587" s="19" t="s">
        <v>2355</v>
      </c>
      <c r="G587" s="19" t="s">
        <v>3609</v>
      </c>
      <c r="H587" s="12" t="s">
        <v>3610</v>
      </c>
      <c r="I587" s="20">
        <v>355</v>
      </c>
      <c r="J587" s="12" t="s">
        <v>2325</v>
      </c>
      <c r="K587" s="12" t="s">
        <v>3611</v>
      </c>
      <c r="L587" s="12" t="s">
        <v>2713</v>
      </c>
      <c r="M587" s="12"/>
      <c r="N587" s="12" t="s">
        <v>8076</v>
      </c>
      <c r="O587" s="20">
        <v>10000</v>
      </c>
      <c r="P587" s="20">
        <v>0</v>
      </c>
      <c r="Q587" s="20">
        <v>0</v>
      </c>
      <c r="R587" s="20">
        <v>0</v>
      </c>
      <c r="S587" s="20">
        <v>1920</v>
      </c>
      <c r="U587" s="22" t="str">
        <f>IFERROR(VLOOKUP(B587,[1]Planilha1!$A$1:$B$34,2,FALSE),"Liberado")</f>
        <v>Pendente Revisão Trabalhista</v>
      </c>
    </row>
    <row r="588" spans="1:53" s="21" customFormat="1" ht="20.100000000000001" customHeight="1" x14ac:dyDescent="0.2">
      <c r="A588" s="12" t="s">
        <v>7979</v>
      </c>
      <c r="B588" s="18" t="s">
        <v>256</v>
      </c>
      <c r="C588" s="12" t="s">
        <v>738</v>
      </c>
      <c r="D588" s="12" t="s">
        <v>739</v>
      </c>
      <c r="E588" s="19" t="s">
        <v>5</v>
      </c>
      <c r="F588" s="19" t="s">
        <v>2273</v>
      </c>
      <c r="G588" s="19" t="s">
        <v>3615</v>
      </c>
      <c r="H588" s="12" t="s">
        <v>3616</v>
      </c>
      <c r="I588" s="20">
        <v>50000</v>
      </c>
      <c r="J588" s="12" t="s">
        <v>2247</v>
      </c>
      <c r="K588" s="12" t="s">
        <v>3617</v>
      </c>
      <c r="L588" s="12" t="s">
        <v>2249</v>
      </c>
      <c r="M588" s="12"/>
      <c r="N588" s="12" t="s">
        <v>2323</v>
      </c>
      <c r="O588" s="20">
        <v>0</v>
      </c>
      <c r="P588" s="20">
        <v>10000</v>
      </c>
      <c r="Q588" s="20">
        <v>0</v>
      </c>
      <c r="R588" s="20">
        <v>0</v>
      </c>
      <c r="S588" s="20">
        <v>1560</v>
      </c>
      <c r="U588" s="22" t="str">
        <f>IFERROR(VLOOKUP(B588,[1]Planilha1!$A$1:$B$34,2,FALSE),"Liberado")</f>
        <v>Pendente Revisão Trabalhista</v>
      </c>
    </row>
    <row r="589" spans="1:53" s="21" customFormat="1" ht="20.100000000000001" customHeight="1" x14ac:dyDescent="0.2">
      <c r="A589" s="12" t="s">
        <v>7979</v>
      </c>
      <c r="B589" s="18" t="s">
        <v>256</v>
      </c>
      <c r="C589" s="12">
        <v>28</v>
      </c>
      <c r="D589" s="12" t="s">
        <v>986</v>
      </c>
      <c r="E589" s="19" t="s">
        <v>5</v>
      </c>
      <c r="F589" s="19" t="s">
        <v>2273</v>
      </c>
      <c r="G589" s="19" t="s">
        <v>4269</v>
      </c>
      <c r="H589" s="12" t="s">
        <v>4270</v>
      </c>
      <c r="I589" s="20">
        <v>22141.42</v>
      </c>
      <c r="J589" s="12" t="s">
        <v>2247</v>
      </c>
      <c r="K589" s="12" t="s">
        <v>4271</v>
      </c>
      <c r="L589" s="12" t="s">
        <v>2249</v>
      </c>
      <c r="M589" s="12"/>
      <c r="N589" s="12" t="s">
        <v>2323</v>
      </c>
      <c r="O589" s="23">
        <v>0</v>
      </c>
      <c r="P589" s="23">
        <v>12000</v>
      </c>
      <c r="Q589" s="23">
        <v>0</v>
      </c>
      <c r="R589" s="24">
        <v>0</v>
      </c>
      <c r="S589" s="25">
        <v>200</v>
      </c>
      <c r="U589" s="22" t="str">
        <f>IFERROR(VLOOKUP(B589,[1]Planilha1!$A$1:$B$34,2,FALSE),"Liberado")</f>
        <v>Pendente Revisão Trabalhista</v>
      </c>
    </row>
    <row r="590" spans="1:53" s="21" customFormat="1" ht="20.100000000000001" customHeight="1" x14ac:dyDescent="0.2">
      <c r="A590" s="12" t="s">
        <v>7979</v>
      </c>
      <c r="B590" s="18" t="s">
        <v>256</v>
      </c>
      <c r="C590" s="12">
        <v>33</v>
      </c>
      <c r="D590" s="12" t="s">
        <v>8968</v>
      </c>
      <c r="E590" s="19" t="s">
        <v>5</v>
      </c>
      <c r="F590" s="19" t="s">
        <v>2273</v>
      </c>
      <c r="G590" s="19" t="s">
        <v>8969</v>
      </c>
      <c r="H590" s="12" t="s">
        <v>4343</v>
      </c>
      <c r="I590" s="20">
        <v>25000</v>
      </c>
      <c r="J590" s="12" t="s">
        <v>2247</v>
      </c>
      <c r="K590" s="12" t="s">
        <v>8970</v>
      </c>
      <c r="L590" s="12" t="s">
        <v>2249</v>
      </c>
      <c r="M590" s="12"/>
      <c r="N590" s="12" t="s">
        <v>8971</v>
      </c>
      <c r="O590" s="23">
        <v>0</v>
      </c>
      <c r="P590" s="23">
        <v>15000</v>
      </c>
      <c r="Q590" s="23">
        <v>0</v>
      </c>
      <c r="R590" s="24">
        <v>0</v>
      </c>
      <c r="S590" s="25">
        <v>200</v>
      </c>
      <c r="U590" s="22" t="str">
        <f>IFERROR(VLOOKUP(B590,[1]Planilha1!$A$1:$B$34,2,FALSE),"Liberado")</f>
        <v>Pendente Revisão Trabalhista</v>
      </c>
    </row>
    <row r="591" spans="1:53" s="21" customFormat="1" ht="20.100000000000001" customHeight="1" x14ac:dyDescent="0.2">
      <c r="A591" s="12" t="s">
        <v>7979</v>
      </c>
      <c r="B591" s="18" t="s">
        <v>256</v>
      </c>
      <c r="C591" s="12" t="s">
        <v>331</v>
      </c>
      <c r="D591" s="12" t="s">
        <v>987</v>
      </c>
      <c r="E591" s="19" t="s">
        <v>5</v>
      </c>
      <c r="F591" s="19" t="s">
        <v>2273</v>
      </c>
      <c r="G591" s="19" t="s">
        <v>4272</v>
      </c>
      <c r="H591" s="12" t="s">
        <v>2406</v>
      </c>
      <c r="I591" s="20">
        <v>1384</v>
      </c>
      <c r="J591" s="12" t="s">
        <v>2325</v>
      </c>
      <c r="K591" s="12" t="s">
        <v>4273</v>
      </c>
      <c r="L591" s="12" t="s">
        <v>2349</v>
      </c>
      <c r="M591" s="12"/>
      <c r="N591" s="12" t="s">
        <v>8337</v>
      </c>
      <c r="O591" s="23">
        <v>10000</v>
      </c>
      <c r="P591" s="23">
        <v>0</v>
      </c>
      <c r="Q591" s="23">
        <v>0</v>
      </c>
      <c r="R591" s="24">
        <v>0</v>
      </c>
      <c r="S591" s="25">
        <v>1600</v>
      </c>
      <c r="U591" s="22" t="str">
        <f>IFERROR(VLOOKUP(B591,[1]Planilha1!$A$1:$B$34,2,FALSE),"Liberado")</f>
        <v>Pendente Revisão Trabalhista</v>
      </c>
    </row>
    <row r="592" spans="1:53" s="21" customFormat="1" ht="20.100000000000001" customHeight="1" x14ac:dyDescent="0.2">
      <c r="A592" s="12" t="s">
        <v>7979</v>
      </c>
      <c r="B592" s="18" t="s">
        <v>256</v>
      </c>
      <c r="C592" s="12" t="s">
        <v>331</v>
      </c>
      <c r="D592" s="12" t="s">
        <v>8972</v>
      </c>
      <c r="E592" s="19" t="s">
        <v>5</v>
      </c>
      <c r="F592" s="19" t="s">
        <v>2273</v>
      </c>
      <c r="G592" s="19" t="s">
        <v>8973</v>
      </c>
      <c r="H592" s="12" t="s">
        <v>4301</v>
      </c>
      <c r="I592" s="20">
        <v>10000</v>
      </c>
      <c r="J592" s="12" t="s">
        <v>2247</v>
      </c>
      <c r="K592" s="12" t="s">
        <v>8974</v>
      </c>
      <c r="L592" s="12" t="s">
        <v>2288</v>
      </c>
      <c r="M592" s="12" t="s">
        <v>7868</v>
      </c>
      <c r="N592" s="12" t="s">
        <v>8975</v>
      </c>
      <c r="O592" s="23">
        <v>0</v>
      </c>
      <c r="P592" s="23">
        <v>10000</v>
      </c>
      <c r="Q592" s="23">
        <v>0</v>
      </c>
      <c r="R592" s="24">
        <v>0</v>
      </c>
      <c r="S592" s="25">
        <v>32</v>
      </c>
      <c r="U592" s="22" t="str">
        <f>IFERROR(VLOOKUP(B592,[1]Planilha1!$A$1:$B$34,2,FALSE),"Liberado")</f>
        <v>Pendente Revisão Trabalhista</v>
      </c>
    </row>
    <row r="593" spans="1:21" s="21" customFormat="1" ht="20.100000000000001" customHeight="1" x14ac:dyDescent="0.2">
      <c r="A593" s="12" t="s">
        <v>7979</v>
      </c>
      <c r="B593" s="18" t="s">
        <v>256</v>
      </c>
      <c r="C593" s="12" t="s">
        <v>381</v>
      </c>
      <c r="D593" s="12" t="s">
        <v>988</v>
      </c>
      <c r="E593" s="19" t="s">
        <v>5</v>
      </c>
      <c r="F593" s="19" t="s">
        <v>2279</v>
      </c>
      <c r="G593" s="19" t="s">
        <v>4274</v>
      </c>
      <c r="H593" s="12" t="s">
        <v>3453</v>
      </c>
      <c r="I593" s="20">
        <v>27200</v>
      </c>
      <c r="J593" s="12" t="s">
        <v>2247</v>
      </c>
      <c r="K593" s="12" t="s">
        <v>4275</v>
      </c>
      <c r="L593" s="12" t="s">
        <v>8753</v>
      </c>
      <c r="M593" s="12"/>
      <c r="N593" s="12" t="s">
        <v>2323</v>
      </c>
      <c r="O593" s="23">
        <v>0</v>
      </c>
      <c r="P593" s="23">
        <v>15000</v>
      </c>
      <c r="Q593" s="23">
        <v>0</v>
      </c>
      <c r="R593" s="24">
        <v>0</v>
      </c>
      <c r="S593" s="25">
        <v>600</v>
      </c>
      <c r="U593" s="22" t="str">
        <f>IFERROR(VLOOKUP(B593,[1]Planilha1!$A$1:$B$34,2,FALSE),"Liberado")</f>
        <v>Pendente Revisão Trabalhista</v>
      </c>
    </row>
    <row r="594" spans="1:21" s="21" customFormat="1" ht="20.100000000000001" customHeight="1" x14ac:dyDescent="0.2">
      <c r="A594" s="12" t="s">
        <v>7979</v>
      </c>
      <c r="B594" s="18" t="s">
        <v>256</v>
      </c>
      <c r="C594" s="12" t="s">
        <v>381</v>
      </c>
      <c r="D594" s="12" t="s">
        <v>8976</v>
      </c>
      <c r="E594" s="19" t="s">
        <v>5</v>
      </c>
      <c r="F594" s="19" t="s">
        <v>10</v>
      </c>
      <c r="G594" s="19" t="s">
        <v>8977</v>
      </c>
      <c r="H594" s="12" t="s">
        <v>8157</v>
      </c>
      <c r="I594" s="20">
        <v>15002</v>
      </c>
      <c r="J594" s="12" t="s">
        <v>2247</v>
      </c>
      <c r="K594" s="12" t="s">
        <v>8978</v>
      </c>
      <c r="L594" s="12" t="s">
        <v>2249</v>
      </c>
      <c r="M594" s="12"/>
      <c r="N594" s="12" t="s">
        <v>8979</v>
      </c>
      <c r="O594" s="23">
        <v>0</v>
      </c>
      <c r="P594" s="23">
        <v>17000</v>
      </c>
      <c r="Q594" s="23">
        <v>0</v>
      </c>
      <c r="R594" s="24">
        <v>0</v>
      </c>
      <c r="S594" s="25">
        <v>96</v>
      </c>
      <c r="U594" s="22" t="str">
        <f>IFERROR(VLOOKUP(B594,[1]Planilha1!$A$1:$B$34,2,FALSE),"Liberado")</f>
        <v>Pendente Revisão Trabalhista</v>
      </c>
    </row>
    <row r="595" spans="1:21" s="21" customFormat="1" ht="20.100000000000001" customHeight="1" x14ac:dyDescent="0.2">
      <c r="A595" s="12" t="s">
        <v>7979</v>
      </c>
      <c r="B595" s="18" t="s">
        <v>256</v>
      </c>
      <c r="C595" s="12" t="s">
        <v>397</v>
      </c>
      <c r="D595" s="12" t="s">
        <v>8980</v>
      </c>
      <c r="E595" s="19" t="s">
        <v>5</v>
      </c>
      <c r="F595" s="19" t="s">
        <v>2244</v>
      </c>
      <c r="G595" s="19" t="s">
        <v>8981</v>
      </c>
      <c r="H595" s="12" t="s">
        <v>8982</v>
      </c>
      <c r="I595" s="20">
        <v>63027.199999999997</v>
      </c>
      <c r="J595" s="12" t="s">
        <v>2270</v>
      </c>
      <c r="K595" s="12" t="s">
        <v>8983</v>
      </c>
      <c r="L595" s="12" t="s">
        <v>2260</v>
      </c>
      <c r="M595" s="12"/>
      <c r="N595" s="12" t="s">
        <v>2966</v>
      </c>
      <c r="O595" s="23">
        <v>0</v>
      </c>
      <c r="P595" s="23">
        <v>10000</v>
      </c>
      <c r="Q595" s="23">
        <v>0</v>
      </c>
      <c r="R595" s="24">
        <v>0</v>
      </c>
      <c r="S595" s="25">
        <v>320</v>
      </c>
      <c r="U595" s="22" t="str">
        <f>IFERROR(VLOOKUP(B595,[1]Planilha1!$A$1:$B$34,2,FALSE),"Liberado")</f>
        <v>Pendente Revisão Trabalhista</v>
      </c>
    </row>
    <row r="596" spans="1:21" s="21" customFormat="1" ht="20.100000000000001" customHeight="1" x14ac:dyDescent="0.2">
      <c r="A596" s="12" t="s">
        <v>7979</v>
      </c>
      <c r="B596" s="18" t="s">
        <v>256</v>
      </c>
      <c r="C596" s="12" t="s">
        <v>397</v>
      </c>
      <c r="D596" s="12" t="s">
        <v>8984</v>
      </c>
      <c r="E596" s="19" t="s">
        <v>5</v>
      </c>
      <c r="F596" s="19" t="s">
        <v>10</v>
      </c>
      <c r="G596" s="19" t="s">
        <v>8985</v>
      </c>
      <c r="H596" s="12" t="s">
        <v>8986</v>
      </c>
      <c r="I596" s="20">
        <v>21320</v>
      </c>
      <c r="J596" s="12" t="s">
        <v>2325</v>
      </c>
      <c r="K596" s="12" t="s">
        <v>8987</v>
      </c>
      <c r="L596" s="12" t="s">
        <v>8533</v>
      </c>
      <c r="M596" s="12"/>
      <c r="N596" s="12" t="s">
        <v>8988</v>
      </c>
      <c r="O596" s="23">
        <v>0</v>
      </c>
      <c r="P596" s="23">
        <v>10000</v>
      </c>
      <c r="Q596" s="23">
        <v>0</v>
      </c>
      <c r="R596" s="24">
        <v>0</v>
      </c>
      <c r="S596" s="25">
        <v>64</v>
      </c>
      <c r="U596" s="22" t="str">
        <f>IFERROR(VLOOKUP(B596,[1]Planilha1!$A$1:$B$34,2,FALSE),"Liberado")</f>
        <v>Pendente Revisão Trabalhista</v>
      </c>
    </row>
    <row r="597" spans="1:21" s="21" customFormat="1" ht="20.100000000000001" customHeight="1" x14ac:dyDescent="0.2">
      <c r="A597" s="12" t="s">
        <v>7979</v>
      </c>
      <c r="B597" s="18" t="s">
        <v>256</v>
      </c>
      <c r="C597" s="12" t="s">
        <v>411</v>
      </c>
      <c r="D597" s="12" t="s">
        <v>989</v>
      </c>
      <c r="E597" s="19" t="s">
        <v>5</v>
      </c>
      <c r="F597" s="19" t="s">
        <v>2928</v>
      </c>
      <c r="G597" s="19" t="s">
        <v>4276</v>
      </c>
      <c r="H597" s="12" t="s">
        <v>3453</v>
      </c>
      <c r="I597" s="20">
        <v>5189.54</v>
      </c>
      <c r="J597" s="12" t="s">
        <v>2247</v>
      </c>
      <c r="K597" s="12" t="s">
        <v>4277</v>
      </c>
      <c r="L597" s="12" t="s">
        <v>8073</v>
      </c>
      <c r="M597" s="12"/>
      <c r="N597" s="12" t="s">
        <v>4278</v>
      </c>
      <c r="O597" s="23">
        <v>0</v>
      </c>
      <c r="P597" s="23">
        <v>0</v>
      </c>
      <c r="Q597" s="23">
        <v>0</v>
      </c>
      <c r="R597" s="24">
        <v>0</v>
      </c>
      <c r="S597" s="25">
        <v>1120</v>
      </c>
      <c r="U597" s="22" t="str">
        <f>IFERROR(VLOOKUP(B597,[1]Planilha1!$A$1:$B$34,2,FALSE),"Liberado")</f>
        <v>Pendente Revisão Trabalhista</v>
      </c>
    </row>
    <row r="598" spans="1:21" s="21" customFormat="1" ht="20.100000000000001" customHeight="1" x14ac:dyDescent="0.2">
      <c r="A598" s="12" t="s">
        <v>7979</v>
      </c>
      <c r="B598" s="18" t="s">
        <v>256</v>
      </c>
      <c r="C598" s="12" t="s">
        <v>411</v>
      </c>
      <c r="D598" s="12" t="s">
        <v>7789</v>
      </c>
      <c r="E598" s="19" t="s">
        <v>5</v>
      </c>
      <c r="F598" s="19" t="s">
        <v>16</v>
      </c>
      <c r="G598" s="19" t="s">
        <v>8989</v>
      </c>
      <c r="H598" s="12" t="s">
        <v>8990</v>
      </c>
      <c r="I598" s="20">
        <v>33937.870000000003</v>
      </c>
      <c r="J598" s="12" t="s">
        <v>2247</v>
      </c>
      <c r="K598" s="12" t="s">
        <v>8991</v>
      </c>
      <c r="L598" s="12" t="s">
        <v>2249</v>
      </c>
      <c r="M598" s="12"/>
      <c r="N598" s="12" t="s">
        <v>8992</v>
      </c>
      <c r="O598" s="23">
        <v>0</v>
      </c>
      <c r="P598" s="23">
        <v>17000</v>
      </c>
      <c r="Q598" s="23">
        <v>0</v>
      </c>
      <c r="R598" s="24">
        <v>0</v>
      </c>
      <c r="S598" s="25">
        <v>280</v>
      </c>
      <c r="U598" s="22" t="str">
        <f>IFERROR(VLOOKUP(B598,[1]Planilha1!$A$1:$B$34,2,FALSE),"Liberado")</f>
        <v>Pendente Revisão Trabalhista</v>
      </c>
    </row>
    <row r="599" spans="1:21" s="21" customFormat="1" ht="20.100000000000001" customHeight="1" x14ac:dyDescent="0.2">
      <c r="A599" s="12" t="s">
        <v>7979</v>
      </c>
      <c r="B599" s="18" t="s">
        <v>256</v>
      </c>
      <c r="C599" s="12" t="s">
        <v>318</v>
      </c>
      <c r="D599" s="12" t="s">
        <v>990</v>
      </c>
      <c r="E599" s="19" t="s">
        <v>5</v>
      </c>
      <c r="F599" s="19" t="s">
        <v>2244</v>
      </c>
      <c r="G599" s="19" t="s">
        <v>4279</v>
      </c>
      <c r="H599" s="12" t="s">
        <v>4280</v>
      </c>
      <c r="I599" s="20">
        <v>24880</v>
      </c>
      <c r="J599" s="12" t="s">
        <v>2247</v>
      </c>
      <c r="K599" s="12" t="s">
        <v>4281</v>
      </c>
      <c r="L599" s="12" t="s">
        <v>2334</v>
      </c>
      <c r="M599" s="12"/>
      <c r="N599" s="12" t="s">
        <v>4282</v>
      </c>
      <c r="O599" s="23">
        <v>50000</v>
      </c>
      <c r="P599" s="23">
        <v>0</v>
      </c>
      <c r="Q599" s="23">
        <v>0</v>
      </c>
      <c r="R599" s="24">
        <v>0</v>
      </c>
      <c r="S599" s="25">
        <v>960</v>
      </c>
      <c r="U599" s="22" t="str">
        <f>IFERROR(VLOOKUP(B599,[1]Planilha1!$A$1:$B$34,2,FALSE),"Liberado")</f>
        <v>Pendente Revisão Trabalhista</v>
      </c>
    </row>
    <row r="600" spans="1:21" s="21" customFormat="1" ht="20.100000000000001" customHeight="1" x14ac:dyDescent="0.2">
      <c r="A600" s="12" t="s">
        <v>7979</v>
      </c>
      <c r="B600" s="18" t="s">
        <v>256</v>
      </c>
      <c r="C600" s="12" t="s">
        <v>318</v>
      </c>
      <c r="D600" s="12" t="s">
        <v>991</v>
      </c>
      <c r="E600" s="19" t="s">
        <v>5</v>
      </c>
      <c r="F600" s="19" t="s">
        <v>16</v>
      </c>
      <c r="G600" s="19" t="s">
        <v>4283</v>
      </c>
      <c r="H600" s="12" t="s">
        <v>3453</v>
      </c>
      <c r="I600" s="20">
        <v>1382.5</v>
      </c>
      <c r="J600" s="12" t="s">
        <v>2247</v>
      </c>
      <c r="K600" s="12" t="s">
        <v>4284</v>
      </c>
      <c r="L600" s="12" t="s">
        <v>2677</v>
      </c>
      <c r="M600" s="12"/>
      <c r="N600" s="12" t="s">
        <v>4285</v>
      </c>
      <c r="O600" s="23">
        <v>0</v>
      </c>
      <c r="P600" s="23">
        <v>48000</v>
      </c>
      <c r="Q600" s="23">
        <v>0</v>
      </c>
      <c r="R600" s="24">
        <v>0</v>
      </c>
      <c r="S600" s="25">
        <v>0</v>
      </c>
      <c r="U600" s="22" t="str">
        <f>IFERROR(VLOOKUP(B600,[1]Planilha1!$A$1:$B$34,2,FALSE),"Liberado")</f>
        <v>Pendente Revisão Trabalhista</v>
      </c>
    </row>
    <row r="601" spans="1:21" s="21" customFormat="1" ht="20.100000000000001" customHeight="1" x14ac:dyDescent="0.2">
      <c r="A601" s="12" t="s">
        <v>7979</v>
      </c>
      <c r="B601" s="18" t="s">
        <v>256</v>
      </c>
      <c r="C601" s="12" t="s">
        <v>318</v>
      </c>
      <c r="D601" s="12" t="s">
        <v>992</v>
      </c>
      <c r="E601" s="19" t="s">
        <v>5</v>
      </c>
      <c r="F601" s="19" t="s">
        <v>2273</v>
      </c>
      <c r="G601" s="19" t="s">
        <v>4286</v>
      </c>
      <c r="H601" s="12" t="s">
        <v>3458</v>
      </c>
      <c r="I601" s="20">
        <v>25820</v>
      </c>
      <c r="J601" s="12" t="s">
        <v>2325</v>
      </c>
      <c r="K601" s="12" t="s">
        <v>4287</v>
      </c>
      <c r="L601" s="12" t="s">
        <v>2299</v>
      </c>
      <c r="M601" s="12"/>
      <c r="N601" s="12" t="s">
        <v>7927</v>
      </c>
      <c r="O601" s="23">
        <v>0</v>
      </c>
      <c r="P601" s="23">
        <v>10000</v>
      </c>
      <c r="Q601" s="23">
        <v>0</v>
      </c>
      <c r="R601" s="24">
        <v>0</v>
      </c>
      <c r="S601" s="25">
        <v>416</v>
      </c>
      <c r="U601" s="22" t="str">
        <f>IFERROR(VLOOKUP(B601,[1]Planilha1!$A$1:$B$34,2,FALSE),"Liberado")</f>
        <v>Pendente Revisão Trabalhista</v>
      </c>
    </row>
    <row r="602" spans="1:21" s="21" customFormat="1" ht="20.100000000000001" customHeight="1" x14ac:dyDescent="0.2">
      <c r="A602" s="12" t="s">
        <v>7979</v>
      </c>
      <c r="B602" s="18" t="s">
        <v>256</v>
      </c>
      <c r="C602" s="12" t="s">
        <v>318</v>
      </c>
      <c r="D602" s="12" t="s">
        <v>993</v>
      </c>
      <c r="E602" s="19" t="s">
        <v>5</v>
      </c>
      <c r="F602" s="19" t="s">
        <v>4290</v>
      </c>
      <c r="G602" s="19" t="s">
        <v>4291</v>
      </c>
      <c r="H602" s="12" t="s">
        <v>4288</v>
      </c>
      <c r="I602" s="20">
        <v>14556</v>
      </c>
      <c r="J602" s="12" t="s">
        <v>2325</v>
      </c>
      <c r="K602" s="12" t="s">
        <v>4292</v>
      </c>
      <c r="L602" s="12" t="s">
        <v>7978</v>
      </c>
      <c r="M602" s="12"/>
      <c r="N602" s="12" t="s">
        <v>8993</v>
      </c>
      <c r="O602" s="23">
        <v>0</v>
      </c>
      <c r="P602" s="23">
        <v>0</v>
      </c>
      <c r="Q602" s="23">
        <v>0</v>
      </c>
      <c r="R602" s="24">
        <v>0</v>
      </c>
      <c r="S602" s="25">
        <v>360</v>
      </c>
      <c r="U602" s="22" t="str">
        <f>IFERROR(VLOOKUP(B602,[1]Planilha1!$A$1:$B$34,2,FALSE),"Liberado")</f>
        <v>Pendente Revisão Trabalhista</v>
      </c>
    </row>
    <row r="603" spans="1:21" s="21" customFormat="1" ht="20.100000000000001" customHeight="1" x14ac:dyDescent="0.2">
      <c r="A603" s="12" t="s">
        <v>7979</v>
      </c>
      <c r="B603" s="18" t="s">
        <v>256</v>
      </c>
      <c r="C603" s="12" t="s">
        <v>318</v>
      </c>
      <c r="D603" s="12" t="s">
        <v>8994</v>
      </c>
      <c r="E603" s="19" t="s">
        <v>5</v>
      </c>
      <c r="F603" s="19" t="s">
        <v>10</v>
      </c>
      <c r="G603" s="19" t="s">
        <v>8995</v>
      </c>
      <c r="H603" s="12" t="s">
        <v>4288</v>
      </c>
      <c r="I603" s="20">
        <v>20211.96</v>
      </c>
      <c r="J603" s="12" t="s">
        <v>2325</v>
      </c>
      <c r="K603" s="12" t="s">
        <v>8996</v>
      </c>
      <c r="L603" s="12" t="s">
        <v>3960</v>
      </c>
      <c r="M603" s="12"/>
      <c r="N603" s="12" t="s">
        <v>8997</v>
      </c>
      <c r="O603" s="23">
        <v>0</v>
      </c>
      <c r="P603" s="23">
        <v>10000</v>
      </c>
      <c r="Q603" s="23">
        <v>0</v>
      </c>
      <c r="R603" s="24">
        <v>0</v>
      </c>
      <c r="S603" s="25">
        <v>120</v>
      </c>
      <c r="U603" s="22" t="str">
        <f>IFERROR(VLOOKUP(B603,[1]Planilha1!$A$1:$B$34,2,FALSE),"Liberado")</f>
        <v>Pendente Revisão Trabalhista</v>
      </c>
    </row>
    <row r="604" spans="1:21" s="21" customFormat="1" ht="20.100000000000001" customHeight="1" x14ac:dyDescent="0.2">
      <c r="A604" s="12" t="s">
        <v>7979</v>
      </c>
      <c r="B604" s="18" t="s">
        <v>256</v>
      </c>
      <c r="C604" s="12" t="s">
        <v>534</v>
      </c>
      <c r="D604" s="12" t="s">
        <v>995</v>
      </c>
      <c r="E604" s="19" t="s">
        <v>5</v>
      </c>
      <c r="F604" s="19" t="s">
        <v>2273</v>
      </c>
      <c r="G604" s="19" t="s">
        <v>4297</v>
      </c>
      <c r="H604" s="12" t="s">
        <v>4298</v>
      </c>
      <c r="I604" s="20">
        <v>53136.9</v>
      </c>
      <c r="J604" s="12" t="s">
        <v>2247</v>
      </c>
      <c r="K604" s="12" t="s">
        <v>4299</v>
      </c>
      <c r="L604" s="12" t="s">
        <v>2249</v>
      </c>
      <c r="M604" s="12"/>
      <c r="N604" s="12" t="s">
        <v>2475</v>
      </c>
      <c r="O604" s="23">
        <v>0</v>
      </c>
      <c r="P604" s="23">
        <v>53136.9</v>
      </c>
      <c r="Q604" s="23">
        <v>0</v>
      </c>
      <c r="R604" s="24">
        <v>0</v>
      </c>
      <c r="S604" s="25">
        <v>360</v>
      </c>
      <c r="U604" s="22" t="str">
        <f>IFERROR(VLOOKUP(B604,[1]Planilha1!$A$1:$B$34,2,FALSE),"Liberado")</f>
        <v>Pendente Revisão Trabalhista</v>
      </c>
    </row>
    <row r="605" spans="1:21" s="21" customFormat="1" ht="20.100000000000001" customHeight="1" x14ac:dyDescent="0.2">
      <c r="A605" s="12" t="s">
        <v>7979</v>
      </c>
      <c r="B605" s="18" t="s">
        <v>256</v>
      </c>
      <c r="C605" s="12" t="s">
        <v>649</v>
      </c>
      <c r="D605" s="12" t="s">
        <v>996</v>
      </c>
      <c r="E605" s="19" t="s">
        <v>5</v>
      </c>
      <c r="F605" s="19" t="s">
        <v>2308</v>
      </c>
      <c r="G605" s="19" t="s">
        <v>4302</v>
      </c>
      <c r="H605" s="12" t="s">
        <v>2406</v>
      </c>
      <c r="I605" s="20">
        <v>3804.68</v>
      </c>
      <c r="J605" s="12" t="s">
        <v>2325</v>
      </c>
      <c r="K605" s="12" t="s">
        <v>4303</v>
      </c>
      <c r="L605" s="12" t="s">
        <v>2326</v>
      </c>
      <c r="M605" s="12"/>
      <c r="N605" s="12" t="s">
        <v>7927</v>
      </c>
      <c r="O605" s="23">
        <v>0</v>
      </c>
      <c r="P605" s="23">
        <v>35000</v>
      </c>
      <c r="Q605" s="23">
        <v>0</v>
      </c>
      <c r="R605" s="24">
        <v>0</v>
      </c>
      <c r="S605" s="25">
        <v>680</v>
      </c>
      <c r="U605" s="22" t="str">
        <f>IFERROR(VLOOKUP(B605,[1]Planilha1!$A$1:$B$34,2,FALSE),"Liberado")</f>
        <v>Pendente Revisão Trabalhista</v>
      </c>
    </row>
    <row r="606" spans="1:21" s="21" customFormat="1" ht="20.100000000000001" customHeight="1" x14ac:dyDescent="0.2">
      <c r="A606" s="12" t="s">
        <v>7979</v>
      </c>
      <c r="B606" s="18" t="s">
        <v>256</v>
      </c>
      <c r="C606" s="12" t="s">
        <v>323</v>
      </c>
      <c r="D606" s="12" t="s">
        <v>997</v>
      </c>
      <c r="E606" s="19" t="s">
        <v>5</v>
      </c>
      <c r="F606" s="19" t="s">
        <v>10</v>
      </c>
      <c r="G606" s="19" t="s">
        <v>4304</v>
      </c>
      <c r="H606" s="12" t="s">
        <v>3453</v>
      </c>
      <c r="I606" s="20">
        <v>7997.5</v>
      </c>
      <c r="J606" s="12" t="s">
        <v>2325</v>
      </c>
      <c r="K606" s="12" t="s">
        <v>4305</v>
      </c>
      <c r="L606" s="12" t="s">
        <v>2322</v>
      </c>
      <c r="M606" s="12"/>
      <c r="N606" s="12" t="s">
        <v>7927</v>
      </c>
      <c r="O606" s="23">
        <v>10000</v>
      </c>
      <c r="P606" s="23">
        <v>0</v>
      </c>
      <c r="Q606" s="23">
        <v>0</v>
      </c>
      <c r="R606" s="24">
        <v>0</v>
      </c>
      <c r="S606" s="25">
        <v>840</v>
      </c>
      <c r="U606" s="22" t="str">
        <f>IFERROR(VLOOKUP(B606,[1]Planilha1!$A$1:$B$34,2,FALSE),"Liberado")</f>
        <v>Pendente Revisão Trabalhista</v>
      </c>
    </row>
    <row r="607" spans="1:21" s="21" customFormat="1" ht="20.100000000000001" customHeight="1" x14ac:dyDescent="0.2">
      <c r="A607" s="12" t="s">
        <v>7979</v>
      </c>
      <c r="B607" s="18" t="s">
        <v>256</v>
      </c>
      <c r="C607" s="12" t="s">
        <v>323</v>
      </c>
      <c r="D607" s="12" t="s">
        <v>998</v>
      </c>
      <c r="E607" s="19" t="s">
        <v>5</v>
      </c>
      <c r="F607" s="19" t="s">
        <v>2273</v>
      </c>
      <c r="G607" s="19" t="s">
        <v>4306</v>
      </c>
      <c r="H607" s="12" t="s">
        <v>2541</v>
      </c>
      <c r="I607" s="20">
        <v>8145</v>
      </c>
      <c r="J607" s="12" t="s">
        <v>2247</v>
      </c>
      <c r="K607" s="12" t="s">
        <v>4307</v>
      </c>
      <c r="L607" s="12" t="s">
        <v>2249</v>
      </c>
      <c r="M607" s="12"/>
      <c r="N607" s="12" t="s">
        <v>3375</v>
      </c>
      <c r="O607" s="23">
        <v>0</v>
      </c>
      <c r="P607" s="23">
        <v>10000</v>
      </c>
      <c r="Q607" s="23">
        <v>0</v>
      </c>
      <c r="R607" s="24">
        <v>0</v>
      </c>
      <c r="S607" s="25">
        <v>800</v>
      </c>
      <c r="U607" s="22" t="str">
        <f>IFERROR(VLOOKUP(B607,[1]Planilha1!$A$1:$B$34,2,FALSE),"Liberado")</f>
        <v>Pendente Revisão Trabalhista</v>
      </c>
    </row>
    <row r="608" spans="1:21" s="21" customFormat="1" ht="20.100000000000001" customHeight="1" x14ac:dyDescent="0.2">
      <c r="A608" s="12" t="s">
        <v>7979</v>
      </c>
      <c r="B608" s="18" t="s">
        <v>256</v>
      </c>
      <c r="C608" s="12" t="s">
        <v>323</v>
      </c>
      <c r="D608" s="12" t="s">
        <v>8998</v>
      </c>
      <c r="E608" s="19" t="s">
        <v>5</v>
      </c>
      <c r="F608" s="19" t="s">
        <v>2244</v>
      </c>
      <c r="G608" s="19" t="s">
        <v>8999</v>
      </c>
      <c r="H608" s="12" t="s">
        <v>8157</v>
      </c>
      <c r="I608" s="20">
        <v>3799.7</v>
      </c>
      <c r="J608" s="12" t="s">
        <v>2325</v>
      </c>
      <c r="K608" s="12" t="s">
        <v>9000</v>
      </c>
      <c r="L608" s="12" t="s">
        <v>9001</v>
      </c>
      <c r="M608" s="12"/>
      <c r="N608" s="12" t="s">
        <v>7927</v>
      </c>
      <c r="O608" s="23">
        <v>0</v>
      </c>
      <c r="P608" s="23">
        <v>10000</v>
      </c>
      <c r="Q608" s="23">
        <v>0</v>
      </c>
      <c r="R608" s="24">
        <v>0</v>
      </c>
      <c r="S608" s="25">
        <v>0</v>
      </c>
      <c r="U608" s="22" t="str">
        <f>IFERROR(VLOOKUP(B608,[1]Planilha1!$A$1:$B$34,2,FALSE),"Liberado")</f>
        <v>Pendente Revisão Trabalhista</v>
      </c>
    </row>
    <row r="609" spans="1:21" s="21" customFormat="1" ht="20.100000000000001" customHeight="1" x14ac:dyDescent="0.2">
      <c r="A609" s="12" t="s">
        <v>7979</v>
      </c>
      <c r="B609" s="18" t="s">
        <v>256</v>
      </c>
      <c r="C609" s="12" t="s">
        <v>323</v>
      </c>
      <c r="D609" s="12" t="s">
        <v>9002</v>
      </c>
      <c r="E609" s="19" t="s">
        <v>5</v>
      </c>
      <c r="F609" s="19" t="s">
        <v>2273</v>
      </c>
      <c r="G609" s="19" t="s">
        <v>9003</v>
      </c>
      <c r="H609" s="12" t="s">
        <v>8157</v>
      </c>
      <c r="I609" s="20">
        <v>18740</v>
      </c>
      <c r="J609" s="12" t="s">
        <v>2247</v>
      </c>
      <c r="K609" s="12" t="s">
        <v>9004</v>
      </c>
      <c r="L609" s="12" t="s">
        <v>2288</v>
      </c>
      <c r="M609" s="12" t="s">
        <v>9005</v>
      </c>
      <c r="N609" s="12" t="s">
        <v>9006</v>
      </c>
      <c r="O609" s="23">
        <v>0</v>
      </c>
      <c r="P609" s="23">
        <v>8000</v>
      </c>
      <c r="Q609" s="23">
        <v>0</v>
      </c>
      <c r="R609" s="24">
        <v>0</v>
      </c>
      <c r="S609" s="25">
        <v>0</v>
      </c>
      <c r="U609" s="22" t="str">
        <f>IFERROR(VLOOKUP(B609,[1]Planilha1!$A$1:$B$34,2,FALSE),"Liberado")</f>
        <v>Pendente Revisão Trabalhista</v>
      </c>
    </row>
    <row r="610" spans="1:21" s="21" customFormat="1" ht="20.100000000000001" customHeight="1" x14ac:dyDescent="0.2">
      <c r="A610" s="12" t="s">
        <v>7979</v>
      </c>
      <c r="B610" s="18" t="s">
        <v>256</v>
      </c>
      <c r="C610" s="12" t="s">
        <v>674</v>
      </c>
      <c r="D610" s="12" t="s">
        <v>999</v>
      </c>
      <c r="E610" s="19" t="s">
        <v>5</v>
      </c>
      <c r="F610" s="19" t="s">
        <v>2244</v>
      </c>
      <c r="G610" s="19" t="s">
        <v>4308</v>
      </c>
      <c r="H610" s="12" t="s">
        <v>3453</v>
      </c>
      <c r="I610" s="20">
        <v>5000</v>
      </c>
      <c r="J610" s="12" t="s">
        <v>2247</v>
      </c>
      <c r="K610" s="12" t="s">
        <v>4309</v>
      </c>
      <c r="L610" s="12" t="s">
        <v>2677</v>
      </c>
      <c r="M610" s="12"/>
      <c r="N610" s="12" t="s">
        <v>4310</v>
      </c>
      <c r="O610" s="23">
        <v>0</v>
      </c>
      <c r="P610" s="23">
        <v>10000</v>
      </c>
      <c r="Q610" s="23">
        <v>0</v>
      </c>
      <c r="R610" s="24">
        <v>0</v>
      </c>
      <c r="S610" s="25">
        <v>640</v>
      </c>
      <c r="U610" s="22" t="str">
        <f>IFERROR(VLOOKUP(B610,[1]Planilha1!$A$1:$B$34,2,FALSE),"Liberado")</f>
        <v>Pendente Revisão Trabalhista</v>
      </c>
    </row>
    <row r="611" spans="1:21" s="21" customFormat="1" ht="20.100000000000001" customHeight="1" x14ac:dyDescent="0.2">
      <c r="A611" s="12" t="s">
        <v>7979</v>
      </c>
      <c r="B611" s="18" t="s">
        <v>256</v>
      </c>
      <c r="C611" s="12" t="s">
        <v>674</v>
      </c>
      <c r="D611" s="12" t="s">
        <v>1000</v>
      </c>
      <c r="E611" s="19" t="s">
        <v>5</v>
      </c>
      <c r="F611" s="19" t="s">
        <v>2273</v>
      </c>
      <c r="G611" s="19" t="s">
        <v>4311</v>
      </c>
      <c r="H611" s="12" t="s">
        <v>2541</v>
      </c>
      <c r="I611" s="20">
        <v>20000</v>
      </c>
      <c r="J611" s="12" t="s">
        <v>2247</v>
      </c>
      <c r="K611" s="12" t="s">
        <v>4312</v>
      </c>
      <c r="L611" s="12" t="s">
        <v>8253</v>
      </c>
      <c r="M611" s="12"/>
      <c r="N611" s="12" t="s">
        <v>4313</v>
      </c>
      <c r="O611" s="23">
        <v>0</v>
      </c>
      <c r="P611" s="23">
        <v>12000</v>
      </c>
      <c r="Q611" s="23">
        <v>0</v>
      </c>
      <c r="R611" s="24">
        <v>0</v>
      </c>
      <c r="S611" s="25">
        <v>640</v>
      </c>
      <c r="U611" s="22" t="str">
        <f>IFERROR(VLOOKUP(B611,[1]Planilha1!$A$1:$B$34,2,FALSE),"Liberado")</f>
        <v>Pendente Revisão Trabalhista</v>
      </c>
    </row>
    <row r="612" spans="1:21" s="21" customFormat="1" ht="20.100000000000001" customHeight="1" x14ac:dyDescent="0.2">
      <c r="A612" s="12" t="s">
        <v>7979</v>
      </c>
      <c r="B612" s="18" t="s">
        <v>256</v>
      </c>
      <c r="C612" s="12" t="s">
        <v>325</v>
      </c>
      <c r="D612" s="12" t="s">
        <v>9007</v>
      </c>
      <c r="E612" s="19" t="s">
        <v>5</v>
      </c>
      <c r="F612" s="19" t="s">
        <v>10</v>
      </c>
      <c r="G612" s="19" t="s">
        <v>9008</v>
      </c>
      <c r="H612" s="12" t="s">
        <v>9009</v>
      </c>
      <c r="I612" s="20">
        <v>3150</v>
      </c>
      <c r="J612" s="12" t="s">
        <v>2325</v>
      </c>
      <c r="K612" s="12" t="s">
        <v>9010</v>
      </c>
      <c r="L612" s="12" t="s">
        <v>2288</v>
      </c>
      <c r="M612" s="12" t="s">
        <v>9011</v>
      </c>
      <c r="N612" s="12" t="s">
        <v>8154</v>
      </c>
      <c r="O612" s="23">
        <v>0</v>
      </c>
      <c r="P612" s="23">
        <v>13200</v>
      </c>
      <c r="Q612" s="23">
        <v>0</v>
      </c>
      <c r="R612" s="24">
        <v>0</v>
      </c>
      <c r="S612" s="25">
        <v>0</v>
      </c>
      <c r="U612" s="22" t="str">
        <f>IFERROR(VLOOKUP(B612,[1]Planilha1!$A$1:$B$34,2,FALSE),"Liberado")</f>
        <v>Pendente Revisão Trabalhista</v>
      </c>
    </row>
    <row r="613" spans="1:21" s="21" customFormat="1" ht="20.100000000000001" customHeight="1" x14ac:dyDescent="0.2">
      <c r="A613" s="12" t="s">
        <v>7979</v>
      </c>
      <c r="B613" s="18" t="s">
        <v>256</v>
      </c>
      <c r="C613" s="12" t="s">
        <v>689</v>
      </c>
      <c r="D613" s="12" t="s">
        <v>1001</v>
      </c>
      <c r="E613" s="19" t="s">
        <v>5</v>
      </c>
      <c r="F613" s="19" t="s">
        <v>2355</v>
      </c>
      <c r="G613" s="19" t="s">
        <v>4314</v>
      </c>
      <c r="H613" s="12" t="s">
        <v>4288</v>
      </c>
      <c r="I613" s="20">
        <v>15000</v>
      </c>
      <c r="J613" s="12" t="s">
        <v>2325</v>
      </c>
      <c r="K613" s="12" t="s">
        <v>4315</v>
      </c>
      <c r="L613" s="12" t="s">
        <v>8621</v>
      </c>
      <c r="M613" s="12"/>
      <c r="N613" s="12" t="s">
        <v>8111</v>
      </c>
      <c r="O613" s="23">
        <v>7000</v>
      </c>
      <c r="P613" s="23">
        <v>0</v>
      </c>
      <c r="Q613" s="23">
        <v>0</v>
      </c>
      <c r="R613" s="24">
        <v>0</v>
      </c>
      <c r="S613" s="25">
        <v>680</v>
      </c>
      <c r="U613" s="22" t="str">
        <f>IFERROR(VLOOKUP(B613,[1]Planilha1!$A$1:$B$34,2,FALSE),"Liberado")</f>
        <v>Pendente Revisão Trabalhista</v>
      </c>
    </row>
    <row r="614" spans="1:21" s="21" customFormat="1" ht="20.100000000000001" customHeight="1" x14ac:dyDescent="0.2">
      <c r="A614" s="12" t="s">
        <v>7979</v>
      </c>
      <c r="B614" s="18" t="s">
        <v>256</v>
      </c>
      <c r="C614" s="12" t="s">
        <v>701</v>
      </c>
      <c r="D614" s="12" t="s">
        <v>1002</v>
      </c>
      <c r="E614" s="19" t="s">
        <v>5</v>
      </c>
      <c r="F614" s="19" t="s">
        <v>2244</v>
      </c>
      <c r="G614" s="19" t="s">
        <v>4316</v>
      </c>
      <c r="H614" s="12" t="s">
        <v>2541</v>
      </c>
      <c r="I614" s="20">
        <v>10000</v>
      </c>
      <c r="J614" s="12" t="s">
        <v>2325</v>
      </c>
      <c r="K614" s="12" t="s">
        <v>4317</v>
      </c>
      <c r="L614" s="12" t="s">
        <v>2334</v>
      </c>
      <c r="M614" s="12"/>
      <c r="N614" s="12" t="s">
        <v>8670</v>
      </c>
      <c r="O614" s="23">
        <v>5000</v>
      </c>
      <c r="P614" s="23">
        <v>0</v>
      </c>
      <c r="Q614" s="23">
        <v>0</v>
      </c>
      <c r="R614" s="24">
        <v>0</v>
      </c>
      <c r="S614" s="25">
        <v>1040</v>
      </c>
      <c r="U614" s="22" t="str">
        <f>IFERROR(VLOOKUP(B614,[1]Planilha1!$A$1:$B$34,2,FALSE),"Liberado")</f>
        <v>Pendente Revisão Trabalhista</v>
      </c>
    </row>
    <row r="615" spans="1:21" s="21" customFormat="1" ht="20.100000000000001" customHeight="1" x14ac:dyDescent="0.2">
      <c r="A615" s="12" t="s">
        <v>7979</v>
      </c>
      <c r="B615" s="18" t="s">
        <v>256</v>
      </c>
      <c r="C615" s="12" t="s">
        <v>701</v>
      </c>
      <c r="D615" s="12" t="s">
        <v>1003</v>
      </c>
      <c r="E615" s="19" t="s">
        <v>5</v>
      </c>
      <c r="F615" s="19" t="s">
        <v>2273</v>
      </c>
      <c r="G615" s="19" t="s">
        <v>4318</v>
      </c>
      <c r="H615" s="12" t="s">
        <v>2406</v>
      </c>
      <c r="I615" s="20">
        <v>7917.5</v>
      </c>
      <c r="J615" s="12" t="s">
        <v>2247</v>
      </c>
      <c r="K615" s="12" t="s">
        <v>4319</v>
      </c>
      <c r="L615" s="12" t="s">
        <v>2249</v>
      </c>
      <c r="M615" s="12"/>
      <c r="N615" s="12" t="s">
        <v>4320</v>
      </c>
      <c r="O615" s="23">
        <v>0</v>
      </c>
      <c r="P615" s="23">
        <v>8000</v>
      </c>
      <c r="Q615" s="23">
        <v>0</v>
      </c>
      <c r="R615" s="24">
        <v>0</v>
      </c>
      <c r="S615" s="25">
        <v>640</v>
      </c>
      <c r="U615" s="22" t="str">
        <f>IFERROR(VLOOKUP(B615,[1]Planilha1!$A$1:$B$34,2,FALSE),"Liberado")</f>
        <v>Pendente Revisão Trabalhista</v>
      </c>
    </row>
    <row r="616" spans="1:21" s="21" customFormat="1" ht="20.100000000000001" customHeight="1" x14ac:dyDescent="0.2">
      <c r="A616" s="12" t="s">
        <v>7979</v>
      </c>
      <c r="B616" s="18" t="s">
        <v>256</v>
      </c>
      <c r="C616" s="12" t="s">
        <v>707</v>
      </c>
      <c r="D616" s="12" t="s">
        <v>9012</v>
      </c>
      <c r="E616" s="19" t="s">
        <v>5</v>
      </c>
      <c r="F616" s="19" t="s">
        <v>2273</v>
      </c>
      <c r="G616" s="19" t="s">
        <v>9013</v>
      </c>
      <c r="H616" s="12" t="s">
        <v>9014</v>
      </c>
      <c r="I616" s="20">
        <v>0</v>
      </c>
      <c r="J616" s="12" t="s">
        <v>2325</v>
      </c>
      <c r="K616" s="12" t="s">
        <v>9015</v>
      </c>
      <c r="L616" s="12" t="s">
        <v>8663</v>
      </c>
      <c r="M616" s="12"/>
      <c r="N616" s="12" t="s">
        <v>8154</v>
      </c>
      <c r="O616" s="23">
        <v>0</v>
      </c>
      <c r="P616" s="23">
        <v>10000</v>
      </c>
      <c r="Q616" s="23">
        <v>0</v>
      </c>
      <c r="R616" s="24">
        <v>0</v>
      </c>
      <c r="S616" s="25">
        <v>32</v>
      </c>
      <c r="U616" s="22" t="str">
        <f>IFERROR(VLOOKUP(B616,[1]Planilha1!$A$1:$B$34,2,FALSE),"Liberado")</f>
        <v>Pendente Revisão Trabalhista</v>
      </c>
    </row>
    <row r="617" spans="1:21" s="21" customFormat="1" ht="20.100000000000001" customHeight="1" x14ac:dyDescent="0.2">
      <c r="A617" s="12" t="s">
        <v>7979</v>
      </c>
      <c r="B617" s="18" t="s">
        <v>256</v>
      </c>
      <c r="C617" s="12" t="s">
        <v>709</v>
      </c>
      <c r="D617" s="12" t="s">
        <v>1004</v>
      </c>
      <c r="E617" s="19" t="s">
        <v>5</v>
      </c>
      <c r="F617" s="19" t="s">
        <v>2324</v>
      </c>
      <c r="G617" s="19" t="s">
        <v>4321</v>
      </c>
      <c r="H617" s="12" t="s">
        <v>3091</v>
      </c>
      <c r="I617" s="20">
        <v>1000</v>
      </c>
      <c r="J617" s="12" t="s">
        <v>2325</v>
      </c>
      <c r="K617" s="12" t="s">
        <v>4322</v>
      </c>
      <c r="L617" s="12" t="s">
        <v>2260</v>
      </c>
      <c r="M617" s="12"/>
      <c r="N617" s="12" t="s">
        <v>7927</v>
      </c>
      <c r="O617" s="23">
        <v>0</v>
      </c>
      <c r="P617" s="23">
        <v>10000</v>
      </c>
      <c r="Q617" s="23">
        <v>0</v>
      </c>
      <c r="R617" s="24">
        <v>0</v>
      </c>
      <c r="S617" s="25">
        <v>960</v>
      </c>
      <c r="U617" s="22" t="str">
        <f>IFERROR(VLOOKUP(B617,[1]Planilha1!$A$1:$B$34,2,FALSE),"Liberado")</f>
        <v>Pendente Revisão Trabalhista</v>
      </c>
    </row>
    <row r="618" spans="1:21" s="21" customFormat="1" ht="20.100000000000001" customHeight="1" x14ac:dyDescent="0.2">
      <c r="A618" s="12" t="s">
        <v>7979</v>
      </c>
      <c r="B618" s="18" t="s">
        <v>256</v>
      </c>
      <c r="C618" s="12" t="s">
        <v>327</v>
      </c>
      <c r="D618" s="12" t="s">
        <v>1005</v>
      </c>
      <c r="E618" s="19" t="s">
        <v>5</v>
      </c>
      <c r="F618" s="19" t="s">
        <v>2273</v>
      </c>
      <c r="G618" s="19" t="s">
        <v>4324</v>
      </c>
      <c r="H618" s="12" t="s">
        <v>3453</v>
      </c>
      <c r="I618" s="20">
        <v>43000</v>
      </c>
      <c r="J618" s="12" t="s">
        <v>2247</v>
      </c>
      <c r="K618" s="12" t="s">
        <v>4325</v>
      </c>
      <c r="L618" s="12" t="s">
        <v>2334</v>
      </c>
      <c r="M618" s="12"/>
      <c r="N618" s="12" t="s">
        <v>4326</v>
      </c>
      <c r="O618" s="23">
        <v>0</v>
      </c>
      <c r="P618" s="23">
        <v>11000</v>
      </c>
      <c r="Q618" s="23">
        <v>0</v>
      </c>
      <c r="R618" s="24">
        <v>0</v>
      </c>
      <c r="S618" s="25">
        <v>480</v>
      </c>
      <c r="U618" s="22" t="str">
        <f>IFERROR(VLOOKUP(B618,[1]Planilha1!$A$1:$B$34,2,FALSE),"Liberado")</f>
        <v>Pendente Revisão Trabalhista</v>
      </c>
    </row>
    <row r="619" spans="1:21" s="21" customFormat="1" ht="20.100000000000001" customHeight="1" x14ac:dyDescent="0.2">
      <c r="A619" s="12" t="s">
        <v>7979</v>
      </c>
      <c r="B619" s="18" t="s">
        <v>256</v>
      </c>
      <c r="C619" s="12" t="s">
        <v>327</v>
      </c>
      <c r="D619" s="12" t="s">
        <v>1006</v>
      </c>
      <c r="E619" s="19" t="s">
        <v>5</v>
      </c>
      <c r="F619" s="19" t="s">
        <v>3827</v>
      </c>
      <c r="G619" s="19" t="s">
        <v>4327</v>
      </c>
      <c r="H619" s="12" t="s">
        <v>2541</v>
      </c>
      <c r="I619" s="20">
        <v>8537.5</v>
      </c>
      <c r="J619" s="12" t="s">
        <v>2325</v>
      </c>
      <c r="K619" s="12" t="s">
        <v>4328</v>
      </c>
      <c r="L619" s="12" t="s">
        <v>7978</v>
      </c>
      <c r="M619" s="12"/>
      <c r="N619" s="12" t="s">
        <v>7927</v>
      </c>
      <c r="O619" s="23">
        <v>0</v>
      </c>
      <c r="P619" s="23">
        <v>0</v>
      </c>
      <c r="Q619" s="23">
        <v>0</v>
      </c>
      <c r="R619" s="24">
        <v>0</v>
      </c>
      <c r="S619" s="25">
        <v>440</v>
      </c>
      <c r="U619" s="22" t="str">
        <f>IFERROR(VLOOKUP(B619,[1]Planilha1!$A$1:$B$34,2,FALSE),"Liberado")</f>
        <v>Pendente Revisão Trabalhista</v>
      </c>
    </row>
    <row r="620" spans="1:21" s="21" customFormat="1" ht="20.100000000000001" customHeight="1" x14ac:dyDescent="0.2">
      <c r="A620" s="12" t="s">
        <v>7979</v>
      </c>
      <c r="B620" s="18" t="s">
        <v>256</v>
      </c>
      <c r="C620" s="12" t="s">
        <v>718</v>
      </c>
      <c r="D620" s="12" t="s">
        <v>1007</v>
      </c>
      <c r="E620" s="19" t="s">
        <v>5</v>
      </c>
      <c r="F620" s="19" t="s">
        <v>2273</v>
      </c>
      <c r="G620" s="19" t="s">
        <v>4329</v>
      </c>
      <c r="H620" s="12" t="s">
        <v>4294</v>
      </c>
      <c r="I620" s="20">
        <v>5000</v>
      </c>
      <c r="J620" s="12" t="s">
        <v>2325</v>
      </c>
      <c r="K620" s="12" t="s">
        <v>4330</v>
      </c>
      <c r="L620" s="12" t="s">
        <v>2260</v>
      </c>
      <c r="M620" s="12"/>
      <c r="N620" s="12" t="s">
        <v>8111</v>
      </c>
      <c r="O620" s="23">
        <v>20000</v>
      </c>
      <c r="P620" s="23">
        <v>0</v>
      </c>
      <c r="Q620" s="23">
        <v>0</v>
      </c>
      <c r="R620" s="24">
        <v>0</v>
      </c>
      <c r="S620" s="25">
        <v>1920</v>
      </c>
      <c r="U620" s="22" t="str">
        <f>IFERROR(VLOOKUP(B620,[1]Planilha1!$A$1:$B$34,2,FALSE),"Liberado")</f>
        <v>Pendente Revisão Trabalhista</v>
      </c>
    </row>
    <row r="621" spans="1:21" s="21" customFormat="1" ht="20.100000000000001" customHeight="1" x14ac:dyDescent="0.2">
      <c r="A621" s="12" t="s">
        <v>7979</v>
      </c>
      <c r="B621" s="18" t="s">
        <v>256</v>
      </c>
      <c r="C621" s="12" t="s">
        <v>718</v>
      </c>
      <c r="D621" s="12" t="s">
        <v>1008</v>
      </c>
      <c r="E621" s="19" t="s">
        <v>5</v>
      </c>
      <c r="F621" s="19" t="s">
        <v>2273</v>
      </c>
      <c r="G621" s="19" t="s">
        <v>4331</v>
      </c>
      <c r="H621" s="12" t="s">
        <v>4294</v>
      </c>
      <c r="I621" s="20">
        <v>130315.08</v>
      </c>
      <c r="J621" s="12" t="s">
        <v>2247</v>
      </c>
      <c r="K621" s="12" t="s">
        <v>4332</v>
      </c>
      <c r="L621" s="12" t="s">
        <v>2249</v>
      </c>
      <c r="M621" s="12"/>
      <c r="N621" s="12" t="s">
        <v>2323</v>
      </c>
      <c r="O621" s="23">
        <v>0</v>
      </c>
      <c r="P621" s="23">
        <v>12000</v>
      </c>
      <c r="Q621" s="23">
        <v>0</v>
      </c>
      <c r="R621" s="24">
        <v>0</v>
      </c>
      <c r="S621" s="25">
        <v>1600</v>
      </c>
      <c r="U621" s="22" t="str">
        <f>IFERROR(VLOOKUP(B621,[1]Planilha1!$A$1:$B$34,2,FALSE),"Liberado")</f>
        <v>Pendente Revisão Trabalhista</v>
      </c>
    </row>
    <row r="622" spans="1:21" s="21" customFormat="1" ht="20.100000000000001" customHeight="1" x14ac:dyDescent="0.2">
      <c r="A622" s="12" t="s">
        <v>7979</v>
      </c>
      <c r="B622" s="18" t="s">
        <v>256</v>
      </c>
      <c r="C622" s="12" t="s">
        <v>1009</v>
      </c>
      <c r="D622" s="12" t="s">
        <v>1010</v>
      </c>
      <c r="E622" s="19" t="s">
        <v>5</v>
      </c>
      <c r="F622" s="19" t="s">
        <v>2244</v>
      </c>
      <c r="G622" s="19" t="s">
        <v>4333</v>
      </c>
      <c r="H622" s="12" t="s">
        <v>4300</v>
      </c>
      <c r="I622" s="20">
        <v>27120</v>
      </c>
      <c r="J622" s="12" t="s">
        <v>2247</v>
      </c>
      <c r="K622" s="12" t="s">
        <v>3339</v>
      </c>
      <c r="L622" s="12" t="s">
        <v>2334</v>
      </c>
      <c r="M622" s="12"/>
      <c r="N622" s="12" t="s">
        <v>4334</v>
      </c>
      <c r="O622" s="23">
        <v>0</v>
      </c>
      <c r="P622" s="23">
        <v>12000</v>
      </c>
      <c r="Q622" s="23">
        <v>0</v>
      </c>
      <c r="R622" s="24">
        <v>0</v>
      </c>
      <c r="S622" s="25">
        <v>1920</v>
      </c>
      <c r="U622" s="22" t="str">
        <f>IFERROR(VLOOKUP(B622,[1]Planilha1!$A$1:$B$34,2,FALSE),"Liberado")</f>
        <v>Pendente Revisão Trabalhista</v>
      </c>
    </row>
    <row r="623" spans="1:21" s="21" customFormat="1" ht="20.100000000000001" customHeight="1" x14ac:dyDescent="0.2">
      <c r="A623" s="12" t="s">
        <v>7979</v>
      </c>
      <c r="B623" s="18" t="s">
        <v>256</v>
      </c>
      <c r="C623" s="12" t="s">
        <v>1009</v>
      </c>
      <c r="D623" s="12" t="s">
        <v>1011</v>
      </c>
      <c r="E623" s="19" t="s">
        <v>5</v>
      </c>
      <c r="F623" s="19" t="s">
        <v>10</v>
      </c>
      <c r="G623" s="19" t="s">
        <v>4335</v>
      </c>
      <c r="H623" s="12" t="s">
        <v>4300</v>
      </c>
      <c r="I623" s="20">
        <v>20000</v>
      </c>
      <c r="J623" s="12" t="s">
        <v>2247</v>
      </c>
      <c r="K623" s="12" t="s">
        <v>4336</v>
      </c>
      <c r="L623" s="12" t="s">
        <v>2249</v>
      </c>
      <c r="M623" s="12"/>
      <c r="N623" s="12" t="s">
        <v>4337</v>
      </c>
      <c r="O623" s="23">
        <v>0</v>
      </c>
      <c r="P623" s="23">
        <v>15000</v>
      </c>
      <c r="Q623" s="23">
        <v>0</v>
      </c>
      <c r="R623" s="24">
        <v>0</v>
      </c>
      <c r="S623" s="25">
        <v>1320</v>
      </c>
      <c r="U623" s="22" t="str">
        <f>IFERROR(VLOOKUP(B623,[1]Planilha1!$A$1:$B$34,2,FALSE),"Liberado")</f>
        <v>Pendente Revisão Trabalhista</v>
      </c>
    </row>
    <row r="624" spans="1:21" s="21" customFormat="1" ht="20.100000000000001" customHeight="1" x14ac:dyDescent="0.2">
      <c r="A624" s="12" t="s">
        <v>7979</v>
      </c>
      <c r="B624" s="18" t="s">
        <v>256</v>
      </c>
      <c r="C624" s="12" t="s">
        <v>736</v>
      </c>
      <c r="D624" s="12" t="s">
        <v>1012</v>
      </c>
      <c r="E624" s="19" t="s">
        <v>5</v>
      </c>
      <c r="F624" s="19" t="s">
        <v>2244</v>
      </c>
      <c r="G624" s="19" t="s">
        <v>4338</v>
      </c>
      <c r="H624" s="12" t="s">
        <v>4339</v>
      </c>
      <c r="I624" s="20">
        <v>7660.64</v>
      </c>
      <c r="J624" s="12" t="s">
        <v>2325</v>
      </c>
      <c r="K624" s="12" t="s">
        <v>4340</v>
      </c>
      <c r="L624" s="12" t="s">
        <v>8057</v>
      </c>
      <c r="M624" s="12"/>
      <c r="N624" s="12" t="s">
        <v>4341</v>
      </c>
      <c r="O624" s="23">
        <v>0</v>
      </c>
      <c r="P624" s="23">
        <v>10000</v>
      </c>
      <c r="Q624" s="23">
        <v>0</v>
      </c>
      <c r="R624" s="24">
        <v>0</v>
      </c>
      <c r="S624" s="25">
        <v>1240</v>
      </c>
      <c r="U624" s="22" t="str">
        <f>IFERROR(VLOOKUP(B624,[1]Planilha1!$A$1:$B$34,2,FALSE),"Liberado")</f>
        <v>Pendente Revisão Trabalhista</v>
      </c>
    </row>
    <row r="625" spans="1:53" s="21" customFormat="1" ht="20.100000000000001" customHeight="1" x14ac:dyDescent="0.2">
      <c r="A625" s="12" t="s">
        <v>7979</v>
      </c>
      <c r="B625" s="18" t="s">
        <v>256</v>
      </c>
      <c r="C625" s="12" t="s">
        <v>736</v>
      </c>
      <c r="D625" s="12" t="s">
        <v>1013</v>
      </c>
      <c r="E625" s="19" t="s">
        <v>5</v>
      </c>
      <c r="F625" s="19" t="s">
        <v>2273</v>
      </c>
      <c r="G625" s="19" t="s">
        <v>4342</v>
      </c>
      <c r="H625" s="12" t="s">
        <v>4343</v>
      </c>
      <c r="I625" s="20">
        <v>52800</v>
      </c>
      <c r="J625" s="12" t="s">
        <v>2325</v>
      </c>
      <c r="K625" s="12" t="s">
        <v>4344</v>
      </c>
      <c r="L625" s="12" t="s">
        <v>7978</v>
      </c>
      <c r="M625" s="12"/>
      <c r="N625" s="12" t="s">
        <v>7927</v>
      </c>
      <c r="O625" s="23">
        <v>0</v>
      </c>
      <c r="P625" s="23">
        <v>10000</v>
      </c>
      <c r="Q625" s="23">
        <v>0</v>
      </c>
      <c r="R625" s="24">
        <v>0</v>
      </c>
      <c r="S625" s="25">
        <v>640</v>
      </c>
      <c r="U625" s="22" t="str">
        <f>IFERROR(VLOOKUP(B625,[1]Planilha1!$A$1:$B$34,2,FALSE),"Liberado")</f>
        <v>Pendente Revisão Trabalhista</v>
      </c>
    </row>
    <row r="626" spans="1:53" s="21" customFormat="1" ht="20.100000000000001" customHeight="1" x14ac:dyDescent="0.2">
      <c r="A626" s="12" t="s">
        <v>7979</v>
      </c>
      <c r="B626" s="18" t="s">
        <v>256</v>
      </c>
      <c r="C626" s="12" t="s">
        <v>736</v>
      </c>
      <c r="D626" s="12" t="s">
        <v>1014</v>
      </c>
      <c r="E626" s="19" t="s">
        <v>5</v>
      </c>
      <c r="F626" s="19" t="s">
        <v>2434</v>
      </c>
      <c r="G626" s="19" t="s">
        <v>4345</v>
      </c>
      <c r="H626" s="12" t="s">
        <v>4346</v>
      </c>
      <c r="I626" s="20">
        <v>1000</v>
      </c>
      <c r="J626" s="12" t="s">
        <v>2325</v>
      </c>
      <c r="K626" s="12" t="s">
        <v>4347</v>
      </c>
      <c r="L626" s="12" t="s">
        <v>2260</v>
      </c>
      <c r="M626" s="12"/>
      <c r="N626" s="12" t="s">
        <v>7927</v>
      </c>
      <c r="O626" s="23">
        <v>0</v>
      </c>
      <c r="P626" s="23">
        <v>0</v>
      </c>
      <c r="Q626" s="23">
        <v>0</v>
      </c>
      <c r="R626" s="24">
        <v>0</v>
      </c>
      <c r="S626" s="25">
        <v>680</v>
      </c>
      <c r="U626" s="22" t="str">
        <f>IFERROR(VLOOKUP(B626,[1]Planilha1!$A$1:$B$34,2,FALSE),"Liberado")</f>
        <v>Pendente Revisão Trabalhista</v>
      </c>
    </row>
    <row r="627" spans="1:53" s="21" customFormat="1" ht="20.100000000000001" customHeight="1" x14ac:dyDescent="0.2">
      <c r="A627" s="12" t="s">
        <v>7979</v>
      </c>
      <c r="B627" s="18" t="s">
        <v>256</v>
      </c>
      <c r="C627" s="12" t="s">
        <v>736</v>
      </c>
      <c r="D627" s="12" t="s">
        <v>9016</v>
      </c>
      <c r="E627" s="19" t="s">
        <v>5</v>
      </c>
      <c r="F627" s="19" t="s">
        <v>2452</v>
      </c>
      <c r="G627" s="19" t="s">
        <v>9017</v>
      </c>
      <c r="H627" s="12" t="s">
        <v>4346</v>
      </c>
      <c r="I627" s="20">
        <v>1000</v>
      </c>
      <c r="J627" s="12" t="s">
        <v>2325</v>
      </c>
      <c r="K627" s="12" t="s">
        <v>9018</v>
      </c>
      <c r="L627" s="12" t="s">
        <v>2326</v>
      </c>
      <c r="M627" s="12"/>
      <c r="N627" s="12" t="s">
        <v>8154</v>
      </c>
      <c r="O627" s="23">
        <v>0</v>
      </c>
      <c r="P627" s="23">
        <v>0</v>
      </c>
      <c r="Q627" s="23">
        <v>0</v>
      </c>
      <c r="R627" s="24">
        <v>0</v>
      </c>
      <c r="S627" s="25">
        <v>200</v>
      </c>
      <c r="U627" s="22" t="str">
        <f>IFERROR(VLOOKUP(B627,[1]Planilha1!$A$1:$B$34,2,FALSE),"Liberado")</f>
        <v>Pendente Revisão Trabalhista</v>
      </c>
    </row>
    <row r="628" spans="1:53" s="21" customFormat="1" ht="20.100000000000001" customHeight="1" x14ac:dyDescent="0.2">
      <c r="A628" s="12" t="s">
        <v>7979</v>
      </c>
      <c r="B628" s="18" t="s">
        <v>256</v>
      </c>
      <c r="C628" s="12" t="s">
        <v>738</v>
      </c>
      <c r="D628" s="12" t="s">
        <v>1015</v>
      </c>
      <c r="E628" s="19" t="s">
        <v>5</v>
      </c>
      <c r="F628" s="19" t="s">
        <v>2273</v>
      </c>
      <c r="G628" s="19" t="s">
        <v>4348</v>
      </c>
      <c r="H628" s="12" t="s">
        <v>4300</v>
      </c>
      <c r="I628" s="20">
        <v>1000</v>
      </c>
      <c r="J628" s="12" t="s">
        <v>2325</v>
      </c>
      <c r="K628" s="12" t="s">
        <v>4349</v>
      </c>
      <c r="L628" s="12" t="s">
        <v>7881</v>
      </c>
      <c r="M628" s="12"/>
      <c r="N628" s="12" t="s">
        <v>7927</v>
      </c>
      <c r="O628" s="23">
        <v>0</v>
      </c>
      <c r="P628" s="23">
        <v>10000</v>
      </c>
      <c r="Q628" s="23">
        <v>0</v>
      </c>
      <c r="R628" s="24">
        <v>0</v>
      </c>
      <c r="S628" s="25">
        <v>1040</v>
      </c>
      <c r="U628" s="22" t="str">
        <f>IFERROR(VLOOKUP(B628,[1]Planilha1!$A$1:$B$34,2,FALSE),"Liberado")</f>
        <v>Pendente Revisão Trabalhista</v>
      </c>
    </row>
    <row r="629" spans="1:53" s="21" customFormat="1" ht="20.100000000000001" customHeight="1" x14ac:dyDescent="0.2">
      <c r="A629" s="12" t="s">
        <v>7979</v>
      </c>
      <c r="B629" s="18" t="s">
        <v>256</v>
      </c>
      <c r="C629" s="12" t="s">
        <v>746</v>
      </c>
      <c r="D629" s="12" t="s">
        <v>9019</v>
      </c>
      <c r="E629" s="19" t="s">
        <v>5</v>
      </c>
      <c r="F629" s="19" t="s">
        <v>2255</v>
      </c>
      <c r="G629" s="19" t="s">
        <v>9020</v>
      </c>
      <c r="H629" s="12" t="s">
        <v>9014</v>
      </c>
      <c r="I629" s="20">
        <v>21972.84</v>
      </c>
      <c r="J629" s="12" t="s">
        <v>2247</v>
      </c>
      <c r="K629" s="12" t="s">
        <v>9021</v>
      </c>
      <c r="L629" s="12" t="s">
        <v>3974</v>
      </c>
      <c r="M629" s="12"/>
      <c r="N629" s="12" t="s">
        <v>9022</v>
      </c>
      <c r="O629" s="23">
        <v>0</v>
      </c>
      <c r="P629" s="23">
        <v>31972.84</v>
      </c>
      <c r="Q629" s="23">
        <v>0</v>
      </c>
      <c r="R629" s="24">
        <v>0</v>
      </c>
      <c r="S629" s="25">
        <v>120</v>
      </c>
      <c r="U629" s="22" t="str">
        <f>IFERROR(VLOOKUP(B629,[1]Planilha1!$A$1:$B$34,2,FALSE),"Liberado")</f>
        <v>Pendente Revisão Trabalhista</v>
      </c>
    </row>
    <row r="630" spans="1:53" s="21" customFormat="1" ht="20.100000000000001" customHeight="1" x14ac:dyDescent="0.2">
      <c r="A630" s="27" t="s">
        <v>181</v>
      </c>
      <c r="B630" s="28" t="s">
        <v>256</v>
      </c>
      <c r="C630" s="27" t="s">
        <v>337</v>
      </c>
      <c r="D630" s="27" t="s">
        <v>11211</v>
      </c>
      <c r="E630" s="27" t="s">
        <v>7</v>
      </c>
      <c r="F630" s="27" t="s">
        <v>6507</v>
      </c>
      <c r="G630" s="27" t="s">
        <v>11212</v>
      </c>
      <c r="H630" s="27" t="s">
        <v>6538</v>
      </c>
      <c r="I630" s="29">
        <v>50000</v>
      </c>
      <c r="J630" s="27" t="s">
        <v>6510</v>
      </c>
      <c r="K630" s="27" t="s">
        <v>11213</v>
      </c>
      <c r="L630" s="27" t="s">
        <v>7770</v>
      </c>
      <c r="M630" s="30" t="s">
        <v>6531</v>
      </c>
      <c r="N630" s="35" t="s">
        <v>12098</v>
      </c>
      <c r="O630" s="23">
        <v>0</v>
      </c>
      <c r="P630" s="23">
        <v>0.01</v>
      </c>
      <c r="Q630" s="23">
        <v>0</v>
      </c>
      <c r="R630" s="24">
        <v>0</v>
      </c>
      <c r="S630" s="25">
        <v>0</v>
      </c>
      <c r="T630" s="32" t="s">
        <v>12066</v>
      </c>
      <c r="U630" s="22" t="str">
        <f>IFERROR(VLOOKUP(B630,[1]Planilha1!$A$1:$B$34,2,FALSE),"Liberado")</f>
        <v>Pendente Revisão Trabalhista</v>
      </c>
      <c r="V630" s="31"/>
      <c r="W630" s="31"/>
      <c r="X630" s="31"/>
      <c r="Y630" s="31"/>
      <c r="Z630" s="31"/>
      <c r="AA630" s="31"/>
      <c r="AB630" s="31"/>
      <c r="AC630" s="31"/>
      <c r="AD630" s="31"/>
      <c r="AE630" s="31"/>
      <c r="AF630" s="31"/>
      <c r="AG630" s="31"/>
      <c r="AH630" s="31"/>
      <c r="AI630" s="31"/>
      <c r="AJ630" s="31"/>
      <c r="AK630" s="31"/>
      <c r="AL630" s="31"/>
      <c r="AM630" s="31"/>
      <c r="AN630" s="31"/>
      <c r="AO630" s="31"/>
      <c r="AP630" s="31"/>
      <c r="AQ630" s="31"/>
      <c r="AR630" s="31"/>
      <c r="AS630" s="31"/>
      <c r="AT630" s="31"/>
      <c r="AU630" s="31"/>
      <c r="AV630" s="31"/>
      <c r="AW630" s="31"/>
      <c r="AX630" s="31"/>
      <c r="AY630" s="31"/>
      <c r="AZ630" s="31"/>
      <c r="BA630" s="31"/>
    </row>
    <row r="631" spans="1:53" s="21" customFormat="1" ht="20.100000000000001" customHeight="1" x14ac:dyDescent="0.2">
      <c r="A631" s="27" t="s">
        <v>181</v>
      </c>
      <c r="B631" s="28" t="s">
        <v>256</v>
      </c>
      <c r="C631" s="27" t="s">
        <v>325</v>
      </c>
      <c r="D631" s="27" t="s">
        <v>11252</v>
      </c>
      <c r="E631" s="27" t="s">
        <v>7</v>
      </c>
      <c r="F631" s="27" t="s">
        <v>6507</v>
      </c>
      <c r="G631" s="27" t="s">
        <v>11253</v>
      </c>
      <c r="H631" s="27" t="s">
        <v>6538</v>
      </c>
      <c r="I631" s="29">
        <v>40000</v>
      </c>
      <c r="J631" s="27" t="s">
        <v>6510</v>
      </c>
      <c r="K631" s="27" t="s">
        <v>11254</v>
      </c>
      <c r="L631" s="27" t="s">
        <v>7770</v>
      </c>
      <c r="M631" s="30">
        <v>42992</v>
      </c>
      <c r="N631" s="35" t="s">
        <v>12097</v>
      </c>
      <c r="O631" s="23">
        <v>0</v>
      </c>
      <c r="P631" s="23">
        <v>30000</v>
      </c>
      <c r="Q631" s="23">
        <v>0</v>
      </c>
      <c r="R631" s="24">
        <v>0</v>
      </c>
      <c r="S631" s="25">
        <v>0</v>
      </c>
      <c r="T631" s="32" t="s">
        <v>12066</v>
      </c>
      <c r="U631" s="22" t="str">
        <f>IFERROR(VLOOKUP(B631,[1]Planilha1!$A$1:$B$34,2,FALSE),"Liberado")</f>
        <v>Pendente Revisão Trabalhista</v>
      </c>
      <c r="V631" s="31"/>
      <c r="W631" s="31"/>
      <c r="X631" s="31"/>
      <c r="Y631" s="31"/>
      <c r="Z631" s="31"/>
      <c r="AA631" s="31"/>
      <c r="AB631" s="31"/>
      <c r="AC631" s="31"/>
      <c r="AD631" s="31"/>
      <c r="AE631" s="31"/>
      <c r="AF631" s="31"/>
      <c r="AG631" s="31"/>
      <c r="AH631" s="31"/>
      <c r="AI631" s="31"/>
      <c r="AJ631" s="31"/>
      <c r="AK631" s="31"/>
      <c r="AL631" s="31"/>
      <c r="AM631" s="31"/>
      <c r="AN631" s="31"/>
      <c r="AO631" s="31"/>
      <c r="AP631" s="31"/>
      <c r="AQ631" s="31"/>
      <c r="AR631" s="31"/>
      <c r="AS631" s="31"/>
      <c r="AT631" s="31"/>
      <c r="AU631" s="31"/>
      <c r="AV631" s="31"/>
      <c r="AW631" s="31"/>
      <c r="AX631" s="31"/>
      <c r="AY631" s="31"/>
      <c r="AZ631" s="31"/>
      <c r="BA631" s="31"/>
    </row>
    <row r="632" spans="1:53" s="21" customFormat="1" ht="20.100000000000001" customHeight="1" x14ac:dyDescent="0.2">
      <c r="A632" s="27" t="s">
        <v>181</v>
      </c>
      <c r="B632" s="28" t="s">
        <v>256</v>
      </c>
      <c r="C632" s="27" t="s">
        <v>602</v>
      </c>
      <c r="D632" s="27" t="s">
        <v>11257</v>
      </c>
      <c r="E632" s="27" t="s">
        <v>7</v>
      </c>
      <c r="F632" s="27" t="s">
        <v>6507</v>
      </c>
      <c r="G632" s="27" t="s">
        <v>11258</v>
      </c>
      <c r="H632" s="27" t="s">
        <v>6535</v>
      </c>
      <c r="I632" s="29">
        <v>40000</v>
      </c>
      <c r="J632" s="27" t="s">
        <v>6510</v>
      </c>
      <c r="K632" s="27" t="s">
        <v>11259</v>
      </c>
      <c r="L632" s="27" t="s">
        <v>7770</v>
      </c>
      <c r="M632" s="30">
        <v>43004</v>
      </c>
      <c r="N632" s="35" t="s">
        <v>12097</v>
      </c>
      <c r="O632" s="23">
        <v>0</v>
      </c>
      <c r="P632" s="23">
        <v>29000</v>
      </c>
      <c r="Q632" s="23">
        <v>0</v>
      </c>
      <c r="R632" s="24">
        <v>0</v>
      </c>
      <c r="S632" s="25">
        <v>0</v>
      </c>
      <c r="T632" s="32" t="s">
        <v>12066</v>
      </c>
      <c r="U632" s="22" t="str">
        <f>IFERROR(VLOOKUP(B632,[1]Planilha1!$A$1:$B$34,2,FALSE),"Liberado")</f>
        <v>Pendente Revisão Trabalhista</v>
      </c>
      <c r="V632" s="31"/>
      <c r="W632" s="31"/>
      <c r="X632" s="31"/>
      <c r="Y632" s="31"/>
      <c r="Z632" s="31"/>
      <c r="AA632" s="31"/>
      <c r="AB632" s="31"/>
      <c r="AC632" s="31"/>
      <c r="AD632" s="31"/>
      <c r="AE632" s="31"/>
      <c r="AF632" s="31"/>
      <c r="AG632" s="31"/>
      <c r="AH632" s="31"/>
      <c r="AI632" s="31"/>
      <c r="AJ632" s="31"/>
      <c r="AK632" s="31"/>
      <c r="AL632" s="31"/>
      <c r="AM632" s="31"/>
      <c r="AN632" s="31"/>
      <c r="AO632" s="31"/>
      <c r="AP632" s="31"/>
      <c r="AQ632" s="31"/>
      <c r="AR632" s="31"/>
      <c r="AS632" s="31"/>
      <c r="AT632" s="31"/>
      <c r="AU632" s="31"/>
      <c r="AV632" s="31"/>
      <c r="AW632" s="31"/>
      <c r="AX632" s="31"/>
      <c r="AY632" s="31"/>
      <c r="AZ632" s="31"/>
      <c r="BA632" s="31"/>
    </row>
    <row r="633" spans="1:53" s="21" customFormat="1" ht="20.100000000000001" customHeight="1" x14ac:dyDescent="0.2">
      <c r="A633" s="27" t="s">
        <v>181</v>
      </c>
      <c r="B633" s="28" t="s">
        <v>256</v>
      </c>
      <c r="C633" s="27">
        <v>1</v>
      </c>
      <c r="D633" s="27" t="s">
        <v>11260</v>
      </c>
      <c r="E633" s="27" t="s">
        <v>7</v>
      </c>
      <c r="F633" s="27" t="s">
        <v>6507</v>
      </c>
      <c r="G633" s="27" t="s">
        <v>11261</v>
      </c>
      <c r="H633" s="27" t="s">
        <v>6712</v>
      </c>
      <c r="I633" s="29">
        <v>40000</v>
      </c>
      <c r="J633" s="27" t="s">
        <v>6510</v>
      </c>
      <c r="K633" s="27" t="s">
        <v>11262</v>
      </c>
      <c r="L633" s="27" t="s">
        <v>7770</v>
      </c>
      <c r="M633" s="30">
        <v>42992</v>
      </c>
      <c r="N633" s="27" t="s">
        <v>6511</v>
      </c>
      <c r="O633" s="23">
        <v>176466.96</v>
      </c>
      <c r="P633" s="23">
        <v>2032664.69</v>
      </c>
      <c r="Q633" s="23">
        <v>0</v>
      </c>
      <c r="R633" s="24">
        <v>0</v>
      </c>
      <c r="S633" s="25">
        <v>0</v>
      </c>
      <c r="T633" s="32"/>
      <c r="U633" s="22" t="str">
        <f>IFERROR(VLOOKUP(B633,[1]Planilha1!$A$1:$B$34,2,FALSE),"Liberado")</f>
        <v>Pendente Revisão Trabalhista</v>
      </c>
      <c r="V633" s="31"/>
      <c r="W633" s="31"/>
      <c r="X633" s="31"/>
      <c r="Y633" s="31"/>
      <c r="Z633" s="31"/>
      <c r="AA633" s="31"/>
      <c r="AB633" s="31"/>
      <c r="AC633" s="31"/>
      <c r="AD633" s="31"/>
      <c r="AE633" s="31"/>
      <c r="AF633" s="31"/>
      <c r="AG633" s="31"/>
      <c r="AH633" s="31"/>
      <c r="AI633" s="31"/>
      <c r="AJ633" s="31"/>
      <c r="AK633" s="31"/>
      <c r="AL633" s="31"/>
      <c r="AM633" s="31"/>
      <c r="AN633" s="31"/>
      <c r="AO633" s="31"/>
      <c r="AP633" s="31"/>
      <c r="AQ633" s="31"/>
      <c r="AR633" s="31"/>
      <c r="AS633" s="31"/>
      <c r="AT633" s="31"/>
      <c r="AU633" s="31"/>
      <c r="AV633" s="31"/>
      <c r="AW633" s="31"/>
      <c r="AX633" s="31"/>
      <c r="AY633" s="31"/>
      <c r="AZ633" s="31"/>
      <c r="BA633" s="31"/>
    </row>
    <row r="634" spans="1:53" s="21" customFormat="1" ht="20.100000000000001" customHeight="1" x14ac:dyDescent="0.2">
      <c r="A634" s="27" t="s">
        <v>181</v>
      </c>
      <c r="B634" s="28" t="s">
        <v>256</v>
      </c>
      <c r="C634" s="27" t="s">
        <v>689</v>
      </c>
      <c r="D634" s="27" t="s">
        <v>11373</v>
      </c>
      <c r="E634" s="27" t="s">
        <v>7</v>
      </c>
      <c r="F634" s="27" t="s">
        <v>6507</v>
      </c>
      <c r="G634" s="27" t="s">
        <v>11374</v>
      </c>
      <c r="H634" s="27" t="s">
        <v>6712</v>
      </c>
      <c r="I634" s="29">
        <v>600000</v>
      </c>
      <c r="J634" s="27" t="s">
        <v>6510</v>
      </c>
      <c r="K634" s="27" t="s">
        <v>11375</v>
      </c>
      <c r="L634" s="27" t="s">
        <v>6579</v>
      </c>
      <c r="M634" s="30">
        <v>42964</v>
      </c>
      <c r="N634" s="27" t="s">
        <v>11100</v>
      </c>
      <c r="O634" s="23">
        <v>0</v>
      </c>
      <c r="P634" s="23">
        <v>311360.78000000003</v>
      </c>
      <c r="Q634" s="23">
        <v>0</v>
      </c>
      <c r="R634" s="24">
        <v>0</v>
      </c>
      <c r="S634" s="25">
        <v>0</v>
      </c>
      <c r="T634" s="34" t="s">
        <v>12065</v>
      </c>
      <c r="U634" s="22" t="str">
        <f>IFERROR(VLOOKUP(B634,[1]Planilha1!$A$1:$B$34,2,FALSE),"Liberado")</f>
        <v>Pendente Revisão Trabalhista</v>
      </c>
      <c r="V634" s="31"/>
      <c r="W634" s="31"/>
      <c r="X634" s="31"/>
      <c r="Y634" s="31"/>
      <c r="Z634" s="31"/>
      <c r="AA634" s="31"/>
      <c r="AB634" s="31"/>
      <c r="AC634" s="31"/>
      <c r="AD634" s="31"/>
      <c r="AE634" s="31"/>
      <c r="AF634" s="31"/>
      <c r="AG634" s="31"/>
      <c r="AH634" s="31"/>
      <c r="AI634" s="31"/>
      <c r="AJ634" s="31"/>
      <c r="AK634" s="31"/>
      <c r="AL634" s="31"/>
      <c r="AM634" s="31"/>
      <c r="AN634" s="31"/>
      <c r="AO634" s="31"/>
      <c r="AP634" s="31"/>
      <c r="AQ634" s="31"/>
      <c r="AR634" s="31"/>
      <c r="AS634" s="31"/>
      <c r="AT634" s="31"/>
      <c r="AU634" s="31"/>
      <c r="AV634" s="31"/>
      <c r="AW634" s="31"/>
      <c r="AX634" s="31"/>
      <c r="AY634" s="31"/>
      <c r="AZ634" s="31"/>
      <c r="BA634" s="31"/>
    </row>
    <row r="635" spans="1:53" s="21" customFormat="1" ht="20.100000000000001" customHeight="1" x14ac:dyDescent="0.2">
      <c r="A635" s="27" t="s">
        <v>181</v>
      </c>
      <c r="B635" s="28" t="s">
        <v>256</v>
      </c>
      <c r="C635" s="27">
        <v>1</v>
      </c>
      <c r="D635" s="27" t="s">
        <v>11373</v>
      </c>
      <c r="E635" s="27" t="s">
        <v>7</v>
      </c>
      <c r="F635" s="27" t="s">
        <v>6507</v>
      </c>
      <c r="G635" s="27" t="s">
        <v>11376</v>
      </c>
      <c r="H635" s="27" t="s">
        <v>6712</v>
      </c>
      <c r="I635" s="29">
        <v>600000</v>
      </c>
      <c r="J635" s="27" t="s">
        <v>6510</v>
      </c>
      <c r="K635" s="27" t="s">
        <v>11099</v>
      </c>
      <c r="L635" s="27" t="s">
        <v>6579</v>
      </c>
      <c r="M635" s="30">
        <v>42964</v>
      </c>
      <c r="N635" s="27" t="s">
        <v>11377</v>
      </c>
      <c r="O635" s="23">
        <v>13699.17</v>
      </c>
      <c r="P635" s="23">
        <v>395515.07</v>
      </c>
      <c r="Q635" s="23">
        <v>0</v>
      </c>
      <c r="R635" s="24">
        <v>0</v>
      </c>
      <c r="S635" s="25">
        <v>0</v>
      </c>
      <c r="T635" s="32"/>
      <c r="U635" s="22" t="str">
        <f>IFERROR(VLOOKUP(B635,[1]Planilha1!$A$1:$B$34,2,FALSE),"Liberado")</f>
        <v>Pendente Revisão Trabalhista</v>
      </c>
      <c r="V635" s="31"/>
      <c r="W635" s="31"/>
      <c r="X635" s="31"/>
      <c r="Y635" s="31"/>
      <c r="Z635" s="31"/>
      <c r="AA635" s="31"/>
      <c r="AB635" s="31"/>
      <c r="AC635" s="31"/>
      <c r="AD635" s="31"/>
      <c r="AE635" s="31"/>
      <c r="AF635" s="31"/>
      <c r="AG635" s="31"/>
      <c r="AH635" s="31"/>
      <c r="AI635" s="31"/>
      <c r="AJ635" s="31"/>
      <c r="AK635" s="31"/>
      <c r="AL635" s="31"/>
      <c r="AM635" s="31"/>
      <c r="AN635" s="31"/>
      <c r="AO635" s="31"/>
      <c r="AP635" s="31"/>
      <c r="AQ635" s="31"/>
      <c r="AR635" s="31"/>
      <c r="AS635" s="31"/>
      <c r="AT635" s="31"/>
      <c r="AU635" s="31"/>
      <c r="AV635" s="31"/>
      <c r="AW635" s="31"/>
      <c r="AX635" s="31"/>
      <c r="AY635" s="31"/>
      <c r="AZ635" s="31"/>
      <c r="BA635" s="31"/>
    </row>
    <row r="636" spans="1:53" s="21" customFormat="1" ht="20.100000000000001" customHeight="1" x14ac:dyDescent="0.2">
      <c r="A636" s="27" t="s">
        <v>181</v>
      </c>
      <c r="B636" s="28" t="s">
        <v>256</v>
      </c>
      <c r="C636" s="27">
        <v>1</v>
      </c>
      <c r="D636" s="27" t="s">
        <v>1843</v>
      </c>
      <c r="E636" s="27" t="s">
        <v>7</v>
      </c>
      <c r="F636" s="27" t="s">
        <v>6507</v>
      </c>
      <c r="G636" s="27" t="s">
        <v>6534</v>
      </c>
      <c r="H636" s="27" t="s">
        <v>6535</v>
      </c>
      <c r="I636" s="29">
        <v>45000</v>
      </c>
      <c r="J636" s="27" t="s">
        <v>6510</v>
      </c>
      <c r="K636" s="27" t="s">
        <v>11458</v>
      </c>
      <c r="L636" s="27" t="s">
        <v>6579</v>
      </c>
      <c r="M636" s="30">
        <v>42885</v>
      </c>
      <c r="N636" s="27" t="s">
        <v>11459</v>
      </c>
      <c r="O636" s="23">
        <v>97721.919999999998</v>
      </c>
      <c r="P636" s="23">
        <v>183458.11</v>
      </c>
      <c r="Q636" s="23">
        <v>0</v>
      </c>
      <c r="R636" s="24">
        <v>0</v>
      </c>
      <c r="S636" s="25">
        <v>0</v>
      </c>
      <c r="T636" s="32"/>
      <c r="U636" s="22" t="str">
        <f>IFERROR(VLOOKUP(B636,[1]Planilha1!$A$1:$B$34,2,FALSE),"Liberado")</f>
        <v>Pendente Revisão Trabalhista</v>
      </c>
      <c r="V636" s="31"/>
      <c r="W636" s="31"/>
      <c r="X636" s="31"/>
      <c r="Y636" s="31"/>
      <c r="Z636" s="31"/>
      <c r="AA636" s="31"/>
      <c r="AB636" s="31"/>
      <c r="AC636" s="31"/>
      <c r="AD636" s="31"/>
      <c r="AE636" s="31"/>
      <c r="AF636" s="31"/>
      <c r="AG636" s="31"/>
      <c r="AH636" s="31"/>
      <c r="AI636" s="31"/>
      <c r="AJ636" s="31"/>
      <c r="AK636" s="31"/>
      <c r="AL636" s="31"/>
      <c r="AM636" s="31"/>
      <c r="AN636" s="31"/>
      <c r="AO636" s="31"/>
      <c r="AP636" s="31"/>
      <c r="AQ636" s="31"/>
      <c r="AR636" s="31"/>
      <c r="AS636" s="31"/>
      <c r="AT636" s="31"/>
      <c r="AU636" s="31"/>
      <c r="AV636" s="31"/>
      <c r="AW636" s="31"/>
      <c r="AX636" s="31"/>
      <c r="AY636" s="31"/>
      <c r="AZ636" s="31"/>
      <c r="BA636" s="31"/>
    </row>
    <row r="637" spans="1:53" s="21" customFormat="1" ht="20.100000000000001" customHeight="1" x14ac:dyDescent="0.2">
      <c r="A637" s="27" t="s">
        <v>181</v>
      </c>
      <c r="B637" s="28" t="s">
        <v>256</v>
      </c>
      <c r="C637" s="27" t="s">
        <v>318</v>
      </c>
      <c r="D637" s="27" t="s">
        <v>1938</v>
      </c>
      <c r="E637" s="27" t="s">
        <v>7</v>
      </c>
      <c r="F637" s="27" t="s">
        <v>6507</v>
      </c>
      <c r="G637" s="27" t="s">
        <v>6711</v>
      </c>
      <c r="H637" s="27" t="s">
        <v>6712</v>
      </c>
      <c r="I637" s="29">
        <v>37000</v>
      </c>
      <c r="J637" s="27" t="s">
        <v>6510</v>
      </c>
      <c r="K637" s="27" t="s">
        <v>11613</v>
      </c>
      <c r="L637" s="27" t="s">
        <v>6585</v>
      </c>
      <c r="M637" s="30">
        <v>42614</v>
      </c>
      <c r="N637" s="27" t="s">
        <v>11614</v>
      </c>
      <c r="O637" s="23">
        <v>0</v>
      </c>
      <c r="P637" s="23">
        <v>125598.06</v>
      </c>
      <c r="Q637" s="23">
        <v>0</v>
      </c>
      <c r="R637" s="24">
        <v>0</v>
      </c>
      <c r="S637" s="25">
        <v>0</v>
      </c>
      <c r="T637" s="34" t="s">
        <v>12065</v>
      </c>
      <c r="U637" s="22" t="str">
        <f>IFERROR(VLOOKUP(B637,[1]Planilha1!$A$1:$B$34,2,FALSE),"Liberado")</f>
        <v>Pendente Revisão Trabalhista</v>
      </c>
      <c r="V637" s="31"/>
      <c r="W637" s="31"/>
      <c r="X637" s="31"/>
      <c r="Y637" s="31"/>
      <c r="Z637" s="31"/>
      <c r="AA637" s="31"/>
      <c r="AB637" s="31"/>
      <c r="AC637" s="31"/>
      <c r="AD637" s="31"/>
      <c r="AE637" s="31"/>
      <c r="AF637" s="31"/>
      <c r="AG637" s="31"/>
      <c r="AH637" s="31"/>
      <c r="AI637" s="31"/>
      <c r="AJ637" s="31"/>
      <c r="AK637" s="31"/>
      <c r="AL637" s="31"/>
      <c r="AM637" s="31"/>
      <c r="AN637" s="31"/>
      <c r="AO637" s="31"/>
      <c r="AP637" s="31"/>
      <c r="AQ637" s="31"/>
      <c r="AR637" s="31"/>
      <c r="AS637" s="31"/>
      <c r="AT637" s="31"/>
      <c r="AU637" s="31"/>
      <c r="AV637" s="31"/>
      <c r="AW637" s="31"/>
      <c r="AX637" s="31"/>
      <c r="AY637" s="31"/>
      <c r="AZ637" s="31"/>
      <c r="BA637" s="31"/>
    </row>
    <row r="638" spans="1:53" s="21" customFormat="1" ht="20.100000000000001" customHeight="1" x14ac:dyDescent="0.2">
      <c r="A638" s="27" t="s">
        <v>181</v>
      </c>
      <c r="B638" s="28" t="s">
        <v>256</v>
      </c>
      <c r="C638" s="27" t="s">
        <v>732</v>
      </c>
      <c r="D638" s="27" t="s">
        <v>1974</v>
      </c>
      <c r="E638" s="27" t="s">
        <v>7</v>
      </c>
      <c r="F638" s="27" t="s">
        <v>6507</v>
      </c>
      <c r="G638" s="27" t="s">
        <v>6966</v>
      </c>
      <c r="H638" s="27" t="s">
        <v>6712</v>
      </c>
      <c r="I638" s="29">
        <v>37000</v>
      </c>
      <c r="J638" s="27" t="s">
        <v>6510</v>
      </c>
      <c r="K638" s="27" t="s">
        <v>11672</v>
      </c>
      <c r="L638" s="27" t="s">
        <v>6585</v>
      </c>
      <c r="M638" s="30">
        <v>42492</v>
      </c>
      <c r="N638" s="27" t="s">
        <v>11673</v>
      </c>
      <c r="O638" s="23">
        <v>0</v>
      </c>
      <c r="P638" s="23">
        <v>302021.40999999997</v>
      </c>
      <c r="Q638" s="23">
        <v>0</v>
      </c>
      <c r="R638" s="24">
        <v>0</v>
      </c>
      <c r="S638" s="25">
        <v>0</v>
      </c>
      <c r="T638" s="32"/>
      <c r="U638" s="22" t="str">
        <f>IFERROR(VLOOKUP(B638,[1]Planilha1!$A$1:$B$34,2,FALSE),"Liberado")</f>
        <v>Pendente Revisão Trabalhista</v>
      </c>
      <c r="V638" s="31"/>
      <c r="W638" s="31"/>
      <c r="X638" s="31"/>
      <c r="Y638" s="31"/>
      <c r="Z638" s="31"/>
      <c r="AA638" s="31"/>
      <c r="AB638" s="31"/>
      <c r="AC638" s="31"/>
      <c r="AD638" s="31"/>
      <c r="AE638" s="31"/>
      <c r="AF638" s="31"/>
      <c r="AG638" s="31"/>
      <c r="AH638" s="31"/>
      <c r="AI638" s="31"/>
      <c r="AJ638" s="31"/>
      <c r="AK638" s="31"/>
      <c r="AL638" s="31"/>
      <c r="AM638" s="31"/>
      <c r="AN638" s="31"/>
      <c r="AO638" s="31"/>
      <c r="AP638" s="31"/>
      <c r="AQ638" s="31"/>
      <c r="AR638" s="31"/>
      <c r="AS638" s="31"/>
      <c r="AT638" s="31"/>
      <c r="AU638" s="31"/>
      <c r="AV638" s="31"/>
      <c r="AW638" s="31"/>
      <c r="AX638" s="31"/>
      <c r="AY638" s="31"/>
      <c r="AZ638" s="31"/>
      <c r="BA638" s="31"/>
    </row>
    <row r="639" spans="1:53" s="21" customFormat="1" ht="20.100000000000001" customHeight="1" x14ac:dyDescent="0.2">
      <c r="A639" s="27" t="s">
        <v>181</v>
      </c>
      <c r="B639" s="28" t="s">
        <v>256</v>
      </c>
      <c r="C639" s="27" t="s">
        <v>397</v>
      </c>
      <c r="D639" s="27" t="s">
        <v>1990</v>
      </c>
      <c r="E639" s="27" t="s">
        <v>7</v>
      </c>
      <c r="F639" s="27" t="s">
        <v>6507</v>
      </c>
      <c r="G639" s="27" t="s">
        <v>6992</v>
      </c>
      <c r="H639" s="27" t="s">
        <v>6712</v>
      </c>
      <c r="I639" s="29">
        <v>45000</v>
      </c>
      <c r="J639" s="27" t="s">
        <v>6510</v>
      </c>
      <c r="K639" s="27" t="s">
        <v>11704</v>
      </c>
      <c r="L639" s="27" t="s">
        <v>6585</v>
      </c>
      <c r="M639" s="30">
        <v>42495</v>
      </c>
      <c r="N639" s="27" t="s">
        <v>11705</v>
      </c>
      <c r="O639" s="23">
        <v>0</v>
      </c>
      <c r="P639" s="23">
        <v>0.01</v>
      </c>
      <c r="Q639" s="23">
        <v>0</v>
      </c>
      <c r="R639" s="24">
        <v>0</v>
      </c>
      <c r="S639" s="25">
        <v>0</v>
      </c>
      <c r="T639" s="32"/>
      <c r="U639" s="22" t="str">
        <f>IFERROR(VLOOKUP(B639,[1]Planilha1!$A$1:$B$34,2,FALSE),"Liberado")</f>
        <v>Pendente Revisão Trabalhista</v>
      </c>
      <c r="V639" s="31"/>
      <c r="W639" s="31"/>
      <c r="X639" s="31"/>
      <c r="Y639" s="31"/>
      <c r="Z639" s="31"/>
      <c r="AA639" s="31"/>
      <c r="AB639" s="31"/>
      <c r="AC639" s="31"/>
      <c r="AD639" s="31"/>
      <c r="AE639" s="31"/>
      <c r="AF639" s="31"/>
      <c r="AG639" s="31"/>
      <c r="AH639" s="31"/>
      <c r="AI639" s="31"/>
      <c r="AJ639" s="31"/>
      <c r="AK639" s="31"/>
      <c r="AL639" s="31"/>
      <c r="AM639" s="31"/>
      <c r="AN639" s="31"/>
      <c r="AO639" s="31"/>
      <c r="AP639" s="31"/>
      <c r="AQ639" s="31"/>
      <c r="AR639" s="31"/>
      <c r="AS639" s="31"/>
      <c r="AT639" s="31"/>
      <c r="AU639" s="31"/>
      <c r="AV639" s="31"/>
      <c r="AW639" s="31"/>
      <c r="AX639" s="31"/>
      <c r="AY639" s="31"/>
      <c r="AZ639" s="31"/>
      <c r="BA639" s="31"/>
    </row>
    <row r="640" spans="1:53" s="21" customFormat="1" ht="20.100000000000001" customHeight="1" x14ac:dyDescent="0.2">
      <c r="A640" s="27" t="s">
        <v>181</v>
      </c>
      <c r="B640" s="28" t="s">
        <v>256</v>
      </c>
      <c r="C640" s="27" t="s">
        <v>327</v>
      </c>
      <c r="D640" s="27" t="s">
        <v>1997</v>
      </c>
      <c r="E640" s="27" t="s">
        <v>7</v>
      </c>
      <c r="F640" s="27" t="s">
        <v>6507</v>
      </c>
      <c r="G640" s="27" t="s">
        <v>7002</v>
      </c>
      <c r="H640" s="27" t="s">
        <v>6535</v>
      </c>
      <c r="I640" s="29">
        <v>100000</v>
      </c>
      <c r="J640" s="27" t="s">
        <v>6510</v>
      </c>
      <c r="K640" s="27" t="s">
        <v>11715</v>
      </c>
      <c r="L640" s="27" t="s">
        <v>6585</v>
      </c>
      <c r="M640" s="30">
        <v>42450</v>
      </c>
      <c r="N640" s="27" t="s">
        <v>11716</v>
      </c>
      <c r="O640" s="23">
        <v>95040.56</v>
      </c>
      <c r="P640" s="23">
        <v>198623.32</v>
      </c>
      <c r="Q640" s="23">
        <v>0</v>
      </c>
      <c r="R640" s="24">
        <v>0</v>
      </c>
      <c r="S640" s="25">
        <v>0</v>
      </c>
      <c r="T640" s="32"/>
      <c r="U640" s="22" t="str">
        <f>IFERROR(VLOOKUP(B640,[1]Planilha1!$A$1:$B$34,2,FALSE),"Liberado")</f>
        <v>Pendente Revisão Trabalhista</v>
      </c>
      <c r="V640" s="31"/>
      <c r="W640" s="31"/>
      <c r="X640" s="31"/>
      <c r="Y640" s="31"/>
      <c r="Z640" s="31"/>
      <c r="AA640" s="31"/>
      <c r="AB640" s="31"/>
      <c r="AC640" s="31"/>
      <c r="AD640" s="31"/>
      <c r="AE640" s="31"/>
      <c r="AF640" s="31"/>
      <c r="AG640" s="31"/>
      <c r="AH640" s="31"/>
      <c r="AI640" s="31"/>
      <c r="AJ640" s="31"/>
      <c r="AK640" s="31"/>
      <c r="AL640" s="31"/>
      <c r="AM640" s="31"/>
      <c r="AN640" s="31"/>
      <c r="AO640" s="31"/>
      <c r="AP640" s="31"/>
      <c r="AQ640" s="31"/>
      <c r="AR640" s="31"/>
      <c r="AS640" s="31"/>
      <c r="AT640" s="31"/>
      <c r="AU640" s="31"/>
      <c r="AV640" s="31"/>
      <c r="AW640" s="31"/>
      <c r="AX640" s="31"/>
      <c r="AY640" s="31"/>
      <c r="AZ640" s="31"/>
      <c r="BA640" s="31"/>
    </row>
    <row r="641" spans="1:53" s="21" customFormat="1" ht="20.100000000000001" customHeight="1" x14ac:dyDescent="0.2">
      <c r="A641" s="27" t="s">
        <v>181</v>
      </c>
      <c r="B641" s="28" t="s">
        <v>256</v>
      </c>
      <c r="C641" s="27" t="s">
        <v>323</v>
      </c>
      <c r="D641" s="27" t="s">
        <v>2005</v>
      </c>
      <c r="E641" s="27" t="s">
        <v>7</v>
      </c>
      <c r="F641" s="27" t="s">
        <v>6507</v>
      </c>
      <c r="G641" s="27" t="s">
        <v>11727</v>
      </c>
      <c r="H641" s="27" t="s">
        <v>6538</v>
      </c>
      <c r="I641" s="29">
        <v>60000</v>
      </c>
      <c r="J641" s="27" t="s">
        <v>6510</v>
      </c>
      <c r="K641" s="27" t="s">
        <v>11728</v>
      </c>
      <c r="L641" s="27" t="s">
        <v>6664</v>
      </c>
      <c r="M641" s="30">
        <v>42444</v>
      </c>
      <c r="N641" s="27" t="s">
        <v>11729</v>
      </c>
      <c r="O641" s="23">
        <v>0</v>
      </c>
      <c r="P641" s="23">
        <v>0.01</v>
      </c>
      <c r="Q641" s="23">
        <v>0</v>
      </c>
      <c r="R641" s="24">
        <v>0</v>
      </c>
      <c r="S641" s="25">
        <v>0</v>
      </c>
      <c r="T641" s="32"/>
      <c r="U641" s="22" t="str">
        <f>IFERROR(VLOOKUP(B641,[1]Planilha1!$A$1:$B$34,2,FALSE),"Liberado")</f>
        <v>Pendente Revisão Trabalhista</v>
      </c>
      <c r="V641" s="31"/>
      <c r="W641" s="31"/>
      <c r="X641" s="31"/>
      <c r="Y641" s="31"/>
      <c r="Z641" s="31"/>
      <c r="AA641" s="31"/>
      <c r="AB641" s="31"/>
      <c r="AC641" s="31"/>
      <c r="AD641" s="31"/>
      <c r="AE641" s="31"/>
      <c r="AF641" s="31"/>
      <c r="AG641" s="31"/>
      <c r="AH641" s="31"/>
      <c r="AI641" s="31"/>
      <c r="AJ641" s="31"/>
      <c r="AK641" s="31"/>
      <c r="AL641" s="31"/>
      <c r="AM641" s="31"/>
      <c r="AN641" s="31"/>
      <c r="AO641" s="31"/>
      <c r="AP641" s="31"/>
      <c r="AQ641" s="31"/>
      <c r="AR641" s="31"/>
      <c r="AS641" s="31"/>
      <c r="AT641" s="31"/>
      <c r="AU641" s="31"/>
      <c r="AV641" s="31"/>
      <c r="AW641" s="31"/>
      <c r="AX641" s="31"/>
      <c r="AY641" s="31"/>
      <c r="AZ641" s="31"/>
      <c r="BA641" s="31"/>
    </row>
    <row r="642" spans="1:53" s="21" customFormat="1" ht="20.100000000000001" customHeight="1" x14ac:dyDescent="0.2">
      <c r="A642" s="27" t="s">
        <v>181</v>
      </c>
      <c r="B642" s="28" t="s">
        <v>256</v>
      </c>
      <c r="C642" s="27" t="s">
        <v>649</v>
      </c>
      <c r="D642" s="27" t="s">
        <v>2066</v>
      </c>
      <c r="E642" s="27" t="s">
        <v>7</v>
      </c>
      <c r="F642" s="27" t="s">
        <v>6507</v>
      </c>
      <c r="G642" s="27" t="s">
        <v>11818</v>
      </c>
      <c r="H642" s="27" t="s">
        <v>6538</v>
      </c>
      <c r="I642" s="29">
        <v>30000</v>
      </c>
      <c r="J642" s="27" t="s">
        <v>6510</v>
      </c>
      <c r="K642" s="27" t="s">
        <v>11819</v>
      </c>
      <c r="L642" s="27" t="s">
        <v>6684</v>
      </c>
      <c r="M642" s="30" t="s">
        <v>6531</v>
      </c>
      <c r="N642" s="35" t="s">
        <v>12100</v>
      </c>
      <c r="O642" s="23">
        <v>0</v>
      </c>
      <c r="P642" s="23">
        <v>0.01</v>
      </c>
      <c r="Q642" s="23">
        <v>0</v>
      </c>
      <c r="R642" s="24">
        <v>8183.06</v>
      </c>
      <c r="S642" s="25">
        <v>0</v>
      </c>
      <c r="T642" s="32" t="s">
        <v>12066</v>
      </c>
      <c r="U642" s="22" t="str">
        <f>IFERROR(VLOOKUP(B642,[1]Planilha1!$A$1:$B$34,2,FALSE),"Liberado")</f>
        <v>Pendente Revisão Trabalhista</v>
      </c>
      <c r="V642" s="31"/>
      <c r="W642" s="31"/>
      <c r="X642" s="31"/>
      <c r="Y642" s="31"/>
      <c r="Z642" s="31"/>
      <c r="AA642" s="31"/>
      <c r="AB642" s="31"/>
      <c r="AC642" s="31"/>
      <c r="AD642" s="31"/>
      <c r="AE642" s="31"/>
      <c r="AF642" s="31"/>
      <c r="AG642" s="31"/>
      <c r="AH642" s="31"/>
      <c r="AI642" s="31"/>
      <c r="AJ642" s="31"/>
      <c r="AK642" s="31"/>
      <c r="AL642" s="31"/>
      <c r="AM642" s="31"/>
      <c r="AN642" s="31"/>
      <c r="AO642" s="31"/>
      <c r="AP642" s="31"/>
      <c r="AQ642" s="31"/>
      <c r="AR642" s="31"/>
      <c r="AS642" s="31"/>
      <c r="AT642" s="31"/>
      <c r="AU642" s="31"/>
      <c r="AV642" s="31"/>
      <c r="AW642" s="31"/>
      <c r="AX642" s="31"/>
      <c r="AY642" s="31"/>
      <c r="AZ642" s="31"/>
      <c r="BA642" s="31"/>
    </row>
    <row r="643" spans="1:53" s="21" customFormat="1" ht="20.100000000000001" customHeight="1" x14ac:dyDescent="0.2">
      <c r="A643" s="27" t="s">
        <v>181</v>
      </c>
      <c r="B643" s="28" t="s">
        <v>256</v>
      </c>
      <c r="C643" s="27">
        <v>1</v>
      </c>
      <c r="D643" s="27" t="s">
        <v>2099</v>
      </c>
      <c r="E643" s="27" t="s">
        <v>7</v>
      </c>
      <c r="F643" s="27" t="s">
        <v>6507</v>
      </c>
      <c r="G643" s="27" t="s">
        <v>7185</v>
      </c>
      <c r="H643" s="27" t="s">
        <v>6712</v>
      </c>
      <c r="I643" s="29">
        <v>35000</v>
      </c>
      <c r="J643" s="27" t="s">
        <v>6510</v>
      </c>
      <c r="K643" s="27" t="s">
        <v>11866</v>
      </c>
      <c r="L643" s="27" t="s">
        <v>7186</v>
      </c>
      <c r="M643" s="30" t="s">
        <v>6531</v>
      </c>
      <c r="N643" s="27" t="s">
        <v>7187</v>
      </c>
      <c r="O643" s="23">
        <f>15637.72/2</f>
        <v>7818.86</v>
      </c>
      <c r="P643" s="23">
        <v>0</v>
      </c>
      <c r="Q643" s="23">
        <v>0</v>
      </c>
      <c r="R643" s="24">
        <v>7485.83</v>
      </c>
      <c r="S643" s="25">
        <v>0</v>
      </c>
      <c r="T643" s="32"/>
      <c r="U643" s="22" t="str">
        <f>IFERROR(VLOOKUP(B643,[1]Planilha1!$A$1:$B$34,2,FALSE),"Liberado")</f>
        <v>Pendente Revisão Trabalhista</v>
      </c>
      <c r="V643" s="31"/>
      <c r="W643" s="31"/>
      <c r="X643" s="31"/>
      <c r="Y643" s="31"/>
      <c r="Z643" s="31"/>
      <c r="AA643" s="31"/>
      <c r="AB643" s="31"/>
      <c r="AC643" s="31"/>
      <c r="AD643" s="31"/>
      <c r="AE643" s="31"/>
      <c r="AF643" s="31"/>
      <c r="AG643" s="31"/>
      <c r="AH643" s="31"/>
      <c r="AI643" s="31"/>
      <c r="AJ643" s="31"/>
      <c r="AK643" s="31"/>
      <c r="AL643" s="31"/>
      <c r="AM643" s="31"/>
      <c r="AN643" s="31"/>
      <c r="AO643" s="31"/>
      <c r="AP643" s="31"/>
      <c r="AQ643" s="31"/>
      <c r="AR643" s="31"/>
      <c r="AS643" s="31"/>
      <c r="AT643" s="31"/>
      <c r="AU643" s="31"/>
      <c r="AV643" s="31"/>
      <c r="AW643" s="31"/>
      <c r="AX643" s="31"/>
      <c r="AY643" s="31"/>
      <c r="AZ643" s="31"/>
      <c r="BA643" s="31"/>
    </row>
    <row r="644" spans="1:53" s="21" customFormat="1" ht="20.100000000000001" customHeight="1" x14ac:dyDescent="0.2">
      <c r="A644" s="27" t="s">
        <v>181</v>
      </c>
      <c r="B644" s="28" t="s">
        <v>256</v>
      </c>
      <c r="C644" s="27" t="s">
        <v>746</v>
      </c>
      <c r="D644" s="27" t="s">
        <v>2099</v>
      </c>
      <c r="E644" s="27" t="s">
        <v>7</v>
      </c>
      <c r="F644" s="27" t="s">
        <v>6507</v>
      </c>
      <c r="G644" s="27" t="s">
        <v>7185</v>
      </c>
      <c r="H644" s="27" t="s">
        <v>6712</v>
      </c>
      <c r="I644" s="29">
        <v>35000</v>
      </c>
      <c r="J644" s="27" t="s">
        <v>6510</v>
      </c>
      <c r="K644" s="27" t="s">
        <v>11866</v>
      </c>
      <c r="L644" s="27" t="s">
        <v>7186</v>
      </c>
      <c r="M644" s="30" t="s">
        <v>6531</v>
      </c>
      <c r="N644" s="27" t="s">
        <v>7187</v>
      </c>
      <c r="O644" s="23">
        <f>15637.72/2</f>
        <v>7818.86</v>
      </c>
      <c r="P644" s="23">
        <v>0</v>
      </c>
      <c r="Q644" s="23">
        <v>0</v>
      </c>
      <c r="R644" s="24">
        <v>7485.83</v>
      </c>
      <c r="S644" s="25">
        <v>0</v>
      </c>
      <c r="T644" s="32"/>
      <c r="U644" s="22" t="str">
        <f>IFERROR(VLOOKUP(B644,[1]Planilha1!$A$1:$B$34,2,FALSE),"Liberado")</f>
        <v>Pendente Revisão Trabalhista</v>
      </c>
      <c r="V644" s="31"/>
      <c r="W644" s="31"/>
      <c r="X644" s="31"/>
      <c r="Y644" s="31"/>
      <c r="Z644" s="31"/>
      <c r="AA644" s="31"/>
      <c r="AB644" s="31"/>
      <c r="AC644" s="31"/>
      <c r="AD644" s="31"/>
      <c r="AE644" s="31"/>
      <c r="AF644" s="31"/>
      <c r="AG644" s="31"/>
      <c r="AH644" s="31"/>
      <c r="AI644" s="31"/>
      <c r="AJ644" s="31"/>
      <c r="AK644" s="31"/>
      <c r="AL644" s="31"/>
      <c r="AM644" s="31"/>
      <c r="AN644" s="31"/>
      <c r="AO644" s="31"/>
      <c r="AP644" s="31"/>
      <c r="AQ644" s="31"/>
      <c r="AR644" s="31"/>
      <c r="AS644" s="31"/>
      <c r="AT644" s="31"/>
      <c r="AU644" s="31"/>
      <c r="AV644" s="31"/>
      <c r="AW644" s="31"/>
      <c r="AX644" s="31"/>
      <c r="AY644" s="31"/>
      <c r="AZ644" s="31"/>
      <c r="BA644" s="31"/>
    </row>
    <row r="645" spans="1:53" s="21" customFormat="1" ht="20.100000000000001" customHeight="1" x14ac:dyDescent="0.2">
      <c r="A645" s="27" t="s">
        <v>181</v>
      </c>
      <c r="B645" s="28" t="s">
        <v>256</v>
      </c>
      <c r="C645" s="27" t="s">
        <v>674</v>
      </c>
      <c r="D645" s="27" t="s">
        <v>2106</v>
      </c>
      <c r="E645" s="27" t="s">
        <v>7</v>
      </c>
      <c r="F645" s="27" t="s">
        <v>6507</v>
      </c>
      <c r="G645" s="27" t="s">
        <v>7202</v>
      </c>
      <c r="H645" s="27" t="s">
        <v>6535</v>
      </c>
      <c r="I645" s="29">
        <v>60000</v>
      </c>
      <c r="J645" s="27" t="s">
        <v>6510</v>
      </c>
      <c r="K645" s="27" t="s">
        <v>11875</v>
      </c>
      <c r="L645" s="27" t="s">
        <v>7128</v>
      </c>
      <c r="M645" s="30" t="s">
        <v>6531</v>
      </c>
      <c r="N645" s="27" t="s">
        <v>7203</v>
      </c>
      <c r="O645" s="23">
        <v>99310.95</v>
      </c>
      <c r="P645" s="23">
        <v>0</v>
      </c>
      <c r="Q645" s="23">
        <v>0</v>
      </c>
      <c r="R645" s="24">
        <v>23851.93</v>
      </c>
      <c r="S645" s="25">
        <v>0</v>
      </c>
      <c r="T645" s="32"/>
      <c r="U645" s="22" t="str">
        <f>IFERROR(VLOOKUP(B645,[1]Planilha1!$A$1:$B$34,2,FALSE),"Liberado")</f>
        <v>Pendente Revisão Trabalhista</v>
      </c>
      <c r="V645" s="31"/>
      <c r="W645" s="31"/>
      <c r="X645" s="31"/>
      <c r="Y645" s="31"/>
      <c r="Z645" s="31"/>
      <c r="AA645" s="31"/>
      <c r="AB645" s="31"/>
      <c r="AC645" s="31"/>
      <c r="AD645" s="31"/>
      <c r="AE645" s="31"/>
      <c r="AF645" s="31"/>
      <c r="AG645" s="31"/>
      <c r="AH645" s="31"/>
      <c r="AI645" s="31"/>
      <c r="AJ645" s="31"/>
      <c r="AK645" s="31"/>
      <c r="AL645" s="31"/>
      <c r="AM645" s="31"/>
      <c r="AN645" s="31"/>
      <c r="AO645" s="31"/>
      <c r="AP645" s="31"/>
      <c r="AQ645" s="31"/>
      <c r="AR645" s="31"/>
      <c r="AS645" s="31"/>
      <c r="AT645" s="31"/>
      <c r="AU645" s="31"/>
      <c r="AV645" s="31"/>
      <c r="AW645" s="31"/>
      <c r="AX645" s="31"/>
      <c r="AY645" s="31"/>
      <c r="AZ645" s="31"/>
      <c r="BA645" s="31"/>
    </row>
    <row r="646" spans="1:53" s="21" customFormat="1" ht="20.100000000000001" customHeight="1" x14ac:dyDescent="0.2">
      <c r="A646" s="27" t="s">
        <v>181</v>
      </c>
      <c r="B646" s="28" t="s">
        <v>256</v>
      </c>
      <c r="C646" s="27">
        <v>1</v>
      </c>
      <c r="D646" s="27" t="s">
        <v>2108</v>
      </c>
      <c r="E646" s="27" t="s">
        <v>7</v>
      </c>
      <c r="F646" s="27" t="s">
        <v>6507</v>
      </c>
      <c r="G646" s="27" t="s">
        <v>7205</v>
      </c>
      <c r="H646" s="27" t="s">
        <v>6535</v>
      </c>
      <c r="I646" s="29">
        <v>400000</v>
      </c>
      <c r="J646" s="27" t="s">
        <v>6510</v>
      </c>
      <c r="K646" s="27" t="s">
        <v>11877</v>
      </c>
      <c r="L646" s="27" t="s">
        <v>6585</v>
      </c>
      <c r="M646" s="30">
        <v>42214</v>
      </c>
      <c r="N646" s="27" t="s">
        <v>11878</v>
      </c>
      <c r="O646" s="23">
        <v>160588</v>
      </c>
      <c r="P646" s="23">
        <v>358770.47</v>
      </c>
      <c r="Q646" s="23">
        <v>0</v>
      </c>
      <c r="R646" s="24">
        <v>0</v>
      </c>
      <c r="S646" s="25">
        <v>0</v>
      </c>
      <c r="T646" s="32"/>
      <c r="U646" s="22" t="str">
        <f>IFERROR(VLOOKUP(B646,[1]Planilha1!$A$1:$B$34,2,FALSE),"Liberado")</f>
        <v>Pendente Revisão Trabalhista</v>
      </c>
      <c r="V646" s="31"/>
      <c r="W646" s="31"/>
      <c r="X646" s="31"/>
      <c r="Y646" s="31"/>
      <c r="Z646" s="31"/>
      <c r="AA646" s="31"/>
      <c r="AB646" s="31"/>
      <c r="AC646" s="31"/>
      <c r="AD646" s="31"/>
      <c r="AE646" s="31"/>
      <c r="AF646" s="31"/>
      <c r="AG646" s="31"/>
      <c r="AH646" s="31"/>
      <c r="AI646" s="31"/>
      <c r="AJ646" s="31"/>
      <c r="AK646" s="31"/>
      <c r="AL646" s="31"/>
      <c r="AM646" s="31"/>
      <c r="AN646" s="31"/>
      <c r="AO646" s="31"/>
      <c r="AP646" s="31"/>
      <c r="AQ646" s="31"/>
      <c r="AR646" s="31"/>
      <c r="AS646" s="31"/>
      <c r="AT646" s="31"/>
      <c r="AU646" s="31"/>
      <c r="AV646" s="31"/>
      <c r="AW646" s="31"/>
      <c r="AX646" s="31"/>
      <c r="AY646" s="31"/>
      <c r="AZ646" s="31"/>
      <c r="BA646" s="31"/>
    </row>
    <row r="647" spans="1:53" s="21" customFormat="1" ht="20.100000000000001" customHeight="1" x14ac:dyDescent="0.2">
      <c r="A647" s="27" t="s">
        <v>181</v>
      </c>
      <c r="B647" s="28" t="s">
        <v>256</v>
      </c>
      <c r="C647" s="27">
        <v>1</v>
      </c>
      <c r="D647" s="27" t="s">
        <v>2125</v>
      </c>
      <c r="E647" s="27" t="s">
        <v>7</v>
      </c>
      <c r="F647" s="27" t="s">
        <v>6507</v>
      </c>
      <c r="G647" s="27" t="s">
        <v>7234</v>
      </c>
      <c r="H647" s="27" t="s">
        <v>6538</v>
      </c>
      <c r="I647" s="29">
        <v>250000</v>
      </c>
      <c r="J647" s="27" t="s">
        <v>6510</v>
      </c>
      <c r="K647" s="27" t="s">
        <v>11899</v>
      </c>
      <c r="L647" s="27" t="s">
        <v>7265</v>
      </c>
      <c r="M647" s="30" t="s">
        <v>6531</v>
      </c>
      <c r="N647" s="27" t="s">
        <v>7235</v>
      </c>
      <c r="O647" s="23">
        <v>18310.439999999999</v>
      </c>
      <c r="P647" s="23">
        <v>0</v>
      </c>
      <c r="Q647" s="23">
        <v>0</v>
      </c>
      <c r="R647" s="24">
        <f>23257.48/2</f>
        <v>11628.74</v>
      </c>
      <c r="S647" s="25">
        <v>0</v>
      </c>
      <c r="T647" s="32"/>
      <c r="U647" s="22" t="str">
        <f>IFERROR(VLOOKUP(B647,[1]Planilha1!$A$1:$B$34,2,FALSE),"Liberado")</f>
        <v>Pendente Revisão Trabalhista</v>
      </c>
      <c r="V647" s="31"/>
      <c r="W647" s="31"/>
      <c r="X647" s="31"/>
      <c r="Y647" s="31"/>
      <c r="Z647" s="31"/>
      <c r="AA647" s="31"/>
      <c r="AB647" s="31"/>
      <c r="AC647" s="31"/>
      <c r="AD647" s="31"/>
      <c r="AE647" s="31"/>
      <c r="AF647" s="31"/>
      <c r="AG647" s="31"/>
      <c r="AH647" s="31"/>
      <c r="AI647" s="31"/>
      <c r="AJ647" s="31"/>
      <c r="AK647" s="31"/>
      <c r="AL647" s="31"/>
      <c r="AM647" s="31"/>
      <c r="AN647" s="31"/>
      <c r="AO647" s="31"/>
      <c r="AP647" s="31"/>
      <c r="AQ647" s="31"/>
      <c r="AR647" s="31"/>
      <c r="AS647" s="31"/>
      <c r="AT647" s="31"/>
      <c r="AU647" s="31"/>
      <c r="AV647" s="31"/>
      <c r="AW647" s="31"/>
      <c r="AX647" s="31"/>
      <c r="AY647" s="31"/>
      <c r="AZ647" s="31"/>
      <c r="BA647" s="31"/>
    </row>
    <row r="648" spans="1:53" s="21" customFormat="1" ht="20.100000000000001" customHeight="1" x14ac:dyDescent="0.2">
      <c r="A648" s="27" t="s">
        <v>181</v>
      </c>
      <c r="B648" s="28" t="s">
        <v>256</v>
      </c>
      <c r="C648" s="27">
        <v>4</v>
      </c>
      <c r="D648" s="27" t="s">
        <v>2125</v>
      </c>
      <c r="E648" s="27" t="s">
        <v>7</v>
      </c>
      <c r="F648" s="27" t="s">
        <v>6507</v>
      </c>
      <c r="G648" s="27" t="s">
        <v>7234</v>
      </c>
      <c r="H648" s="27" t="s">
        <v>6538</v>
      </c>
      <c r="I648" s="29">
        <v>250000</v>
      </c>
      <c r="J648" s="27" t="s">
        <v>6510</v>
      </c>
      <c r="K648" s="27" t="s">
        <v>11899</v>
      </c>
      <c r="L648" s="27" t="s">
        <v>7265</v>
      </c>
      <c r="M648" s="30" t="s">
        <v>6531</v>
      </c>
      <c r="N648" s="27" t="s">
        <v>7235</v>
      </c>
      <c r="O648" s="23">
        <v>18310.439999999999</v>
      </c>
      <c r="P648" s="23">
        <v>0</v>
      </c>
      <c r="Q648" s="23">
        <v>0</v>
      </c>
      <c r="R648" s="24">
        <f>23257.48/2</f>
        <v>11628.74</v>
      </c>
      <c r="S648" s="25">
        <v>0</v>
      </c>
      <c r="T648" s="32"/>
      <c r="U648" s="22" t="str">
        <f>IFERROR(VLOOKUP(B648,[1]Planilha1!$A$1:$B$34,2,FALSE),"Liberado")</f>
        <v>Pendente Revisão Trabalhista</v>
      </c>
      <c r="V648" s="31"/>
      <c r="W648" s="31"/>
      <c r="X648" s="31"/>
      <c r="Y648" s="31"/>
      <c r="Z648" s="31"/>
      <c r="AA648" s="31"/>
      <c r="AB648" s="31"/>
      <c r="AC648" s="31"/>
      <c r="AD648" s="31"/>
      <c r="AE648" s="31"/>
      <c r="AF648" s="31"/>
      <c r="AG648" s="31"/>
      <c r="AH648" s="31"/>
      <c r="AI648" s="31"/>
      <c r="AJ648" s="31"/>
      <c r="AK648" s="31"/>
      <c r="AL648" s="31"/>
      <c r="AM648" s="31"/>
      <c r="AN648" s="31"/>
      <c r="AO648" s="31"/>
      <c r="AP648" s="31"/>
      <c r="AQ648" s="31"/>
      <c r="AR648" s="31"/>
      <c r="AS648" s="31"/>
      <c r="AT648" s="31"/>
      <c r="AU648" s="31"/>
      <c r="AV648" s="31"/>
      <c r="AW648" s="31"/>
      <c r="AX648" s="31"/>
      <c r="AY648" s="31"/>
      <c r="AZ648" s="31"/>
      <c r="BA648" s="31"/>
    </row>
    <row r="649" spans="1:53" s="21" customFormat="1" ht="20.100000000000001" customHeight="1" x14ac:dyDescent="0.2">
      <c r="A649" s="27" t="s">
        <v>181</v>
      </c>
      <c r="B649" s="28" t="s">
        <v>256</v>
      </c>
      <c r="C649" s="27">
        <v>1</v>
      </c>
      <c r="D649" s="27" t="s">
        <v>2156</v>
      </c>
      <c r="E649" s="27" t="s">
        <v>7</v>
      </c>
      <c r="F649" s="27" t="s">
        <v>6507</v>
      </c>
      <c r="G649" s="27" t="s">
        <v>7279</v>
      </c>
      <c r="H649" s="27" t="s">
        <v>6538</v>
      </c>
      <c r="I649" s="29">
        <v>50000</v>
      </c>
      <c r="J649" s="27" t="s">
        <v>6510</v>
      </c>
      <c r="K649" s="27" t="s">
        <v>11945</v>
      </c>
      <c r="L649" s="27" t="s">
        <v>7038</v>
      </c>
      <c r="M649" s="30" t="s">
        <v>6531</v>
      </c>
      <c r="N649" s="27" t="s">
        <v>7281</v>
      </c>
      <c r="O649" s="23">
        <f>38297.86/2</f>
        <v>19148.93</v>
      </c>
      <c r="P649" s="23">
        <v>0</v>
      </c>
      <c r="Q649" s="23">
        <v>0</v>
      </c>
      <c r="R649" s="24">
        <v>21000</v>
      </c>
      <c r="S649" s="25">
        <v>0</v>
      </c>
      <c r="T649" s="32"/>
      <c r="U649" s="22" t="str">
        <f>IFERROR(VLOOKUP(B649,[1]Planilha1!$A$1:$B$34,2,FALSE),"Liberado")</f>
        <v>Pendente Revisão Trabalhista</v>
      </c>
      <c r="V649" s="31"/>
      <c r="W649" s="31"/>
      <c r="X649" s="31"/>
      <c r="Y649" s="31"/>
      <c r="Z649" s="31"/>
      <c r="AA649" s="31"/>
      <c r="AB649" s="31"/>
      <c r="AC649" s="31"/>
      <c r="AD649" s="31"/>
      <c r="AE649" s="31"/>
      <c r="AF649" s="31"/>
      <c r="AG649" s="31"/>
      <c r="AH649" s="31"/>
      <c r="AI649" s="31"/>
      <c r="AJ649" s="31"/>
      <c r="AK649" s="31"/>
      <c r="AL649" s="31"/>
      <c r="AM649" s="31"/>
      <c r="AN649" s="31"/>
      <c r="AO649" s="31"/>
      <c r="AP649" s="31"/>
      <c r="AQ649" s="31"/>
      <c r="AR649" s="31"/>
      <c r="AS649" s="31"/>
      <c r="AT649" s="31"/>
      <c r="AU649" s="31"/>
      <c r="AV649" s="31"/>
      <c r="AW649" s="31"/>
      <c r="AX649" s="31"/>
      <c r="AY649" s="31"/>
      <c r="AZ649" s="31"/>
      <c r="BA649" s="31"/>
    </row>
    <row r="650" spans="1:53" s="21" customFormat="1" ht="20.100000000000001" customHeight="1" x14ac:dyDescent="0.2">
      <c r="A650" s="27" t="s">
        <v>181</v>
      </c>
      <c r="B650" s="28" t="s">
        <v>256</v>
      </c>
      <c r="C650" s="27" t="s">
        <v>674</v>
      </c>
      <c r="D650" s="27" t="s">
        <v>2156</v>
      </c>
      <c r="E650" s="27" t="s">
        <v>7</v>
      </c>
      <c r="F650" s="27" t="s">
        <v>6507</v>
      </c>
      <c r="G650" s="27" t="s">
        <v>7279</v>
      </c>
      <c r="H650" s="27" t="s">
        <v>6538</v>
      </c>
      <c r="I650" s="29">
        <v>50000</v>
      </c>
      <c r="J650" s="27" t="s">
        <v>6510</v>
      </c>
      <c r="K650" s="27" t="s">
        <v>11945</v>
      </c>
      <c r="L650" s="27" t="s">
        <v>7038</v>
      </c>
      <c r="M650" s="30" t="s">
        <v>6531</v>
      </c>
      <c r="N650" s="27" t="s">
        <v>7281</v>
      </c>
      <c r="O650" s="23">
        <f>38297.86/2</f>
        <v>19148.93</v>
      </c>
      <c r="P650" s="23">
        <v>0</v>
      </c>
      <c r="Q650" s="23">
        <v>0</v>
      </c>
      <c r="R650" s="24">
        <v>21000</v>
      </c>
      <c r="S650" s="25">
        <v>0</v>
      </c>
      <c r="T650" s="32"/>
      <c r="U650" s="22" t="str">
        <f>IFERROR(VLOOKUP(B650,[1]Planilha1!$A$1:$B$34,2,FALSE),"Liberado")</f>
        <v>Pendente Revisão Trabalhista</v>
      </c>
      <c r="V650" s="31"/>
      <c r="W650" s="31"/>
      <c r="X650" s="31"/>
      <c r="Y650" s="31"/>
      <c r="Z650" s="31"/>
      <c r="AA650" s="31"/>
      <c r="AB650" s="31"/>
      <c r="AC650" s="31"/>
      <c r="AD650" s="31"/>
      <c r="AE650" s="31"/>
      <c r="AF650" s="31"/>
      <c r="AG650" s="31"/>
      <c r="AH650" s="31"/>
      <c r="AI650" s="31"/>
      <c r="AJ650" s="31"/>
      <c r="AK650" s="31"/>
      <c r="AL650" s="31"/>
      <c r="AM650" s="31"/>
      <c r="AN650" s="31"/>
      <c r="AO650" s="31"/>
      <c r="AP650" s="31"/>
      <c r="AQ650" s="31"/>
      <c r="AR650" s="31"/>
      <c r="AS650" s="31"/>
      <c r="AT650" s="31"/>
      <c r="AU650" s="31"/>
      <c r="AV650" s="31"/>
      <c r="AW650" s="31"/>
      <c r="AX650" s="31"/>
      <c r="AY650" s="31"/>
      <c r="AZ650" s="31"/>
      <c r="BA650" s="31"/>
    </row>
    <row r="651" spans="1:53" s="21" customFormat="1" ht="20.100000000000001" customHeight="1" x14ac:dyDescent="0.2">
      <c r="A651" s="27" t="s">
        <v>181</v>
      </c>
      <c r="B651" s="28" t="s">
        <v>256</v>
      </c>
      <c r="C651" s="27">
        <v>1</v>
      </c>
      <c r="D651" s="27" t="s">
        <v>2165</v>
      </c>
      <c r="E651" s="27" t="s">
        <v>7</v>
      </c>
      <c r="F651" s="27" t="s">
        <v>6507</v>
      </c>
      <c r="G651" s="27" t="s">
        <v>7295</v>
      </c>
      <c r="H651" s="27" t="s">
        <v>6538</v>
      </c>
      <c r="I651" s="29">
        <v>150000</v>
      </c>
      <c r="J651" s="27" t="s">
        <v>6510</v>
      </c>
      <c r="K651" s="27" t="s">
        <v>11959</v>
      </c>
      <c r="L651" s="27" t="s">
        <v>7265</v>
      </c>
      <c r="M651" s="30" t="s">
        <v>6531</v>
      </c>
      <c r="N651" s="27" t="s">
        <v>7296</v>
      </c>
      <c r="O651" s="23">
        <v>109479.95</v>
      </c>
      <c r="P651" s="23">
        <v>0</v>
      </c>
      <c r="Q651" s="23">
        <v>0</v>
      </c>
      <c r="R651" s="24">
        <f>248475.49/2</f>
        <v>124237.745</v>
      </c>
      <c r="S651" s="25">
        <v>0</v>
      </c>
      <c r="T651" s="32"/>
      <c r="U651" s="22" t="str">
        <f>IFERROR(VLOOKUP(B651,[1]Planilha1!$A$1:$B$34,2,FALSE),"Liberado")</f>
        <v>Pendente Revisão Trabalhista</v>
      </c>
      <c r="V651" s="31"/>
      <c r="W651" s="31"/>
      <c r="X651" s="31"/>
      <c r="Y651" s="31"/>
      <c r="Z651" s="31"/>
      <c r="AA651" s="31"/>
      <c r="AB651" s="31"/>
      <c r="AC651" s="31"/>
      <c r="AD651" s="31"/>
      <c r="AE651" s="31"/>
      <c r="AF651" s="31"/>
      <c r="AG651" s="31"/>
      <c r="AH651" s="31"/>
      <c r="AI651" s="31"/>
      <c r="AJ651" s="31"/>
      <c r="AK651" s="31"/>
      <c r="AL651" s="31"/>
      <c r="AM651" s="31"/>
      <c r="AN651" s="31"/>
      <c r="AO651" s="31"/>
      <c r="AP651" s="31"/>
      <c r="AQ651" s="31"/>
      <c r="AR651" s="31"/>
      <c r="AS651" s="31"/>
      <c r="AT651" s="31"/>
      <c r="AU651" s="31"/>
      <c r="AV651" s="31"/>
      <c r="AW651" s="31"/>
      <c r="AX651" s="31"/>
      <c r="AY651" s="31"/>
      <c r="AZ651" s="31"/>
      <c r="BA651" s="31"/>
    </row>
    <row r="652" spans="1:53" s="21" customFormat="1" ht="20.100000000000001" customHeight="1" x14ac:dyDescent="0.2">
      <c r="A652" s="27" t="s">
        <v>181</v>
      </c>
      <c r="B652" s="28" t="s">
        <v>256</v>
      </c>
      <c r="C652" s="27" t="s">
        <v>634</v>
      </c>
      <c r="D652" s="27" t="s">
        <v>2165</v>
      </c>
      <c r="E652" s="27" t="s">
        <v>7</v>
      </c>
      <c r="F652" s="27" t="s">
        <v>6507</v>
      </c>
      <c r="G652" s="27" t="s">
        <v>7295</v>
      </c>
      <c r="H652" s="27" t="s">
        <v>6538</v>
      </c>
      <c r="I652" s="29">
        <v>150000</v>
      </c>
      <c r="J652" s="27" t="s">
        <v>6510</v>
      </c>
      <c r="K652" s="27" t="s">
        <v>11959</v>
      </c>
      <c r="L652" s="27" t="s">
        <v>7265</v>
      </c>
      <c r="M652" s="30" t="s">
        <v>6531</v>
      </c>
      <c r="N652" s="27" t="s">
        <v>7296</v>
      </c>
      <c r="O652" s="23">
        <v>109479.95</v>
      </c>
      <c r="P652" s="23">
        <v>0</v>
      </c>
      <c r="Q652" s="23">
        <v>0</v>
      </c>
      <c r="R652" s="24">
        <f>248475.49/2</f>
        <v>124237.745</v>
      </c>
      <c r="S652" s="25">
        <v>0</v>
      </c>
      <c r="T652" s="32"/>
      <c r="U652" s="22" t="str">
        <f>IFERROR(VLOOKUP(B652,[1]Planilha1!$A$1:$B$34,2,FALSE),"Liberado")</f>
        <v>Pendente Revisão Trabalhista</v>
      </c>
      <c r="V652" s="31"/>
      <c r="W652" s="31"/>
      <c r="X652" s="31"/>
      <c r="Y652" s="31"/>
      <c r="Z652" s="31"/>
      <c r="AA652" s="31"/>
      <c r="AB652" s="31"/>
      <c r="AC652" s="31"/>
      <c r="AD652" s="31"/>
      <c r="AE652" s="31"/>
      <c r="AF652" s="31"/>
      <c r="AG652" s="31"/>
      <c r="AH652" s="31"/>
      <c r="AI652" s="31"/>
      <c r="AJ652" s="31"/>
      <c r="AK652" s="31"/>
      <c r="AL652" s="31"/>
      <c r="AM652" s="31"/>
      <c r="AN652" s="31"/>
      <c r="AO652" s="31"/>
      <c r="AP652" s="31"/>
      <c r="AQ652" s="31"/>
      <c r="AR652" s="31"/>
      <c r="AS652" s="31"/>
      <c r="AT652" s="31"/>
      <c r="AU652" s="31"/>
      <c r="AV652" s="31"/>
      <c r="AW652" s="31"/>
      <c r="AX652" s="31"/>
      <c r="AY652" s="31"/>
      <c r="AZ652" s="31"/>
      <c r="BA652" s="31"/>
    </row>
    <row r="653" spans="1:53" s="21" customFormat="1" ht="20.100000000000001" customHeight="1" x14ac:dyDescent="0.2">
      <c r="A653" s="27" t="s">
        <v>181</v>
      </c>
      <c r="B653" s="28" t="s">
        <v>256</v>
      </c>
      <c r="C653" s="27" t="s">
        <v>337</v>
      </c>
      <c r="D653" s="27" t="s">
        <v>2175</v>
      </c>
      <c r="E653" s="27" t="s">
        <v>7</v>
      </c>
      <c r="F653" s="27" t="s">
        <v>6507</v>
      </c>
      <c r="G653" s="27" t="s">
        <v>7308</v>
      </c>
      <c r="H653" s="27" t="s">
        <v>6712</v>
      </c>
      <c r="I653" s="29">
        <v>50000</v>
      </c>
      <c r="J653" s="27" t="s">
        <v>6510</v>
      </c>
      <c r="K653" s="27" t="s">
        <v>11977</v>
      </c>
      <c r="L653" s="27" t="s">
        <v>6684</v>
      </c>
      <c r="M653" s="30" t="s">
        <v>6531</v>
      </c>
      <c r="N653" s="27" t="s">
        <v>7097</v>
      </c>
      <c r="O653" s="23">
        <v>165720.07999999999</v>
      </c>
      <c r="P653" s="23">
        <v>0</v>
      </c>
      <c r="Q653" s="23">
        <v>0</v>
      </c>
      <c r="R653" s="24">
        <v>26103.06</v>
      </c>
      <c r="S653" s="25">
        <v>0</v>
      </c>
      <c r="T653" s="32"/>
      <c r="U653" s="22" t="str">
        <f>IFERROR(VLOOKUP(B653,[1]Planilha1!$A$1:$B$34,2,FALSE),"Liberado")</f>
        <v>Pendente Revisão Trabalhista</v>
      </c>
      <c r="V653" s="31"/>
      <c r="W653" s="31"/>
      <c r="X653" s="31"/>
      <c r="Y653" s="31"/>
      <c r="Z653" s="31"/>
      <c r="AA653" s="31"/>
      <c r="AB653" s="31"/>
      <c r="AC653" s="31"/>
      <c r="AD653" s="31"/>
      <c r="AE653" s="31"/>
      <c r="AF653" s="31"/>
      <c r="AG653" s="31"/>
      <c r="AH653" s="31"/>
      <c r="AI653" s="31"/>
      <c r="AJ653" s="31"/>
      <c r="AK653" s="31"/>
      <c r="AL653" s="31"/>
      <c r="AM653" s="31"/>
      <c r="AN653" s="31"/>
      <c r="AO653" s="31"/>
      <c r="AP653" s="31"/>
      <c r="AQ653" s="31"/>
      <c r="AR653" s="31"/>
      <c r="AS653" s="31"/>
      <c r="AT653" s="31"/>
      <c r="AU653" s="31"/>
      <c r="AV653" s="31"/>
      <c r="AW653" s="31"/>
      <c r="AX653" s="31"/>
      <c r="AY653" s="31"/>
      <c r="AZ653" s="31"/>
      <c r="BA653" s="31"/>
    </row>
    <row r="654" spans="1:53" s="21" customFormat="1" ht="20.100000000000001" customHeight="1" x14ac:dyDescent="0.2">
      <c r="A654" s="27" t="s">
        <v>181</v>
      </c>
      <c r="B654" s="28" t="s">
        <v>256</v>
      </c>
      <c r="C654" s="27">
        <v>1</v>
      </c>
      <c r="D654" s="27" t="s">
        <v>2181</v>
      </c>
      <c r="E654" s="27" t="s">
        <v>7</v>
      </c>
      <c r="F654" s="27" t="s">
        <v>6507</v>
      </c>
      <c r="G654" s="27" t="s">
        <v>7319</v>
      </c>
      <c r="H654" s="27" t="s">
        <v>6576</v>
      </c>
      <c r="I654" s="29">
        <v>25000</v>
      </c>
      <c r="J654" s="27" t="s">
        <v>6510</v>
      </c>
      <c r="K654" s="27" t="s">
        <v>11984</v>
      </c>
      <c r="L654" s="27" t="s">
        <v>7144</v>
      </c>
      <c r="M654" s="30">
        <v>41190</v>
      </c>
      <c r="N654" s="27" t="s">
        <v>7320</v>
      </c>
      <c r="O654" s="23">
        <f>71993.93/2</f>
        <v>35996.964999999997</v>
      </c>
      <c r="P654" s="23">
        <f>25680.09/2</f>
        <v>12840.045</v>
      </c>
      <c r="Q654" s="23">
        <v>0</v>
      </c>
      <c r="R654" s="24">
        <v>133089.5</v>
      </c>
      <c r="S654" s="25">
        <v>0</v>
      </c>
      <c r="T654" s="32"/>
      <c r="U654" s="22" t="str">
        <f>IFERROR(VLOOKUP(B654,[1]Planilha1!$A$1:$B$34,2,FALSE),"Liberado")</f>
        <v>Pendente Revisão Trabalhista</v>
      </c>
      <c r="V654" s="31"/>
      <c r="W654" s="31"/>
      <c r="X654" s="31"/>
      <c r="Y654" s="31"/>
      <c r="Z654" s="31"/>
      <c r="AA654" s="31"/>
      <c r="AB654" s="31"/>
      <c r="AC654" s="31"/>
      <c r="AD654" s="31"/>
      <c r="AE654" s="31"/>
      <c r="AF654" s="31"/>
      <c r="AG654" s="31"/>
      <c r="AH654" s="31"/>
      <c r="AI654" s="31"/>
      <c r="AJ654" s="31"/>
      <c r="AK654" s="31"/>
      <c r="AL654" s="31"/>
      <c r="AM654" s="31"/>
      <c r="AN654" s="31"/>
      <c r="AO654" s="31"/>
      <c r="AP654" s="31"/>
      <c r="AQ654" s="31"/>
      <c r="AR654" s="31"/>
      <c r="AS654" s="31"/>
      <c r="AT654" s="31"/>
      <c r="AU654" s="31"/>
      <c r="AV654" s="31"/>
      <c r="AW654" s="31"/>
      <c r="AX654" s="31"/>
      <c r="AY654" s="31"/>
      <c r="AZ654" s="31"/>
      <c r="BA654" s="31"/>
    </row>
    <row r="655" spans="1:53" s="21" customFormat="1" ht="20.100000000000001" customHeight="1" x14ac:dyDescent="0.2">
      <c r="A655" s="27" t="s">
        <v>181</v>
      </c>
      <c r="B655" s="28" t="s">
        <v>256</v>
      </c>
      <c r="C655" s="27" t="s">
        <v>534</v>
      </c>
      <c r="D655" s="27" t="s">
        <v>2181</v>
      </c>
      <c r="E655" s="27" t="s">
        <v>7</v>
      </c>
      <c r="F655" s="27" t="s">
        <v>6507</v>
      </c>
      <c r="G655" s="27" t="s">
        <v>7319</v>
      </c>
      <c r="H655" s="27" t="s">
        <v>6576</v>
      </c>
      <c r="I655" s="29">
        <v>25000</v>
      </c>
      <c r="J655" s="27" t="s">
        <v>6510</v>
      </c>
      <c r="K655" s="27" t="s">
        <v>11984</v>
      </c>
      <c r="L655" s="27" t="s">
        <v>7144</v>
      </c>
      <c r="M655" s="30">
        <v>41190</v>
      </c>
      <c r="N655" s="27" t="s">
        <v>7320</v>
      </c>
      <c r="O655" s="23">
        <f>71993.93/2</f>
        <v>35996.964999999997</v>
      </c>
      <c r="P655" s="23">
        <f>25680.09/2</f>
        <v>12840.045</v>
      </c>
      <c r="Q655" s="23">
        <v>0</v>
      </c>
      <c r="R655" s="24">
        <v>133089.5</v>
      </c>
      <c r="S655" s="25">
        <v>0</v>
      </c>
      <c r="T655" s="32"/>
      <c r="U655" s="22" t="str">
        <f>IFERROR(VLOOKUP(B655,[1]Planilha1!$A$1:$B$34,2,FALSE),"Liberado")</f>
        <v>Pendente Revisão Trabalhista</v>
      </c>
      <c r="V655" s="31"/>
      <c r="W655" s="31"/>
      <c r="X655" s="31"/>
      <c r="Y655" s="31"/>
      <c r="Z655" s="31"/>
      <c r="AA655" s="31"/>
      <c r="AB655" s="31"/>
      <c r="AC655" s="31"/>
      <c r="AD655" s="31"/>
      <c r="AE655" s="31"/>
      <c r="AF655" s="31"/>
      <c r="AG655" s="31"/>
      <c r="AH655" s="31"/>
      <c r="AI655" s="31"/>
      <c r="AJ655" s="31"/>
      <c r="AK655" s="31"/>
      <c r="AL655" s="31"/>
      <c r="AM655" s="31"/>
      <c r="AN655" s="31"/>
      <c r="AO655" s="31"/>
      <c r="AP655" s="31"/>
      <c r="AQ655" s="31"/>
      <c r="AR655" s="31"/>
      <c r="AS655" s="31"/>
      <c r="AT655" s="31"/>
      <c r="AU655" s="31"/>
      <c r="AV655" s="31"/>
      <c r="AW655" s="31"/>
      <c r="AX655" s="31"/>
      <c r="AY655" s="31"/>
      <c r="AZ655" s="31"/>
      <c r="BA655" s="31"/>
    </row>
    <row r="656" spans="1:53" s="21" customFormat="1" ht="20.100000000000001" customHeight="1" x14ac:dyDescent="0.2">
      <c r="A656" s="27" t="s">
        <v>181</v>
      </c>
      <c r="B656" s="28" t="s">
        <v>256</v>
      </c>
      <c r="C656" s="27">
        <v>1</v>
      </c>
      <c r="D656" s="27" t="s">
        <v>2197</v>
      </c>
      <c r="E656" s="27" t="s">
        <v>7</v>
      </c>
      <c r="F656" s="27" t="s">
        <v>6507</v>
      </c>
      <c r="G656" s="27" t="s">
        <v>7345</v>
      </c>
      <c r="H656" s="27" t="s">
        <v>6535</v>
      </c>
      <c r="I656" s="29">
        <v>20000</v>
      </c>
      <c r="J656" s="27" t="s">
        <v>6630</v>
      </c>
      <c r="K656" s="27" t="s">
        <v>12009</v>
      </c>
      <c r="L656" s="27" t="s">
        <v>6585</v>
      </c>
      <c r="M656" s="30" t="s">
        <v>6531</v>
      </c>
      <c r="N656" s="27" t="s">
        <v>12006</v>
      </c>
      <c r="O656" s="33">
        <f>129745.96/2</f>
        <v>64872.98</v>
      </c>
      <c r="P656" s="33">
        <f>20713.85/2</f>
        <v>10356.924999999999</v>
      </c>
      <c r="Q656" s="33">
        <v>0</v>
      </c>
      <c r="R656" s="29">
        <v>13196.42</v>
      </c>
      <c r="S656" s="29">
        <v>0</v>
      </c>
      <c r="T656" s="32"/>
      <c r="U656" s="22" t="str">
        <f>IFERROR(VLOOKUP(B656,[1]Planilha1!$A$1:$B$34,2,FALSE),"Liberado")</f>
        <v>Pendente Revisão Trabalhista</v>
      </c>
      <c r="V656" s="31"/>
      <c r="W656" s="31"/>
      <c r="X656" s="31"/>
      <c r="Y656" s="31"/>
      <c r="Z656" s="31"/>
      <c r="AA656" s="31"/>
      <c r="AB656" s="31"/>
      <c r="AC656" s="31"/>
      <c r="AD656" s="31"/>
      <c r="AE656" s="31"/>
      <c r="AF656" s="31"/>
      <c r="AG656" s="31"/>
      <c r="AH656" s="31"/>
      <c r="AI656" s="31"/>
      <c r="AJ656" s="31"/>
      <c r="AK656" s="31"/>
      <c r="AL656" s="31"/>
      <c r="AM656" s="31"/>
      <c r="AN656" s="31"/>
      <c r="AO656" s="31"/>
      <c r="AP656" s="31"/>
      <c r="AQ656" s="31"/>
      <c r="AR656" s="31"/>
      <c r="AS656" s="31"/>
      <c r="AT656" s="31"/>
      <c r="AU656" s="31"/>
      <c r="AV656" s="31"/>
      <c r="AW656" s="31"/>
      <c r="AX656" s="31"/>
      <c r="AY656" s="31"/>
      <c r="AZ656" s="31"/>
      <c r="BA656" s="31"/>
    </row>
    <row r="657" spans="1:53" s="21" customFormat="1" ht="20.100000000000001" customHeight="1" x14ac:dyDescent="0.2">
      <c r="A657" s="27" t="s">
        <v>181</v>
      </c>
      <c r="B657" s="28" t="s">
        <v>256</v>
      </c>
      <c r="C657" s="27" t="s">
        <v>674</v>
      </c>
      <c r="D657" s="27" t="s">
        <v>2197</v>
      </c>
      <c r="E657" s="27" t="s">
        <v>7</v>
      </c>
      <c r="F657" s="27" t="s">
        <v>6507</v>
      </c>
      <c r="G657" s="27" t="s">
        <v>7345</v>
      </c>
      <c r="H657" s="27" t="s">
        <v>6535</v>
      </c>
      <c r="I657" s="29">
        <v>20000</v>
      </c>
      <c r="J657" s="27" t="s">
        <v>6630</v>
      </c>
      <c r="K657" s="27" t="s">
        <v>12009</v>
      </c>
      <c r="L657" s="27" t="s">
        <v>6585</v>
      </c>
      <c r="M657" s="30" t="s">
        <v>6531</v>
      </c>
      <c r="N657" s="27" t="s">
        <v>12006</v>
      </c>
      <c r="O657" s="33">
        <f>129745.96/2</f>
        <v>64872.98</v>
      </c>
      <c r="P657" s="33">
        <f>20713.85/2</f>
        <v>10356.924999999999</v>
      </c>
      <c r="Q657" s="33">
        <v>0</v>
      </c>
      <c r="R657" s="29">
        <v>13196.42</v>
      </c>
      <c r="S657" s="29">
        <v>0</v>
      </c>
      <c r="T657" s="32"/>
      <c r="U657" s="22" t="str">
        <f>IFERROR(VLOOKUP(B657,[1]Planilha1!$A$1:$B$34,2,FALSE),"Liberado")</f>
        <v>Pendente Revisão Trabalhista</v>
      </c>
      <c r="V657" s="31"/>
      <c r="W657" s="31"/>
      <c r="X657" s="31"/>
      <c r="Y657" s="31"/>
      <c r="Z657" s="31"/>
      <c r="AA657" s="31"/>
      <c r="AB657" s="31"/>
      <c r="AC657" s="31"/>
      <c r="AD657" s="31"/>
      <c r="AE657" s="31"/>
      <c r="AF657" s="31"/>
      <c r="AG657" s="31"/>
      <c r="AH657" s="31"/>
      <c r="AI657" s="31"/>
      <c r="AJ657" s="31"/>
      <c r="AK657" s="31"/>
      <c r="AL657" s="31"/>
      <c r="AM657" s="31"/>
      <c r="AN657" s="31"/>
      <c r="AO657" s="31"/>
      <c r="AP657" s="31"/>
      <c r="AQ657" s="31"/>
      <c r="AR657" s="31"/>
      <c r="AS657" s="31"/>
      <c r="AT657" s="31"/>
      <c r="AU657" s="31"/>
      <c r="AV657" s="31"/>
      <c r="AW657" s="31"/>
      <c r="AX657" s="31"/>
      <c r="AY657" s="31"/>
      <c r="AZ657" s="31"/>
      <c r="BA657" s="31"/>
    </row>
    <row r="658" spans="1:53" s="21" customFormat="1" ht="20.100000000000001" customHeight="1" x14ac:dyDescent="0.2">
      <c r="A658" s="27" t="s">
        <v>181</v>
      </c>
      <c r="B658" s="28" t="s">
        <v>256</v>
      </c>
      <c r="C658" s="27" t="s">
        <v>427</v>
      </c>
      <c r="D658" s="27" t="s">
        <v>2206</v>
      </c>
      <c r="E658" s="27" t="s">
        <v>7</v>
      </c>
      <c r="F658" s="27" t="s">
        <v>6507</v>
      </c>
      <c r="G658" s="27" t="s">
        <v>7360</v>
      </c>
      <c r="H658" s="27" t="s">
        <v>7361</v>
      </c>
      <c r="I658" s="29">
        <v>100000</v>
      </c>
      <c r="J658" s="27" t="s">
        <v>6510</v>
      </c>
      <c r="K658" s="27" t="s">
        <v>12022</v>
      </c>
      <c r="L658" s="27" t="s">
        <v>7051</v>
      </c>
      <c r="M658" s="30" t="s">
        <v>6531</v>
      </c>
      <c r="N658" s="27" t="s">
        <v>7362</v>
      </c>
      <c r="O658" s="33">
        <v>56498.63</v>
      </c>
      <c r="P658" s="33">
        <v>0</v>
      </c>
      <c r="Q658" s="33">
        <v>0</v>
      </c>
      <c r="R658" s="29">
        <v>19794.63</v>
      </c>
      <c r="S658" s="29">
        <v>0</v>
      </c>
      <c r="T658" s="32"/>
      <c r="U658" s="22" t="str">
        <f>IFERROR(VLOOKUP(B658,[1]Planilha1!$A$1:$B$34,2,FALSE),"Liberado")</f>
        <v>Pendente Revisão Trabalhista</v>
      </c>
      <c r="V658" s="31"/>
      <c r="W658" s="31"/>
      <c r="X658" s="31"/>
      <c r="Y658" s="31"/>
      <c r="Z658" s="31"/>
      <c r="AA658" s="31"/>
      <c r="AB658" s="31"/>
      <c r="AC658" s="31"/>
      <c r="AD658" s="31"/>
      <c r="AE658" s="31"/>
      <c r="AF658" s="31"/>
      <c r="AG658" s="31"/>
      <c r="AH658" s="31"/>
      <c r="AI658" s="31"/>
      <c r="AJ658" s="31"/>
      <c r="AK658" s="31"/>
      <c r="AL658" s="31"/>
      <c r="AM658" s="31"/>
      <c r="AN658" s="31"/>
      <c r="AO658" s="31"/>
      <c r="AP658" s="31"/>
      <c r="AQ658" s="31"/>
      <c r="AR658" s="31"/>
      <c r="AS658" s="31"/>
      <c r="AT658" s="31"/>
      <c r="AU658" s="31"/>
      <c r="AV658" s="31"/>
      <c r="AW658" s="31"/>
      <c r="AX658" s="31"/>
      <c r="AY658" s="31"/>
      <c r="AZ658" s="31"/>
      <c r="BA658" s="31"/>
    </row>
    <row r="659" spans="1:53" s="21" customFormat="1" ht="20.100000000000001" customHeight="1" x14ac:dyDescent="0.2">
      <c r="A659" s="27" t="s">
        <v>181</v>
      </c>
      <c r="B659" s="28" t="s">
        <v>256</v>
      </c>
      <c r="C659" s="27">
        <v>1</v>
      </c>
      <c r="D659" s="27" t="s">
        <v>2206</v>
      </c>
      <c r="E659" s="27" t="s">
        <v>7</v>
      </c>
      <c r="F659" s="27" t="s">
        <v>6507</v>
      </c>
      <c r="G659" s="27" t="s">
        <v>7360</v>
      </c>
      <c r="H659" s="27" t="s">
        <v>7361</v>
      </c>
      <c r="I659" s="29">
        <v>100000</v>
      </c>
      <c r="J659" s="27" t="s">
        <v>6510</v>
      </c>
      <c r="K659" s="27" t="s">
        <v>12022</v>
      </c>
      <c r="L659" s="27" t="s">
        <v>7051</v>
      </c>
      <c r="M659" s="30" t="s">
        <v>6531</v>
      </c>
      <c r="N659" s="27" t="s">
        <v>7362</v>
      </c>
      <c r="O659" s="33">
        <v>71331.350000000006</v>
      </c>
      <c r="P659" s="33">
        <v>0</v>
      </c>
      <c r="Q659" s="33">
        <v>0</v>
      </c>
      <c r="R659" s="29">
        <v>0</v>
      </c>
      <c r="S659" s="29">
        <v>0</v>
      </c>
      <c r="T659" s="32"/>
      <c r="U659" s="22" t="str">
        <f>IFERROR(VLOOKUP(B659,[1]Planilha1!$A$1:$B$34,2,FALSE),"Liberado")</f>
        <v>Pendente Revisão Trabalhista</v>
      </c>
      <c r="V659" s="45"/>
      <c r="W659" s="45"/>
      <c r="X659" s="45"/>
      <c r="Y659" s="45"/>
      <c r="Z659" s="45"/>
      <c r="AA659" s="45"/>
      <c r="AB659" s="45"/>
      <c r="AC659" s="45"/>
      <c r="AD659" s="45"/>
      <c r="AE659" s="45"/>
      <c r="AF659" s="45"/>
      <c r="AG659" s="45"/>
      <c r="AH659" s="45"/>
      <c r="AI659" s="45"/>
      <c r="AJ659" s="45"/>
      <c r="AK659" s="45"/>
      <c r="AL659" s="45"/>
      <c r="AM659" s="45"/>
      <c r="AN659" s="45"/>
      <c r="AO659" s="45"/>
      <c r="AP659" s="45"/>
      <c r="AQ659" s="45"/>
      <c r="AR659" s="45"/>
      <c r="AS659" s="45"/>
      <c r="AT659" s="45"/>
      <c r="AU659" s="45"/>
      <c r="AV659" s="45"/>
      <c r="AW659" s="45"/>
      <c r="AX659" s="45"/>
      <c r="AY659" s="45"/>
      <c r="AZ659" s="45"/>
      <c r="BA659" s="45"/>
    </row>
    <row r="660" spans="1:53" s="21" customFormat="1" ht="20.100000000000001" customHeight="1" x14ac:dyDescent="0.2">
      <c r="A660" s="27" t="s">
        <v>181</v>
      </c>
      <c r="B660" s="28" t="s">
        <v>256</v>
      </c>
      <c r="C660" s="27">
        <v>9</v>
      </c>
      <c r="D660" s="27" t="s">
        <v>2206</v>
      </c>
      <c r="E660" s="27" t="s">
        <v>7</v>
      </c>
      <c r="F660" s="27" t="s">
        <v>6507</v>
      </c>
      <c r="G660" s="27" t="s">
        <v>7360</v>
      </c>
      <c r="H660" s="27" t="s">
        <v>7361</v>
      </c>
      <c r="I660" s="29">
        <v>100000</v>
      </c>
      <c r="J660" s="27" t="s">
        <v>6510</v>
      </c>
      <c r="K660" s="27" t="s">
        <v>12022</v>
      </c>
      <c r="L660" s="27" t="s">
        <v>7051</v>
      </c>
      <c r="M660" s="30" t="s">
        <v>6531</v>
      </c>
      <c r="N660" s="27" t="s">
        <v>7362</v>
      </c>
      <c r="O660" s="33">
        <v>17340.28</v>
      </c>
      <c r="P660" s="33">
        <v>0</v>
      </c>
      <c r="Q660" s="33">
        <v>0</v>
      </c>
      <c r="R660" s="29">
        <v>0</v>
      </c>
      <c r="S660" s="29">
        <v>0</v>
      </c>
      <c r="T660" s="32"/>
      <c r="U660" s="22" t="str">
        <f>IFERROR(VLOOKUP(B660,[1]Planilha1!$A$1:$B$34,2,FALSE),"Liberado")</f>
        <v>Pendente Revisão Trabalhista</v>
      </c>
      <c r="V660" s="45"/>
      <c r="W660" s="45"/>
      <c r="X660" s="45"/>
      <c r="Y660" s="45"/>
      <c r="Z660" s="45"/>
      <c r="AA660" s="45"/>
      <c r="AB660" s="45"/>
      <c r="AC660" s="45"/>
      <c r="AD660" s="45"/>
      <c r="AE660" s="45"/>
      <c r="AF660" s="45"/>
      <c r="AG660" s="45"/>
      <c r="AH660" s="45"/>
      <c r="AI660" s="45"/>
      <c r="AJ660" s="45"/>
      <c r="AK660" s="45"/>
      <c r="AL660" s="45"/>
      <c r="AM660" s="45"/>
      <c r="AN660" s="45"/>
      <c r="AO660" s="45"/>
      <c r="AP660" s="45"/>
      <c r="AQ660" s="45"/>
      <c r="AR660" s="45"/>
      <c r="AS660" s="45"/>
      <c r="AT660" s="45"/>
      <c r="AU660" s="45"/>
      <c r="AV660" s="45"/>
      <c r="AW660" s="45"/>
      <c r="AX660" s="45"/>
      <c r="AY660" s="45"/>
      <c r="AZ660" s="45"/>
      <c r="BA660" s="45"/>
    </row>
    <row r="661" spans="1:53" s="21" customFormat="1" ht="20.100000000000001" customHeight="1" x14ac:dyDescent="0.2">
      <c r="A661" s="40" t="s">
        <v>181</v>
      </c>
      <c r="B661" s="41" t="s">
        <v>256</v>
      </c>
      <c r="C661" s="14">
        <v>1</v>
      </c>
      <c r="D661" s="40" t="s">
        <v>2221</v>
      </c>
      <c r="E661" s="42" t="s">
        <v>2220</v>
      </c>
      <c r="F661" s="43" t="s">
        <v>7389</v>
      </c>
      <c r="G661" s="36" t="s">
        <v>7448</v>
      </c>
      <c r="H661" s="40" t="s">
        <v>2221</v>
      </c>
      <c r="I661" s="44">
        <v>69535.3</v>
      </c>
      <c r="J661" s="40" t="s">
        <v>7391</v>
      </c>
      <c r="K661" s="40" t="s">
        <v>7401</v>
      </c>
      <c r="L661" s="40" t="s">
        <v>7431</v>
      </c>
      <c r="M661" s="42" t="s">
        <v>40</v>
      </c>
      <c r="N661" s="40" t="s">
        <v>7852</v>
      </c>
      <c r="O661" s="23">
        <v>0</v>
      </c>
      <c r="P661" s="23">
        <v>69535.3</v>
      </c>
      <c r="Q661" s="23">
        <v>0</v>
      </c>
      <c r="R661" s="24">
        <v>0</v>
      </c>
      <c r="S661" s="25">
        <v>0</v>
      </c>
      <c r="T661" s="32"/>
      <c r="U661" s="22" t="str">
        <f>IFERROR(VLOOKUP(B661,[1]Planilha1!$A$1:$B$34,2,FALSE),"Liberado")</f>
        <v>Pendente Revisão Trabalhista</v>
      </c>
      <c r="V661" s="45"/>
      <c r="W661" s="45"/>
      <c r="X661" s="45"/>
      <c r="Y661" s="45"/>
      <c r="Z661" s="45"/>
      <c r="AA661" s="45"/>
      <c r="AB661" s="45"/>
      <c r="AC661" s="45"/>
      <c r="AD661" s="45"/>
      <c r="AE661" s="45"/>
      <c r="AF661" s="45"/>
      <c r="AG661" s="45"/>
      <c r="AH661" s="45"/>
      <c r="AI661" s="45"/>
      <c r="AJ661" s="45"/>
      <c r="AK661" s="45"/>
      <c r="AL661" s="45"/>
      <c r="AM661" s="45"/>
      <c r="AN661" s="45"/>
      <c r="AO661" s="45"/>
      <c r="AP661" s="45"/>
      <c r="AQ661" s="45"/>
      <c r="AR661" s="45"/>
      <c r="AS661" s="45"/>
      <c r="AT661" s="45"/>
      <c r="AU661" s="45"/>
      <c r="AV661" s="45"/>
      <c r="AW661" s="45"/>
      <c r="AX661" s="45"/>
      <c r="AY661" s="45"/>
      <c r="AZ661" s="45"/>
      <c r="BA661" s="45"/>
    </row>
    <row r="662" spans="1:53" s="21" customFormat="1" ht="20.100000000000001" customHeight="1" x14ac:dyDescent="0.2">
      <c r="A662" s="40" t="s">
        <v>181</v>
      </c>
      <c r="B662" s="41" t="s">
        <v>256</v>
      </c>
      <c r="C662" s="14">
        <v>1</v>
      </c>
      <c r="D662" s="40" t="s">
        <v>2222</v>
      </c>
      <c r="E662" s="42" t="s">
        <v>2220</v>
      </c>
      <c r="F662" s="43" t="s">
        <v>7389</v>
      </c>
      <c r="G662" s="36">
        <v>38811065</v>
      </c>
      <c r="H662" s="40" t="s">
        <v>2222</v>
      </c>
      <c r="I662" s="44">
        <v>189915.13</v>
      </c>
      <c r="J662" s="40" t="s">
        <v>7400</v>
      </c>
      <c r="K662" s="40" t="s">
        <v>7415</v>
      </c>
      <c r="L662" s="40" t="s">
        <v>7416</v>
      </c>
      <c r="M662" s="42" t="s">
        <v>40</v>
      </c>
      <c r="N662" s="40" t="s">
        <v>7852</v>
      </c>
      <c r="O662" s="23">
        <v>0</v>
      </c>
      <c r="P662" s="23">
        <v>189915.13</v>
      </c>
      <c r="Q662" s="23">
        <v>0</v>
      </c>
      <c r="R662" s="24">
        <v>0</v>
      </c>
      <c r="S662" s="25">
        <v>0</v>
      </c>
      <c r="T662" s="32"/>
      <c r="U662" s="22" t="str">
        <f>IFERROR(VLOOKUP(B662,[1]Planilha1!$A$1:$B$34,2,FALSE),"Liberado")</f>
        <v>Pendente Revisão Trabalhista</v>
      </c>
      <c r="V662" s="45"/>
      <c r="W662" s="45"/>
      <c r="X662" s="45"/>
      <c r="Y662" s="45"/>
      <c r="Z662" s="45"/>
      <c r="AA662" s="45"/>
      <c r="AB662" s="45"/>
      <c r="AC662" s="45"/>
      <c r="AD662" s="45"/>
      <c r="AE662" s="45"/>
      <c r="AF662" s="45"/>
      <c r="AG662" s="45"/>
      <c r="AH662" s="45"/>
      <c r="AI662" s="45"/>
      <c r="AJ662" s="45"/>
      <c r="AK662" s="45"/>
      <c r="AL662" s="45"/>
      <c r="AM662" s="45"/>
      <c r="AN662" s="45"/>
      <c r="AO662" s="45"/>
      <c r="AP662" s="45"/>
      <c r="AQ662" s="45"/>
      <c r="AR662" s="45"/>
      <c r="AS662" s="45"/>
      <c r="AT662" s="45"/>
      <c r="AU662" s="45"/>
      <c r="AV662" s="45"/>
      <c r="AW662" s="45"/>
      <c r="AX662" s="45"/>
      <c r="AY662" s="45"/>
      <c r="AZ662" s="45"/>
      <c r="BA662" s="45"/>
    </row>
    <row r="663" spans="1:53" s="21" customFormat="1" ht="20.100000000000001" customHeight="1" x14ac:dyDescent="0.2">
      <c r="A663" s="40" t="s">
        <v>182</v>
      </c>
      <c r="B663" s="41" t="s">
        <v>256</v>
      </c>
      <c r="C663" s="14">
        <v>17</v>
      </c>
      <c r="D663" s="40" t="s">
        <v>2226</v>
      </c>
      <c r="E663" s="42" t="s">
        <v>2220</v>
      </c>
      <c r="F663" s="43" t="s">
        <v>7389</v>
      </c>
      <c r="G663" s="36" t="s">
        <v>7449</v>
      </c>
      <c r="H663" s="40" t="s">
        <v>2226</v>
      </c>
      <c r="I663" s="44">
        <v>87003.64</v>
      </c>
      <c r="J663" s="40" t="s">
        <v>7400</v>
      </c>
      <c r="K663" s="40" t="s">
        <v>7450</v>
      </c>
      <c r="L663" s="40" t="s">
        <v>7416</v>
      </c>
      <c r="M663" s="42" t="s">
        <v>40</v>
      </c>
      <c r="N663" s="40" t="s">
        <v>7853</v>
      </c>
      <c r="O663" s="23">
        <v>0</v>
      </c>
      <c r="P663" s="23">
        <v>87003.64</v>
      </c>
      <c r="Q663" s="23">
        <v>0</v>
      </c>
      <c r="R663" s="24">
        <v>0</v>
      </c>
      <c r="S663" s="25">
        <v>0</v>
      </c>
      <c r="T663" s="32"/>
      <c r="U663" s="22" t="str">
        <f>IFERROR(VLOOKUP(B663,[1]Planilha1!$A$1:$B$34,2,FALSE),"Liberado")</f>
        <v>Pendente Revisão Trabalhista</v>
      </c>
      <c r="V663" s="45"/>
      <c r="W663" s="45"/>
      <c r="X663" s="45"/>
      <c r="Y663" s="45"/>
      <c r="Z663" s="45"/>
      <c r="AA663" s="45"/>
      <c r="AB663" s="45"/>
      <c r="AC663" s="45"/>
      <c r="AD663" s="45"/>
      <c r="AE663" s="45"/>
      <c r="AF663" s="45"/>
      <c r="AG663" s="45"/>
      <c r="AH663" s="45"/>
      <c r="AI663" s="45"/>
      <c r="AJ663" s="45"/>
      <c r="AK663" s="45"/>
      <c r="AL663" s="45"/>
      <c r="AM663" s="45"/>
      <c r="AN663" s="45"/>
      <c r="AO663" s="45"/>
      <c r="AP663" s="45"/>
      <c r="AQ663" s="45"/>
      <c r="AR663" s="45"/>
      <c r="AS663" s="45"/>
      <c r="AT663" s="45"/>
      <c r="AU663" s="45"/>
      <c r="AV663" s="45"/>
      <c r="AW663" s="45"/>
      <c r="AX663" s="45"/>
      <c r="AY663" s="45"/>
      <c r="AZ663" s="45"/>
      <c r="BA663" s="45"/>
    </row>
    <row r="664" spans="1:53" s="21" customFormat="1" ht="20.100000000000001" customHeight="1" x14ac:dyDescent="0.2">
      <c r="A664" s="40" t="s">
        <v>183</v>
      </c>
      <c r="B664" s="41" t="s">
        <v>256</v>
      </c>
      <c r="C664" s="14">
        <v>20</v>
      </c>
      <c r="D664" s="40" t="s">
        <v>2226</v>
      </c>
      <c r="E664" s="42" t="s">
        <v>2220</v>
      </c>
      <c r="F664" s="43" t="s">
        <v>7389</v>
      </c>
      <c r="G664" s="36" t="s">
        <v>7451</v>
      </c>
      <c r="H664" s="40" t="s">
        <v>2226</v>
      </c>
      <c r="I664" s="44">
        <v>110677.19</v>
      </c>
      <c r="J664" s="40" t="s">
        <v>7400</v>
      </c>
      <c r="K664" s="40" t="s">
        <v>7450</v>
      </c>
      <c r="L664" s="40" t="s">
        <v>7416</v>
      </c>
      <c r="M664" s="42" t="s">
        <v>40</v>
      </c>
      <c r="N664" s="40" t="s">
        <v>7853</v>
      </c>
      <c r="O664" s="23">
        <v>0</v>
      </c>
      <c r="P664" s="23">
        <v>110677.19</v>
      </c>
      <c r="Q664" s="23">
        <v>0</v>
      </c>
      <c r="R664" s="24">
        <v>0</v>
      </c>
      <c r="S664" s="25">
        <v>0</v>
      </c>
      <c r="T664" s="32"/>
      <c r="U664" s="22" t="str">
        <f>IFERROR(VLOOKUP(B664,[1]Planilha1!$A$1:$B$34,2,FALSE),"Liberado")</f>
        <v>Pendente Revisão Trabalhista</v>
      </c>
      <c r="V664" s="45"/>
      <c r="W664" s="45"/>
      <c r="X664" s="45"/>
      <c r="Y664" s="45"/>
      <c r="Z664" s="45"/>
      <c r="AA664" s="45"/>
      <c r="AB664" s="45"/>
      <c r="AC664" s="45"/>
      <c r="AD664" s="45"/>
      <c r="AE664" s="45"/>
      <c r="AF664" s="45"/>
      <c r="AG664" s="45"/>
      <c r="AH664" s="45"/>
      <c r="AI664" s="45"/>
      <c r="AJ664" s="45"/>
      <c r="AK664" s="45"/>
      <c r="AL664" s="45"/>
      <c r="AM664" s="45"/>
      <c r="AN664" s="45"/>
      <c r="AO664" s="45"/>
      <c r="AP664" s="45"/>
      <c r="AQ664" s="45"/>
      <c r="AR664" s="45"/>
      <c r="AS664" s="45"/>
      <c r="AT664" s="45"/>
      <c r="AU664" s="45"/>
      <c r="AV664" s="45"/>
      <c r="AW664" s="45"/>
      <c r="AX664" s="45"/>
      <c r="AY664" s="45"/>
      <c r="AZ664" s="45"/>
      <c r="BA664" s="45"/>
    </row>
    <row r="665" spans="1:53" s="21" customFormat="1" ht="20.100000000000001" customHeight="1" x14ac:dyDescent="0.2">
      <c r="A665" s="40" t="s">
        <v>184</v>
      </c>
      <c r="B665" s="41" t="s">
        <v>256</v>
      </c>
      <c r="C665" s="14">
        <v>24</v>
      </c>
      <c r="D665" s="40" t="s">
        <v>2226</v>
      </c>
      <c r="E665" s="42" t="s">
        <v>2220</v>
      </c>
      <c r="F665" s="43" t="s">
        <v>7389</v>
      </c>
      <c r="G665" s="36" t="s">
        <v>7452</v>
      </c>
      <c r="H665" s="40" t="s">
        <v>2226</v>
      </c>
      <c r="I665" s="44">
        <v>74156.28</v>
      </c>
      <c r="J665" s="40" t="s">
        <v>7400</v>
      </c>
      <c r="K665" s="40" t="s">
        <v>7450</v>
      </c>
      <c r="L665" s="40" t="s">
        <v>7416</v>
      </c>
      <c r="M665" s="42" t="s">
        <v>40</v>
      </c>
      <c r="N665" s="40" t="s">
        <v>7853</v>
      </c>
      <c r="O665" s="23">
        <v>0</v>
      </c>
      <c r="P665" s="23">
        <v>74156.28</v>
      </c>
      <c r="Q665" s="23">
        <v>0</v>
      </c>
      <c r="R665" s="24">
        <v>0</v>
      </c>
      <c r="S665" s="25">
        <v>0</v>
      </c>
      <c r="T665" s="32"/>
      <c r="U665" s="22" t="str">
        <f>IFERROR(VLOOKUP(B665,[1]Planilha1!$A$1:$B$34,2,FALSE),"Liberado")</f>
        <v>Pendente Revisão Trabalhista</v>
      </c>
      <c r="V665" s="45"/>
      <c r="W665" s="45"/>
      <c r="X665" s="45"/>
      <c r="Y665" s="45"/>
      <c r="Z665" s="45"/>
      <c r="AA665" s="45"/>
      <c r="AB665" s="45"/>
      <c r="AC665" s="45"/>
      <c r="AD665" s="45"/>
      <c r="AE665" s="45"/>
      <c r="AF665" s="45"/>
      <c r="AG665" s="45"/>
      <c r="AH665" s="45"/>
      <c r="AI665" s="45"/>
      <c r="AJ665" s="45"/>
      <c r="AK665" s="45"/>
      <c r="AL665" s="45"/>
      <c r="AM665" s="45"/>
      <c r="AN665" s="45"/>
      <c r="AO665" s="45"/>
      <c r="AP665" s="45"/>
      <c r="AQ665" s="45"/>
      <c r="AR665" s="45"/>
      <c r="AS665" s="45"/>
      <c r="AT665" s="45"/>
      <c r="AU665" s="45"/>
      <c r="AV665" s="45"/>
      <c r="AW665" s="45"/>
      <c r="AX665" s="45"/>
      <c r="AY665" s="45"/>
      <c r="AZ665" s="45"/>
      <c r="BA665" s="45"/>
    </row>
    <row r="666" spans="1:53" s="21" customFormat="1" ht="20.100000000000001" customHeight="1" x14ac:dyDescent="0.2">
      <c r="A666" s="40" t="s">
        <v>185</v>
      </c>
      <c r="B666" s="41" t="s">
        <v>256</v>
      </c>
      <c r="C666" s="14">
        <v>28</v>
      </c>
      <c r="D666" s="40" t="s">
        <v>2226</v>
      </c>
      <c r="E666" s="42" t="s">
        <v>2220</v>
      </c>
      <c r="F666" s="43" t="s">
        <v>7389</v>
      </c>
      <c r="G666" s="36" t="s">
        <v>7453</v>
      </c>
      <c r="H666" s="40" t="s">
        <v>2226</v>
      </c>
      <c r="I666" s="44">
        <v>63396.59</v>
      </c>
      <c r="J666" s="40" t="s">
        <v>7400</v>
      </c>
      <c r="K666" s="40" t="s">
        <v>7450</v>
      </c>
      <c r="L666" s="40" t="s">
        <v>7416</v>
      </c>
      <c r="M666" s="42" t="s">
        <v>40</v>
      </c>
      <c r="N666" s="40" t="s">
        <v>7853</v>
      </c>
      <c r="O666" s="23">
        <v>0</v>
      </c>
      <c r="P666" s="23">
        <v>63396.59</v>
      </c>
      <c r="Q666" s="23">
        <v>0</v>
      </c>
      <c r="R666" s="24">
        <v>0</v>
      </c>
      <c r="S666" s="25">
        <v>0</v>
      </c>
      <c r="T666" s="32"/>
      <c r="U666" s="22" t="str">
        <f>IFERROR(VLOOKUP(B666,[1]Planilha1!$A$1:$B$34,2,FALSE),"Liberado")</f>
        <v>Pendente Revisão Trabalhista</v>
      </c>
      <c r="V666" s="45"/>
      <c r="W666" s="45"/>
      <c r="X666" s="45"/>
      <c r="Y666" s="45"/>
      <c r="Z666" s="45"/>
      <c r="AA666" s="45"/>
      <c r="AB666" s="45"/>
      <c r="AC666" s="45"/>
      <c r="AD666" s="45"/>
      <c r="AE666" s="45"/>
      <c r="AF666" s="45"/>
      <c r="AG666" s="45"/>
      <c r="AH666" s="45"/>
      <c r="AI666" s="45"/>
      <c r="AJ666" s="45"/>
      <c r="AK666" s="45"/>
      <c r="AL666" s="45"/>
      <c r="AM666" s="45"/>
      <c r="AN666" s="45"/>
      <c r="AO666" s="45"/>
      <c r="AP666" s="45"/>
      <c r="AQ666" s="45"/>
      <c r="AR666" s="45"/>
      <c r="AS666" s="45"/>
      <c r="AT666" s="45"/>
      <c r="AU666" s="45"/>
      <c r="AV666" s="45"/>
      <c r="AW666" s="45"/>
      <c r="AX666" s="45"/>
      <c r="AY666" s="45"/>
      <c r="AZ666" s="45"/>
      <c r="BA666" s="45"/>
    </row>
    <row r="667" spans="1:53" s="21" customFormat="1" ht="20.100000000000001" customHeight="1" x14ac:dyDescent="0.2">
      <c r="A667" s="40" t="s">
        <v>186</v>
      </c>
      <c r="B667" s="41" t="s">
        <v>256</v>
      </c>
      <c r="C667" s="14">
        <v>31</v>
      </c>
      <c r="D667" s="40" t="s">
        <v>2226</v>
      </c>
      <c r="E667" s="42" t="s">
        <v>2220</v>
      </c>
      <c r="F667" s="43" t="s">
        <v>7389</v>
      </c>
      <c r="G667" s="36" t="s">
        <v>7454</v>
      </c>
      <c r="H667" s="40" t="s">
        <v>2226</v>
      </c>
      <c r="I667" s="44">
        <v>19667.830000000002</v>
      </c>
      <c r="J667" s="40" t="s">
        <v>7400</v>
      </c>
      <c r="K667" s="40" t="s">
        <v>7450</v>
      </c>
      <c r="L667" s="40" t="s">
        <v>7416</v>
      </c>
      <c r="M667" s="42" t="s">
        <v>40</v>
      </c>
      <c r="N667" s="40" t="s">
        <v>7853</v>
      </c>
      <c r="O667" s="23">
        <v>0</v>
      </c>
      <c r="P667" s="23">
        <v>19667.830000000002</v>
      </c>
      <c r="Q667" s="23">
        <v>0</v>
      </c>
      <c r="R667" s="24">
        <v>0</v>
      </c>
      <c r="S667" s="25">
        <v>0</v>
      </c>
      <c r="T667" s="32"/>
      <c r="U667" s="22" t="str">
        <f>IFERROR(VLOOKUP(B667,[1]Planilha1!$A$1:$B$34,2,FALSE),"Liberado")</f>
        <v>Pendente Revisão Trabalhista</v>
      </c>
      <c r="V667" s="45"/>
      <c r="W667" s="45"/>
      <c r="X667" s="45"/>
      <c r="Y667" s="45"/>
      <c r="Z667" s="45"/>
      <c r="AA667" s="45"/>
      <c r="AB667" s="45"/>
      <c r="AC667" s="45"/>
      <c r="AD667" s="45"/>
      <c r="AE667" s="45"/>
      <c r="AF667" s="45"/>
      <c r="AG667" s="45"/>
      <c r="AH667" s="45"/>
      <c r="AI667" s="45"/>
      <c r="AJ667" s="45"/>
      <c r="AK667" s="45"/>
      <c r="AL667" s="45"/>
      <c r="AM667" s="45"/>
      <c r="AN667" s="45"/>
      <c r="AO667" s="45"/>
      <c r="AP667" s="45"/>
      <c r="AQ667" s="45"/>
      <c r="AR667" s="45"/>
      <c r="AS667" s="45"/>
      <c r="AT667" s="45"/>
      <c r="AU667" s="45"/>
      <c r="AV667" s="45"/>
      <c r="AW667" s="45"/>
      <c r="AX667" s="45"/>
      <c r="AY667" s="45"/>
      <c r="AZ667" s="45"/>
      <c r="BA667" s="45"/>
    </row>
    <row r="668" spans="1:53" s="21" customFormat="1" ht="20.100000000000001" customHeight="1" x14ac:dyDescent="0.2">
      <c r="A668" s="40" t="s">
        <v>181</v>
      </c>
      <c r="B668" s="41" t="s">
        <v>256</v>
      </c>
      <c r="C668" s="14" t="s">
        <v>736</v>
      </c>
      <c r="D668" s="40" t="s">
        <v>12044</v>
      </c>
      <c r="E668" s="42" t="s">
        <v>2220</v>
      </c>
      <c r="F668" s="43" t="s">
        <v>7389</v>
      </c>
      <c r="G668" s="36" t="s">
        <v>12045</v>
      </c>
      <c r="H668" s="40" t="s">
        <v>12046</v>
      </c>
      <c r="I668" s="44">
        <v>87756.47</v>
      </c>
      <c r="J668" s="40" t="s">
        <v>6722</v>
      </c>
      <c r="K668" s="40" t="s">
        <v>12047</v>
      </c>
      <c r="L668" s="40" t="s">
        <v>12048</v>
      </c>
      <c r="M668" s="42" t="s">
        <v>7420</v>
      </c>
      <c r="N668" s="40" t="s">
        <v>7852</v>
      </c>
      <c r="O668" s="23">
        <v>0</v>
      </c>
      <c r="P668" s="23">
        <v>87756.47</v>
      </c>
      <c r="Q668" s="23">
        <v>0</v>
      </c>
      <c r="R668" s="24">
        <v>0</v>
      </c>
      <c r="S668" s="25">
        <v>0</v>
      </c>
      <c r="T668" s="32"/>
      <c r="U668" s="22" t="str">
        <f>IFERROR(VLOOKUP(B668,[1]Planilha1!$A$1:$B$34,2,FALSE),"Liberado")</f>
        <v>Pendente Revisão Trabalhista</v>
      </c>
      <c r="V668" s="45"/>
      <c r="W668" s="45"/>
      <c r="X668" s="45"/>
      <c r="Y668" s="45"/>
      <c r="Z668" s="45"/>
      <c r="AA668" s="45"/>
      <c r="AB668" s="45"/>
      <c r="AC668" s="45"/>
      <c r="AD668" s="45"/>
      <c r="AE668" s="45"/>
      <c r="AF668" s="45"/>
      <c r="AG668" s="45"/>
      <c r="AH668" s="45"/>
      <c r="AI668" s="45"/>
      <c r="AJ668" s="45"/>
      <c r="AK668" s="45"/>
      <c r="AL668" s="45"/>
      <c r="AM668" s="45"/>
      <c r="AN668" s="45"/>
      <c r="AO668" s="45"/>
      <c r="AP668" s="45"/>
      <c r="AQ668" s="45"/>
      <c r="AR668" s="45"/>
      <c r="AS668" s="45"/>
      <c r="AT668" s="45"/>
      <c r="AU668" s="45"/>
      <c r="AV668" s="45"/>
      <c r="AW668" s="45"/>
      <c r="AX668" s="45"/>
      <c r="AY668" s="45"/>
      <c r="AZ668" s="45"/>
      <c r="BA668" s="45"/>
    </row>
    <row r="669" spans="1:53" s="21" customFormat="1" ht="20.100000000000001" customHeight="1" x14ac:dyDescent="0.2">
      <c r="A669" s="40" t="s">
        <v>181</v>
      </c>
      <c r="B669" s="41" t="s">
        <v>256</v>
      </c>
      <c r="C669" s="14" t="s">
        <v>736</v>
      </c>
      <c r="D669" s="40" t="s">
        <v>12044</v>
      </c>
      <c r="E669" s="42" t="s">
        <v>2220</v>
      </c>
      <c r="F669" s="43" t="s">
        <v>7389</v>
      </c>
      <c r="G669" s="36" t="s">
        <v>12049</v>
      </c>
      <c r="H669" s="40" t="s">
        <v>12046</v>
      </c>
      <c r="I669" s="44">
        <v>219044.59</v>
      </c>
      <c r="J669" s="40" t="s">
        <v>6722</v>
      </c>
      <c r="K669" s="40" t="s">
        <v>12047</v>
      </c>
      <c r="L669" s="40" t="s">
        <v>12048</v>
      </c>
      <c r="M669" s="42" t="s">
        <v>7420</v>
      </c>
      <c r="N669" s="40" t="s">
        <v>7852</v>
      </c>
      <c r="O669" s="23">
        <v>0</v>
      </c>
      <c r="P669" s="23">
        <v>219044.59</v>
      </c>
      <c r="Q669" s="23">
        <v>0</v>
      </c>
      <c r="R669" s="24">
        <v>0</v>
      </c>
      <c r="S669" s="25">
        <v>0</v>
      </c>
      <c r="T669" s="32"/>
      <c r="U669" s="22" t="str">
        <f>IFERROR(VLOOKUP(B669,[1]Planilha1!$A$1:$B$34,2,FALSE),"Liberado")</f>
        <v>Pendente Revisão Trabalhista</v>
      </c>
      <c r="V669" s="45"/>
      <c r="W669" s="45"/>
      <c r="X669" s="45"/>
      <c r="Y669" s="45"/>
      <c r="Z669" s="45"/>
      <c r="AA669" s="45"/>
      <c r="AB669" s="45"/>
      <c r="AC669" s="45"/>
      <c r="AD669" s="45"/>
      <c r="AE669" s="45"/>
      <c r="AF669" s="45"/>
      <c r="AG669" s="45"/>
      <c r="AH669" s="45"/>
      <c r="AI669" s="45"/>
      <c r="AJ669" s="45"/>
      <c r="AK669" s="45"/>
      <c r="AL669" s="45"/>
      <c r="AM669" s="45"/>
      <c r="AN669" s="45"/>
      <c r="AO669" s="45"/>
      <c r="AP669" s="45"/>
      <c r="AQ669" s="45"/>
      <c r="AR669" s="45"/>
      <c r="AS669" s="45"/>
      <c r="AT669" s="45"/>
      <c r="AU669" s="45"/>
      <c r="AV669" s="45"/>
      <c r="AW669" s="45"/>
      <c r="AX669" s="45"/>
      <c r="AY669" s="45"/>
      <c r="AZ669" s="45"/>
      <c r="BA669" s="45"/>
    </row>
    <row r="670" spans="1:53" s="21" customFormat="1" ht="20.100000000000001" customHeight="1" x14ac:dyDescent="0.2">
      <c r="A670" s="12" t="s">
        <v>8141</v>
      </c>
      <c r="B670" s="18" t="s">
        <v>311</v>
      </c>
      <c r="C670" s="12" t="s">
        <v>411</v>
      </c>
      <c r="D670" s="12" t="s">
        <v>8142</v>
      </c>
      <c r="E670" s="19" t="s">
        <v>5</v>
      </c>
      <c r="F670" s="19" t="s">
        <v>2255</v>
      </c>
      <c r="G670" s="19" t="s">
        <v>8143</v>
      </c>
      <c r="H670" s="12" t="s">
        <v>8144</v>
      </c>
      <c r="I670" s="20">
        <v>12500</v>
      </c>
      <c r="J670" s="12" t="s">
        <v>2258</v>
      </c>
      <c r="K670" s="12" t="s">
        <v>8145</v>
      </c>
      <c r="L670" s="12" t="s">
        <v>2368</v>
      </c>
      <c r="M670" s="12"/>
      <c r="N670" s="12" t="s">
        <v>8146</v>
      </c>
      <c r="O670" s="20">
        <v>0</v>
      </c>
      <c r="P670" s="20">
        <v>12500</v>
      </c>
      <c r="Q670" s="20">
        <v>0</v>
      </c>
      <c r="R670" s="20">
        <v>0</v>
      </c>
      <c r="S670" s="20">
        <v>200</v>
      </c>
      <c r="U670" s="22" t="str">
        <f>IFERROR(VLOOKUP(B670,[1]Planilha1!$A$1:$B$34,2,FALSE),"Liberado")</f>
        <v>Liberado</v>
      </c>
    </row>
    <row r="671" spans="1:53" s="21" customFormat="1" ht="20.100000000000001" customHeight="1" x14ac:dyDescent="0.2">
      <c r="A671" s="40" t="s">
        <v>187</v>
      </c>
      <c r="B671" s="41" t="s">
        <v>311</v>
      </c>
      <c r="C671" s="14">
        <v>1</v>
      </c>
      <c r="D671" s="40" t="s">
        <v>2222</v>
      </c>
      <c r="E671" s="42" t="s">
        <v>2220</v>
      </c>
      <c r="F671" s="43" t="s">
        <v>7389</v>
      </c>
      <c r="G671" s="36">
        <v>38811057</v>
      </c>
      <c r="H671" s="40" t="s">
        <v>2222</v>
      </c>
      <c r="I671" s="44">
        <v>56635.329999999994</v>
      </c>
      <c r="J671" s="40" t="s">
        <v>7400</v>
      </c>
      <c r="K671" s="40" t="s">
        <v>7415</v>
      </c>
      <c r="L671" s="40" t="s">
        <v>7416</v>
      </c>
      <c r="M671" s="42" t="s">
        <v>40</v>
      </c>
      <c r="N671" s="40" t="s">
        <v>7852</v>
      </c>
      <c r="O671" s="23">
        <v>0</v>
      </c>
      <c r="P671" s="23">
        <v>56635.329999999994</v>
      </c>
      <c r="Q671" s="23">
        <v>0</v>
      </c>
      <c r="R671" s="24">
        <v>0</v>
      </c>
      <c r="S671" s="25">
        <v>0</v>
      </c>
      <c r="T671" s="32"/>
      <c r="U671" s="22" t="str">
        <f>IFERROR(VLOOKUP(B671,[1]Planilha1!$A$1:$B$34,2,FALSE),"Liberado")</f>
        <v>Liberado</v>
      </c>
      <c r="V671" s="45"/>
      <c r="W671" s="45"/>
      <c r="X671" s="45"/>
      <c r="Y671" s="45"/>
      <c r="Z671" s="45"/>
      <c r="AA671" s="45"/>
      <c r="AB671" s="45"/>
      <c r="AC671" s="45"/>
      <c r="AD671" s="45"/>
      <c r="AE671" s="45"/>
      <c r="AF671" s="45"/>
      <c r="AG671" s="45"/>
      <c r="AH671" s="45"/>
      <c r="AI671" s="45"/>
      <c r="AJ671" s="45"/>
      <c r="AK671" s="45"/>
      <c r="AL671" s="45"/>
      <c r="AM671" s="45"/>
      <c r="AN671" s="45"/>
      <c r="AO671" s="45"/>
      <c r="AP671" s="45"/>
      <c r="AQ671" s="45"/>
      <c r="AR671" s="45"/>
      <c r="AS671" s="45"/>
      <c r="AT671" s="45"/>
      <c r="AU671" s="45"/>
      <c r="AV671" s="45"/>
      <c r="AW671" s="45"/>
      <c r="AX671" s="45"/>
      <c r="AY671" s="45"/>
      <c r="AZ671" s="45"/>
      <c r="BA671" s="45"/>
    </row>
    <row r="672" spans="1:53" s="21" customFormat="1" ht="20.100000000000001" customHeight="1" x14ac:dyDescent="0.2">
      <c r="A672" s="12" t="s">
        <v>96</v>
      </c>
      <c r="B672" s="18" t="s">
        <v>285</v>
      </c>
      <c r="C672" s="12" t="s">
        <v>318</v>
      </c>
      <c r="D672" s="12" t="s">
        <v>500</v>
      </c>
      <c r="E672" s="19" t="s">
        <v>5</v>
      </c>
      <c r="F672" s="19" t="s">
        <v>2273</v>
      </c>
      <c r="G672" s="19" t="s">
        <v>2902</v>
      </c>
      <c r="H672" s="12" t="s">
        <v>2903</v>
      </c>
      <c r="I672" s="20">
        <v>180000</v>
      </c>
      <c r="J672" s="12" t="s">
        <v>2258</v>
      </c>
      <c r="K672" s="12" t="s">
        <v>2904</v>
      </c>
      <c r="L672" s="12" t="s">
        <v>8057</v>
      </c>
      <c r="M672" s="12"/>
      <c r="N672" s="12" t="s">
        <v>2905</v>
      </c>
      <c r="O672" s="20">
        <v>0</v>
      </c>
      <c r="P672" s="20">
        <v>10000</v>
      </c>
      <c r="Q672" s="20">
        <v>0</v>
      </c>
      <c r="R672" s="20">
        <v>0</v>
      </c>
      <c r="S672" s="20">
        <v>760</v>
      </c>
      <c r="U672" s="22" t="str">
        <f>IFERROR(VLOOKUP(B672,[1]Planilha1!$A$1:$B$34,2,FALSE),"Liberado")</f>
        <v>Liberado</v>
      </c>
    </row>
    <row r="673" spans="1:53" s="21" customFormat="1" ht="20.100000000000001" customHeight="1" x14ac:dyDescent="0.2">
      <c r="A673" s="40" t="s">
        <v>188</v>
      </c>
      <c r="B673" s="41" t="s">
        <v>285</v>
      </c>
      <c r="C673" s="14">
        <v>1</v>
      </c>
      <c r="D673" s="40" t="s">
        <v>2222</v>
      </c>
      <c r="E673" s="42" t="s">
        <v>2220</v>
      </c>
      <c r="F673" s="43" t="s">
        <v>7389</v>
      </c>
      <c r="G673" s="36">
        <v>38810344</v>
      </c>
      <c r="H673" s="40" t="s">
        <v>2222</v>
      </c>
      <c r="I673" s="44">
        <v>72921.2</v>
      </c>
      <c r="J673" s="40" t="s">
        <v>7400</v>
      </c>
      <c r="K673" s="40" t="s">
        <v>7415</v>
      </c>
      <c r="L673" s="40" t="s">
        <v>7416</v>
      </c>
      <c r="M673" s="42" t="s">
        <v>40</v>
      </c>
      <c r="N673" s="40" t="s">
        <v>7852</v>
      </c>
      <c r="O673" s="23">
        <v>0</v>
      </c>
      <c r="P673" s="23">
        <v>72921.2</v>
      </c>
      <c r="Q673" s="23">
        <v>0</v>
      </c>
      <c r="R673" s="24">
        <v>0</v>
      </c>
      <c r="S673" s="25">
        <v>0</v>
      </c>
      <c r="T673" s="32"/>
      <c r="U673" s="22" t="str">
        <f>IFERROR(VLOOKUP(B673,[1]Planilha1!$A$1:$B$34,2,FALSE),"Liberado")</f>
        <v>Liberado</v>
      </c>
      <c r="V673" s="45"/>
      <c r="W673" s="45"/>
      <c r="X673" s="45"/>
      <c r="Y673" s="45"/>
      <c r="Z673" s="45"/>
      <c r="AA673" s="45"/>
      <c r="AB673" s="45"/>
      <c r="AC673" s="45"/>
      <c r="AD673" s="45"/>
      <c r="AE673" s="45"/>
      <c r="AF673" s="45"/>
      <c r="AG673" s="45"/>
      <c r="AH673" s="45"/>
      <c r="AI673" s="45"/>
      <c r="AJ673" s="45"/>
      <c r="AK673" s="45"/>
      <c r="AL673" s="45"/>
      <c r="AM673" s="45"/>
      <c r="AN673" s="45"/>
      <c r="AO673" s="45"/>
      <c r="AP673" s="45"/>
      <c r="AQ673" s="45"/>
      <c r="AR673" s="45"/>
      <c r="AS673" s="45"/>
      <c r="AT673" s="45"/>
      <c r="AU673" s="45"/>
      <c r="AV673" s="45"/>
      <c r="AW673" s="45"/>
      <c r="AX673" s="45"/>
      <c r="AY673" s="45"/>
      <c r="AZ673" s="45"/>
      <c r="BA673" s="45"/>
    </row>
    <row r="674" spans="1:53" s="21" customFormat="1" ht="20.100000000000001" customHeight="1" x14ac:dyDescent="0.2">
      <c r="A674" s="12" t="s">
        <v>73</v>
      </c>
      <c r="B674" s="18" t="s">
        <v>255</v>
      </c>
      <c r="C674" s="12" t="s">
        <v>331</v>
      </c>
      <c r="D674" s="12" t="s">
        <v>356</v>
      </c>
      <c r="E674" s="19" t="s">
        <v>5</v>
      </c>
      <c r="F674" s="19" t="s">
        <v>2390</v>
      </c>
      <c r="G674" s="19" t="s">
        <v>2391</v>
      </c>
      <c r="H674" s="12" t="s">
        <v>2392</v>
      </c>
      <c r="I674" s="20">
        <v>7078</v>
      </c>
      <c r="J674" s="12" t="s">
        <v>2247</v>
      </c>
      <c r="K674" s="12" t="s">
        <v>2393</v>
      </c>
      <c r="L674" s="12" t="s">
        <v>7875</v>
      </c>
      <c r="M674" s="12"/>
      <c r="N674" s="12" t="s">
        <v>2394</v>
      </c>
      <c r="O674" s="20">
        <v>0</v>
      </c>
      <c r="P674" s="20">
        <v>12000</v>
      </c>
      <c r="Q674" s="20">
        <v>0</v>
      </c>
      <c r="R674" s="20">
        <v>0</v>
      </c>
      <c r="S674" s="20">
        <v>210</v>
      </c>
      <c r="U674" s="22" t="str">
        <f>IFERROR(VLOOKUP(B674,[1]Planilha1!$A$1:$B$34,2,FALSE),"Liberado")</f>
        <v>Pendente Revisão Trabalhista</v>
      </c>
    </row>
    <row r="675" spans="1:53" s="21" customFormat="1" ht="20.100000000000001" customHeight="1" x14ac:dyDescent="0.2">
      <c r="A675" s="12" t="s">
        <v>73</v>
      </c>
      <c r="B675" s="18" t="s">
        <v>255</v>
      </c>
      <c r="C675" s="12" t="s">
        <v>331</v>
      </c>
      <c r="D675" s="12" t="s">
        <v>356</v>
      </c>
      <c r="E675" s="19" t="s">
        <v>5</v>
      </c>
      <c r="F675" s="19" t="s">
        <v>8004</v>
      </c>
      <c r="G675" s="19" t="s">
        <v>8005</v>
      </c>
      <c r="H675" s="12" t="s">
        <v>2392</v>
      </c>
      <c r="I675" s="20">
        <v>7078</v>
      </c>
      <c r="J675" s="12" t="s">
        <v>2247</v>
      </c>
      <c r="K675" s="12" t="s">
        <v>8006</v>
      </c>
      <c r="L675" s="12" t="s">
        <v>3466</v>
      </c>
      <c r="M675" s="12"/>
      <c r="N675" s="12" t="s">
        <v>8007</v>
      </c>
      <c r="O675" s="20">
        <v>0</v>
      </c>
      <c r="P675" s="20">
        <v>12000</v>
      </c>
      <c r="Q675" s="20">
        <v>0</v>
      </c>
      <c r="R675" s="20">
        <v>0</v>
      </c>
      <c r="S675" s="20">
        <v>342</v>
      </c>
      <c r="U675" s="22" t="str">
        <f>IFERROR(VLOOKUP(B675,[1]Planilha1!$A$1:$B$34,2,FALSE),"Liberado")</f>
        <v>Pendente Revisão Trabalhista</v>
      </c>
    </row>
    <row r="676" spans="1:53" s="21" customFormat="1" ht="20.100000000000001" customHeight="1" x14ac:dyDescent="0.2">
      <c r="A676" s="12" t="s">
        <v>73</v>
      </c>
      <c r="B676" s="18" t="s">
        <v>255</v>
      </c>
      <c r="C676" s="12" t="s">
        <v>397</v>
      </c>
      <c r="D676" s="12" t="s">
        <v>400</v>
      </c>
      <c r="E676" s="19" t="s">
        <v>5</v>
      </c>
      <c r="F676" s="19" t="s">
        <v>2273</v>
      </c>
      <c r="G676" s="19" t="s">
        <v>2553</v>
      </c>
      <c r="H676" s="12" t="s">
        <v>2554</v>
      </c>
      <c r="I676" s="20">
        <v>1339</v>
      </c>
      <c r="J676" s="12" t="s">
        <v>2247</v>
      </c>
      <c r="K676" s="12" t="s">
        <v>2555</v>
      </c>
      <c r="L676" s="12" t="s">
        <v>2249</v>
      </c>
      <c r="M676" s="12"/>
      <c r="N676" s="12" t="s">
        <v>2556</v>
      </c>
      <c r="O676" s="20">
        <v>0</v>
      </c>
      <c r="P676" s="20">
        <v>10000</v>
      </c>
      <c r="Q676" s="20">
        <v>0</v>
      </c>
      <c r="R676" s="20">
        <v>0</v>
      </c>
      <c r="S676" s="20">
        <v>1760</v>
      </c>
      <c r="U676" s="22" t="str">
        <f>IFERROR(VLOOKUP(B676,[1]Planilha1!$A$1:$B$34,2,FALSE),"Liberado")</f>
        <v>Pendente Revisão Trabalhista</v>
      </c>
    </row>
    <row r="677" spans="1:53" s="21" customFormat="1" ht="20.100000000000001" customHeight="1" x14ac:dyDescent="0.2">
      <c r="A677" s="12" t="s">
        <v>73</v>
      </c>
      <c r="B677" s="18" t="s">
        <v>255</v>
      </c>
      <c r="C677" s="12" t="s">
        <v>411</v>
      </c>
      <c r="D677" s="12" t="s">
        <v>413</v>
      </c>
      <c r="E677" s="19" t="s">
        <v>5</v>
      </c>
      <c r="F677" s="19" t="s">
        <v>2244</v>
      </c>
      <c r="G677" s="19" t="s">
        <v>2600</v>
      </c>
      <c r="H677" s="12" t="s">
        <v>2601</v>
      </c>
      <c r="I677" s="20">
        <v>1160.5</v>
      </c>
      <c r="J677" s="12" t="s">
        <v>2247</v>
      </c>
      <c r="K677" s="12" t="s">
        <v>2602</v>
      </c>
      <c r="L677" s="12" t="s">
        <v>7869</v>
      </c>
      <c r="M677" s="12"/>
      <c r="N677" s="12" t="s">
        <v>2394</v>
      </c>
      <c r="O677" s="20">
        <v>0</v>
      </c>
      <c r="P677" s="20">
        <v>10000</v>
      </c>
      <c r="Q677" s="20">
        <v>0</v>
      </c>
      <c r="R677" s="20">
        <v>0</v>
      </c>
      <c r="S677" s="20">
        <v>1920</v>
      </c>
      <c r="U677" s="22" t="str">
        <f>IFERROR(VLOOKUP(B677,[1]Planilha1!$A$1:$B$34,2,FALSE),"Liberado")</f>
        <v>Pendente Revisão Trabalhista</v>
      </c>
    </row>
    <row r="678" spans="1:53" s="21" customFormat="1" ht="20.100000000000001" customHeight="1" x14ac:dyDescent="0.2">
      <c r="A678" s="12" t="s">
        <v>73</v>
      </c>
      <c r="B678" s="18" t="s">
        <v>255</v>
      </c>
      <c r="C678" s="12" t="s">
        <v>411</v>
      </c>
      <c r="D678" s="12" t="s">
        <v>416</v>
      </c>
      <c r="E678" s="19" t="s">
        <v>5</v>
      </c>
      <c r="F678" s="19" t="s">
        <v>16</v>
      </c>
      <c r="G678" s="19" t="s">
        <v>2614</v>
      </c>
      <c r="H678" s="12" t="s">
        <v>2615</v>
      </c>
      <c r="I678" s="20">
        <v>1420.5</v>
      </c>
      <c r="J678" s="12" t="s">
        <v>2247</v>
      </c>
      <c r="K678" s="12" t="s">
        <v>2616</v>
      </c>
      <c r="L678" s="12" t="s">
        <v>7934</v>
      </c>
      <c r="M678" s="12"/>
      <c r="N678" s="12" t="s">
        <v>2617</v>
      </c>
      <c r="O678" s="20">
        <v>0</v>
      </c>
      <c r="P678" s="20">
        <v>10000</v>
      </c>
      <c r="Q678" s="20">
        <v>0</v>
      </c>
      <c r="R678" s="20">
        <v>0</v>
      </c>
      <c r="S678" s="20">
        <v>1280</v>
      </c>
      <c r="U678" s="22" t="str">
        <f>IFERROR(VLOOKUP(B678,[1]Planilha1!$A$1:$B$34,2,FALSE),"Liberado")</f>
        <v>Pendente Revisão Trabalhista</v>
      </c>
    </row>
    <row r="679" spans="1:53" s="21" customFormat="1" ht="20.100000000000001" customHeight="1" x14ac:dyDescent="0.2">
      <c r="A679" s="12" t="s">
        <v>73</v>
      </c>
      <c r="B679" s="18" t="s">
        <v>255</v>
      </c>
      <c r="C679" s="12" t="s">
        <v>519</v>
      </c>
      <c r="D679" s="12" t="s">
        <v>525</v>
      </c>
      <c r="E679" s="19" t="s">
        <v>5</v>
      </c>
      <c r="F679" s="19" t="s">
        <v>2244</v>
      </c>
      <c r="G679" s="19" t="s">
        <v>2987</v>
      </c>
      <c r="H679" s="12" t="s">
        <v>2392</v>
      </c>
      <c r="I679" s="20">
        <v>1420.5</v>
      </c>
      <c r="J679" s="12" t="s">
        <v>2247</v>
      </c>
      <c r="K679" s="12" t="s">
        <v>2988</v>
      </c>
      <c r="L679" s="12" t="s">
        <v>2299</v>
      </c>
      <c r="M679" s="12"/>
      <c r="N679" s="12" t="s">
        <v>2323</v>
      </c>
      <c r="O679" s="20">
        <v>0</v>
      </c>
      <c r="P679" s="20">
        <v>10000</v>
      </c>
      <c r="Q679" s="20">
        <v>0</v>
      </c>
      <c r="R679" s="20">
        <v>0</v>
      </c>
      <c r="S679" s="20">
        <v>1280</v>
      </c>
      <c r="U679" s="22" t="str">
        <f>IFERROR(VLOOKUP(B679,[1]Planilha1!$A$1:$B$34,2,FALSE),"Liberado")</f>
        <v>Pendente Revisão Trabalhista</v>
      </c>
    </row>
    <row r="680" spans="1:53" s="21" customFormat="1" ht="20.100000000000001" customHeight="1" x14ac:dyDescent="0.2">
      <c r="A680" s="12" t="s">
        <v>73</v>
      </c>
      <c r="B680" s="18" t="s">
        <v>255</v>
      </c>
      <c r="C680" s="12" t="s">
        <v>519</v>
      </c>
      <c r="D680" s="12" t="s">
        <v>531</v>
      </c>
      <c r="E680" s="19" t="s">
        <v>5</v>
      </c>
      <c r="F680" s="19" t="s">
        <v>2308</v>
      </c>
      <c r="G680" s="19" t="s">
        <v>3006</v>
      </c>
      <c r="H680" s="12" t="s">
        <v>2392</v>
      </c>
      <c r="I680" s="20">
        <v>4745</v>
      </c>
      <c r="J680" s="12" t="s">
        <v>2325</v>
      </c>
      <c r="K680" s="12" t="s">
        <v>3007</v>
      </c>
      <c r="L680" s="12" t="s">
        <v>2299</v>
      </c>
      <c r="M680" s="12"/>
      <c r="N680" s="12" t="s">
        <v>7927</v>
      </c>
      <c r="O680" s="20">
        <v>0</v>
      </c>
      <c r="P680" s="20">
        <v>4745</v>
      </c>
      <c r="Q680" s="20">
        <v>0</v>
      </c>
      <c r="R680" s="20">
        <v>0</v>
      </c>
      <c r="S680" s="20">
        <v>480</v>
      </c>
      <c r="U680" s="22" t="str">
        <f>IFERROR(VLOOKUP(B680,[1]Planilha1!$A$1:$B$34,2,FALSE),"Liberado")</f>
        <v>Pendente Revisão Trabalhista</v>
      </c>
    </row>
    <row r="681" spans="1:53" s="21" customFormat="1" ht="20.100000000000001" customHeight="1" x14ac:dyDescent="0.2">
      <c r="A681" s="12" t="s">
        <v>73</v>
      </c>
      <c r="B681" s="18" t="s">
        <v>255</v>
      </c>
      <c r="C681" s="12" t="s">
        <v>574</v>
      </c>
      <c r="D681" s="12" t="s">
        <v>576</v>
      </c>
      <c r="E681" s="19" t="s">
        <v>5</v>
      </c>
      <c r="F681" s="19" t="s">
        <v>2244</v>
      </c>
      <c r="G681" s="19" t="s">
        <v>3159</v>
      </c>
      <c r="H681" s="12" t="s">
        <v>3160</v>
      </c>
      <c r="I681" s="20">
        <v>523.77</v>
      </c>
      <c r="J681" s="12" t="s">
        <v>2325</v>
      </c>
      <c r="K681" s="12" t="s">
        <v>3161</v>
      </c>
      <c r="L681" s="12" t="s">
        <v>2713</v>
      </c>
      <c r="M681" s="12"/>
      <c r="N681" s="12" t="s">
        <v>8375</v>
      </c>
      <c r="O681" s="20">
        <v>0</v>
      </c>
      <c r="P681" s="20">
        <v>0</v>
      </c>
      <c r="Q681" s="20">
        <v>0</v>
      </c>
      <c r="R681" s="20">
        <v>0</v>
      </c>
      <c r="S681" s="20">
        <v>960</v>
      </c>
      <c r="U681" s="22" t="str">
        <f>IFERROR(VLOOKUP(B681,[1]Planilha1!$A$1:$B$34,2,FALSE),"Liberado")</f>
        <v>Pendente Revisão Trabalhista</v>
      </c>
    </row>
    <row r="682" spans="1:53" s="21" customFormat="1" ht="20.100000000000001" customHeight="1" x14ac:dyDescent="0.2">
      <c r="A682" s="12" t="s">
        <v>73</v>
      </c>
      <c r="B682" s="18" t="s">
        <v>255</v>
      </c>
      <c r="C682" s="12" t="s">
        <v>574</v>
      </c>
      <c r="D682" s="12" t="s">
        <v>8387</v>
      </c>
      <c r="E682" s="19" t="s">
        <v>5</v>
      </c>
      <c r="F682" s="19" t="s">
        <v>7790</v>
      </c>
      <c r="G682" s="19" t="s">
        <v>8388</v>
      </c>
      <c r="H682" s="12" t="s">
        <v>8389</v>
      </c>
      <c r="I682" s="20">
        <v>30079</v>
      </c>
      <c r="J682" s="12" t="s">
        <v>2258</v>
      </c>
      <c r="K682" s="12" t="s">
        <v>8390</v>
      </c>
      <c r="L682" s="12" t="s">
        <v>8057</v>
      </c>
      <c r="M682" s="12"/>
      <c r="N682" s="12" t="s">
        <v>2412</v>
      </c>
      <c r="O682" s="20">
        <v>0</v>
      </c>
      <c r="P682" s="20">
        <v>10000</v>
      </c>
      <c r="Q682" s="20">
        <v>0</v>
      </c>
      <c r="R682" s="20">
        <v>0</v>
      </c>
      <c r="S682" s="20">
        <v>224</v>
      </c>
      <c r="U682" s="22" t="str">
        <f>IFERROR(VLOOKUP(B682,[1]Planilha1!$A$1:$B$34,2,FALSE),"Liberado")</f>
        <v>Pendente Revisão Trabalhista</v>
      </c>
    </row>
    <row r="683" spans="1:53" s="21" customFormat="1" ht="20.100000000000001" customHeight="1" x14ac:dyDescent="0.2">
      <c r="A683" s="12" t="s">
        <v>73</v>
      </c>
      <c r="B683" s="18" t="s">
        <v>255</v>
      </c>
      <c r="C683" s="12" t="s">
        <v>634</v>
      </c>
      <c r="D683" s="12" t="s">
        <v>635</v>
      </c>
      <c r="E683" s="19" t="s">
        <v>5</v>
      </c>
      <c r="F683" s="19" t="s">
        <v>6</v>
      </c>
      <c r="G683" s="19" t="s">
        <v>3333</v>
      </c>
      <c r="H683" s="12" t="s">
        <v>3334</v>
      </c>
      <c r="I683" s="20">
        <v>632822.14</v>
      </c>
      <c r="J683" s="12" t="s">
        <v>2247</v>
      </c>
      <c r="K683" s="12" t="s">
        <v>3335</v>
      </c>
      <c r="L683" s="12" t="s">
        <v>2334</v>
      </c>
      <c r="M683" s="12"/>
      <c r="N683" s="12" t="s">
        <v>3336</v>
      </c>
      <c r="O683" s="20">
        <v>25000</v>
      </c>
      <c r="P683" s="20">
        <v>0</v>
      </c>
      <c r="Q683" s="20">
        <v>0</v>
      </c>
      <c r="R683" s="20">
        <v>0</v>
      </c>
      <c r="S683" s="20">
        <v>1920</v>
      </c>
      <c r="U683" s="22" t="str">
        <f>IFERROR(VLOOKUP(B683,[1]Planilha1!$A$1:$B$34,2,FALSE),"Liberado")</f>
        <v>Pendente Revisão Trabalhista</v>
      </c>
    </row>
    <row r="684" spans="1:53" s="21" customFormat="1" ht="20.100000000000001" customHeight="1" x14ac:dyDescent="0.2">
      <c r="A684" s="12" t="s">
        <v>73</v>
      </c>
      <c r="B684" s="18" t="s">
        <v>255</v>
      </c>
      <c r="C684" s="12" t="s">
        <v>634</v>
      </c>
      <c r="D684" s="12" t="s">
        <v>636</v>
      </c>
      <c r="E684" s="19" t="s">
        <v>5</v>
      </c>
      <c r="F684" s="19" t="s">
        <v>6</v>
      </c>
      <c r="G684" s="19" t="s">
        <v>3337</v>
      </c>
      <c r="H684" s="12" t="s">
        <v>3338</v>
      </c>
      <c r="I684" s="20">
        <v>236023.02</v>
      </c>
      <c r="J684" s="12" t="s">
        <v>2247</v>
      </c>
      <c r="K684" s="12" t="s">
        <v>3339</v>
      </c>
      <c r="L684" s="12" t="s">
        <v>2249</v>
      </c>
      <c r="M684" s="12"/>
      <c r="N684" s="12" t="s">
        <v>3340</v>
      </c>
      <c r="O684" s="20">
        <v>0</v>
      </c>
      <c r="P684" s="20">
        <v>12000</v>
      </c>
      <c r="Q684" s="20">
        <v>0</v>
      </c>
      <c r="R684" s="20">
        <v>0</v>
      </c>
      <c r="S684" s="20">
        <v>1920</v>
      </c>
      <c r="U684" s="22" t="str">
        <f>IFERROR(VLOOKUP(B684,[1]Planilha1!$A$1:$B$34,2,FALSE),"Liberado")</f>
        <v>Pendente Revisão Trabalhista</v>
      </c>
    </row>
    <row r="685" spans="1:53" s="21" customFormat="1" ht="20.100000000000001" customHeight="1" x14ac:dyDescent="0.2">
      <c r="A685" s="12" t="s">
        <v>73</v>
      </c>
      <c r="B685" s="18" t="s">
        <v>255</v>
      </c>
      <c r="C685" s="12" t="s">
        <v>634</v>
      </c>
      <c r="D685" s="12" t="s">
        <v>636</v>
      </c>
      <c r="E685" s="19" t="s">
        <v>5</v>
      </c>
      <c r="F685" s="19" t="s">
        <v>6</v>
      </c>
      <c r="G685" s="19" t="s">
        <v>3341</v>
      </c>
      <c r="H685" s="12" t="s">
        <v>3338</v>
      </c>
      <c r="I685" s="20">
        <v>445394.47</v>
      </c>
      <c r="J685" s="12" t="s">
        <v>2247</v>
      </c>
      <c r="K685" s="12" t="s">
        <v>3342</v>
      </c>
      <c r="L685" s="12" t="s">
        <v>2249</v>
      </c>
      <c r="M685" s="12"/>
      <c r="N685" s="12" t="s">
        <v>3340</v>
      </c>
      <c r="O685" s="20">
        <v>0</v>
      </c>
      <c r="P685" s="20">
        <v>15000</v>
      </c>
      <c r="Q685" s="20">
        <v>0</v>
      </c>
      <c r="R685" s="20">
        <v>0</v>
      </c>
      <c r="S685" s="20">
        <v>1920</v>
      </c>
      <c r="U685" s="22" t="str">
        <f>IFERROR(VLOOKUP(B685,[1]Planilha1!$A$1:$B$34,2,FALSE),"Liberado")</f>
        <v>Pendente Revisão Trabalhista</v>
      </c>
    </row>
    <row r="686" spans="1:53" s="21" customFormat="1" ht="20.100000000000001" customHeight="1" x14ac:dyDescent="0.2">
      <c r="A686" s="12" t="s">
        <v>73</v>
      </c>
      <c r="B686" s="18" t="s">
        <v>255</v>
      </c>
      <c r="C686" s="12" t="s">
        <v>634</v>
      </c>
      <c r="D686" s="12" t="s">
        <v>637</v>
      </c>
      <c r="E686" s="19" t="s">
        <v>5</v>
      </c>
      <c r="F686" s="19" t="s">
        <v>2273</v>
      </c>
      <c r="G686" s="19" t="s">
        <v>3343</v>
      </c>
      <c r="H686" s="12" t="s">
        <v>3344</v>
      </c>
      <c r="I686" s="20">
        <v>12936</v>
      </c>
      <c r="J686" s="12" t="s">
        <v>2258</v>
      </c>
      <c r="K686" s="12" t="s">
        <v>3345</v>
      </c>
      <c r="L686" s="12" t="s">
        <v>2368</v>
      </c>
      <c r="M686" s="12"/>
      <c r="N686" s="12" t="s">
        <v>2621</v>
      </c>
      <c r="O686" s="20">
        <v>0</v>
      </c>
      <c r="P686" s="20">
        <v>10000</v>
      </c>
      <c r="Q686" s="20">
        <v>0</v>
      </c>
      <c r="R686" s="20">
        <v>0</v>
      </c>
      <c r="S686" s="20">
        <v>1480</v>
      </c>
      <c r="U686" s="22" t="str">
        <f>IFERROR(VLOOKUP(B686,[1]Planilha1!$A$1:$B$34,2,FALSE),"Liberado")</f>
        <v>Pendente Revisão Trabalhista</v>
      </c>
    </row>
    <row r="687" spans="1:53" s="21" customFormat="1" ht="20.100000000000001" customHeight="1" x14ac:dyDescent="0.2">
      <c r="A687" s="12" t="s">
        <v>73</v>
      </c>
      <c r="B687" s="18" t="s">
        <v>255</v>
      </c>
      <c r="C687" s="12" t="s">
        <v>634</v>
      </c>
      <c r="D687" s="12" t="s">
        <v>645</v>
      </c>
      <c r="E687" s="19" t="s">
        <v>5</v>
      </c>
      <c r="F687" s="19" t="s">
        <v>2244</v>
      </c>
      <c r="G687" s="19" t="s">
        <v>3365</v>
      </c>
      <c r="H687" s="12" t="s">
        <v>3366</v>
      </c>
      <c r="I687" s="20">
        <v>35000</v>
      </c>
      <c r="J687" s="12" t="s">
        <v>2247</v>
      </c>
      <c r="K687" s="12" t="s">
        <v>3367</v>
      </c>
      <c r="L687" s="12" t="s">
        <v>2249</v>
      </c>
      <c r="M687" s="12"/>
      <c r="N687" s="12" t="s">
        <v>2323</v>
      </c>
      <c r="O687" s="20">
        <v>0</v>
      </c>
      <c r="P687" s="20">
        <v>15000</v>
      </c>
      <c r="Q687" s="20">
        <v>0</v>
      </c>
      <c r="R687" s="20">
        <v>0</v>
      </c>
      <c r="S687" s="20">
        <v>640</v>
      </c>
      <c r="U687" s="22" t="str">
        <f>IFERROR(VLOOKUP(B687,[1]Planilha1!$A$1:$B$34,2,FALSE),"Liberado")</f>
        <v>Pendente Revisão Trabalhista</v>
      </c>
    </row>
    <row r="688" spans="1:53" s="21" customFormat="1" ht="20.100000000000001" customHeight="1" x14ac:dyDescent="0.2">
      <c r="A688" s="12" t="s">
        <v>73</v>
      </c>
      <c r="B688" s="18" t="s">
        <v>255</v>
      </c>
      <c r="C688" s="12" t="s">
        <v>634</v>
      </c>
      <c r="D688" s="12" t="s">
        <v>8438</v>
      </c>
      <c r="E688" s="19" t="s">
        <v>5</v>
      </c>
      <c r="F688" s="19" t="s">
        <v>2273</v>
      </c>
      <c r="G688" s="19" t="s">
        <v>8439</v>
      </c>
      <c r="H688" s="12" t="s">
        <v>3677</v>
      </c>
      <c r="I688" s="20">
        <v>10000</v>
      </c>
      <c r="J688" s="12" t="s">
        <v>2247</v>
      </c>
      <c r="K688" s="12" t="s">
        <v>8440</v>
      </c>
      <c r="L688" s="12" t="s">
        <v>3466</v>
      </c>
      <c r="M688" s="12"/>
      <c r="N688" s="12" t="s">
        <v>3538</v>
      </c>
      <c r="O688" s="20">
        <v>0</v>
      </c>
      <c r="P688" s="20">
        <v>12000</v>
      </c>
      <c r="Q688" s="20">
        <v>0</v>
      </c>
      <c r="R688" s="20">
        <v>0</v>
      </c>
      <c r="S688" s="20">
        <v>224</v>
      </c>
      <c r="U688" s="22" t="str">
        <f>IFERROR(VLOOKUP(B688,[1]Planilha1!$A$1:$B$34,2,FALSE),"Liberado")</f>
        <v>Pendente Revisão Trabalhista</v>
      </c>
    </row>
    <row r="689" spans="1:21" s="21" customFormat="1" ht="20.100000000000001" customHeight="1" x14ac:dyDescent="0.2">
      <c r="A689" s="12" t="s">
        <v>73</v>
      </c>
      <c r="B689" s="18" t="s">
        <v>255</v>
      </c>
      <c r="C689" s="12" t="s">
        <v>667</v>
      </c>
      <c r="D689" s="12" t="s">
        <v>8466</v>
      </c>
      <c r="E689" s="19" t="s">
        <v>5</v>
      </c>
      <c r="F689" s="19" t="s">
        <v>8078</v>
      </c>
      <c r="G689" s="19" t="s">
        <v>8467</v>
      </c>
      <c r="H689" s="12" t="s">
        <v>8468</v>
      </c>
      <c r="I689" s="20">
        <v>0</v>
      </c>
      <c r="J689" s="12" t="s">
        <v>2247</v>
      </c>
      <c r="K689" s="12" t="s">
        <v>8469</v>
      </c>
      <c r="L689" s="12" t="s">
        <v>2288</v>
      </c>
      <c r="M689" s="12"/>
      <c r="N689" s="12" t="s">
        <v>8470</v>
      </c>
      <c r="O689" s="20">
        <v>0</v>
      </c>
      <c r="P689" s="20">
        <v>300</v>
      </c>
      <c r="Q689" s="20">
        <v>0</v>
      </c>
      <c r="R689" s="20">
        <v>0</v>
      </c>
      <c r="S689" s="20">
        <v>30</v>
      </c>
      <c r="U689" s="22" t="str">
        <f>IFERROR(VLOOKUP(B689,[1]Planilha1!$A$1:$B$34,2,FALSE),"Liberado")</f>
        <v>Pendente Revisão Trabalhista</v>
      </c>
    </row>
    <row r="690" spans="1:21" s="21" customFormat="1" ht="20.100000000000001" customHeight="1" x14ac:dyDescent="0.2">
      <c r="A690" s="12" t="s">
        <v>73</v>
      </c>
      <c r="B690" s="18" t="s">
        <v>255</v>
      </c>
      <c r="C690" s="12" t="s">
        <v>671</v>
      </c>
      <c r="D690" s="12" t="s">
        <v>8471</v>
      </c>
      <c r="E690" s="19" t="s">
        <v>5</v>
      </c>
      <c r="F690" s="19" t="s">
        <v>2324</v>
      </c>
      <c r="G690" s="19" t="s">
        <v>8472</v>
      </c>
      <c r="H690" s="12" t="s">
        <v>8473</v>
      </c>
      <c r="I690" s="20">
        <v>20000</v>
      </c>
      <c r="J690" s="12" t="s">
        <v>2258</v>
      </c>
      <c r="K690" s="12" t="s">
        <v>2441</v>
      </c>
      <c r="L690" s="12" t="s">
        <v>2368</v>
      </c>
      <c r="M690" s="12"/>
      <c r="N690" s="12" t="s">
        <v>8474</v>
      </c>
      <c r="O690" s="20">
        <v>0</v>
      </c>
      <c r="P690" s="20">
        <v>10000</v>
      </c>
      <c r="Q690" s="20">
        <v>0</v>
      </c>
      <c r="R690" s="20">
        <v>0</v>
      </c>
      <c r="S690" s="20">
        <v>160</v>
      </c>
      <c r="U690" s="22" t="str">
        <f>IFERROR(VLOOKUP(B690,[1]Planilha1!$A$1:$B$34,2,FALSE),"Liberado")</f>
        <v>Pendente Revisão Trabalhista</v>
      </c>
    </row>
    <row r="691" spans="1:21" s="21" customFormat="1" ht="20.100000000000001" customHeight="1" x14ac:dyDescent="0.2">
      <c r="A691" s="12" t="s">
        <v>73</v>
      </c>
      <c r="B691" s="18" t="s">
        <v>255</v>
      </c>
      <c r="C691" s="12" t="s">
        <v>331</v>
      </c>
      <c r="D691" s="12" t="s">
        <v>9023</v>
      </c>
      <c r="E691" s="19" t="s">
        <v>5</v>
      </c>
      <c r="F691" s="19" t="s">
        <v>2881</v>
      </c>
      <c r="G691" s="19" t="s">
        <v>9024</v>
      </c>
      <c r="H691" s="12" t="s">
        <v>2392</v>
      </c>
      <c r="I691" s="20">
        <v>90000</v>
      </c>
      <c r="J691" s="12" t="s">
        <v>2998</v>
      </c>
      <c r="K691" s="12" t="s">
        <v>9025</v>
      </c>
      <c r="L691" s="12" t="s">
        <v>2450</v>
      </c>
      <c r="M691" s="12"/>
      <c r="N691" s="12" t="s">
        <v>9026</v>
      </c>
      <c r="O691" s="23">
        <v>0</v>
      </c>
      <c r="P691" s="23">
        <v>0</v>
      </c>
      <c r="Q691" s="23">
        <v>0</v>
      </c>
      <c r="R691" s="24">
        <v>0</v>
      </c>
      <c r="S691" s="25">
        <v>530.02</v>
      </c>
      <c r="U691" s="22" t="str">
        <f>IFERROR(VLOOKUP(B691,[1]Planilha1!$A$1:$B$34,2,FALSE),"Liberado")</f>
        <v>Pendente Revisão Trabalhista</v>
      </c>
    </row>
    <row r="692" spans="1:21" s="21" customFormat="1" ht="20.100000000000001" customHeight="1" x14ac:dyDescent="0.2">
      <c r="A692" s="12" t="s">
        <v>73</v>
      </c>
      <c r="B692" s="18" t="s">
        <v>255</v>
      </c>
      <c r="C692" s="12" t="s">
        <v>381</v>
      </c>
      <c r="D692" s="12" t="s">
        <v>1016</v>
      </c>
      <c r="E692" s="19" t="s">
        <v>5</v>
      </c>
      <c r="F692" s="19" t="s">
        <v>2644</v>
      </c>
      <c r="G692" s="19" t="s">
        <v>4350</v>
      </c>
      <c r="H692" s="12" t="s">
        <v>2499</v>
      </c>
      <c r="I692" s="20">
        <v>30000</v>
      </c>
      <c r="J692" s="12" t="s">
        <v>2325</v>
      </c>
      <c r="K692" s="12" t="s">
        <v>4351</v>
      </c>
      <c r="L692" s="12" t="s">
        <v>2840</v>
      </c>
      <c r="M692" s="12"/>
      <c r="N692" s="12" t="s">
        <v>8337</v>
      </c>
      <c r="O692" s="23">
        <v>10000</v>
      </c>
      <c r="P692" s="23">
        <v>0</v>
      </c>
      <c r="Q692" s="23">
        <v>0</v>
      </c>
      <c r="R692" s="24">
        <v>0</v>
      </c>
      <c r="S692" s="25">
        <v>1040</v>
      </c>
      <c r="U692" s="22" t="str">
        <f>IFERROR(VLOOKUP(B692,[1]Planilha1!$A$1:$B$34,2,FALSE),"Liberado")</f>
        <v>Pendente Revisão Trabalhista</v>
      </c>
    </row>
    <row r="693" spans="1:21" s="21" customFormat="1" ht="20.100000000000001" customHeight="1" x14ac:dyDescent="0.2">
      <c r="A693" s="12" t="s">
        <v>73</v>
      </c>
      <c r="B693" s="18" t="s">
        <v>255</v>
      </c>
      <c r="C693" s="12" t="s">
        <v>381</v>
      </c>
      <c r="D693" s="12" t="s">
        <v>1017</v>
      </c>
      <c r="E693" s="19" t="s">
        <v>5</v>
      </c>
      <c r="F693" s="19" t="s">
        <v>2273</v>
      </c>
      <c r="G693" s="19" t="s">
        <v>4352</v>
      </c>
      <c r="H693" s="12" t="s">
        <v>2499</v>
      </c>
      <c r="I693" s="20">
        <v>30000</v>
      </c>
      <c r="J693" s="12" t="s">
        <v>2247</v>
      </c>
      <c r="K693" s="12" t="s">
        <v>4353</v>
      </c>
      <c r="L693" s="12" t="s">
        <v>2505</v>
      </c>
      <c r="M693" s="12"/>
      <c r="N693" s="12" t="s">
        <v>2323</v>
      </c>
      <c r="O693" s="23">
        <v>0</v>
      </c>
      <c r="P693" s="23">
        <v>15000</v>
      </c>
      <c r="Q693" s="23">
        <v>0</v>
      </c>
      <c r="R693" s="24">
        <v>0</v>
      </c>
      <c r="S693" s="25">
        <v>800</v>
      </c>
      <c r="U693" s="22" t="str">
        <f>IFERROR(VLOOKUP(B693,[1]Planilha1!$A$1:$B$34,2,FALSE),"Liberado")</f>
        <v>Pendente Revisão Trabalhista</v>
      </c>
    </row>
    <row r="694" spans="1:21" s="21" customFormat="1" ht="20.100000000000001" customHeight="1" x14ac:dyDescent="0.2">
      <c r="A694" s="12" t="s">
        <v>73</v>
      </c>
      <c r="B694" s="18" t="s">
        <v>255</v>
      </c>
      <c r="C694" s="12" t="s">
        <v>411</v>
      </c>
      <c r="D694" s="12" t="s">
        <v>1018</v>
      </c>
      <c r="E694" s="19" t="s">
        <v>5</v>
      </c>
      <c r="F694" s="19" t="s">
        <v>2324</v>
      </c>
      <c r="G694" s="19" t="s">
        <v>4354</v>
      </c>
      <c r="H694" s="12" t="s">
        <v>2615</v>
      </c>
      <c r="I694" s="20">
        <v>35200</v>
      </c>
      <c r="J694" s="12" t="s">
        <v>2325</v>
      </c>
      <c r="K694" s="12" t="s">
        <v>4355</v>
      </c>
      <c r="L694" s="12" t="s">
        <v>3058</v>
      </c>
      <c r="M694" s="12"/>
      <c r="N694" s="12" t="s">
        <v>4356</v>
      </c>
      <c r="O694" s="23">
        <v>0</v>
      </c>
      <c r="P694" s="23">
        <v>10000</v>
      </c>
      <c r="Q694" s="23">
        <v>0</v>
      </c>
      <c r="R694" s="24">
        <v>0</v>
      </c>
      <c r="S694" s="25">
        <v>720</v>
      </c>
      <c r="U694" s="22" t="str">
        <f>IFERROR(VLOOKUP(B694,[1]Planilha1!$A$1:$B$34,2,FALSE),"Liberado")</f>
        <v>Pendente Revisão Trabalhista</v>
      </c>
    </row>
    <row r="695" spans="1:21" s="21" customFormat="1" ht="20.100000000000001" customHeight="1" x14ac:dyDescent="0.2">
      <c r="A695" s="12" t="s">
        <v>73</v>
      </c>
      <c r="B695" s="18" t="s">
        <v>255</v>
      </c>
      <c r="C695" s="12" t="s">
        <v>534</v>
      </c>
      <c r="D695" s="12" t="s">
        <v>1019</v>
      </c>
      <c r="E695" s="19" t="s">
        <v>5</v>
      </c>
      <c r="F695" s="19" t="s">
        <v>2255</v>
      </c>
      <c r="G695" s="19" t="s">
        <v>4357</v>
      </c>
      <c r="H695" s="12" t="s">
        <v>2499</v>
      </c>
      <c r="I695" s="20">
        <v>7692.5</v>
      </c>
      <c r="J695" s="12" t="s">
        <v>2247</v>
      </c>
      <c r="K695" s="12" t="s">
        <v>4358</v>
      </c>
      <c r="L695" s="12" t="s">
        <v>2288</v>
      </c>
      <c r="M695" s="12"/>
      <c r="N695" s="12" t="s">
        <v>4359</v>
      </c>
      <c r="O695" s="23">
        <v>0</v>
      </c>
      <c r="P695" s="23">
        <v>9497</v>
      </c>
      <c r="Q695" s="23">
        <v>0</v>
      </c>
      <c r="R695" s="24">
        <v>0</v>
      </c>
      <c r="S695" s="25">
        <v>840</v>
      </c>
      <c r="U695" s="22" t="str">
        <f>IFERROR(VLOOKUP(B695,[1]Planilha1!$A$1:$B$34,2,FALSE),"Liberado")</f>
        <v>Pendente Revisão Trabalhista</v>
      </c>
    </row>
    <row r="696" spans="1:21" s="21" customFormat="1" ht="20.100000000000001" customHeight="1" x14ac:dyDescent="0.2">
      <c r="A696" s="12" t="s">
        <v>73</v>
      </c>
      <c r="B696" s="18" t="s">
        <v>255</v>
      </c>
      <c r="C696" s="12" t="s">
        <v>574</v>
      </c>
      <c r="D696" s="12" t="s">
        <v>1020</v>
      </c>
      <c r="E696" s="19" t="s">
        <v>5</v>
      </c>
      <c r="F696" s="19" t="s">
        <v>2244</v>
      </c>
      <c r="G696" s="19" t="s">
        <v>4360</v>
      </c>
      <c r="H696" s="12" t="s">
        <v>3458</v>
      </c>
      <c r="I696" s="20">
        <v>10000</v>
      </c>
      <c r="J696" s="12" t="s">
        <v>2247</v>
      </c>
      <c r="K696" s="12" t="s">
        <v>4361</v>
      </c>
      <c r="L696" s="12" t="s">
        <v>2505</v>
      </c>
      <c r="M696" s="12"/>
      <c r="N696" s="12" t="s">
        <v>2323</v>
      </c>
      <c r="O696" s="23">
        <v>14000</v>
      </c>
      <c r="P696" s="23">
        <v>0</v>
      </c>
      <c r="Q696" s="23">
        <v>0</v>
      </c>
      <c r="R696" s="24">
        <v>0</v>
      </c>
      <c r="S696" s="25">
        <v>1160</v>
      </c>
      <c r="U696" s="22" t="str">
        <f>IFERROR(VLOOKUP(B696,[1]Planilha1!$A$1:$B$34,2,FALSE),"Liberado")</f>
        <v>Pendente Revisão Trabalhista</v>
      </c>
    </row>
    <row r="697" spans="1:21" s="21" customFormat="1" ht="20.100000000000001" customHeight="1" x14ac:dyDescent="0.2">
      <c r="A697" s="12" t="s">
        <v>73</v>
      </c>
      <c r="B697" s="18" t="s">
        <v>255</v>
      </c>
      <c r="C697" s="12" t="s">
        <v>574</v>
      </c>
      <c r="D697" s="12" t="s">
        <v>1021</v>
      </c>
      <c r="E697" s="19" t="s">
        <v>5</v>
      </c>
      <c r="F697" s="19" t="s">
        <v>2273</v>
      </c>
      <c r="G697" s="19" t="s">
        <v>4362</v>
      </c>
      <c r="H697" s="12" t="s">
        <v>4363</v>
      </c>
      <c r="I697" s="20">
        <v>20000</v>
      </c>
      <c r="J697" s="12" t="s">
        <v>2247</v>
      </c>
      <c r="K697" s="12" t="s">
        <v>4364</v>
      </c>
      <c r="L697" s="12" t="s">
        <v>2334</v>
      </c>
      <c r="M697" s="12"/>
      <c r="N697" s="12" t="s">
        <v>4365</v>
      </c>
      <c r="O697" s="23">
        <v>0</v>
      </c>
      <c r="P697" s="23">
        <v>15000</v>
      </c>
      <c r="Q697" s="23">
        <v>0</v>
      </c>
      <c r="R697" s="24">
        <v>0</v>
      </c>
      <c r="S697" s="25">
        <v>384</v>
      </c>
      <c r="U697" s="22" t="str">
        <f>IFERROR(VLOOKUP(B697,[1]Planilha1!$A$1:$B$34,2,FALSE),"Liberado")</f>
        <v>Pendente Revisão Trabalhista</v>
      </c>
    </row>
    <row r="698" spans="1:21" s="21" customFormat="1" ht="20.100000000000001" customHeight="1" x14ac:dyDescent="0.2">
      <c r="A698" s="12" t="s">
        <v>73</v>
      </c>
      <c r="B698" s="18" t="s">
        <v>255</v>
      </c>
      <c r="C698" s="12" t="s">
        <v>574</v>
      </c>
      <c r="D698" s="12" t="s">
        <v>1022</v>
      </c>
      <c r="E698" s="19" t="s">
        <v>5</v>
      </c>
      <c r="F698" s="19" t="s">
        <v>2273</v>
      </c>
      <c r="G698" s="19" t="s">
        <v>4366</v>
      </c>
      <c r="H698" s="12" t="s">
        <v>4367</v>
      </c>
      <c r="I698" s="20">
        <v>20000</v>
      </c>
      <c r="J698" s="12" t="s">
        <v>2247</v>
      </c>
      <c r="K698" s="12" t="s">
        <v>4368</v>
      </c>
      <c r="L698" s="12" t="s">
        <v>2827</v>
      </c>
      <c r="M698" s="12"/>
      <c r="N698" s="12" t="s">
        <v>2963</v>
      </c>
      <c r="O698" s="23">
        <v>7277.87</v>
      </c>
      <c r="P698" s="23">
        <v>0</v>
      </c>
      <c r="Q698" s="23">
        <v>0</v>
      </c>
      <c r="R698" s="24">
        <v>0</v>
      </c>
      <c r="S698" s="25">
        <v>384</v>
      </c>
      <c r="U698" s="22" t="str">
        <f>IFERROR(VLOOKUP(B698,[1]Planilha1!$A$1:$B$34,2,FALSE),"Liberado")</f>
        <v>Pendente Revisão Trabalhista</v>
      </c>
    </row>
    <row r="699" spans="1:21" s="21" customFormat="1" ht="20.100000000000001" customHeight="1" x14ac:dyDescent="0.2">
      <c r="A699" s="12" t="s">
        <v>73</v>
      </c>
      <c r="B699" s="18" t="s">
        <v>255</v>
      </c>
      <c r="C699" s="12" t="s">
        <v>574</v>
      </c>
      <c r="D699" s="12" t="s">
        <v>1023</v>
      </c>
      <c r="E699" s="19" t="s">
        <v>5</v>
      </c>
      <c r="F699" s="19" t="s">
        <v>2881</v>
      </c>
      <c r="G699" s="19" t="s">
        <v>4369</v>
      </c>
      <c r="H699" s="12" t="s">
        <v>4370</v>
      </c>
      <c r="I699" s="20">
        <v>1000</v>
      </c>
      <c r="J699" s="12" t="s">
        <v>3914</v>
      </c>
      <c r="K699" s="12" t="s">
        <v>4371</v>
      </c>
      <c r="L699" s="12" t="s">
        <v>7869</v>
      </c>
      <c r="M699" s="12"/>
      <c r="N699" s="12" t="s">
        <v>9027</v>
      </c>
      <c r="O699" s="23">
        <v>0</v>
      </c>
      <c r="P699" s="23">
        <v>0</v>
      </c>
      <c r="Q699" s="23">
        <v>0</v>
      </c>
      <c r="R699" s="24">
        <v>0</v>
      </c>
      <c r="S699" s="25">
        <v>342</v>
      </c>
      <c r="U699" s="22" t="str">
        <f>IFERROR(VLOOKUP(B699,[1]Planilha1!$A$1:$B$34,2,FALSE),"Liberado")</f>
        <v>Pendente Revisão Trabalhista</v>
      </c>
    </row>
    <row r="700" spans="1:21" s="21" customFormat="1" ht="20.100000000000001" customHeight="1" x14ac:dyDescent="0.2">
      <c r="A700" s="12" t="s">
        <v>73</v>
      </c>
      <c r="B700" s="18" t="s">
        <v>255</v>
      </c>
      <c r="C700" s="12" t="s">
        <v>574</v>
      </c>
      <c r="D700" s="12" t="s">
        <v>9028</v>
      </c>
      <c r="E700" s="19" t="s">
        <v>5</v>
      </c>
      <c r="F700" s="19" t="s">
        <v>8078</v>
      </c>
      <c r="G700" s="19" t="s">
        <v>9029</v>
      </c>
      <c r="H700" s="12" t="s">
        <v>9030</v>
      </c>
      <c r="I700" s="20">
        <v>405.98</v>
      </c>
      <c r="J700" s="12" t="s">
        <v>2247</v>
      </c>
      <c r="K700" s="12" t="s">
        <v>9031</v>
      </c>
      <c r="L700" s="12" t="s">
        <v>2608</v>
      </c>
      <c r="M700" s="12"/>
      <c r="N700" s="12" t="s">
        <v>2323</v>
      </c>
      <c r="O700" s="23">
        <v>0</v>
      </c>
      <c r="P700" s="23">
        <v>0</v>
      </c>
      <c r="Q700" s="23">
        <v>0</v>
      </c>
      <c r="R700" s="24">
        <v>0</v>
      </c>
      <c r="S700" s="25">
        <v>120</v>
      </c>
      <c r="U700" s="22" t="str">
        <f>IFERROR(VLOOKUP(B700,[1]Planilha1!$A$1:$B$34,2,FALSE),"Liberado")</f>
        <v>Pendente Revisão Trabalhista</v>
      </c>
    </row>
    <row r="701" spans="1:21" s="21" customFormat="1" ht="20.100000000000001" customHeight="1" x14ac:dyDescent="0.2">
      <c r="A701" s="12" t="s">
        <v>73</v>
      </c>
      <c r="B701" s="18" t="s">
        <v>255</v>
      </c>
      <c r="C701" s="12" t="s">
        <v>602</v>
      </c>
      <c r="D701" s="12" t="s">
        <v>1024</v>
      </c>
      <c r="E701" s="19" t="s">
        <v>5</v>
      </c>
      <c r="F701" s="19" t="s">
        <v>12</v>
      </c>
      <c r="G701" s="19" t="s">
        <v>4372</v>
      </c>
      <c r="H701" s="12" t="s">
        <v>2392</v>
      </c>
      <c r="I701" s="20">
        <v>8407.17</v>
      </c>
      <c r="J701" s="12" t="s">
        <v>2325</v>
      </c>
      <c r="K701" s="12" t="s">
        <v>4373</v>
      </c>
      <c r="L701" s="12" t="s">
        <v>7926</v>
      </c>
      <c r="M701" s="12"/>
      <c r="N701" s="12" t="s">
        <v>4374</v>
      </c>
      <c r="O701" s="23">
        <v>0</v>
      </c>
      <c r="P701" s="23">
        <v>0</v>
      </c>
      <c r="Q701" s="23">
        <v>0</v>
      </c>
      <c r="R701" s="24">
        <v>0</v>
      </c>
      <c r="S701" s="25">
        <v>1600</v>
      </c>
      <c r="U701" s="22" t="str">
        <f>IFERROR(VLOOKUP(B701,[1]Planilha1!$A$1:$B$34,2,FALSE),"Liberado")</f>
        <v>Pendente Revisão Trabalhista</v>
      </c>
    </row>
    <row r="702" spans="1:21" s="21" customFormat="1" ht="20.100000000000001" customHeight="1" x14ac:dyDescent="0.2">
      <c r="A702" s="12" t="s">
        <v>73</v>
      </c>
      <c r="B702" s="18" t="s">
        <v>255</v>
      </c>
      <c r="C702" s="12" t="s">
        <v>634</v>
      </c>
      <c r="D702" s="12" t="s">
        <v>1025</v>
      </c>
      <c r="E702" s="19" t="s">
        <v>5</v>
      </c>
      <c r="F702" s="19" t="s">
        <v>2324</v>
      </c>
      <c r="G702" s="19" t="s">
        <v>4375</v>
      </c>
      <c r="H702" s="12" t="s">
        <v>4215</v>
      </c>
      <c r="I702" s="20">
        <v>30000</v>
      </c>
      <c r="J702" s="12" t="s">
        <v>2247</v>
      </c>
      <c r="K702" s="12" t="s">
        <v>4376</v>
      </c>
      <c r="L702" s="12" t="s">
        <v>2249</v>
      </c>
      <c r="M702" s="12"/>
      <c r="N702" s="12" t="s">
        <v>4377</v>
      </c>
      <c r="O702" s="23">
        <v>0</v>
      </c>
      <c r="P702" s="23">
        <v>10000</v>
      </c>
      <c r="Q702" s="23">
        <v>0</v>
      </c>
      <c r="R702" s="24">
        <v>0</v>
      </c>
      <c r="S702" s="25">
        <v>1840</v>
      </c>
      <c r="U702" s="22" t="str">
        <f>IFERROR(VLOOKUP(B702,[1]Planilha1!$A$1:$B$34,2,FALSE),"Liberado")</f>
        <v>Pendente Revisão Trabalhista</v>
      </c>
    </row>
    <row r="703" spans="1:21" s="21" customFormat="1" ht="20.100000000000001" customHeight="1" x14ac:dyDescent="0.2">
      <c r="A703" s="12" t="s">
        <v>73</v>
      </c>
      <c r="B703" s="18" t="s">
        <v>255</v>
      </c>
      <c r="C703" s="12" t="s">
        <v>634</v>
      </c>
      <c r="D703" s="12" t="s">
        <v>1027</v>
      </c>
      <c r="E703" s="19" t="s">
        <v>5</v>
      </c>
      <c r="F703" s="19" t="s">
        <v>2273</v>
      </c>
      <c r="G703" s="19" t="s">
        <v>4381</v>
      </c>
      <c r="H703" s="12" t="s">
        <v>2551</v>
      </c>
      <c r="I703" s="20">
        <v>17500</v>
      </c>
      <c r="J703" s="12" t="s">
        <v>2247</v>
      </c>
      <c r="K703" s="12" t="s">
        <v>4382</v>
      </c>
      <c r="L703" s="12" t="s">
        <v>2249</v>
      </c>
      <c r="M703" s="12"/>
      <c r="N703" s="12" t="s">
        <v>4377</v>
      </c>
      <c r="O703" s="23">
        <v>0</v>
      </c>
      <c r="P703" s="23">
        <v>9000</v>
      </c>
      <c r="Q703" s="23">
        <v>0</v>
      </c>
      <c r="R703" s="24">
        <v>0</v>
      </c>
      <c r="S703" s="25">
        <v>1840</v>
      </c>
      <c r="U703" s="22" t="str">
        <f>IFERROR(VLOOKUP(B703,[1]Planilha1!$A$1:$B$34,2,FALSE),"Liberado")</f>
        <v>Pendente Revisão Trabalhista</v>
      </c>
    </row>
    <row r="704" spans="1:21" s="21" customFormat="1" ht="20.100000000000001" customHeight="1" x14ac:dyDescent="0.2">
      <c r="A704" s="12" t="s">
        <v>73</v>
      </c>
      <c r="B704" s="18" t="s">
        <v>255</v>
      </c>
      <c r="C704" s="12" t="s">
        <v>634</v>
      </c>
      <c r="D704" s="12" t="s">
        <v>1026</v>
      </c>
      <c r="E704" s="19" t="s">
        <v>5</v>
      </c>
      <c r="F704" s="19" t="s">
        <v>2273</v>
      </c>
      <c r="G704" s="19" t="s">
        <v>4378</v>
      </c>
      <c r="H704" s="12" t="s">
        <v>4379</v>
      </c>
      <c r="I704" s="20">
        <v>50000</v>
      </c>
      <c r="J704" s="12" t="s">
        <v>2247</v>
      </c>
      <c r="K704" s="12" t="s">
        <v>4380</v>
      </c>
      <c r="L704" s="12" t="s">
        <v>2368</v>
      </c>
      <c r="M704" s="12"/>
      <c r="N704" s="12" t="s">
        <v>9032</v>
      </c>
      <c r="O704" s="23">
        <v>80716.009999999995</v>
      </c>
      <c r="P704" s="23">
        <v>0</v>
      </c>
      <c r="Q704" s="23">
        <v>0</v>
      </c>
      <c r="R704" s="24">
        <v>0</v>
      </c>
      <c r="S704" s="25">
        <v>1840</v>
      </c>
      <c r="U704" s="22" t="str">
        <f>IFERROR(VLOOKUP(B704,[1]Planilha1!$A$1:$B$34,2,FALSE),"Liberado")</f>
        <v>Pendente Revisão Trabalhista</v>
      </c>
    </row>
    <row r="705" spans="1:21" s="21" customFormat="1" ht="20.100000000000001" customHeight="1" x14ac:dyDescent="0.2">
      <c r="A705" s="12" t="s">
        <v>73</v>
      </c>
      <c r="B705" s="18" t="s">
        <v>255</v>
      </c>
      <c r="C705" s="12" t="s">
        <v>634</v>
      </c>
      <c r="D705" s="12" t="s">
        <v>1028</v>
      </c>
      <c r="E705" s="19" t="s">
        <v>5</v>
      </c>
      <c r="F705" s="19" t="s">
        <v>2273</v>
      </c>
      <c r="G705" s="19" t="s">
        <v>4383</v>
      </c>
      <c r="H705" s="12" t="s">
        <v>4384</v>
      </c>
      <c r="I705" s="20">
        <v>1000</v>
      </c>
      <c r="J705" s="12" t="s">
        <v>2325</v>
      </c>
      <c r="K705" s="12" t="s">
        <v>4385</v>
      </c>
      <c r="L705" s="12" t="s">
        <v>7926</v>
      </c>
      <c r="M705" s="12"/>
      <c r="N705" s="12" t="s">
        <v>9033</v>
      </c>
      <c r="O705" s="23">
        <v>10000</v>
      </c>
      <c r="P705" s="23">
        <v>0</v>
      </c>
      <c r="Q705" s="23">
        <v>0</v>
      </c>
      <c r="R705" s="24">
        <v>0</v>
      </c>
      <c r="S705" s="25">
        <v>960</v>
      </c>
      <c r="U705" s="22" t="str">
        <f>IFERROR(VLOOKUP(B705,[1]Planilha1!$A$1:$B$34,2,FALSE),"Liberado")</f>
        <v>Pendente Revisão Trabalhista</v>
      </c>
    </row>
    <row r="706" spans="1:21" s="21" customFormat="1" ht="20.100000000000001" customHeight="1" x14ac:dyDescent="0.2">
      <c r="A706" s="12" t="s">
        <v>73</v>
      </c>
      <c r="B706" s="18" t="s">
        <v>255</v>
      </c>
      <c r="C706" s="12" t="s">
        <v>634</v>
      </c>
      <c r="D706" s="12" t="s">
        <v>1029</v>
      </c>
      <c r="E706" s="19" t="s">
        <v>5</v>
      </c>
      <c r="F706" s="19" t="s">
        <v>2244</v>
      </c>
      <c r="G706" s="19" t="s">
        <v>4386</v>
      </c>
      <c r="H706" s="12" t="s">
        <v>4363</v>
      </c>
      <c r="I706" s="20">
        <v>1531.56</v>
      </c>
      <c r="J706" s="12" t="s">
        <v>2325</v>
      </c>
      <c r="K706" s="12" t="s">
        <v>4387</v>
      </c>
      <c r="L706" s="12" t="s">
        <v>2359</v>
      </c>
      <c r="M706" s="12"/>
      <c r="N706" s="12" t="s">
        <v>9034</v>
      </c>
      <c r="O706" s="23">
        <v>8000</v>
      </c>
      <c r="P706" s="23">
        <v>0</v>
      </c>
      <c r="Q706" s="23">
        <v>0</v>
      </c>
      <c r="R706" s="24">
        <v>0</v>
      </c>
      <c r="S706" s="25">
        <v>960</v>
      </c>
      <c r="U706" s="22" t="str">
        <f>IFERROR(VLOOKUP(B706,[1]Planilha1!$A$1:$B$34,2,FALSE),"Liberado")</f>
        <v>Pendente Revisão Trabalhista</v>
      </c>
    </row>
    <row r="707" spans="1:21" s="21" customFormat="1" ht="20.100000000000001" customHeight="1" x14ac:dyDescent="0.2">
      <c r="A707" s="12" t="s">
        <v>73</v>
      </c>
      <c r="B707" s="18" t="s">
        <v>255</v>
      </c>
      <c r="C707" s="12" t="s">
        <v>634</v>
      </c>
      <c r="D707" s="12" t="s">
        <v>1030</v>
      </c>
      <c r="E707" s="19" t="s">
        <v>5</v>
      </c>
      <c r="F707" s="19" t="s">
        <v>2273</v>
      </c>
      <c r="G707" s="19" t="s">
        <v>4388</v>
      </c>
      <c r="H707" s="12" t="s">
        <v>4389</v>
      </c>
      <c r="I707" s="20">
        <v>12000</v>
      </c>
      <c r="J707" s="12" t="s">
        <v>2325</v>
      </c>
      <c r="K707" s="12" t="s">
        <v>4390</v>
      </c>
      <c r="L707" s="12" t="s">
        <v>6214</v>
      </c>
      <c r="M707" s="12"/>
      <c r="N707" s="12" t="s">
        <v>9035</v>
      </c>
      <c r="O707" s="23">
        <v>12000</v>
      </c>
      <c r="P707" s="23">
        <v>0</v>
      </c>
      <c r="Q707" s="23">
        <v>0</v>
      </c>
      <c r="R707" s="24">
        <v>0</v>
      </c>
      <c r="S707" s="25">
        <v>896</v>
      </c>
      <c r="U707" s="22" t="str">
        <f>IFERROR(VLOOKUP(B707,[1]Planilha1!$A$1:$B$34,2,FALSE),"Liberado")</f>
        <v>Pendente Revisão Trabalhista</v>
      </c>
    </row>
    <row r="708" spans="1:21" s="21" customFormat="1" ht="20.100000000000001" customHeight="1" x14ac:dyDescent="0.2">
      <c r="A708" s="12" t="s">
        <v>73</v>
      </c>
      <c r="B708" s="18" t="s">
        <v>255</v>
      </c>
      <c r="C708" s="12" t="s">
        <v>634</v>
      </c>
      <c r="D708" s="12" t="s">
        <v>1031</v>
      </c>
      <c r="E708" s="19" t="s">
        <v>5</v>
      </c>
      <c r="F708" s="19" t="s">
        <v>2881</v>
      </c>
      <c r="G708" s="19" t="s">
        <v>4391</v>
      </c>
      <c r="H708" s="12" t="s">
        <v>4370</v>
      </c>
      <c r="I708" s="20">
        <v>216882.41</v>
      </c>
      <c r="J708" s="12" t="s">
        <v>2325</v>
      </c>
      <c r="K708" s="12" t="s">
        <v>4392</v>
      </c>
      <c r="L708" s="12" t="s">
        <v>2299</v>
      </c>
      <c r="M708" s="12"/>
      <c r="N708" s="12" t="s">
        <v>9036</v>
      </c>
      <c r="O708" s="23">
        <v>0</v>
      </c>
      <c r="P708" s="23">
        <v>0</v>
      </c>
      <c r="Q708" s="23">
        <v>0</v>
      </c>
      <c r="R708" s="24">
        <v>0</v>
      </c>
      <c r="S708" s="25">
        <v>912</v>
      </c>
      <c r="U708" s="22" t="str">
        <f>IFERROR(VLOOKUP(B708,[1]Planilha1!$A$1:$B$34,2,FALSE),"Liberado")</f>
        <v>Pendente Revisão Trabalhista</v>
      </c>
    </row>
    <row r="709" spans="1:21" s="21" customFormat="1" ht="20.100000000000001" customHeight="1" x14ac:dyDescent="0.2">
      <c r="A709" s="12" t="s">
        <v>73</v>
      </c>
      <c r="B709" s="18" t="s">
        <v>255</v>
      </c>
      <c r="C709" s="12" t="s">
        <v>634</v>
      </c>
      <c r="D709" s="12" t="s">
        <v>1032</v>
      </c>
      <c r="E709" s="19" t="s">
        <v>5</v>
      </c>
      <c r="F709" s="19" t="s">
        <v>2273</v>
      </c>
      <c r="G709" s="19" t="s">
        <v>4393</v>
      </c>
      <c r="H709" s="12" t="s">
        <v>4394</v>
      </c>
      <c r="I709" s="20">
        <v>35000</v>
      </c>
      <c r="J709" s="12" t="s">
        <v>2325</v>
      </c>
      <c r="K709" s="12" t="s">
        <v>4395</v>
      </c>
      <c r="L709" s="12" t="s">
        <v>2326</v>
      </c>
      <c r="M709" s="12"/>
      <c r="N709" s="12" t="s">
        <v>7927</v>
      </c>
      <c r="O709" s="23">
        <v>0</v>
      </c>
      <c r="P709" s="23">
        <v>10000</v>
      </c>
      <c r="Q709" s="23">
        <v>0</v>
      </c>
      <c r="R709" s="24">
        <v>0</v>
      </c>
      <c r="S709" s="25">
        <v>576</v>
      </c>
      <c r="U709" s="22" t="str">
        <f>IFERROR(VLOOKUP(B709,[1]Planilha1!$A$1:$B$34,2,FALSE),"Liberado")</f>
        <v>Pendente Revisão Trabalhista</v>
      </c>
    </row>
    <row r="710" spans="1:21" s="21" customFormat="1" ht="20.100000000000001" customHeight="1" x14ac:dyDescent="0.2">
      <c r="A710" s="12" t="s">
        <v>73</v>
      </c>
      <c r="B710" s="18" t="s">
        <v>255</v>
      </c>
      <c r="C710" s="12" t="s">
        <v>634</v>
      </c>
      <c r="D710" s="12" t="s">
        <v>1033</v>
      </c>
      <c r="E710" s="19" t="s">
        <v>5</v>
      </c>
      <c r="F710" s="19" t="s">
        <v>2244</v>
      </c>
      <c r="G710" s="19" t="s">
        <v>4396</v>
      </c>
      <c r="H710" s="12" t="s">
        <v>3512</v>
      </c>
      <c r="I710" s="20">
        <v>28000</v>
      </c>
      <c r="J710" s="12" t="s">
        <v>2325</v>
      </c>
      <c r="K710" s="12" t="s">
        <v>4397</v>
      </c>
      <c r="L710" s="12" t="s">
        <v>2840</v>
      </c>
      <c r="M710" s="12"/>
      <c r="N710" s="12" t="s">
        <v>8111</v>
      </c>
      <c r="O710" s="23">
        <v>7000</v>
      </c>
      <c r="P710" s="23">
        <v>0</v>
      </c>
      <c r="Q710" s="23">
        <v>0</v>
      </c>
      <c r="R710" s="24">
        <v>0</v>
      </c>
      <c r="S710" s="25">
        <v>800</v>
      </c>
      <c r="U710" s="22" t="str">
        <f>IFERROR(VLOOKUP(B710,[1]Planilha1!$A$1:$B$34,2,FALSE),"Liberado")</f>
        <v>Pendente Revisão Trabalhista</v>
      </c>
    </row>
    <row r="711" spans="1:21" s="21" customFormat="1" ht="20.100000000000001" customHeight="1" x14ac:dyDescent="0.2">
      <c r="A711" s="12" t="s">
        <v>73</v>
      </c>
      <c r="B711" s="18" t="s">
        <v>255</v>
      </c>
      <c r="C711" s="12" t="s">
        <v>634</v>
      </c>
      <c r="D711" s="12" t="s">
        <v>1034</v>
      </c>
      <c r="E711" s="19" t="s">
        <v>5</v>
      </c>
      <c r="F711" s="19" t="s">
        <v>2273</v>
      </c>
      <c r="G711" s="19" t="s">
        <v>4398</v>
      </c>
      <c r="H711" s="12" t="s">
        <v>4384</v>
      </c>
      <c r="I711" s="20">
        <v>1000</v>
      </c>
      <c r="J711" s="12" t="s">
        <v>2325</v>
      </c>
      <c r="K711" s="12" t="s">
        <v>4399</v>
      </c>
      <c r="L711" s="12" t="s">
        <v>2299</v>
      </c>
      <c r="M711" s="12"/>
      <c r="N711" s="12" t="s">
        <v>7927</v>
      </c>
      <c r="O711" s="23">
        <v>0</v>
      </c>
      <c r="P711" s="23">
        <v>10000</v>
      </c>
      <c r="Q711" s="23">
        <v>0</v>
      </c>
      <c r="R711" s="24">
        <v>0</v>
      </c>
      <c r="S711" s="25">
        <v>608</v>
      </c>
      <c r="U711" s="22" t="str">
        <f>IFERROR(VLOOKUP(B711,[1]Planilha1!$A$1:$B$34,2,FALSE),"Liberado")</f>
        <v>Pendente Revisão Trabalhista</v>
      </c>
    </row>
    <row r="712" spans="1:21" s="21" customFormat="1" ht="20.100000000000001" customHeight="1" x14ac:dyDescent="0.2">
      <c r="A712" s="12" t="s">
        <v>73</v>
      </c>
      <c r="B712" s="18" t="s">
        <v>255</v>
      </c>
      <c r="C712" s="12" t="s">
        <v>634</v>
      </c>
      <c r="D712" s="12" t="s">
        <v>1035</v>
      </c>
      <c r="E712" s="19" t="s">
        <v>5</v>
      </c>
      <c r="F712" s="19" t="s">
        <v>2244</v>
      </c>
      <c r="G712" s="19" t="s">
        <v>4400</v>
      </c>
      <c r="H712" s="12" t="s">
        <v>4401</v>
      </c>
      <c r="I712" s="20">
        <v>15000</v>
      </c>
      <c r="J712" s="12" t="s">
        <v>2247</v>
      </c>
      <c r="K712" s="12" t="s">
        <v>4402</v>
      </c>
      <c r="L712" s="12" t="s">
        <v>7919</v>
      </c>
      <c r="M712" s="12"/>
      <c r="N712" s="12" t="s">
        <v>3538</v>
      </c>
      <c r="O712" s="23">
        <v>0</v>
      </c>
      <c r="P712" s="23">
        <v>10414.6</v>
      </c>
      <c r="Q712" s="23">
        <v>0</v>
      </c>
      <c r="R712" s="24">
        <v>0</v>
      </c>
      <c r="S712" s="25">
        <v>560</v>
      </c>
      <c r="U712" s="22" t="str">
        <f>IFERROR(VLOOKUP(B712,[1]Planilha1!$A$1:$B$34,2,FALSE),"Liberado")</f>
        <v>Pendente Revisão Trabalhista</v>
      </c>
    </row>
    <row r="713" spans="1:21" s="21" customFormat="1" ht="20.100000000000001" customHeight="1" x14ac:dyDescent="0.2">
      <c r="A713" s="12" t="s">
        <v>73</v>
      </c>
      <c r="B713" s="18" t="s">
        <v>255</v>
      </c>
      <c r="C713" s="12" t="s">
        <v>634</v>
      </c>
      <c r="D713" s="12" t="s">
        <v>1036</v>
      </c>
      <c r="E713" s="19" t="s">
        <v>5</v>
      </c>
      <c r="F713" s="19" t="s">
        <v>2244</v>
      </c>
      <c r="G713" s="19" t="s">
        <v>4403</v>
      </c>
      <c r="H713" s="12" t="s">
        <v>4401</v>
      </c>
      <c r="I713" s="20">
        <v>15000</v>
      </c>
      <c r="J713" s="12" t="s">
        <v>2247</v>
      </c>
      <c r="K713" s="12" t="s">
        <v>4404</v>
      </c>
      <c r="L713" s="12" t="s">
        <v>7978</v>
      </c>
      <c r="M713" s="12"/>
      <c r="N713" s="12" t="s">
        <v>4289</v>
      </c>
      <c r="O713" s="23">
        <v>0</v>
      </c>
      <c r="P713" s="23">
        <v>10000</v>
      </c>
      <c r="Q713" s="23">
        <v>0</v>
      </c>
      <c r="R713" s="24">
        <v>0</v>
      </c>
      <c r="S713" s="25">
        <v>320</v>
      </c>
      <c r="U713" s="22" t="str">
        <f>IFERROR(VLOOKUP(B713,[1]Planilha1!$A$1:$B$34,2,FALSE),"Liberado")</f>
        <v>Pendente Revisão Trabalhista</v>
      </c>
    </row>
    <row r="714" spans="1:21" s="21" customFormat="1" ht="20.100000000000001" customHeight="1" x14ac:dyDescent="0.2">
      <c r="A714" s="12" t="s">
        <v>73</v>
      </c>
      <c r="B714" s="18" t="s">
        <v>255</v>
      </c>
      <c r="C714" s="12" t="s">
        <v>634</v>
      </c>
      <c r="D714" s="12" t="s">
        <v>9037</v>
      </c>
      <c r="E714" s="19" t="s">
        <v>5</v>
      </c>
      <c r="F714" s="19" t="s">
        <v>8</v>
      </c>
      <c r="G714" s="19" t="s">
        <v>9038</v>
      </c>
      <c r="H714" s="12" t="s">
        <v>9039</v>
      </c>
      <c r="I714" s="20">
        <v>69771.12</v>
      </c>
      <c r="J714" s="12" t="s">
        <v>2270</v>
      </c>
      <c r="K714" s="12" t="s">
        <v>9040</v>
      </c>
      <c r="L714" s="12" t="s">
        <v>7869</v>
      </c>
      <c r="M714" s="12"/>
      <c r="N714" s="12" t="s">
        <v>9041</v>
      </c>
      <c r="O714" s="23">
        <v>0</v>
      </c>
      <c r="P714" s="23">
        <v>10000</v>
      </c>
      <c r="Q714" s="23">
        <v>0</v>
      </c>
      <c r="R714" s="24">
        <v>0</v>
      </c>
      <c r="S714" s="25">
        <v>175</v>
      </c>
      <c r="U714" s="22" t="str">
        <f>IFERROR(VLOOKUP(B714,[1]Planilha1!$A$1:$B$34,2,FALSE),"Liberado")</f>
        <v>Pendente Revisão Trabalhista</v>
      </c>
    </row>
    <row r="715" spans="1:21" s="21" customFormat="1" ht="20.100000000000001" customHeight="1" x14ac:dyDescent="0.2">
      <c r="A715" s="12" t="s">
        <v>73</v>
      </c>
      <c r="B715" s="18" t="s">
        <v>255</v>
      </c>
      <c r="C715" s="12" t="s">
        <v>649</v>
      </c>
      <c r="D715" s="12" t="s">
        <v>1037</v>
      </c>
      <c r="E715" s="19" t="s">
        <v>5</v>
      </c>
      <c r="F715" s="19" t="s">
        <v>2244</v>
      </c>
      <c r="G715" s="19" t="s">
        <v>4405</v>
      </c>
      <c r="H715" s="12" t="s">
        <v>4401</v>
      </c>
      <c r="I715" s="20">
        <v>1022.9</v>
      </c>
      <c r="J715" s="12" t="s">
        <v>2247</v>
      </c>
      <c r="K715" s="12" t="s">
        <v>4406</v>
      </c>
      <c r="L715" s="12" t="s">
        <v>8073</v>
      </c>
      <c r="M715" s="12"/>
      <c r="N715" s="12" t="s">
        <v>2323</v>
      </c>
      <c r="O715" s="23">
        <v>14239.1</v>
      </c>
      <c r="P715" s="23">
        <v>0</v>
      </c>
      <c r="Q715" s="23">
        <v>0</v>
      </c>
      <c r="R715" s="24">
        <v>0</v>
      </c>
      <c r="S715" s="25">
        <v>720</v>
      </c>
      <c r="U715" s="22" t="str">
        <f>IFERROR(VLOOKUP(B715,[1]Planilha1!$A$1:$B$34,2,FALSE),"Liberado")</f>
        <v>Pendente Revisão Trabalhista</v>
      </c>
    </row>
    <row r="716" spans="1:21" s="21" customFormat="1" ht="20.100000000000001" customHeight="1" x14ac:dyDescent="0.2">
      <c r="A716" s="12" t="s">
        <v>73</v>
      </c>
      <c r="B716" s="18" t="s">
        <v>255</v>
      </c>
      <c r="C716" s="12" t="s">
        <v>649</v>
      </c>
      <c r="D716" s="12" t="s">
        <v>9042</v>
      </c>
      <c r="E716" s="19" t="s">
        <v>5</v>
      </c>
      <c r="F716" s="19" t="s">
        <v>2244</v>
      </c>
      <c r="G716" s="19" t="s">
        <v>9043</v>
      </c>
      <c r="H716" s="12" t="s">
        <v>9044</v>
      </c>
      <c r="I716" s="20">
        <v>20000</v>
      </c>
      <c r="J716" s="12" t="s">
        <v>2247</v>
      </c>
      <c r="K716" s="12" t="s">
        <v>9045</v>
      </c>
      <c r="L716" s="12" t="s">
        <v>2249</v>
      </c>
      <c r="M716" s="12"/>
      <c r="N716" s="12" t="s">
        <v>4186</v>
      </c>
      <c r="O716" s="23">
        <v>0</v>
      </c>
      <c r="P716" s="23">
        <v>15000</v>
      </c>
      <c r="Q716" s="23">
        <v>0</v>
      </c>
      <c r="R716" s="24">
        <v>0</v>
      </c>
      <c r="S716" s="25">
        <v>480</v>
      </c>
      <c r="U716" s="22" t="str">
        <f>IFERROR(VLOOKUP(B716,[1]Planilha1!$A$1:$B$34,2,FALSE),"Liberado")</f>
        <v>Pendente Revisão Trabalhista</v>
      </c>
    </row>
    <row r="717" spans="1:21" s="21" customFormat="1" ht="20.100000000000001" customHeight="1" x14ac:dyDescent="0.2">
      <c r="A717" s="12" t="s">
        <v>73</v>
      </c>
      <c r="B717" s="18" t="s">
        <v>255</v>
      </c>
      <c r="C717" s="12" t="s">
        <v>649</v>
      </c>
      <c r="D717" s="12" t="s">
        <v>9046</v>
      </c>
      <c r="E717" s="19" t="s">
        <v>5</v>
      </c>
      <c r="F717" s="19" t="s">
        <v>2273</v>
      </c>
      <c r="G717" s="19" t="s">
        <v>9047</v>
      </c>
      <c r="H717" s="12" t="s">
        <v>9048</v>
      </c>
      <c r="I717" s="20">
        <v>10000</v>
      </c>
      <c r="J717" s="12" t="s">
        <v>2325</v>
      </c>
      <c r="K717" s="12" t="s">
        <v>9049</v>
      </c>
      <c r="L717" s="12" t="s">
        <v>8376</v>
      </c>
      <c r="M717" s="12"/>
      <c r="N717" s="12" t="s">
        <v>8699</v>
      </c>
      <c r="O717" s="23">
        <v>0</v>
      </c>
      <c r="P717" s="23">
        <v>0</v>
      </c>
      <c r="Q717" s="23">
        <v>0</v>
      </c>
      <c r="R717" s="24">
        <v>0</v>
      </c>
      <c r="S717" s="25">
        <v>160</v>
      </c>
      <c r="U717" s="22" t="str">
        <f>IFERROR(VLOOKUP(B717,[1]Planilha1!$A$1:$B$34,2,FALSE),"Liberado")</f>
        <v>Pendente Revisão Trabalhista</v>
      </c>
    </row>
    <row r="718" spans="1:21" s="21" customFormat="1" ht="20.100000000000001" customHeight="1" x14ac:dyDescent="0.2">
      <c r="A718" s="12" t="s">
        <v>73</v>
      </c>
      <c r="B718" s="18" t="s">
        <v>255</v>
      </c>
      <c r="C718" s="12" t="s">
        <v>323</v>
      </c>
      <c r="D718" s="12" t="s">
        <v>9050</v>
      </c>
      <c r="E718" s="19" t="s">
        <v>5</v>
      </c>
      <c r="F718" s="19" t="s">
        <v>9051</v>
      </c>
      <c r="G718" s="19" t="s">
        <v>9052</v>
      </c>
      <c r="H718" s="12" t="s">
        <v>2392</v>
      </c>
      <c r="I718" s="20">
        <v>1845.26</v>
      </c>
      <c r="J718" s="12" t="s">
        <v>2325</v>
      </c>
      <c r="K718" s="12" t="s">
        <v>9053</v>
      </c>
      <c r="L718" s="12" t="s">
        <v>2299</v>
      </c>
      <c r="M718" s="12"/>
      <c r="N718" s="12" t="s">
        <v>7927</v>
      </c>
      <c r="O718" s="23">
        <v>0</v>
      </c>
      <c r="P718" s="23">
        <v>0</v>
      </c>
      <c r="Q718" s="23">
        <v>0</v>
      </c>
      <c r="R718" s="24">
        <v>0</v>
      </c>
      <c r="S718" s="25">
        <v>1080</v>
      </c>
      <c r="U718" s="22" t="str">
        <f>IFERROR(VLOOKUP(B718,[1]Planilha1!$A$1:$B$34,2,FALSE),"Liberado")</f>
        <v>Pendente Revisão Trabalhista</v>
      </c>
    </row>
    <row r="719" spans="1:21" s="21" customFormat="1" ht="20.100000000000001" customHeight="1" x14ac:dyDescent="0.2">
      <c r="A719" s="12" t="s">
        <v>73</v>
      </c>
      <c r="B719" s="18" t="s">
        <v>255</v>
      </c>
      <c r="C719" s="12" t="s">
        <v>323</v>
      </c>
      <c r="D719" s="12" t="s">
        <v>9054</v>
      </c>
      <c r="E719" s="19" t="s">
        <v>5</v>
      </c>
      <c r="F719" s="19" t="s">
        <v>2244</v>
      </c>
      <c r="G719" s="19" t="s">
        <v>9055</v>
      </c>
      <c r="H719" s="12" t="s">
        <v>9056</v>
      </c>
      <c r="I719" s="20">
        <v>9370</v>
      </c>
      <c r="J719" s="12" t="s">
        <v>2325</v>
      </c>
      <c r="K719" s="12" t="s">
        <v>9057</v>
      </c>
      <c r="L719" s="12" t="s">
        <v>2288</v>
      </c>
      <c r="M719" s="12"/>
      <c r="N719" s="12" t="s">
        <v>8154</v>
      </c>
      <c r="O719" s="23">
        <v>0</v>
      </c>
      <c r="P719" s="23">
        <v>10000</v>
      </c>
      <c r="Q719" s="23">
        <v>0</v>
      </c>
      <c r="R719" s="24">
        <v>0</v>
      </c>
      <c r="S719" s="25">
        <v>64</v>
      </c>
      <c r="U719" s="22" t="str">
        <f>IFERROR(VLOOKUP(B719,[1]Planilha1!$A$1:$B$34,2,FALSE),"Liberado")</f>
        <v>Pendente Revisão Trabalhista</v>
      </c>
    </row>
    <row r="720" spans="1:21" s="21" customFormat="1" ht="20.100000000000001" customHeight="1" x14ac:dyDescent="0.2">
      <c r="A720" s="12" t="s">
        <v>73</v>
      </c>
      <c r="B720" s="18" t="s">
        <v>255</v>
      </c>
      <c r="C720" s="12" t="s">
        <v>706</v>
      </c>
      <c r="D720" s="12" t="s">
        <v>9058</v>
      </c>
      <c r="E720" s="19" t="s">
        <v>5</v>
      </c>
      <c r="F720" s="19" t="s">
        <v>2273</v>
      </c>
      <c r="G720" s="19" t="s">
        <v>9059</v>
      </c>
      <c r="H720" s="12" t="s">
        <v>9060</v>
      </c>
      <c r="I720" s="20">
        <v>30000</v>
      </c>
      <c r="J720" s="12" t="s">
        <v>2247</v>
      </c>
      <c r="K720" s="12" t="s">
        <v>9061</v>
      </c>
      <c r="L720" s="12" t="s">
        <v>2288</v>
      </c>
      <c r="M720" s="12" t="s">
        <v>9062</v>
      </c>
      <c r="N720" s="12" t="s">
        <v>2475</v>
      </c>
      <c r="O720" s="23">
        <v>0</v>
      </c>
      <c r="P720" s="23">
        <v>15000</v>
      </c>
      <c r="Q720" s="23">
        <v>0</v>
      </c>
      <c r="R720" s="24">
        <v>0</v>
      </c>
      <c r="S720" s="25">
        <v>96</v>
      </c>
      <c r="U720" s="22" t="str">
        <f>IFERROR(VLOOKUP(B720,[1]Planilha1!$A$1:$B$34,2,FALSE),"Liberado")</f>
        <v>Pendente Revisão Trabalhista</v>
      </c>
    </row>
    <row r="721" spans="1:53" s="21" customFormat="1" ht="20.100000000000001" customHeight="1" x14ac:dyDescent="0.2">
      <c r="A721" s="27" t="s">
        <v>114</v>
      </c>
      <c r="B721" s="28" t="s">
        <v>255</v>
      </c>
      <c r="C721" s="27" t="s">
        <v>427</v>
      </c>
      <c r="D721" s="27" t="s">
        <v>11349</v>
      </c>
      <c r="E721" s="27" t="s">
        <v>7</v>
      </c>
      <c r="F721" s="27" t="s">
        <v>6507</v>
      </c>
      <c r="G721" s="27" t="s">
        <v>11350</v>
      </c>
      <c r="H721" s="27" t="s">
        <v>6509</v>
      </c>
      <c r="I721" s="29">
        <v>60000</v>
      </c>
      <c r="J721" s="27" t="s">
        <v>6510</v>
      </c>
      <c r="K721" s="27" t="s">
        <v>11351</v>
      </c>
      <c r="L721" s="27" t="s">
        <v>6664</v>
      </c>
      <c r="M721" s="30">
        <v>42955</v>
      </c>
      <c r="N721" s="35" t="s">
        <v>12099</v>
      </c>
      <c r="O721" s="23">
        <v>0</v>
      </c>
      <c r="P721" s="23">
        <v>0.01</v>
      </c>
      <c r="Q721" s="23">
        <v>0</v>
      </c>
      <c r="R721" s="24">
        <v>0</v>
      </c>
      <c r="S721" s="25">
        <v>0</v>
      </c>
      <c r="T721" s="32" t="s">
        <v>12066</v>
      </c>
      <c r="U721" s="22" t="str">
        <f>IFERROR(VLOOKUP(B721,[1]Planilha1!$A$1:$B$34,2,FALSE),"Liberado")</f>
        <v>Pendente Revisão Trabalhista</v>
      </c>
      <c r="V721" s="31"/>
      <c r="W721" s="31"/>
      <c r="X721" s="31"/>
      <c r="Y721" s="31"/>
      <c r="Z721" s="31"/>
      <c r="AA721" s="31"/>
      <c r="AB721" s="31"/>
      <c r="AC721" s="31"/>
      <c r="AD721" s="31"/>
      <c r="AE721" s="31"/>
      <c r="AF721" s="31"/>
      <c r="AG721" s="31"/>
      <c r="AH721" s="31"/>
      <c r="AI721" s="31"/>
      <c r="AJ721" s="31"/>
      <c r="AK721" s="31"/>
      <c r="AL721" s="31"/>
      <c r="AM721" s="31"/>
      <c r="AN721" s="31"/>
      <c r="AO721" s="31"/>
      <c r="AP721" s="31"/>
      <c r="AQ721" s="31"/>
      <c r="AR721" s="31"/>
      <c r="AS721" s="31"/>
      <c r="AT721" s="31"/>
      <c r="AU721" s="31"/>
      <c r="AV721" s="31"/>
      <c r="AW721" s="31"/>
      <c r="AX721" s="31"/>
      <c r="AY721" s="31"/>
      <c r="AZ721" s="31"/>
      <c r="BA721" s="31"/>
    </row>
    <row r="722" spans="1:53" s="21" customFormat="1" ht="20.100000000000001" customHeight="1" x14ac:dyDescent="0.2">
      <c r="A722" s="27" t="s">
        <v>114</v>
      </c>
      <c r="B722" s="28" t="s">
        <v>255</v>
      </c>
      <c r="C722" s="27" t="s">
        <v>706</v>
      </c>
      <c r="D722" s="27" t="s">
        <v>11422</v>
      </c>
      <c r="E722" s="27" t="s">
        <v>7</v>
      </c>
      <c r="F722" s="27" t="s">
        <v>6507</v>
      </c>
      <c r="G722" s="27" t="s">
        <v>11423</v>
      </c>
      <c r="H722" s="27" t="s">
        <v>11424</v>
      </c>
      <c r="I722" s="29">
        <v>37500</v>
      </c>
      <c r="J722" s="27" t="s">
        <v>6510</v>
      </c>
      <c r="K722" s="27" t="s">
        <v>11099</v>
      </c>
      <c r="L722" s="27" t="s">
        <v>6585</v>
      </c>
      <c r="M722" s="30">
        <v>42942</v>
      </c>
      <c r="N722" s="27" t="s">
        <v>6511</v>
      </c>
      <c r="O722" s="23">
        <v>0</v>
      </c>
      <c r="P722" s="23">
        <v>5823.14</v>
      </c>
      <c r="Q722" s="23">
        <v>0</v>
      </c>
      <c r="R722" s="24">
        <v>0</v>
      </c>
      <c r="S722" s="25">
        <v>0</v>
      </c>
      <c r="T722" s="32"/>
      <c r="U722" s="22" t="str">
        <f>IFERROR(VLOOKUP(B722,[1]Planilha1!$A$1:$B$34,2,FALSE),"Liberado")</f>
        <v>Pendente Revisão Trabalhista</v>
      </c>
      <c r="V722" s="31"/>
      <c r="W722" s="31"/>
      <c r="X722" s="31"/>
      <c r="Y722" s="31"/>
      <c r="Z722" s="31"/>
      <c r="AA722" s="31"/>
      <c r="AB722" s="31"/>
      <c r="AC722" s="31"/>
      <c r="AD722" s="31"/>
      <c r="AE722" s="31"/>
      <c r="AF722" s="31"/>
      <c r="AG722" s="31"/>
      <c r="AH722" s="31"/>
      <c r="AI722" s="31"/>
      <c r="AJ722" s="31"/>
      <c r="AK722" s="31"/>
      <c r="AL722" s="31"/>
      <c r="AM722" s="31"/>
      <c r="AN722" s="31"/>
      <c r="AO722" s="31"/>
      <c r="AP722" s="31"/>
      <c r="AQ722" s="31"/>
      <c r="AR722" s="31"/>
      <c r="AS722" s="31"/>
      <c r="AT722" s="31"/>
      <c r="AU722" s="31"/>
      <c r="AV722" s="31"/>
      <c r="AW722" s="31"/>
      <c r="AX722" s="31"/>
      <c r="AY722" s="31"/>
      <c r="AZ722" s="31"/>
      <c r="BA722" s="31"/>
    </row>
    <row r="723" spans="1:53" s="21" customFormat="1" ht="20.100000000000001" customHeight="1" x14ac:dyDescent="0.2">
      <c r="A723" s="27" t="s">
        <v>114</v>
      </c>
      <c r="B723" s="28" t="s">
        <v>255</v>
      </c>
      <c r="C723" s="27" t="s">
        <v>602</v>
      </c>
      <c r="D723" s="27" t="s">
        <v>1832</v>
      </c>
      <c r="E723" s="27" t="s">
        <v>7</v>
      </c>
      <c r="F723" s="27" t="s">
        <v>6507</v>
      </c>
      <c r="G723" s="27" t="s">
        <v>6508</v>
      </c>
      <c r="H723" s="27" t="s">
        <v>6509</v>
      </c>
      <c r="I723" s="29">
        <v>40000</v>
      </c>
      <c r="J723" s="27" t="s">
        <v>6510</v>
      </c>
      <c r="K723" s="27" t="s">
        <v>11445</v>
      </c>
      <c r="L723" s="27" t="s">
        <v>6585</v>
      </c>
      <c r="M723" s="30">
        <v>42913</v>
      </c>
      <c r="N723" s="35" t="s">
        <v>12097</v>
      </c>
      <c r="O723" s="23">
        <v>0</v>
      </c>
      <c r="P723" s="23">
        <v>40000</v>
      </c>
      <c r="Q723" s="23">
        <v>0</v>
      </c>
      <c r="R723" s="24">
        <v>0</v>
      </c>
      <c r="S723" s="25">
        <v>0</v>
      </c>
      <c r="T723" s="32" t="s">
        <v>12066</v>
      </c>
      <c r="U723" s="22" t="str">
        <f>IFERROR(VLOOKUP(B723,[1]Planilha1!$A$1:$B$34,2,FALSE),"Liberado")</f>
        <v>Pendente Revisão Trabalhista</v>
      </c>
      <c r="V723" s="31"/>
      <c r="W723" s="31"/>
      <c r="X723" s="31"/>
      <c r="Y723" s="31"/>
      <c r="Z723" s="31"/>
      <c r="AA723" s="31"/>
      <c r="AB723" s="31"/>
      <c r="AC723" s="31"/>
      <c r="AD723" s="31"/>
      <c r="AE723" s="31"/>
      <c r="AF723" s="31"/>
      <c r="AG723" s="31"/>
      <c r="AH723" s="31"/>
      <c r="AI723" s="31"/>
      <c r="AJ723" s="31"/>
      <c r="AK723" s="31"/>
      <c r="AL723" s="31"/>
      <c r="AM723" s="31"/>
      <c r="AN723" s="31"/>
      <c r="AO723" s="31"/>
      <c r="AP723" s="31"/>
      <c r="AQ723" s="31"/>
      <c r="AR723" s="31"/>
      <c r="AS723" s="31"/>
      <c r="AT723" s="31"/>
      <c r="AU723" s="31"/>
      <c r="AV723" s="31"/>
      <c r="AW723" s="31"/>
      <c r="AX723" s="31"/>
      <c r="AY723" s="31"/>
      <c r="AZ723" s="31"/>
      <c r="BA723" s="31"/>
    </row>
    <row r="724" spans="1:53" s="21" customFormat="1" ht="20.100000000000001" customHeight="1" x14ac:dyDescent="0.2">
      <c r="A724" s="27" t="s">
        <v>114</v>
      </c>
      <c r="B724" s="28" t="s">
        <v>255</v>
      </c>
      <c r="C724" s="27" t="s">
        <v>331</v>
      </c>
      <c r="D724" s="27" t="s">
        <v>1865</v>
      </c>
      <c r="E724" s="27" t="s">
        <v>7</v>
      </c>
      <c r="F724" s="27" t="s">
        <v>6507</v>
      </c>
      <c r="G724" s="27" t="s">
        <v>11486</v>
      </c>
      <c r="H724" s="27" t="s">
        <v>6509</v>
      </c>
      <c r="I724" s="29">
        <v>40000</v>
      </c>
      <c r="J724" s="27" t="s">
        <v>6510</v>
      </c>
      <c r="K724" s="27" t="s">
        <v>11487</v>
      </c>
      <c r="L724" s="27" t="s">
        <v>6579</v>
      </c>
      <c r="M724" s="30">
        <v>42871</v>
      </c>
      <c r="N724" s="27" t="s">
        <v>11488</v>
      </c>
      <c r="O724" s="23">
        <v>17885.240000000002</v>
      </c>
      <c r="P724" s="23">
        <v>610210.34</v>
      </c>
      <c r="Q724" s="23">
        <v>0</v>
      </c>
      <c r="R724" s="24">
        <v>0</v>
      </c>
      <c r="S724" s="25">
        <v>0</v>
      </c>
      <c r="T724" s="32"/>
      <c r="U724" s="22" t="str">
        <f>IFERROR(VLOOKUP(B724,[1]Planilha1!$A$1:$B$34,2,FALSE),"Liberado")</f>
        <v>Pendente Revisão Trabalhista</v>
      </c>
      <c r="V724" s="31"/>
      <c r="W724" s="31"/>
      <c r="X724" s="31"/>
      <c r="Y724" s="31"/>
      <c r="Z724" s="31"/>
      <c r="AA724" s="31"/>
      <c r="AB724" s="31"/>
      <c r="AC724" s="31"/>
      <c r="AD724" s="31"/>
      <c r="AE724" s="31"/>
      <c r="AF724" s="31"/>
      <c r="AG724" s="31"/>
      <c r="AH724" s="31"/>
      <c r="AI724" s="31"/>
      <c r="AJ724" s="31"/>
      <c r="AK724" s="31"/>
      <c r="AL724" s="31"/>
      <c r="AM724" s="31"/>
      <c r="AN724" s="31"/>
      <c r="AO724" s="31"/>
      <c r="AP724" s="31"/>
      <c r="AQ724" s="31"/>
      <c r="AR724" s="31"/>
      <c r="AS724" s="31"/>
      <c r="AT724" s="31"/>
      <c r="AU724" s="31"/>
      <c r="AV724" s="31"/>
      <c r="AW724" s="31"/>
      <c r="AX724" s="31"/>
      <c r="AY724" s="31"/>
      <c r="AZ724" s="31"/>
      <c r="BA724" s="31"/>
    </row>
    <row r="725" spans="1:53" s="21" customFormat="1" ht="20.100000000000001" customHeight="1" x14ac:dyDescent="0.2">
      <c r="A725" s="27" t="s">
        <v>114</v>
      </c>
      <c r="B725" s="28" t="s">
        <v>255</v>
      </c>
      <c r="C725" s="27" t="s">
        <v>674</v>
      </c>
      <c r="D725" s="27" t="s">
        <v>1868</v>
      </c>
      <c r="E725" s="27" t="s">
        <v>7</v>
      </c>
      <c r="F725" s="27" t="s">
        <v>6507</v>
      </c>
      <c r="G725" s="27" t="s">
        <v>11492</v>
      </c>
      <c r="H725" s="27" t="s">
        <v>6584</v>
      </c>
      <c r="I725" s="29">
        <v>45000</v>
      </c>
      <c r="J725" s="27" t="s">
        <v>6510</v>
      </c>
      <c r="K725" s="27" t="s">
        <v>11493</v>
      </c>
      <c r="L725" s="27" t="s">
        <v>6579</v>
      </c>
      <c r="M725" s="30" t="s">
        <v>6531</v>
      </c>
      <c r="N725" s="27" t="s">
        <v>11494</v>
      </c>
      <c r="O725" s="23">
        <v>22306.23</v>
      </c>
      <c r="P725" s="23">
        <v>14108.2</v>
      </c>
      <c r="Q725" s="23">
        <v>0</v>
      </c>
      <c r="R725" s="24">
        <v>0</v>
      </c>
      <c r="S725" s="25">
        <v>0</v>
      </c>
      <c r="T725" s="32"/>
      <c r="U725" s="22" t="str">
        <f>IFERROR(VLOOKUP(B725,[1]Planilha1!$A$1:$B$34,2,FALSE),"Liberado")</f>
        <v>Pendente Revisão Trabalhista</v>
      </c>
      <c r="V725" s="31"/>
      <c r="W725" s="31"/>
      <c r="X725" s="31"/>
      <c r="Y725" s="31"/>
      <c r="Z725" s="31"/>
      <c r="AA725" s="31"/>
      <c r="AB725" s="31"/>
      <c r="AC725" s="31"/>
      <c r="AD725" s="31"/>
      <c r="AE725" s="31"/>
      <c r="AF725" s="31"/>
      <c r="AG725" s="31"/>
      <c r="AH725" s="31"/>
      <c r="AI725" s="31"/>
      <c r="AJ725" s="31"/>
      <c r="AK725" s="31"/>
      <c r="AL725" s="31"/>
      <c r="AM725" s="31"/>
      <c r="AN725" s="31"/>
      <c r="AO725" s="31"/>
      <c r="AP725" s="31"/>
      <c r="AQ725" s="31"/>
      <c r="AR725" s="31"/>
      <c r="AS725" s="31"/>
      <c r="AT725" s="31"/>
      <c r="AU725" s="31"/>
      <c r="AV725" s="31"/>
      <c r="AW725" s="31"/>
      <c r="AX725" s="31"/>
      <c r="AY725" s="31"/>
      <c r="AZ725" s="31"/>
      <c r="BA725" s="31"/>
    </row>
    <row r="726" spans="1:53" s="21" customFormat="1" ht="20.100000000000001" customHeight="1" x14ac:dyDescent="0.2">
      <c r="A726" s="27" t="s">
        <v>114</v>
      </c>
      <c r="B726" s="28" t="s">
        <v>255</v>
      </c>
      <c r="C726" s="27" t="s">
        <v>397</v>
      </c>
      <c r="D726" s="27" t="s">
        <v>1926</v>
      </c>
      <c r="E726" s="27" t="s">
        <v>7</v>
      </c>
      <c r="F726" s="27" t="s">
        <v>6507</v>
      </c>
      <c r="G726" s="27" t="s">
        <v>6678</v>
      </c>
      <c r="H726" s="27" t="s">
        <v>6679</v>
      </c>
      <c r="I726" s="29">
        <v>36000</v>
      </c>
      <c r="J726" s="27" t="s">
        <v>6510</v>
      </c>
      <c r="K726" s="27" t="s">
        <v>11595</v>
      </c>
      <c r="L726" s="27" t="s">
        <v>6684</v>
      </c>
      <c r="M726" s="30">
        <v>42640</v>
      </c>
      <c r="N726" s="35" t="s">
        <v>12099</v>
      </c>
      <c r="O726" s="23">
        <v>0</v>
      </c>
      <c r="P726" s="23">
        <v>0.01</v>
      </c>
      <c r="Q726" s="23">
        <v>0</v>
      </c>
      <c r="R726" s="24">
        <v>0</v>
      </c>
      <c r="S726" s="25">
        <v>0</v>
      </c>
      <c r="T726" s="32" t="s">
        <v>12066</v>
      </c>
      <c r="U726" s="22" t="str">
        <f>IFERROR(VLOOKUP(B726,[1]Planilha1!$A$1:$B$34,2,FALSE),"Liberado")</f>
        <v>Pendente Revisão Trabalhista</v>
      </c>
      <c r="V726" s="31"/>
      <c r="W726" s="31"/>
      <c r="X726" s="31"/>
      <c r="Y726" s="31"/>
      <c r="Z726" s="31"/>
      <c r="AA726" s="31"/>
      <c r="AB726" s="31"/>
      <c r="AC726" s="31"/>
      <c r="AD726" s="31"/>
      <c r="AE726" s="31"/>
      <c r="AF726" s="31"/>
      <c r="AG726" s="31"/>
      <c r="AH726" s="31"/>
      <c r="AI726" s="31"/>
      <c r="AJ726" s="31"/>
      <c r="AK726" s="31"/>
      <c r="AL726" s="31"/>
      <c r="AM726" s="31"/>
      <c r="AN726" s="31"/>
      <c r="AO726" s="31"/>
      <c r="AP726" s="31"/>
      <c r="AQ726" s="31"/>
      <c r="AR726" s="31"/>
      <c r="AS726" s="31"/>
      <c r="AT726" s="31"/>
      <c r="AU726" s="31"/>
      <c r="AV726" s="31"/>
      <c r="AW726" s="31"/>
      <c r="AX726" s="31"/>
      <c r="AY726" s="31"/>
      <c r="AZ726" s="31"/>
      <c r="BA726" s="31"/>
    </row>
    <row r="727" spans="1:53" s="21" customFormat="1" ht="20.100000000000001" customHeight="1" x14ac:dyDescent="0.2">
      <c r="A727" s="27" t="s">
        <v>114</v>
      </c>
      <c r="B727" s="28" t="s">
        <v>255</v>
      </c>
      <c r="C727" s="27" t="s">
        <v>634</v>
      </c>
      <c r="D727" s="27" t="s">
        <v>1939</v>
      </c>
      <c r="E727" s="27" t="s">
        <v>7</v>
      </c>
      <c r="F727" s="27" t="s">
        <v>6507</v>
      </c>
      <c r="G727" s="27" t="s">
        <v>6715</v>
      </c>
      <c r="H727" s="27" t="s">
        <v>6716</v>
      </c>
      <c r="I727" s="29">
        <v>36000</v>
      </c>
      <c r="J727" s="27" t="s">
        <v>6510</v>
      </c>
      <c r="K727" s="27" t="s">
        <v>11615</v>
      </c>
      <c r="L727" s="27" t="s">
        <v>6579</v>
      </c>
      <c r="M727" s="30">
        <v>42612</v>
      </c>
      <c r="N727" s="35" t="s">
        <v>12097</v>
      </c>
      <c r="O727" s="23">
        <v>0</v>
      </c>
      <c r="P727" s="23">
        <v>20000</v>
      </c>
      <c r="Q727" s="23">
        <v>0</v>
      </c>
      <c r="R727" s="24">
        <v>0</v>
      </c>
      <c r="S727" s="25">
        <v>0</v>
      </c>
      <c r="T727" s="32" t="s">
        <v>12066</v>
      </c>
      <c r="U727" s="22" t="str">
        <f>IFERROR(VLOOKUP(B727,[1]Planilha1!$A$1:$B$34,2,FALSE),"Liberado")</f>
        <v>Pendente Revisão Trabalhista</v>
      </c>
      <c r="V727" s="31"/>
      <c r="W727" s="31"/>
      <c r="X727" s="31"/>
      <c r="Y727" s="31"/>
      <c r="Z727" s="31"/>
      <c r="AA727" s="31"/>
      <c r="AB727" s="31"/>
      <c r="AC727" s="31"/>
      <c r="AD727" s="31"/>
      <c r="AE727" s="31"/>
      <c r="AF727" s="31"/>
      <c r="AG727" s="31"/>
      <c r="AH727" s="31"/>
      <c r="AI727" s="31"/>
      <c r="AJ727" s="31"/>
      <c r="AK727" s="31"/>
      <c r="AL727" s="31"/>
      <c r="AM727" s="31"/>
      <c r="AN727" s="31"/>
      <c r="AO727" s="31"/>
      <c r="AP727" s="31"/>
      <c r="AQ727" s="31"/>
      <c r="AR727" s="31"/>
      <c r="AS727" s="31"/>
      <c r="AT727" s="31"/>
      <c r="AU727" s="31"/>
      <c r="AV727" s="31"/>
      <c r="AW727" s="31"/>
      <c r="AX727" s="31"/>
      <c r="AY727" s="31"/>
      <c r="AZ727" s="31"/>
      <c r="BA727" s="31"/>
    </row>
    <row r="728" spans="1:53" s="21" customFormat="1" ht="20.100000000000001" customHeight="1" x14ac:dyDescent="0.2">
      <c r="A728" s="27" t="s">
        <v>114</v>
      </c>
      <c r="B728" s="28" t="s">
        <v>255</v>
      </c>
      <c r="C728" s="27" t="s">
        <v>397</v>
      </c>
      <c r="D728" s="27" t="s">
        <v>1943</v>
      </c>
      <c r="E728" s="27" t="s">
        <v>7</v>
      </c>
      <c r="F728" s="27" t="s">
        <v>6507</v>
      </c>
      <c r="G728" s="27" t="s">
        <v>11621</v>
      </c>
      <c r="H728" s="27" t="s">
        <v>6679</v>
      </c>
      <c r="I728" s="29">
        <v>36000</v>
      </c>
      <c r="J728" s="27" t="s">
        <v>6510</v>
      </c>
      <c r="K728" s="27" t="s">
        <v>11622</v>
      </c>
      <c r="L728" s="27" t="s">
        <v>11623</v>
      </c>
      <c r="M728" s="30">
        <v>42585</v>
      </c>
      <c r="N728" s="27" t="s">
        <v>11624</v>
      </c>
      <c r="O728" s="23">
        <v>10855.34</v>
      </c>
      <c r="P728" s="23">
        <v>0</v>
      </c>
      <c r="Q728" s="23">
        <v>0</v>
      </c>
      <c r="R728" s="24">
        <v>0</v>
      </c>
      <c r="S728" s="25">
        <v>0</v>
      </c>
      <c r="T728" s="32"/>
      <c r="U728" s="22" t="str">
        <f>IFERROR(VLOOKUP(B728,[1]Planilha1!$A$1:$B$34,2,FALSE),"Liberado")</f>
        <v>Pendente Revisão Trabalhista</v>
      </c>
      <c r="V728" s="31"/>
      <c r="W728" s="31"/>
      <c r="X728" s="31"/>
      <c r="Y728" s="31"/>
      <c r="Z728" s="31"/>
      <c r="AA728" s="31"/>
      <c r="AB728" s="31"/>
      <c r="AC728" s="31"/>
      <c r="AD728" s="31"/>
      <c r="AE728" s="31"/>
      <c r="AF728" s="31"/>
      <c r="AG728" s="31"/>
      <c r="AH728" s="31"/>
      <c r="AI728" s="31"/>
      <c r="AJ728" s="31"/>
      <c r="AK728" s="31"/>
      <c r="AL728" s="31"/>
      <c r="AM728" s="31"/>
      <c r="AN728" s="31"/>
      <c r="AO728" s="31"/>
      <c r="AP728" s="31"/>
      <c r="AQ728" s="31"/>
      <c r="AR728" s="31"/>
      <c r="AS728" s="31"/>
      <c r="AT728" s="31"/>
      <c r="AU728" s="31"/>
      <c r="AV728" s="31"/>
      <c r="AW728" s="31"/>
      <c r="AX728" s="31"/>
      <c r="AY728" s="31"/>
      <c r="AZ728" s="31"/>
      <c r="BA728" s="31"/>
    </row>
    <row r="729" spans="1:53" s="21" customFormat="1" ht="20.100000000000001" customHeight="1" x14ac:dyDescent="0.2">
      <c r="A729" s="27" t="s">
        <v>114</v>
      </c>
      <c r="B729" s="28" t="s">
        <v>255</v>
      </c>
      <c r="C729" s="27" t="s">
        <v>534</v>
      </c>
      <c r="D729" s="27" t="s">
        <v>1979</v>
      </c>
      <c r="E729" s="27" t="s">
        <v>7</v>
      </c>
      <c r="F729" s="27" t="s">
        <v>6507</v>
      </c>
      <c r="G729" s="27" t="s">
        <v>6971</v>
      </c>
      <c r="H729" s="27" t="s">
        <v>6679</v>
      </c>
      <c r="I729" s="29">
        <v>24366.54</v>
      </c>
      <c r="J729" s="27" t="s">
        <v>6510</v>
      </c>
      <c r="K729" s="27" t="s">
        <v>11681</v>
      </c>
      <c r="L729" s="27" t="s">
        <v>6680</v>
      </c>
      <c r="M729" s="30">
        <v>42466</v>
      </c>
      <c r="N729" s="27" t="s">
        <v>6972</v>
      </c>
      <c r="O729" s="23">
        <v>17721.79</v>
      </c>
      <c r="P729" s="23">
        <v>0</v>
      </c>
      <c r="Q729" s="23">
        <v>0</v>
      </c>
      <c r="R729" s="24">
        <v>8183.06</v>
      </c>
      <c r="S729" s="25">
        <v>0</v>
      </c>
      <c r="T729" s="32"/>
      <c r="U729" s="22" t="str">
        <f>IFERROR(VLOOKUP(B729,[1]Planilha1!$A$1:$B$34,2,FALSE),"Liberado")</f>
        <v>Pendente Revisão Trabalhista</v>
      </c>
      <c r="V729" s="31"/>
      <c r="W729" s="31"/>
      <c r="X729" s="31"/>
      <c r="Y729" s="31"/>
      <c r="Z729" s="31"/>
      <c r="AA729" s="31"/>
      <c r="AB729" s="31"/>
      <c r="AC729" s="31"/>
      <c r="AD729" s="31"/>
      <c r="AE729" s="31"/>
      <c r="AF729" s="31"/>
      <c r="AG729" s="31"/>
      <c r="AH729" s="31"/>
      <c r="AI729" s="31"/>
      <c r="AJ729" s="31"/>
      <c r="AK729" s="31"/>
      <c r="AL729" s="31"/>
      <c r="AM729" s="31"/>
      <c r="AN729" s="31"/>
      <c r="AO729" s="31"/>
      <c r="AP729" s="31"/>
      <c r="AQ729" s="31"/>
      <c r="AR729" s="31"/>
      <c r="AS729" s="31"/>
      <c r="AT729" s="31"/>
      <c r="AU729" s="31"/>
      <c r="AV729" s="31"/>
      <c r="AW729" s="31"/>
      <c r="AX729" s="31"/>
      <c r="AY729" s="31"/>
      <c r="AZ729" s="31"/>
      <c r="BA729" s="31"/>
    </row>
    <row r="730" spans="1:53" s="21" customFormat="1" ht="20.100000000000001" customHeight="1" x14ac:dyDescent="0.2">
      <c r="A730" s="40" t="s">
        <v>190</v>
      </c>
      <c r="B730" s="41" t="s">
        <v>255</v>
      </c>
      <c r="C730" s="14">
        <v>1</v>
      </c>
      <c r="D730" s="40" t="s">
        <v>2222</v>
      </c>
      <c r="E730" s="42" t="s">
        <v>2220</v>
      </c>
      <c r="F730" s="43" t="s">
        <v>7389</v>
      </c>
      <c r="G730" s="36">
        <v>38811030</v>
      </c>
      <c r="H730" s="40" t="s">
        <v>2222</v>
      </c>
      <c r="I730" s="44">
        <v>84325.650000000009</v>
      </c>
      <c r="J730" s="40" t="s">
        <v>7400</v>
      </c>
      <c r="K730" s="40" t="s">
        <v>7415</v>
      </c>
      <c r="L730" s="40" t="s">
        <v>7416</v>
      </c>
      <c r="M730" s="42" t="s">
        <v>40</v>
      </c>
      <c r="N730" s="40" t="s">
        <v>7852</v>
      </c>
      <c r="O730" s="23">
        <v>0</v>
      </c>
      <c r="P730" s="23">
        <v>84325.650000000009</v>
      </c>
      <c r="Q730" s="23">
        <v>0</v>
      </c>
      <c r="R730" s="24">
        <v>0</v>
      </c>
      <c r="S730" s="25">
        <v>0</v>
      </c>
      <c r="T730" s="32"/>
      <c r="U730" s="22" t="str">
        <f>IFERROR(VLOOKUP(B730,[1]Planilha1!$A$1:$B$34,2,FALSE),"Liberado")</f>
        <v>Pendente Revisão Trabalhista</v>
      </c>
      <c r="V730" s="45"/>
      <c r="W730" s="45"/>
      <c r="X730" s="45"/>
      <c r="Y730" s="45"/>
      <c r="Z730" s="45"/>
      <c r="AA730" s="45"/>
      <c r="AB730" s="45"/>
      <c r="AC730" s="45"/>
      <c r="AD730" s="45"/>
      <c r="AE730" s="45"/>
      <c r="AF730" s="45"/>
      <c r="AG730" s="45"/>
      <c r="AH730" s="45"/>
      <c r="AI730" s="45"/>
      <c r="AJ730" s="45"/>
      <c r="AK730" s="45"/>
      <c r="AL730" s="45"/>
      <c r="AM730" s="45"/>
      <c r="AN730" s="45"/>
      <c r="AO730" s="45"/>
      <c r="AP730" s="45"/>
      <c r="AQ730" s="45"/>
      <c r="AR730" s="45"/>
      <c r="AS730" s="45"/>
      <c r="AT730" s="45"/>
      <c r="AU730" s="45"/>
      <c r="AV730" s="45"/>
      <c r="AW730" s="45"/>
      <c r="AX730" s="45"/>
      <c r="AY730" s="45"/>
      <c r="AZ730" s="45"/>
      <c r="BA730" s="45"/>
    </row>
    <row r="731" spans="1:53" s="21" customFormat="1" ht="20.100000000000001" customHeight="1" x14ac:dyDescent="0.2">
      <c r="A731" s="12" t="s">
        <v>108</v>
      </c>
      <c r="B731" s="18" t="s">
        <v>296</v>
      </c>
      <c r="C731" s="12" t="s">
        <v>756</v>
      </c>
      <c r="D731" s="12" t="s">
        <v>1567</v>
      </c>
      <c r="E731" s="19" t="s">
        <v>5</v>
      </c>
      <c r="F731" s="19" t="s">
        <v>2273</v>
      </c>
      <c r="G731" s="19" t="s">
        <v>5742</v>
      </c>
      <c r="H731" s="12" t="s">
        <v>3359</v>
      </c>
      <c r="I731" s="20">
        <v>15000</v>
      </c>
      <c r="J731" s="12" t="s">
        <v>2247</v>
      </c>
      <c r="K731" s="12" t="s">
        <v>2954</v>
      </c>
      <c r="L731" s="12" t="s">
        <v>2249</v>
      </c>
      <c r="M731" s="12"/>
      <c r="N731" s="12" t="s">
        <v>5743</v>
      </c>
      <c r="O731" s="20">
        <v>0</v>
      </c>
      <c r="P731" s="20">
        <v>12000</v>
      </c>
      <c r="Q731" s="20">
        <v>0</v>
      </c>
      <c r="R731" s="20">
        <v>0</v>
      </c>
      <c r="S731" s="20">
        <v>576</v>
      </c>
      <c r="U731" s="22" t="str">
        <f>IFERROR(VLOOKUP(B731,[1]Planilha1!$A$1:$B$34,2,FALSE),"Liberado")</f>
        <v>Pendente Revisão Trabalhista</v>
      </c>
    </row>
    <row r="732" spans="1:53" s="21" customFormat="1" ht="20.100000000000001" customHeight="1" x14ac:dyDescent="0.2">
      <c r="A732" s="12" t="s">
        <v>108</v>
      </c>
      <c r="B732" s="18" t="s">
        <v>296</v>
      </c>
      <c r="C732" s="12" t="s">
        <v>756</v>
      </c>
      <c r="D732" s="12" t="s">
        <v>757</v>
      </c>
      <c r="E732" s="19" t="s">
        <v>5</v>
      </c>
      <c r="F732" s="19" t="s">
        <v>3200</v>
      </c>
      <c r="G732" s="19" t="s">
        <v>3655</v>
      </c>
      <c r="H732" s="12" t="s">
        <v>8074</v>
      </c>
      <c r="I732" s="20">
        <v>7000</v>
      </c>
      <c r="J732" s="12" t="s">
        <v>2247</v>
      </c>
      <c r="K732" s="12" t="s">
        <v>3656</v>
      </c>
      <c r="L732" s="12" t="s">
        <v>8583</v>
      </c>
      <c r="M732" s="12"/>
      <c r="N732" s="12" t="s">
        <v>3657</v>
      </c>
      <c r="O732" s="20">
        <v>0</v>
      </c>
      <c r="P732" s="20">
        <v>0</v>
      </c>
      <c r="Q732" s="20">
        <v>0</v>
      </c>
      <c r="R732" s="20">
        <v>0</v>
      </c>
      <c r="S732" s="20">
        <v>1920</v>
      </c>
      <c r="U732" s="22" t="str">
        <f>IFERROR(VLOOKUP(B732,[1]Planilha1!$A$1:$B$34,2,FALSE),"Liberado")</f>
        <v>Pendente Revisão Trabalhista</v>
      </c>
    </row>
    <row r="733" spans="1:53" s="21" customFormat="1" ht="20.100000000000001" customHeight="1" x14ac:dyDescent="0.2">
      <c r="A733" s="12" t="s">
        <v>108</v>
      </c>
      <c r="B733" s="18" t="s">
        <v>296</v>
      </c>
      <c r="C733" s="12" t="s">
        <v>756</v>
      </c>
      <c r="D733" s="12" t="s">
        <v>758</v>
      </c>
      <c r="E733" s="19" t="s">
        <v>5</v>
      </c>
      <c r="F733" s="19" t="s">
        <v>2244</v>
      </c>
      <c r="G733" s="19" t="s">
        <v>3658</v>
      </c>
      <c r="H733" s="12" t="s">
        <v>8129</v>
      </c>
      <c r="I733" s="20">
        <v>50913.599999999999</v>
      </c>
      <c r="J733" s="12" t="s">
        <v>2325</v>
      </c>
      <c r="K733" s="12" t="s">
        <v>3659</v>
      </c>
      <c r="L733" s="12" t="s">
        <v>2326</v>
      </c>
      <c r="M733" s="12"/>
      <c r="N733" s="12" t="s">
        <v>7927</v>
      </c>
      <c r="O733" s="20">
        <v>0</v>
      </c>
      <c r="P733" s="20">
        <v>10000</v>
      </c>
      <c r="Q733" s="20">
        <v>0</v>
      </c>
      <c r="R733" s="20">
        <v>0</v>
      </c>
      <c r="S733" s="20">
        <v>840</v>
      </c>
      <c r="U733" s="22" t="str">
        <f>IFERROR(VLOOKUP(B733,[1]Planilha1!$A$1:$B$34,2,FALSE),"Liberado")</f>
        <v>Pendente Revisão Trabalhista</v>
      </c>
    </row>
    <row r="734" spans="1:53" s="21" customFormat="1" ht="20.100000000000001" customHeight="1" x14ac:dyDescent="0.2">
      <c r="A734" s="12" t="s">
        <v>108</v>
      </c>
      <c r="B734" s="18" t="s">
        <v>296</v>
      </c>
      <c r="C734" s="12" t="s">
        <v>767</v>
      </c>
      <c r="D734" s="12" t="s">
        <v>768</v>
      </c>
      <c r="E734" s="19" t="s">
        <v>5</v>
      </c>
      <c r="F734" s="19" t="s">
        <v>2273</v>
      </c>
      <c r="G734" s="19" t="s">
        <v>3679</v>
      </c>
      <c r="H734" s="12" t="s">
        <v>2601</v>
      </c>
      <c r="I734" s="20">
        <v>8225</v>
      </c>
      <c r="J734" s="12" t="s">
        <v>2325</v>
      </c>
      <c r="K734" s="12" t="s">
        <v>3680</v>
      </c>
      <c r="L734" s="12" t="s">
        <v>2260</v>
      </c>
      <c r="M734" s="12"/>
      <c r="N734" s="12" t="s">
        <v>7927</v>
      </c>
      <c r="O734" s="20">
        <v>0</v>
      </c>
      <c r="P734" s="20">
        <v>10000</v>
      </c>
      <c r="Q734" s="20">
        <v>0</v>
      </c>
      <c r="R734" s="20">
        <v>0</v>
      </c>
      <c r="S734" s="20">
        <v>760</v>
      </c>
      <c r="U734" s="22" t="str">
        <f>IFERROR(VLOOKUP(B734,[1]Planilha1!$A$1:$B$34,2,FALSE),"Liberado")</f>
        <v>Pendente Revisão Trabalhista</v>
      </c>
    </row>
    <row r="735" spans="1:53" s="21" customFormat="1" ht="20.100000000000001" customHeight="1" x14ac:dyDescent="0.2">
      <c r="A735" s="12" t="s">
        <v>108</v>
      </c>
      <c r="B735" s="18" t="s">
        <v>296</v>
      </c>
      <c r="C735" s="12" t="s">
        <v>767</v>
      </c>
      <c r="D735" s="12" t="s">
        <v>769</v>
      </c>
      <c r="E735" s="19" t="s">
        <v>5</v>
      </c>
      <c r="F735" s="19" t="s">
        <v>16</v>
      </c>
      <c r="G735" s="19" t="s">
        <v>3681</v>
      </c>
      <c r="H735" s="12" t="s">
        <v>8137</v>
      </c>
      <c r="I735" s="20">
        <v>10000</v>
      </c>
      <c r="J735" s="12" t="s">
        <v>2247</v>
      </c>
      <c r="K735" s="12" t="s">
        <v>3682</v>
      </c>
      <c r="L735" s="12" t="s">
        <v>2249</v>
      </c>
      <c r="M735" s="12"/>
      <c r="N735" s="12" t="s">
        <v>2323</v>
      </c>
      <c r="O735" s="20">
        <v>0</v>
      </c>
      <c r="P735" s="20">
        <v>9200</v>
      </c>
      <c r="Q735" s="20">
        <v>0</v>
      </c>
      <c r="R735" s="20">
        <v>0</v>
      </c>
      <c r="S735" s="20">
        <v>480</v>
      </c>
      <c r="U735" s="22" t="str">
        <f>IFERROR(VLOOKUP(B735,[1]Planilha1!$A$1:$B$34,2,FALSE),"Liberado")</f>
        <v>Pendente Revisão Trabalhista</v>
      </c>
    </row>
    <row r="736" spans="1:53" s="21" customFormat="1" ht="20.100000000000001" customHeight="1" x14ac:dyDescent="0.2">
      <c r="A736" s="12" t="s">
        <v>108</v>
      </c>
      <c r="B736" s="18" t="s">
        <v>296</v>
      </c>
      <c r="C736" s="12" t="s">
        <v>823</v>
      </c>
      <c r="D736" s="12" t="s">
        <v>824</v>
      </c>
      <c r="E736" s="19" t="s">
        <v>5</v>
      </c>
      <c r="F736" s="19" t="s">
        <v>14</v>
      </c>
      <c r="G736" s="19" t="s">
        <v>3814</v>
      </c>
      <c r="H736" s="12" t="s">
        <v>8129</v>
      </c>
      <c r="I736" s="20">
        <v>20000</v>
      </c>
      <c r="J736" s="12" t="s">
        <v>2247</v>
      </c>
      <c r="K736" s="12" t="s">
        <v>3815</v>
      </c>
      <c r="L736" s="12" t="s">
        <v>2249</v>
      </c>
      <c r="M736" s="12"/>
      <c r="N736" s="12" t="s">
        <v>2323</v>
      </c>
      <c r="O736" s="20">
        <v>0</v>
      </c>
      <c r="P736" s="20">
        <v>22000</v>
      </c>
      <c r="Q736" s="20">
        <v>0</v>
      </c>
      <c r="R736" s="20">
        <v>0</v>
      </c>
      <c r="S736" s="20">
        <v>720</v>
      </c>
      <c r="U736" s="22" t="str">
        <f>IFERROR(VLOOKUP(B736,[1]Planilha1!$A$1:$B$34,2,FALSE),"Liberado")</f>
        <v>Pendente Revisão Trabalhista</v>
      </c>
    </row>
    <row r="737" spans="1:21" s="21" customFormat="1" ht="20.100000000000001" customHeight="1" x14ac:dyDescent="0.2">
      <c r="A737" s="12" t="s">
        <v>108</v>
      </c>
      <c r="B737" s="18" t="s">
        <v>296</v>
      </c>
      <c r="C737" s="12" t="s">
        <v>823</v>
      </c>
      <c r="D737" s="12" t="s">
        <v>971</v>
      </c>
      <c r="E737" s="19" t="s">
        <v>5</v>
      </c>
      <c r="F737" s="19" t="s">
        <v>2273</v>
      </c>
      <c r="G737" s="19" t="s">
        <v>4227</v>
      </c>
      <c r="H737" s="12" t="s">
        <v>4228</v>
      </c>
      <c r="I737" s="20">
        <v>8681.8799999999992</v>
      </c>
      <c r="J737" s="12" t="s">
        <v>2247</v>
      </c>
      <c r="K737" s="12" t="s">
        <v>4229</v>
      </c>
      <c r="L737" s="12" t="s">
        <v>2359</v>
      </c>
      <c r="M737" s="12"/>
      <c r="N737" s="12" t="s">
        <v>4230</v>
      </c>
      <c r="O737" s="23">
        <v>8861</v>
      </c>
      <c r="P737" s="23">
        <v>0</v>
      </c>
      <c r="Q737" s="23">
        <v>0</v>
      </c>
      <c r="R737" s="24">
        <v>0</v>
      </c>
      <c r="S737" s="25">
        <v>416</v>
      </c>
      <c r="U737" s="22" t="str">
        <f>IFERROR(VLOOKUP(B737,[1]Planilha1!$A$1:$B$34,2,FALSE),"Liberado")</f>
        <v>Pendente Revisão Trabalhista</v>
      </c>
    </row>
    <row r="738" spans="1:21" s="21" customFormat="1" ht="20.100000000000001" customHeight="1" x14ac:dyDescent="0.2">
      <c r="A738" s="12" t="s">
        <v>108</v>
      </c>
      <c r="B738" s="18" t="s">
        <v>296</v>
      </c>
      <c r="C738" s="12" t="s">
        <v>381</v>
      </c>
      <c r="D738" s="12" t="s">
        <v>1039</v>
      </c>
      <c r="E738" s="19" t="s">
        <v>5</v>
      </c>
      <c r="F738" s="19" t="s">
        <v>10</v>
      </c>
      <c r="G738" s="19" t="s">
        <v>4412</v>
      </c>
      <c r="H738" s="12" t="s">
        <v>8074</v>
      </c>
      <c r="I738" s="20">
        <v>20000</v>
      </c>
      <c r="J738" s="12" t="s">
        <v>2247</v>
      </c>
      <c r="K738" s="12" t="s">
        <v>4413</v>
      </c>
      <c r="L738" s="12" t="s">
        <v>2326</v>
      </c>
      <c r="M738" s="12"/>
      <c r="N738" s="12" t="s">
        <v>2323</v>
      </c>
      <c r="O738" s="23">
        <v>0</v>
      </c>
      <c r="P738" s="23">
        <v>15000</v>
      </c>
      <c r="Q738" s="23">
        <v>0</v>
      </c>
      <c r="R738" s="24">
        <v>0</v>
      </c>
      <c r="S738" s="25">
        <v>640</v>
      </c>
      <c r="U738" s="22" t="str">
        <f>IFERROR(VLOOKUP(B738,[1]Planilha1!$A$1:$B$34,2,FALSE),"Liberado")</f>
        <v>Pendente Revisão Trabalhista</v>
      </c>
    </row>
    <row r="739" spans="1:21" s="21" customFormat="1" ht="20.100000000000001" customHeight="1" x14ac:dyDescent="0.2">
      <c r="A739" s="12" t="s">
        <v>108</v>
      </c>
      <c r="B739" s="18" t="s">
        <v>296</v>
      </c>
      <c r="C739" s="12" t="s">
        <v>519</v>
      </c>
      <c r="D739" s="12" t="s">
        <v>1040</v>
      </c>
      <c r="E739" s="19" t="s">
        <v>5</v>
      </c>
      <c r="F739" s="19" t="s">
        <v>2273</v>
      </c>
      <c r="G739" s="19" t="s">
        <v>4414</v>
      </c>
      <c r="H739" s="12" t="s">
        <v>4415</v>
      </c>
      <c r="I739" s="20">
        <v>12561.32</v>
      </c>
      <c r="J739" s="12" t="s">
        <v>2247</v>
      </c>
      <c r="K739" s="12" t="s">
        <v>4416</v>
      </c>
      <c r="L739" s="12" t="s">
        <v>9063</v>
      </c>
      <c r="M739" s="12"/>
      <c r="N739" s="12" t="s">
        <v>9064</v>
      </c>
      <c r="O739" s="23">
        <v>0</v>
      </c>
      <c r="P739" s="23">
        <v>0</v>
      </c>
      <c r="Q739" s="23">
        <v>0</v>
      </c>
      <c r="R739" s="24">
        <v>0</v>
      </c>
      <c r="S739" s="25">
        <v>384</v>
      </c>
      <c r="U739" s="22" t="str">
        <f>IFERROR(VLOOKUP(B739,[1]Planilha1!$A$1:$B$34,2,FALSE),"Liberado")</f>
        <v>Pendente Revisão Trabalhista</v>
      </c>
    </row>
    <row r="740" spans="1:21" s="21" customFormat="1" ht="20.100000000000001" customHeight="1" x14ac:dyDescent="0.2">
      <c r="A740" s="12" t="s">
        <v>108</v>
      </c>
      <c r="B740" s="18" t="s">
        <v>296</v>
      </c>
      <c r="C740" s="12" t="s">
        <v>674</v>
      </c>
      <c r="D740" s="12" t="s">
        <v>9065</v>
      </c>
      <c r="E740" s="19" t="s">
        <v>5</v>
      </c>
      <c r="F740" s="19" t="s">
        <v>4731</v>
      </c>
      <c r="G740" s="19" t="s">
        <v>9066</v>
      </c>
      <c r="H740" s="12" t="s">
        <v>9067</v>
      </c>
      <c r="I740" s="20">
        <v>20140</v>
      </c>
      <c r="J740" s="12" t="s">
        <v>2247</v>
      </c>
      <c r="K740" s="12" t="s">
        <v>9068</v>
      </c>
      <c r="L740" s="12" t="s">
        <v>2288</v>
      </c>
      <c r="M740" s="12" t="s">
        <v>9069</v>
      </c>
      <c r="N740" s="12" t="s">
        <v>2475</v>
      </c>
      <c r="O740" s="23">
        <v>0</v>
      </c>
      <c r="P740" s="23">
        <v>12000</v>
      </c>
      <c r="Q740" s="23">
        <v>0</v>
      </c>
      <c r="R740" s="24">
        <v>0</v>
      </c>
      <c r="S740" s="25">
        <v>0</v>
      </c>
      <c r="U740" s="22" t="str">
        <f>IFERROR(VLOOKUP(B740,[1]Planilha1!$A$1:$B$34,2,FALSE),"Liberado")</f>
        <v>Pendente Revisão Trabalhista</v>
      </c>
    </row>
    <row r="741" spans="1:21" s="21" customFormat="1" ht="20.100000000000001" customHeight="1" x14ac:dyDescent="0.2">
      <c r="A741" s="12" t="s">
        <v>108</v>
      </c>
      <c r="B741" s="18" t="s">
        <v>296</v>
      </c>
      <c r="C741" s="12" t="s">
        <v>334</v>
      </c>
      <c r="D741" s="12" t="s">
        <v>9070</v>
      </c>
      <c r="E741" s="19" t="s">
        <v>5</v>
      </c>
      <c r="F741" s="19" t="s">
        <v>2244</v>
      </c>
      <c r="G741" s="19" t="s">
        <v>9071</v>
      </c>
      <c r="H741" s="12" t="s">
        <v>2601</v>
      </c>
      <c r="I741" s="20">
        <v>18740</v>
      </c>
      <c r="J741" s="12" t="s">
        <v>2325</v>
      </c>
      <c r="K741" s="12" t="s">
        <v>9072</v>
      </c>
      <c r="L741" s="12" t="s">
        <v>9001</v>
      </c>
      <c r="M741" s="12"/>
      <c r="N741" s="12" t="s">
        <v>8154</v>
      </c>
      <c r="O741" s="23">
        <v>0</v>
      </c>
      <c r="P741" s="23">
        <v>10000</v>
      </c>
      <c r="Q741" s="23">
        <v>0</v>
      </c>
      <c r="R741" s="24">
        <v>0</v>
      </c>
      <c r="S741" s="25">
        <v>80</v>
      </c>
      <c r="U741" s="22" t="str">
        <f>IFERROR(VLOOKUP(B741,[1]Planilha1!$A$1:$B$34,2,FALSE),"Liberado")</f>
        <v>Pendente Revisão Trabalhista</v>
      </c>
    </row>
    <row r="742" spans="1:21" s="21" customFormat="1" ht="20.100000000000001" customHeight="1" x14ac:dyDescent="0.2">
      <c r="A742" s="12" t="s">
        <v>108</v>
      </c>
      <c r="B742" s="18" t="s">
        <v>296</v>
      </c>
      <c r="C742" s="12" t="s">
        <v>756</v>
      </c>
      <c r="D742" s="12" t="s">
        <v>1041</v>
      </c>
      <c r="E742" s="19" t="s">
        <v>5</v>
      </c>
      <c r="F742" s="19" t="s">
        <v>2244</v>
      </c>
      <c r="G742" s="19" t="s">
        <v>4417</v>
      </c>
      <c r="H742" s="12" t="s">
        <v>8129</v>
      </c>
      <c r="I742" s="20">
        <v>1058</v>
      </c>
      <c r="J742" s="12" t="s">
        <v>2247</v>
      </c>
      <c r="K742" s="12" t="s">
        <v>4418</v>
      </c>
      <c r="L742" s="12" t="s">
        <v>8253</v>
      </c>
      <c r="M742" s="12"/>
      <c r="N742" s="12" t="s">
        <v>2394</v>
      </c>
      <c r="O742" s="23">
        <v>0</v>
      </c>
      <c r="P742" s="23">
        <v>10000</v>
      </c>
      <c r="Q742" s="23">
        <v>0</v>
      </c>
      <c r="R742" s="24">
        <v>0</v>
      </c>
      <c r="S742" s="25">
        <v>1920</v>
      </c>
      <c r="U742" s="22" t="str">
        <f>IFERROR(VLOOKUP(B742,[1]Planilha1!$A$1:$B$34,2,FALSE),"Liberado")</f>
        <v>Pendente Revisão Trabalhista</v>
      </c>
    </row>
    <row r="743" spans="1:21" s="21" customFormat="1" ht="20.100000000000001" customHeight="1" x14ac:dyDescent="0.2">
      <c r="A743" s="12" t="s">
        <v>108</v>
      </c>
      <c r="B743" s="18" t="s">
        <v>296</v>
      </c>
      <c r="C743" s="12" t="s">
        <v>756</v>
      </c>
      <c r="D743" s="12" t="s">
        <v>1042</v>
      </c>
      <c r="E743" s="19" t="s">
        <v>5</v>
      </c>
      <c r="F743" s="19" t="s">
        <v>2244</v>
      </c>
      <c r="G743" s="19" t="s">
        <v>4419</v>
      </c>
      <c r="H743" s="12" t="s">
        <v>8137</v>
      </c>
      <c r="I743" s="20">
        <v>1256.5</v>
      </c>
      <c r="J743" s="12" t="s">
        <v>2247</v>
      </c>
      <c r="K743" s="12" t="s">
        <v>4420</v>
      </c>
      <c r="L743" s="12" t="s">
        <v>2608</v>
      </c>
      <c r="M743" s="12"/>
      <c r="N743" s="12" t="s">
        <v>4421</v>
      </c>
      <c r="O743" s="23">
        <v>18137.5</v>
      </c>
      <c r="P743" s="23">
        <v>0</v>
      </c>
      <c r="Q743" s="23">
        <v>0</v>
      </c>
      <c r="R743" s="24">
        <v>18137.5</v>
      </c>
      <c r="S743" s="25">
        <v>1920</v>
      </c>
      <c r="U743" s="22" t="str">
        <f>IFERROR(VLOOKUP(B743,[1]Planilha1!$A$1:$B$34,2,FALSE),"Liberado")</f>
        <v>Pendente Revisão Trabalhista</v>
      </c>
    </row>
    <row r="744" spans="1:21" s="21" customFormat="1" ht="20.100000000000001" customHeight="1" x14ac:dyDescent="0.2">
      <c r="A744" s="12" t="s">
        <v>108</v>
      </c>
      <c r="B744" s="18" t="s">
        <v>296</v>
      </c>
      <c r="C744" s="12" t="s">
        <v>756</v>
      </c>
      <c r="D744" s="12" t="s">
        <v>1043</v>
      </c>
      <c r="E744" s="19" t="s">
        <v>5</v>
      </c>
      <c r="F744" s="19" t="s">
        <v>2273</v>
      </c>
      <c r="G744" s="19" t="s">
        <v>4422</v>
      </c>
      <c r="H744" s="12" t="s">
        <v>4423</v>
      </c>
      <c r="I744" s="20">
        <v>10000</v>
      </c>
      <c r="J744" s="12" t="s">
        <v>2325</v>
      </c>
      <c r="K744" s="12" t="s">
        <v>4424</v>
      </c>
      <c r="L744" s="12" t="s">
        <v>2713</v>
      </c>
      <c r="M744" s="12"/>
      <c r="N744" s="12" t="s">
        <v>8337</v>
      </c>
      <c r="O744" s="23">
        <v>6000</v>
      </c>
      <c r="P744" s="23">
        <v>0</v>
      </c>
      <c r="Q744" s="23">
        <v>0</v>
      </c>
      <c r="R744" s="24">
        <v>0</v>
      </c>
      <c r="S744" s="25">
        <v>1920</v>
      </c>
      <c r="U744" s="22" t="str">
        <f>IFERROR(VLOOKUP(B744,[1]Planilha1!$A$1:$B$34,2,FALSE),"Liberado")</f>
        <v>Pendente Revisão Trabalhista</v>
      </c>
    </row>
    <row r="745" spans="1:21" s="21" customFormat="1" ht="20.100000000000001" customHeight="1" x14ac:dyDescent="0.2">
      <c r="A745" s="12" t="s">
        <v>108</v>
      </c>
      <c r="B745" s="18" t="s">
        <v>296</v>
      </c>
      <c r="C745" s="12" t="s">
        <v>756</v>
      </c>
      <c r="D745" s="12" t="s">
        <v>1044</v>
      </c>
      <c r="E745" s="19" t="s">
        <v>5</v>
      </c>
      <c r="F745" s="19" t="s">
        <v>2244</v>
      </c>
      <c r="G745" s="19" t="s">
        <v>4425</v>
      </c>
      <c r="H745" s="12" t="s">
        <v>8129</v>
      </c>
      <c r="I745" s="20">
        <v>1380</v>
      </c>
      <c r="J745" s="12" t="s">
        <v>2247</v>
      </c>
      <c r="K745" s="12" t="s">
        <v>4426</v>
      </c>
      <c r="L745" s="12" t="s">
        <v>2249</v>
      </c>
      <c r="M745" s="12"/>
      <c r="N745" s="12" t="s">
        <v>2323</v>
      </c>
      <c r="O745" s="23">
        <v>0</v>
      </c>
      <c r="P745" s="23">
        <v>10000</v>
      </c>
      <c r="Q745" s="23">
        <v>0</v>
      </c>
      <c r="R745" s="24">
        <v>0</v>
      </c>
      <c r="S745" s="25">
        <v>1520</v>
      </c>
      <c r="U745" s="22" t="str">
        <f>IFERROR(VLOOKUP(B745,[1]Planilha1!$A$1:$B$34,2,FALSE),"Liberado")</f>
        <v>Pendente Revisão Trabalhista</v>
      </c>
    </row>
    <row r="746" spans="1:21" s="21" customFormat="1" ht="20.100000000000001" customHeight="1" x14ac:dyDescent="0.2">
      <c r="A746" s="12" t="s">
        <v>108</v>
      </c>
      <c r="B746" s="18" t="s">
        <v>296</v>
      </c>
      <c r="C746" s="12" t="s">
        <v>756</v>
      </c>
      <c r="D746" s="12" t="s">
        <v>1045</v>
      </c>
      <c r="E746" s="19" t="s">
        <v>5</v>
      </c>
      <c r="F746" s="19" t="s">
        <v>14</v>
      </c>
      <c r="G746" s="19" t="s">
        <v>4427</v>
      </c>
      <c r="H746" s="12" t="s">
        <v>8129</v>
      </c>
      <c r="I746" s="20">
        <v>21600</v>
      </c>
      <c r="J746" s="12" t="s">
        <v>2247</v>
      </c>
      <c r="K746" s="12" t="s">
        <v>4428</v>
      </c>
      <c r="L746" s="12" t="s">
        <v>2249</v>
      </c>
      <c r="M746" s="12"/>
      <c r="N746" s="12" t="s">
        <v>4429</v>
      </c>
      <c r="O746" s="23">
        <v>0</v>
      </c>
      <c r="P746" s="23">
        <v>9000</v>
      </c>
      <c r="Q746" s="23">
        <v>0</v>
      </c>
      <c r="R746" s="24">
        <v>0</v>
      </c>
      <c r="S746" s="25">
        <v>1360</v>
      </c>
      <c r="U746" s="22" t="str">
        <f>IFERROR(VLOOKUP(B746,[1]Planilha1!$A$1:$B$34,2,FALSE),"Liberado")</f>
        <v>Pendente Revisão Trabalhista</v>
      </c>
    </row>
    <row r="747" spans="1:21" s="21" customFormat="1" ht="20.100000000000001" customHeight="1" x14ac:dyDescent="0.2">
      <c r="A747" s="12" t="s">
        <v>108</v>
      </c>
      <c r="B747" s="18" t="s">
        <v>296</v>
      </c>
      <c r="C747" s="12" t="s">
        <v>756</v>
      </c>
      <c r="D747" s="12" t="s">
        <v>1046</v>
      </c>
      <c r="E747" s="19" t="s">
        <v>5</v>
      </c>
      <c r="F747" s="19" t="s">
        <v>2244</v>
      </c>
      <c r="G747" s="19" t="s">
        <v>4430</v>
      </c>
      <c r="H747" s="12" t="s">
        <v>8129</v>
      </c>
      <c r="I747" s="20">
        <v>20000</v>
      </c>
      <c r="J747" s="12" t="s">
        <v>2247</v>
      </c>
      <c r="K747" s="12" t="s">
        <v>4431</v>
      </c>
      <c r="L747" s="12" t="s">
        <v>2249</v>
      </c>
      <c r="M747" s="12"/>
      <c r="N747" s="12" t="s">
        <v>3889</v>
      </c>
      <c r="O747" s="23">
        <v>0</v>
      </c>
      <c r="P747" s="23">
        <v>10000</v>
      </c>
      <c r="Q747" s="23">
        <v>0</v>
      </c>
      <c r="R747" s="24">
        <v>0</v>
      </c>
      <c r="S747" s="25">
        <v>1080</v>
      </c>
      <c r="U747" s="22" t="str">
        <f>IFERROR(VLOOKUP(B747,[1]Planilha1!$A$1:$B$34,2,FALSE),"Liberado")</f>
        <v>Pendente Revisão Trabalhista</v>
      </c>
    </row>
    <row r="748" spans="1:21" s="21" customFormat="1" ht="20.100000000000001" customHeight="1" x14ac:dyDescent="0.2">
      <c r="A748" s="12" t="s">
        <v>108</v>
      </c>
      <c r="B748" s="18" t="s">
        <v>296</v>
      </c>
      <c r="C748" s="12" t="s">
        <v>756</v>
      </c>
      <c r="D748" s="12" t="s">
        <v>1047</v>
      </c>
      <c r="E748" s="19" t="s">
        <v>5</v>
      </c>
      <c r="F748" s="19" t="s">
        <v>2434</v>
      </c>
      <c r="G748" s="19" t="s">
        <v>4432</v>
      </c>
      <c r="H748" s="12" t="s">
        <v>4433</v>
      </c>
      <c r="I748" s="20">
        <v>65000</v>
      </c>
      <c r="J748" s="12" t="s">
        <v>2325</v>
      </c>
      <c r="K748" s="12" t="s">
        <v>4434</v>
      </c>
      <c r="L748" s="12" t="s">
        <v>2334</v>
      </c>
      <c r="M748" s="12"/>
      <c r="N748" s="12" t="s">
        <v>8111</v>
      </c>
      <c r="O748" s="23">
        <v>0</v>
      </c>
      <c r="P748" s="23">
        <v>0</v>
      </c>
      <c r="Q748" s="23">
        <v>0</v>
      </c>
      <c r="R748" s="24">
        <v>0</v>
      </c>
      <c r="S748" s="25">
        <v>840</v>
      </c>
      <c r="U748" s="22" t="str">
        <f>IFERROR(VLOOKUP(B748,[1]Planilha1!$A$1:$B$34,2,FALSE),"Liberado")</f>
        <v>Pendente Revisão Trabalhista</v>
      </c>
    </row>
    <row r="749" spans="1:21" s="21" customFormat="1" ht="20.100000000000001" customHeight="1" x14ac:dyDescent="0.2">
      <c r="A749" s="12" t="s">
        <v>108</v>
      </c>
      <c r="B749" s="18" t="s">
        <v>296</v>
      </c>
      <c r="C749" s="12" t="s">
        <v>756</v>
      </c>
      <c r="D749" s="12" t="s">
        <v>1048</v>
      </c>
      <c r="E749" s="19" t="s">
        <v>5</v>
      </c>
      <c r="F749" s="19" t="s">
        <v>2273</v>
      </c>
      <c r="G749" s="19" t="s">
        <v>4435</v>
      </c>
      <c r="H749" s="12" t="s">
        <v>4415</v>
      </c>
      <c r="I749" s="20">
        <v>35200</v>
      </c>
      <c r="J749" s="12" t="s">
        <v>2325</v>
      </c>
      <c r="K749" s="12" t="s">
        <v>4436</v>
      </c>
      <c r="L749" s="12" t="s">
        <v>7926</v>
      </c>
      <c r="M749" s="12"/>
      <c r="N749" s="12" t="s">
        <v>7927</v>
      </c>
      <c r="O749" s="23">
        <v>0</v>
      </c>
      <c r="P749" s="23">
        <v>10000</v>
      </c>
      <c r="Q749" s="23">
        <v>0</v>
      </c>
      <c r="R749" s="24">
        <v>0</v>
      </c>
      <c r="S749" s="25">
        <v>544</v>
      </c>
      <c r="U749" s="22" t="str">
        <f>IFERROR(VLOOKUP(B749,[1]Planilha1!$A$1:$B$34,2,FALSE),"Liberado")</f>
        <v>Pendente Revisão Trabalhista</v>
      </c>
    </row>
    <row r="750" spans="1:21" s="21" customFormat="1" ht="20.100000000000001" customHeight="1" x14ac:dyDescent="0.2">
      <c r="A750" s="12" t="s">
        <v>108</v>
      </c>
      <c r="B750" s="18" t="s">
        <v>296</v>
      </c>
      <c r="C750" s="12" t="s">
        <v>756</v>
      </c>
      <c r="D750" s="12" t="s">
        <v>1049</v>
      </c>
      <c r="E750" s="19" t="s">
        <v>5</v>
      </c>
      <c r="F750" s="19" t="s">
        <v>2273</v>
      </c>
      <c r="G750" s="19" t="s">
        <v>4437</v>
      </c>
      <c r="H750" s="12" t="s">
        <v>8137</v>
      </c>
      <c r="I750" s="20">
        <v>10000</v>
      </c>
      <c r="J750" s="12" t="s">
        <v>2247</v>
      </c>
      <c r="K750" s="12" t="s">
        <v>4438</v>
      </c>
      <c r="L750" s="12" t="s">
        <v>2249</v>
      </c>
      <c r="M750" s="12"/>
      <c r="N750" s="12" t="s">
        <v>4009</v>
      </c>
      <c r="O750" s="23">
        <v>0</v>
      </c>
      <c r="P750" s="23">
        <v>8000</v>
      </c>
      <c r="Q750" s="23">
        <v>0</v>
      </c>
      <c r="R750" s="24">
        <v>0</v>
      </c>
      <c r="S750" s="25">
        <v>416</v>
      </c>
      <c r="U750" s="22" t="str">
        <f>IFERROR(VLOOKUP(B750,[1]Planilha1!$A$1:$B$34,2,FALSE),"Liberado")</f>
        <v>Pendente Revisão Trabalhista</v>
      </c>
    </row>
    <row r="751" spans="1:21" s="21" customFormat="1" ht="20.100000000000001" customHeight="1" x14ac:dyDescent="0.2">
      <c r="A751" s="12" t="s">
        <v>108</v>
      </c>
      <c r="B751" s="18" t="s">
        <v>296</v>
      </c>
      <c r="C751" s="12" t="s">
        <v>756</v>
      </c>
      <c r="D751" s="12" t="s">
        <v>1050</v>
      </c>
      <c r="E751" s="19" t="s">
        <v>5</v>
      </c>
      <c r="F751" s="19" t="s">
        <v>2244</v>
      </c>
      <c r="G751" s="19" t="s">
        <v>4439</v>
      </c>
      <c r="H751" s="12" t="s">
        <v>8074</v>
      </c>
      <c r="I751" s="20">
        <v>30000</v>
      </c>
      <c r="J751" s="12" t="s">
        <v>2325</v>
      </c>
      <c r="K751" s="12" t="s">
        <v>4440</v>
      </c>
      <c r="L751" s="12" t="s">
        <v>2334</v>
      </c>
      <c r="M751" s="12"/>
      <c r="N751" s="12" t="s">
        <v>7927</v>
      </c>
      <c r="O751" s="23">
        <v>0</v>
      </c>
      <c r="P751" s="23">
        <v>10000</v>
      </c>
      <c r="Q751" s="23">
        <v>0</v>
      </c>
      <c r="R751" s="24">
        <v>0</v>
      </c>
      <c r="S751" s="25">
        <v>560</v>
      </c>
      <c r="U751" s="22" t="str">
        <f>IFERROR(VLOOKUP(B751,[1]Planilha1!$A$1:$B$34,2,FALSE),"Liberado")</f>
        <v>Pendente Revisão Trabalhista</v>
      </c>
    </row>
    <row r="752" spans="1:21" s="21" customFormat="1" ht="20.100000000000001" customHeight="1" x14ac:dyDescent="0.2">
      <c r="A752" s="12" t="s">
        <v>108</v>
      </c>
      <c r="B752" s="18" t="s">
        <v>296</v>
      </c>
      <c r="C752" s="12" t="s">
        <v>756</v>
      </c>
      <c r="D752" s="12" t="s">
        <v>9073</v>
      </c>
      <c r="E752" s="19" t="s">
        <v>5</v>
      </c>
      <c r="F752" s="19" t="s">
        <v>2255</v>
      </c>
      <c r="G752" s="19" t="s">
        <v>9074</v>
      </c>
      <c r="H752" s="12" t="s">
        <v>8129</v>
      </c>
      <c r="I752" s="20">
        <v>5980</v>
      </c>
      <c r="J752" s="12" t="s">
        <v>2247</v>
      </c>
      <c r="K752" s="12" t="s">
        <v>9075</v>
      </c>
      <c r="L752" s="12" t="s">
        <v>7875</v>
      </c>
      <c r="M752" s="12"/>
      <c r="N752" s="12" t="s">
        <v>9076</v>
      </c>
      <c r="O752" s="23">
        <v>0</v>
      </c>
      <c r="P752" s="23">
        <v>12000</v>
      </c>
      <c r="Q752" s="23">
        <v>0</v>
      </c>
      <c r="R752" s="24">
        <v>0</v>
      </c>
      <c r="S752" s="25">
        <v>200</v>
      </c>
      <c r="U752" s="22" t="str">
        <f>IFERROR(VLOOKUP(B752,[1]Planilha1!$A$1:$B$34,2,FALSE),"Liberado")</f>
        <v>Pendente Revisão Trabalhista</v>
      </c>
    </row>
    <row r="753" spans="1:21" s="21" customFormat="1" ht="20.100000000000001" customHeight="1" x14ac:dyDescent="0.2">
      <c r="A753" s="12" t="s">
        <v>108</v>
      </c>
      <c r="B753" s="18" t="s">
        <v>296</v>
      </c>
      <c r="C753" s="12" t="s">
        <v>756</v>
      </c>
      <c r="D753" s="12" t="s">
        <v>9077</v>
      </c>
      <c r="E753" s="19" t="s">
        <v>5</v>
      </c>
      <c r="F753" s="19" t="s">
        <v>2255</v>
      </c>
      <c r="G753" s="19" t="s">
        <v>9078</v>
      </c>
      <c r="H753" s="12" t="s">
        <v>4415</v>
      </c>
      <c r="I753" s="20">
        <v>15494</v>
      </c>
      <c r="J753" s="12" t="s">
        <v>2247</v>
      </c>
      <c r="K753" s="12" t="s">
        <v>9079</v>
      </c>
      <c r="L753" s="12" t="s">
        <v>2677</v>
      </c>
      <c r="M753" s="12"/>
      <c r="N753" s="12" t="s">
        <v>9080</v>
      </c>
      <c r="O753" s="23">
        <v>0</v>
      </c>
      <c r="P753" s="23">
        <v>9000</v>
      </c>
      <c r="Q753" s="23">
        <v>0</v>
      </c>
      <c r="R753" s="24">
        <v>0</v>
      </c>
      <c r="S753" s="25">
        <v>160</v>
      </c>
      <c r="U753" s="22" t="str">
        <f>IFERROR(VLOOKUP(B753,[1]Planilha1!$A$1:$B$34,2,FALSE),"Liberado")</f>
        <v>Pendente Revisão Trabalhista</v>
      </c>
    </row>
    <row r="754" spans="1:21" s="21" customFormat="1" ht="20.100000000000001" customHeight="1" x14ac:dyDescent="0.2">
      <c r="A754" s="12" t="s">
        <v>108</v>
      </c>
      <c r="B754" s="18" t="s">
        <v>296</v>
      </c>
      <c r="C754" s="12" t="s">
        <v>767</v>
      </c>
      <c r="D754" s="12" t="s">
        <v>1051</v>
      </c>
      <c r="E754" s="19" t="s">
        <v>5</v>
      </c>
      <c r="F754" s="19" t="s">
        <v>2244</v>
      </c>
      <c r="G754" s="19" t="s">
        <v>4441</v>
      </c>
      <c r="H754" s="12" t="s">
        <v>8137</v>
      </c>
      <c r="I754" s="20">
        <v>1119.06</v>
      </c>
      <c r="J754" s="12" t="s">
        <v>2325</v>
      </c>
      <c r="K754" s="12" t="s">
        <v>4442</v>
      </c>
      <c r="L754" s="12" t="s">
        <v>2713</v>
      </c>
      <c r="M754" s="12"/>
      <c r="N754" s="12" t="s">
        <v>8337</v>
      </c>
      <c r="O754" s="23">
        <v>5000</v>
      </c>
      <c r="P754" s="23">
        <v>0</v>
      </c>
      <c r="Q754" s="23">
        <v>0</v>
      </c>
      <c r="R754" s="24">
        <v>0</v>
      </c>
      <c r="S754" s="25">
        <v>1920</v>
      </c>
      <c r="U754" s="22" t="str">
        <f>IFERROR(VLOOKUP(B754,[1]Planilha1!$A$1:$B$34,2,FALSE),"Liberado")</f>
        <v>Pendente Revisão Trabalhista</v>
      </c>
    </row>
    <row r="755" spans="1:21" s="21" customFormat="1" ht="20.100000000000001" customHeight="1" x14ac:dyDescent="0.2">
      <c r="A755" s="12" t="s">
        <v>108</v>
      </c>
      <c r="B755" s="18" t="s">
        <v>296</v>
      </c>
      <c r="C755" s="12" t="s">
        <v>767</v>
      </c>
      <c r="D755" s="12" t="s">
        <v>1052</v>
      </c>
      <c r="E755" s="19" t="s">
        <v>5</v>
      </c>
      <c r="F755" s="19" t="s">
        <v>2881</v>
      </c>
      <c r="G755" s="19" t="s">
        <v>4443</v>
      </c>
      <c r="H755" s="12" t="s">
        <v>8129</v>
      </c>
      <c r="I755" s="20">
        <v>1284</v>
      </c>
      <c r="J755" s="12" t="s">
        <v>2247</v>
      </c>
      <c r="K755" s="12" t="s">
        <v>4444</v>
      </c>
      <c r="L755" s="12" t="s">
        <v>2505</v>
      </c>
      <c r="M755" s="12"/>
      <c r="N755" s="12" t="s">
        <v>3277</v>
      </c>
      <c r="O755" s="23">
        <v>0</v>
      </c>
      <c r="P755" s="23">
        <v>10000</v>
      </c>
      <c r="Q755" s="23">
        <v>0</v>
      </c>
      <c r="R755" s="24">
        <v>0</v>
      </c>
      <c r="S755" s="25">
        <v>912</v>
      </c>
      <c r="U755" s="22" t="str">
        <f>IFERROR(VLOOKUP(B755,[1]Planilha1!$A$1:$B$34,2,FALSE),"Liberado")</f>
        <v>Pendente Revisão Trabalhista</v>
      </c>
    </row>
    <row r="756" spans="1:21" s="21" customFormat="1" ht="20.100000000000001" customHeight="1" x14ac:dyDescent="0.2">
      <c r="A756" s="12" t="s">
        <v>108</v>
      </c>
      <c r="B756" s="18" t="s">
        <v>296</v>
      </c>
      <c r="C756" s="12" t="s">
        <v>767</v>
      </c>
      <c r="D756" s="12" t="s">
        <v>1053</v>
      </c>
      <c r="E756" s="19" t="s">
        <v>5</v>
      </c>
      <c r="F756" s="19" t="s">
        <v>2244</v>
      </c>
      <c r="G756" s="19" t="s">
        <v>4445</v>
      </c>
      <c r="H756" s="12" t="s">
        <v>2601</v>
      </c>
      <c r="I756" s="20">
        <v>28960</v>
      </c>
      <c r="J756" s="12" t="s">
        <v>2247</v>
      </c>
      <c r="K756" s="12" t="s">
        <v>4446</v>
      </c>
      <c r="L756" s="12" t="s">
        <v>2299</v>
      </c>
      <c r="M756" s="12"/>
      <c r="N756" s="12" t="s">
        <v>2323</v>
      </c>
      <c r="O756" s="23">
        <v>0</v>
      </c>
      <c r="P756" s="23">
        <v>15000</v>
      </c>
      <c r="Q756" s="23">
        <v>0</v>
      </c>
      <c r="R756" s="24">
        <v>0</v>
      </c>
      <c r="S756" s="25">
        <v>1200</v>
      </c>
      <c r="U756" s="22" t="str">
        <f>IFERROR(VLOOKUP(B756,[1]Planilha1!$A$1:$B$34,2,FALSE),"Liberado")</f>
        <v>Pendente Revisão Trabalhista</v>
      </c>
    </row>
    <row r="757" spans="1:21" s="21" customFormat="1" ht="20.100000000000001" customHeight="1" x14ac:dyDescent="0.2">
      <c r="A757" s="12" t="s">
        <v>108</v>
      </c>
      <c r="B757" s="18" t="s">
        <v>296</v>
      </c>
      <c r="C757" s="12" t="s">
        <v>767</v>
      </c>
      <c r="D757" s="12" t="s">
        <v>1054</v>
      </c>
      <c r="E757" s="19" t="s">
        <v>5</v>
      </c>
      <c r="F757" s="19" t="s">
        <v>2273</v>
      </c>
      <c r="G757" s="19" t="s">
        <v>4447</v>
      </c>
      <c r="H757" s="12" t="s">
        <v>4415</v>
      </c>
      <c r="I757" s="20">
        <v>8880</v>
      </c>
      <c r="J757" s="12" t="s">
        <v>2325</v>
      </c>
      <c r="K757" s="12" t="s">
        <v>4448</v>
      </c>
      <c r="L757" s="12" t="s">
        <v>2827</v>
      </c>
      <c r="M757" s="12"/>
      <c r="N757" s="12" t="s">
        <v>9081</v>
      </c>
      <c r="O757" s="23">
        <v>10000</v>
      </c>
      <c r="P757" s="23">
        <v>0</v>
      </c>
      <c r="Q757" s="23">
        <v>0</v>
      </c>
      <c r="R757" s="24">
        <v>0</v>
      </c>
      <c r="S757" s="25">
        <v>416</v>
      </c>
      <c r="U757" s="22" t="str">
        <f>IFERROR(VLOOKUP(B757,[1]Planilha1!$A$1:$B$34,2,FALSE),"Liberado")</f>
        <v>Pendente Revisão Trabalhista</v>
      </c>
    </row>
    <row r="758" spans="1:21" s="21" customFormat="1" ht="20.100000000000001" customHeight="1" x14ac:dyDescent="0.2">
      <c r="A758" s="12" t="s">
        <v>108</v>
      </c>
      <c r="B758" s="18" t="s">
        <v>296</v>
      </c>
      <c r="C758" s="12" t="s">
        <v>767</v>
      </c>
      <c r="D758" s="12" t="s">
        <v>9082</v>
      </c>
      <c r="E758" s="19" t="s">
        <v>5</v>
      </c>
      <c r="F758" s="19" t="s">
        <v>7910</v>
      </c>
      <c r="G758" s="19" t="s">
        <v>9083</v>
      </c>
      <c r="H758" s="12" t="s">
        <v>8074</v>
      </c>
      <c r="I758" s="20">
        <v>21922.959999999999</v>
      </c>
      <c r="J758" s="12" t="s">
        <v>2247</v>
      </c>
      <c r="K758" s="12" t="s">
        <v>9084</v>
      </c>
      <c r="L758" s="12" t="s">
        <v>4062</v>
      </c>
      <c r="M758" s="12"/>
      <c r="N758" s="12" t="s">
        <v>9085</v>
      </c>
      <c r="O758" s="23">
        <v>0</v>
      </c>
      <c r="P758" s="23">
        <v>0</v>
      </c>
      <c r="Q758" s="23">
        <v>0</v>
      </c>
      <c r="R758" s="24">
        <v>0</v>
      </c>
      <c r="S758" s="25">
        <v>120</v>
      </c>
      <c r="U758" s="22" t="str">
        <f>IFERROR(VLOOKUP(B758,[1]Planilha1!$A$1:$B$34,2,FALSE),"Liberado")</f>
        <v>Pendente Revisão Trabalhista</v>
      </c>
    </row>
    <row r="759" spans="1:21" s="21" customFormat="1" ht="20.100000000000001" customHeight="1" x14ac:dyDescent="0.2">
      <c r="A759" s="12" t="s">
        <v>108</v>
      </c>
      <c r="B759" s="18" t="s">
        <v>296</v>
      </c>
      <c r="C759" s="12" t="s">
        <v>767</v>
      </c>
      <c r="D759" s="12" t="s">
        <v>9086</v>
      </c>
      <c r="E759" s="19" t="s">
        <v>5</v>
      </c>
      <c r="F759" s="19" t="s">
        <v>2273</v>
      </c>
      <c r="G759" s="19" t="s">
        <v>9087</v>
      </c>
      <c r="H759" s="12" t="s">
        <v>9067</v>
      </c>
      <c r="I759" s="20">
        <v>10000</v>
      </c>
      <c r="J759" s="12" t="s">
        <v>2325</v>
      </c>
      <c r="K759" s="12" t="s">
        <v>9088</v>
      </c>
      <c r="L759" s="12" t="s">
        <v>8726</v>
      </c>
      <c r="M759" s="12"/>
      <c r="N759" s="12" t="s">
        <v>7927</v>
      </c>
      <c r="O759" s="23">
        <v>0</v>
      </c>
      <c r="P759" s="23">
        <v>10000</v>
      </c>
      <c r="Q759" s="23">
        <v>0</v>
      </c>
      <c r="R759" s="24">
        <v>0</v>
      </c>
      <c r="S759" s="25">
        <v>128</v>
      </c>
      <c r="U759" s="22" t="str">
        <f>IFERROR(VLOOKUP(B759,[1]Planilha1!$A$1:$B$34,2,FALSE),"Liberado")</f>
        <v>Pendente Revisão Trabalhista</v>
      </c>
    </row>
    <row r="760" spans="1:21" s="21" customFormat="1" ht="20.100000000000001" customHeight="1" x14ac:dyDescent="0.2">
      <c r="A760" s="12" t="s">
        <v>108</v>
      </c>
      <c r="B760" s="18" t="s">
        <v>296</v>
      </c>
      <c r="C760" s="12" t="s">
        <v>1055</v>
      </c>
      <c r="D760" s="12" t="s">
        <v>1056</v>
      </c>
      <c r="E760" s="19" t="s">
        <v>5</v>
      </c>
      <c r="F760" s="19" t="s">
        <v>2644</v>
      </c>
      <c r="G760" s="19" t="s">
        <v>4449</v>
      </c>
      <c r="H760" s="12" t="s">
        <v>8129</v>
      </c>
      <c r="I760" s="20">
        <v>20000</v>
      </c>
      <c r="J760" s="12" t="s">
        <v>2325</v>
      </c>
      <c r="K760" s="12" t="s">
        <v>4450</v>
      </c>
      <c r="L760" s="12" t="s">
        <v>2326</v>
      </c>
      <c r="M760" s="12"/>
      <c r="N760" s="12" t="s">
        <v>7927</v>
      </c>
      <c r="O760" s="23">
        <v>0</v>
      </c>
      <c r="P760" s="23">
        <v>10000</v>
      </c>
      <c r="Q760" s="23">
        <v>0</v>
      </c>
      <c r="R760" s="24">
        <v>0</v>
      </c>
      <c r="S760" s="25">
        <v>720</v>
      </c>
      <c r="U760" s="22" t="str">
        <f>IFERROR(VLOOKUP(B760,[1]Planilha1!$A$1:$B$34,2,FALSE),"Liberado")</f>
        <v>Pendente Revisão Trabalhista</v>
      </c>
    </row>
    <row r="761" spans="1:21" s="21" customFormat="1" ht="20.100000000000001" customHeight="1" x14ac:dyDescent="0.2">
      <c r="A761" s="12" t="s">
        <v>108</v>
      </c>
      <c r="B761" s="18" t="s">
        <v>296</v>
      </c>
      <c r="C761" s="12" t="s">
        <v>1055</v>
      </c>
      <c r="D761" s="12" t="s">
        <v>1057</v>
      </c>
      <c r="E761" s="19" t="s">
        <v>5</v>
      </c>
      <c r="F761" s="19" t="s">
        <v>2244</v>
      </c>
      <c r="G761" s="19" t="s">
        <v>4451</v>
      </c>
      <c r="H761" s="12" t="s">
        <v>4452</v>
      </c>
      <c r="I761" s="20">
        <v>78000</v>
      </c>
      <c r="J761" s="12" t="s">
        <v>2325</v>
      </c>
      <c r="K761" s="12" t="s">
        <v>4453</v>
      </c>
      <c r="L761" s="12" t="s">
        <v>7926</v>
      </c>
      <c r="M761" s="12"/>
      <c r="N761" s="12" t="s">
        <v>7927</v>
      </c>
      <c r="O761" s="23">
        <v>0</v>
      </c>
      <c r="P761" s="23">
        <v>10000</v>
      </c>
      <c r="Q761" s="23">
        <v>0</v>
      </c>
      <c r="R761" s="24">
        <v>0</v>
      </c>
      <c r="S761" s="25">
        <v>1160</v>
      </c>
      <c r="U761" s="22" t="str">
        <f>IFERROR(VLOOKUP(B761,[1]Planilha1!$A$1:$B$34,2,FALSE),"Liberado")</f>
        <v>Pendente Revisão Trabalhista</v>
      </c>
    </row>
    <row r="762" spans="1:21" s="21" customFormat="1" ht="20.100000000000001" customHeight="1" x14ac:dyDescent="0.2">
      <c r="A762" s="12" t="s">
        <v>108</v>
      </c>
      <c r="B762" s="18" t="s">
        <v>296</v>
      </c>
      <c r="C762" s="12" t="s">
        <v>1055</v>
      </c>
      <c r="D762" s="12" t="s">
        <v>1058</v>
      </c>
      <c r="E762" s="19" t="s">
        <v>5</v>
      </c>
      <c r="F762" s="19" t="s">
        <v>2244</v>
      </c>
      <c r="G762" s="19" t="s">
        <v>4454</v>
      </c>
      <c r="H762" s="12" t="s">
        <v>8137</v>
      </c>
      <c r="I762" s="20">
        <v>3976</v>
      </c>
      <c r="J762" s="12" t="s">
        <v>2325</v>
      </c>
      <c r="K762" s="12" t="s">
        <v>4455</v>
      </c>
      <c r="L762" s="12" t="s">
        <v>3960</v>
      </c>
      <c r="M762" s="12"/>
      <c r="N762" s="12" t="s">
        <v>7927</v>
      </c>
      <c r="O762" s="23">
        <v>0</v>
      </c>
      <c r="P762" s="23">
        <v>10000</v>
      </c>
      <c r="Q762" s="23">
        <v>0</v>
      </c>
      <c r="R762" s="24">
        <v>0</v>
      </c>
      <c r="S762" s="25">
        <v>360</v>
      </c>
      <c r="U762" s="22" t="str">
        <f>IFERROR(VLOOKUP(B762,[1]Planilha1!$A$1:$B$34,2,FALSE),"Liberado")</f>
        <v>Pendente Revisão Trabalhista</v>
      </c>
    </row>
    <row r="763" spans="1:21" s="21" customFormat="1" ht="20.100000000000001" customHeight="1" x14ac:dyDescent="0.2">
      <c r="A763" s="12" t="s">
        <v>108</v>
      </c>
      <c r="B763" s="18" t="s">
        <v>296</v>
      </c>
      <c r="C763" s="12" t="s">
        <v>1055</v>
      </c>
      <c r="D763" s="12" t="s">
        <v>1059</v>
      </c>
      <c r="E763" s="19" t="s">
        <v>5</v>
      </c>
      <c r="F763" s="19" t="s">
        <v>2244</v>
      </c>
      <c r="G763" s="19" t="s">
        <v>4456</v>
      </c>
      <c r="H763" s="12" t="s">
        <v>2601</v>
      </c>
      <c r="I763" s="20">
        <v>8225</v>
      </c>
      <c r="J763" s="12" t="s">
        <v>2247</v>
      </c>
      <c r="K763" s="12" t="s">
        <v>4457</v>
      </c>
      <c r="L763" s="12" t="s">
        <v>2249</v>
      </c>
      <c r="M763" s="12"/>
      <c r="N763" s="12" t="s">
        <v>2323</v>
      </c>
      <c r="O763" s="23">
        <v>0</v>
      </c>
      <c r="P763" s="23">
        <v>12000</v>
      </c>
      <c r="Q763" s="23">
        <v>0</v>
      </c>
      <c r="R763" s="24">
        <v>0</v>
      </c>
      <c r="S763" s="25">
        <v>720</v>
      </c>
      <c r="U763" s="22" t="str">
        <f>IFERROR(VLOOKUP(B763,[1]Planilha1!$A$1:$B$34,2,FALSE),"Liberado")</f>
        <v>Pendente Revisão Trabalhista</v>
      </c>
    </row>
    <row r="764" spans="1:21" s="21" customFormat="1" ht="20.100000000000001" customHeight="1" x14ac:dyDescent="0.2">
      <c r="A764" s="12" t="s">
        <v>108</v>
      </c>
      <c r="B764" s="18" t="s">
        <v>296</v>
      </c>
      <c r="C764" s="12" t="s">
        <v>1055</v>
      </c>
      <c r="D764" s="12" t="s">
        <v>1060</v>
      </c>
      <c r="E764" s="19" t="s">
        <v>5</v>
      </c>
      <c r="F764" s="19" t="s">
        <v>2244</v>
      </c>
      <c r="G764" s="19" t="s">
        <v>4458</v>
      </c>
      <c r="H764" s="12" t="s">
        <v>8129</v>
      </c>
      <c r="I764" s="20">
        <v>17600</v>
      </c>
      <c r="J764" s="12" t="s">
        <v>2325</v>
      </c>
      <c r="K764" s="12" t="s">
        <v>4459</v>
      </c>
      <c r="L764" s="12" t="s">
        <v>7869</v>
      </c>
      <c r="M764" s="12"/>
      <c r="N764" s="12" t="s">
        <v>9089</v>
      </c>
      <c r="O764" s="23">
        <v>10000</v>
      </c>
      <c r="P764" s="23">
        <v>0</v>
      </c>
      <c r="Q764" s="23">
        <v>0</v>
      </c>
      <c r="R764" s="24">
        <v>0</v>
      </c>
      <c r="S764" s="25">
        <v>640</v>
      </c>
      <c r="U764" s="22" t="str">
        <f>IFERROR(VLOOKUP(B764,[1]Planilha1!$A$1:$B$34,2,FALSE),"Liberado")</f>
        <v>Pendente Revisão Trabalhista</v>
      </c>
    </row>
    <row r="765" spans="1:21" s="21" customFormat="1" ht="20.100000000000001" customHeight="1" x14ac:dyDescent="0.2">
      <c r="A765" s="12" t="s">
        <v>108</v>
      </c>
      <c r="B765" s="18" t="s">
        <v>296</v>
      </c>
      <c r="C765" s="12" t="s">
        <v>808</v>
      </c>
      <c r="D765" s="12" t="s">
        <v>1061</v>
      </c>
      <c r="E765" s="19" t="s">
        <v>5</v>
      </c>
      <c r="F765" s="19" t="s">
        <v>2244</v>
      </c>
      <c r="G765" s="19" t="s">
        <v>4460</v>
      </c>
      <c r="H765" s="12" t="s">
        <v>8137</v>
      </c>
      <c r="I765" s="20">
        <v>10000</v>
      </c>
      <c r="J765" s="12" t="s">
        <v>2247</v>
      </c>
      <c r="K765" s="12" t="s">
        <v>4461</v>
      </c>
      <c r="L765" s="12" t="s">
        <v>8489</v>
      </c>
      <c r="M765" s="12"/>
      <c r="N765" s="12" t="s">
        <v>4462</v>
      </c>
      <c r="O765" s="23">
        <v>12195</v>
      </c>
      <c r="P765" s="23">
        <v>0</v>
      </c>
      <c r="Q765" s="23">
        <v>0</v>
      </c>
      <c r="R765" s="24">
        <v>0</v>
      </c>
      <c r="S765" s="25">
        <v>1920</v>
      </c>
      <c r="U765" s="22" t="str">
        <f>IFERROR(VLOOKUP(B765,[1]Planilha1!$A$1:$B$34,2,FALSE),"Liberado")</f>
        <v>Pendente Revisão Trabalhista</v>
      </c>
    </row>
    <row r="766" spans="1:21" s="21" customFormat="1" ht="20.100000000000001" customHeight="1" x14ac:dyDescent="0.2">
      <c r="A766" s="12" t="s">
        <v>108</v>
      </c>
      <c r="B766" s="18" t="s">
        <v>296</v>
      </c>
      <c r="C766" s="12" t="s">
        <v>808</v>
      </c>
      <c r="D766" s="12" t="s">
        <v>1062</v>
      </c>
      <c r="E766" s="19" t="s">
        <v>5</v>
      </c>
      <c r="F766" s="19" t="s">
        <v>2244</v>
      </c>
      <c r="G766" s="19" t="s">
        <v>4463</v>
      </c>
      <c r="H766" s="12" t="s">
        <v>3868</v>
      </c>
      <c r="I766" s="20">
        <v>1278</v>
      </c>
      <c r="J766" s="12" t="s">
        <v>2247</v>
      </c>
      <c r="K766" s="12" t="s">
        <v>4464</v>
      </c>
      <c r="L766" s="12" t="s">
        <v>8073</v>
      </c>
      <c r="M766" s="12"/>
      <c r="N766" s="12" t="s">
        <v>4465</v>
      </c>
      <c r="O766" s="23">
        <v>1000</v>
      </c>
      <c r="P766" s="23">
        <v>0</v>
      </c>
      <c r="Q766" s="23">
        <v>0</v>
      </c>
      <c r="R766" s="24">
        <v>0</v>
      </c>
      <c r="S766" s="25">
        <v>1920</v>
      </c>
      <c r="U766" s="22" t="str">
        <f>IFERROR(VLOOKUP(B766,[1]Planilha1!$A$1:$B$34,2,FALSE),"Liberado")</f>
        <v>Pendente Revisão Trabalhista</v>
      </c>
    </row>
    <row r="767" spans="1:21" s="21" customFormat="1" ht="20.100000000000001" customHeight="1" x14ac:dyDescent="0.2">
      <c r="A767" s="12" t="s">
        <v>108</v>
      </c>
      <c r="B767" s="18" t="s">
        <v>296</v>
      </c>
      <c r="C767" s="12" t="s">
        <v>808</v>
      </c>
      <c r="D767" s="12" t="s">
        <v>1063</v>
      </c>
      <c r="E767" s="19" t="s">
        <v>5</v>
      </c>
      <c r="F767" s="19" t="s">
        <v>2255</v>
      </c>
      <c r="G767" s="19" t="s">
        <v>4466</v>
      </c>
      <c r="H767" s="12" t="s">
        <v>8074</v>
      </c>
      <c r="I767" s="20">
        <v>2740</v>
      </c>
      <c r="J767" s="12" t="s">
        <v>2247</v>
      </c>
      <c r="K767" s="12" t="s">
        <v>4467</v>
      </c>
      <c r="L767" s="12" t="s">
        <v>2249</v>
      </c>
      <c r="M767" s="12"/>
      <c r="N767" s="12" t="s">
        <v>2323</v>
      </c>
      <c r="O767" s="23">
        <v>0</v>
      </c>
      <c r="P767" s="23">
        <v>8000</v>
      </c>
      <c r="Q767" s="23">
        <v>0</v>
      </c>
      <c r="R767" s="24">
        <v>0</v>
      </c>
      <c r="S767" s="25">
        <v>1680</v>
      </c>
      <c r="U767" s="22" t="str">
        <f>IFERROR(VLOOKUP(B767,[1]Planilha1!$A$1:$B$34,2,FALSE),"Liberado")</f>
        <v>Pendente Revisão Trabalhista</v>
      </c>
    </row>
    <row r="768" spans="1:21" s="21" customFormat="1" ht="20.100000000000001" customHeight="1" x14ac:dyDescent="0.2">
      <c r="A768" s="12" t="s">
        <v>108</v>
      </c>
      <c r="B768" s="18" t="s">
        <v>296</v>
      </c>
      <c r="C768" s="12" t="s">
        <v>808</v>
      </c>
      <c r="D768" s="12" t="s">
        <v>1064</v>
      </c>
      <c r="E768" s="19" t="s">
        <v>5</v>
      </c>
      <c r="F768" s="19" t="s">
        <v>2244</v>
      </c>
      <c r="G768" s="19" t="s">
        <v>4468</v>
      </c>
      <c r="H768" s="12" t="s">
        <v>8137</v>
      </c>
      <c r="I768" s="20">
        <v>1130.82</v>
      </c>
      <c r="J768" s="12" t="s">
        <v>2247</v>
      </c>
      <c r="K768" s="12" t="s">
        <v>4469</v>
      </c>
      <c r="L768" s="12" t="s">
        <v>2359</v>
      </c>
      <c r="M768" s="12"/>
      <c r="N768" s="12" t="s">
        <v>4470</v>
      </c>
      <c r="O768" s="23">
        <v>0</v>
      </c>
      <c r="P768" s="23">
        <v>8000</v>
      </c>
      <c r="Q768" s="23">
        <v>0</v>
      </c>
      <c r="R768" s="24">
        <v>0</v>
      </c>
      <c r="S768" s="25">
        <v>1600</v>
      </c>
      <c r="U768" s="22" t="str">
        <f>IFERROR(VLOOKUP(B768,[1]Planilha1!$A$1:$B$34,2,FALSE),"Liberado")</f>
        <v>Pendente Revisão Trabalhista</v>
      </c>
    </row>
    <row r="769" spans="1:53" s="21" customFormat="1" ht="20.100000000000001" customHeight="1" x14ac:dyDescent="0.2">
      <c r="A769" s="12" t="s">
        <v>108</v>
      </c>
      <c r="B769" s="18" t="s">
        <v>296</v>
      </c>
      <c r="C769" s="12" t="s">
        <v>808</v>
      </c>
      <c r="D769" s="12" t="s">
        <v>1065</v>
      </c>
      <c r="E769" s="19" t="s">
        <v>5</v>
      </c>
      <c r="F769" s="19" t="s">
        <v>2255</v>
      </c>
      <c r="G769" s="19" t="s">
        <v>4471</v>
      </c>
      <c r="H769" s="12" t="s">
        <v>8137</v>
      </c>
      <c r="I769" s="20">
        <v>1384</v>
      </c>
      <c r="J769" s="12" t="s">
        <v>2247</v>
      </c>
      <c r="K769" s="12" t="s">
        <v>4472</v>
      </c>
      <c r="L769" s="12" t="s">
        <v>8621</v>
      </c>
      <c r="M769" s="12"/>
      <c r="N769" s="12" t="s">
        <v>4473</v>
      </c>
      <c r="O769" s="23">
        <v>0</v>
      </c>
      <c r="P769" s="23">
        <v>8500</v>
      </c>
      <c r="Q769" s="23">
        <v>0</v>
      </c>
      <c r="R769" s="24">
        <v>0</v>
      </c>
      <c r="S769" s="25">
        <v>1520</v>
      </c>
      <c r="U769" s="22" t="str">
        <f>IFERROR(VLOOKUP(B769,[1]Planilha1!$A$1:$B$34,2,FALSE),"Liberado")</f>
        <v>Pendente Revisão Trabalhista</v>
      </c>
    </row>
    <row r="770" spans="1:53" s="21" customFormat="1" ht="20.100000000000001" customHeight="1" x14ac:dyDescent="0.2">
      <c r="A770" s="12" t="s">
        <v>108</v>
      </c>
      <c r="B770" s="18" t="s">
        <v>296</v>
      </c>
      <c r="C770" s="12" t="s">
        <v>808</v>
      </c>
      <c r="D770" s="12" t="s">
        <v>1066</v>
      </c>
      <c r="E770" s="19" t="s">
        <v>5</v>
      </c>
      <c r="F770" s="19" t="s">
        <v>2244</v>
      </c>
      <c r="G770" s="19" t="s">
        <v>4474</v>
      </c>
      <c r="H770" s="12" t="s">
        <v>4475</v>
      </c>
      <c r="I770" s="20">
        <v>20000</v>
      </c>
      <c r="J770" s="12" t="s">
        <v>2264</v>
      </c>
      <c r="K770" s="12" t="s">
        <v>4476</v>
      </c>
      <c r="L770" s="12" t="s">
        <v>2266</v>
      </c>
      <c r="M770" s="12"/>
      <c r="N770" s="12" t="s">
        <v>2342</v>
      </c>
      <c r="O770" s="23">
        <v>296.94</v>
      </c>
      <c r="P770" s="23">
        <v>0</v>
      </c>
      <c r="Q770" s="23">
        <v>0</v>
      </c>
      <c r="R770" s="24">
        <v>0</v>
      </c>
      <c r="S770" s="25">
        <v>1120</v>
      </c>
      <c r="U770" s="22" t="str">
        <f>IFERROR(VLOOKUP(B770,[1]Planilha1!$A$1:$B$34,2,FALSE),"Liberado")</f>
        <v>Pendente Revisão Trabalhista</v>
      </c>
    </row>
    <row r="771" spans="1:53" s="21" customFormat="1" ht="20.100000000000001" customHeight="1" x14ac:dyDescent="0.2">
      <c r="A771" s="12" t="s">
        <v>108</v>
      </c>
      <c r="B771" s="18" t="s">
        <v>296</v>
      </c>
      <c r="C771" s="12" t="s">
        <v>808</v>
      </c>
      <c r="D771" s="12" t="s">
        <v>1067</v>
      </c>
      <c r="E771" s="19" t="s">
        <v>5</v>
      </c>
      <c r="F771" s="19" t="s">
        <v>2244</v>
      </c>
      <c r="G771" s="19" t="s">
        <v>4477</v>
      </c>
      <c r="H771" s="12" t="s">
        <v>4415</v>
      </c>
      <c r="I771" s="20">
        <v>10000</v>
      </c>
      <c r="J771" s="12" t="s">
        <v>2325</v>
      </c>
      <c r="K771" s="12" t="s">
        <v>4478</v>
      </c>
      <c r="L771" s="12" t="s">
        <v>2359</v>
      </c>
      <c r="M771" s="12"/>
      <c r="N771" s="12" t="s">
        <v>9090</v>
      </c>
      <c r="O771" s="23">
        <v>9000</v>
      </c>
      <c r="P771" s="23">
        <v>0</v>
      </c>
      <c r="Q771" s="23">
        <v>0</v>
      </c>
      <c r="R771" s="24">
        <v>0</v>
      </c>
      <c r="S771" s="25">
        <v>544</v>
      </c>
      <c r="U771" s="22" t="str">
        <f>IFERROR(VLOOKUP(B771,[1]Planilha1!$A$1:$B$34,2,FALSE),"Liberado")</f>
        <v>Pendente Revisão Trabalhista</v>
      </c>
    </row>
    <row r="772" spans="1:53" s="21" customFormat="1" ht="20.100000000000001" customHeight="1" x14ac:dyDescent="0.2">
      <c r="A772" s="12" t="s">
        <v>108</v>
      </c>
      <c r="B772" s="18" t="s">
        <v>296</v>
      </c>
      <c r="C772" s="12" t="s">
        <v>808</v>
      </c>
      <c r="D772" s="12" t="s">
        <v>9091</v>
      </c>
      <c r="E772" s="19" t="s">
        <v>5</v>
      </c>
      <c r="F772" s="19" t="s">
        <v>2308</v>
      </c>
      <c r="G772" s="19" t="s">
        <v>9092</v>
      </c>
      <c r="H772" s="12" t="s">
        <v>4415</v>
      </c>
      <c r="I772" s="20">
        <v>7492.88</v>
      </c>
      <c r="J772" s="12" t="s">
        <v>2247</v>
      </c>
      <c r="K772" s="12" t="s">
        <v>9093</v>
      </c>
      <c r="L772" s="12" t="s">
        <v>2249</v>
      </c>
      <c r="M772" s="12"/>
      <c r="N772" s="12" t="s">
        <v>9094</v>
      </c>
      <c r="O772" s="23">
        <v>0</v>
      </c>
      <c r="P772" s="23">
        <v>12000</v>
      </c>
      <c r="Q772" s="23">
        <v>0</v>
      </c>
      <c r="R772" s="24">
        <v>0</v>
      </c>
      <c r="S772" s="25">
        <v>192</v>
      </c>
      <c r="U772" s="22" t="str">
        <f>IFERROR(VLOOKUP(B772,[1]Planilha1!$A$1:$B$34,2,FALSE),"Liberado")</f>
        <v>Pendente Revisão Trabalhista</v>
      </c>
    </row>
    <row r="773" spans="1:53" s="21" customFormat="1" ht="20.100000000000001" customHeight="1" x14ac:dyDescent="0.2">
      <c r="A773" s="12" t="s">
        <v>108</v>
      </c>
      <c r="B773" s="18" t="s">
        <v>296</v>
      </c>
      <c r="C773" s="12" t="s">
        <v>808</v>
      </c>
      <c r="D773" s="12" t="s">
        <v>9095</v>
      </c>
      <c r="E773" s="19" t="s">
        <v>5</v>
      </c>
      <c r="F773" s="19" t="s">
        <v>2308</v>
      </c>
      <c r="G773" s="19" t="s">
        <v>9096</v>
      </c>
      <c r="H773" s="12" t="s">
        <v>9097</v>
      </c>
      <c r="I773" s="20">
        <v>178569.60000000001</v>
      </c>
      <c r="J773" s="12" t="s">
        <v>2325</v>
      </c>
      <c r="K773" s="12" t="s">
        <v>9098</v>
      </c>
      <c r="L773" s="12" t="s">
        <v>2330</v>
      </c>
      <c r="M773" s="12"/>
      <c r="N773" s="12" t="s">
        <v>8154</v>
      </c>
      <c r="O773" s="23">
        <v>0</v>
      </c>
      <c r="P773" s="23">
        <v>10000</v>
      </c>
      <c r="Q773" s="23">
        <v>0</v>
      </c>
      <c r="R773" s="24">
        <v>0</v>
      </c>
      <c r="S773" s="25">
        <v>160</v>
      </c>
      <c r="U773" s="22" t="str">
        <f>IFERROR(VLOOKUP(B773,[1]Planilha1!$A$1:$B$34,2,FALSE),"Liberado")</f>
        <v>Pendente Revisão Trabalhista</v>
      </c>
    </row>
    <row r="774" spans="1:53" s="21" customFormat="1" ht="20.100000000000001" customHeight="1" x14ac:dyDescent="0.2">
      <c r="A774" s="12" t="s">
        <v>108</v>
      </c>
      <c r="B774" s="18" t="s">
        <v>296</v>
      </c>
      <c r="C774" s="12" t="s">
        <v>823</v>
      </c>
      <c r="D774" s="12" t="s">
        <v>1068</v>
      </c>
      <c r="E774" s="19" t="s">
        <v>5</v>
      </c>
      <c r="F774" s="19" t="s">
        <v>2273</v>
      </c>
      <c r="G774" s="19" t="s">
        <v>4479</v>
      </c>
      <c r="H774" s="12" t="s">
        <v>8074</v>
      </c>
      <c r="I774" s="20">
        <v>13560</v>
      </c>
      <c r="J774" s="12" t="s">
        <v>2247</v>
      </c>
      <c r="K774" s="12" t="s">
        <v>4480</v>
      </c>
      <c r="L774" s="12" t="s">
        <v>8253</v>
      </c>
      <c r="M774" s="12"/>
      <c r="N774" s="12" t="s">
        <v>4481</v>
      </c>
      <c r="O774" s="23">
        <v>0</v>
      </c>
      <c r="P774" s="23">
        <v>7500</v>
      </c>
      <c r="Q774" s="23">
        <v>0</v>
      </c>
      <c r="R774" s="24">
        <v>0</v>
      </c>
      <c r="S774" s="25">
        <v>1840</v>
      </c>
      <c r="U774" s="22" t="str">
        <f>IFERROR(VLOOKUP(B774,[1]Planilha1!$A$1:$B$34,2,FALSE),"Liberado")</f>
        <v>Pendente Revisão Trabalhista</v>
      </c>
    </row>
    <row r="775" spans="1:53" s="21" customFormat="1" ht="20.100000000000001" customHeight="1" x14ac:dyDescent="0.2">
      <c r="A775" s="12" t="s">
        <v>108</v>
      </c>
      <c r="B775" s="18" t="s">
        <v>296</v>
      </c>
      <c r="C775" s="12" t="s">
        <v>823</v>
      </c>
      <c r="D775" s="12" t="s">
        <v>1069</v>
      </c>
      <c r="E775" s="19" t="s">
        <v>5</v>
      </c>
      <c r="F775" s="19" t="s">
        <v>2244</v>
      </c>
      <c r="G775" s="19" t="s">
        <v>4482</v>
      </c>
      <c r="H775" s="12" t="s">
        <v>4483</v>
      </c>
      <c r="I775" s="20">
        <v>1304</v>
      </c>
      <c r="J775" s="12" t="s">
        <v>2247</v>
      </c>
      <c r="K775" s="12" t="s">
        <v>4484</v>
      </c>
      <c r="L775" s="12" t="s">
        <v>2249</v>
      </c>
      <c r="M775" s="12"/>
      <c r="N775" s="12" t="s">
        <v>4485</v>
      </c>
      <c r="O775" s="23">
        <v>0</v>
      </c>
      <c r="P775" s="23">
        <v>10000</v>
      </c>
      <c r="Q775" s="23">
        <v>0</v>
      </c>
      <c r="R775" s="24">
        <v>0</v>
      </c>
      <c r="S775" s="25">
        <v>1920</v>
      </c>
      <c r="U775" s="22" t="str">
        <f>IFERROR(VLOOKUP(B775,[1]Planilha1!$A$1:$B$34,2,FALSE),"Liberado")</f>
        <v>Pendente Revisão Trabalhista</v>
      </c>
    </row>
    <row r="776" spans="1:53" s="21" customFormat="1" ht="20.100000000000001" customHeight="1" x14ac:dyDescent="0.2">
      <c r="A776" s="12" t="s">
        <v>108</v>
      </c>
      <c r="B776" s="18" t="s">
        <v>296</v>
      </c>
      <c r="C776" s="12" t="s">
        <v>823</v>
      </c>
      <c r="D776" s="12" t="s">
        <v>1070</v>
      </c>
      <c r="E776" s="19" t="s">
        <v>5</v>
      </c>
      <c r="F776" s="19" t="s">
        <v>14</v>
      </c>
      <c r="G776" s="19" t="s">
        <v>4486</v>
      </c>
      <c r="H776" s="12" t="s">
        <v>8074</v>
      </c>
      <c r="I776" s="20">
        <v>8225</v>
      </c>
      <c r="J776" s="12" t="s">
        <v>2247</v>
      </c>
      <c r="K776" s="12" t="s">
        <v>4487</v>
      </c>
      <c r="L776" s="12" t="s">
        <v>7919</v>
      </c>
      <c r="M776" s="12"/>
      <c r="N776" s="12" t="s">
        <v>4488</v>
      </c>
      <c r="O776" s="23">
        <v>0</v>
      </c>
      <c r="P776" s="23">
        <v>10500</v>
      </c>
      <c r="Q776" s="23">
        <v>0</v>
      </c>
      <c r="R776" s="24">
        <v>0</v>
      </c>
      <c r="S776" s="25">
        <v>720</v>
      </c>
      <c r="U776" s="22" t="str">
        <f>IFERROR(VLOOKUP(B776,[1]Planilha1!$A$1:$B$34,2,FALSE),"Liberado")</f>
        <v>Pendente Revisão Trabalhista</v>
      </c>
    </row>
    <row r="777" spans="1:53" s="21" customFormat="1" ht="20.100000000000001" customHeight="1" x14ac:dyDescent="0.2">
      <c r="A777" s="12" t="s">
        <v>108</v>
      </c>
      <c r="B777" s="18" t="s">
        <v>296</v>
      </c>
      <c r="C777" s="12" t="s">
        <v>756</v>
      </c>
      <c r="D777" s="12" t="s">
        <v>1076</v>
      </c>
      <c r="E777" s="19" t="s">
        <v>5</v>
      </c>
      <c r="F777" s="19" t="s">
        <v>2244</v>
      </c>
      <c r="G777" s="19" t="s">
        <v>4503</v>
      </c>
      <c r="H777" s="12" t="s">
        <v>8137</v>
      </c>
      <c r="I777" s="20">
        <v>59700</v>
      </c>
      <c r="J777" s="12" t="s">
        <v>2247</v>
      </c>
      <c r="K777" s="12" t="s">
        <v>4504</v>
      </c>
      <c r="L777" s="12" t="s">
        <v>8253</v>
      </c>
      <c r="M777" s="12"/>
      <c r="N777" s="12" t="s">
        <v>4505</v>
      </c>
      <c r="O777" s="23">
        <v>6200</v>
      </c>
      <c r="P777" s="23">
        <v>0</v>
      </c>
      <c r="Q777" s="23">
        <v>0</v>
      </c>
      <c r="R777" s="24">
        <v>0</v>
      </c>
      <c r="S777" s="25">
        <v>1920</v>
      </c>
      <c r="U777" s="22" t="str">
        <f>IFERROR(VLOOKUP(B777,[1]Planilha1!$A$1:$B$34,2,FALSE),"Liberado")</f>
        <v>Pendente Revisão Trabalhista</v>
      </c>
    </row>
    <row r="778" spans="1:53" s="21" customFormat="1" ht="20.100000000000001" customHeight="1" x14ac:dyDescent="0.2">
      <c r="A778" s="12" t="s">
        <v>108</v>
      </c>
      <c r="B778" s="18" t="s">
        <v>296</v>
      </c>
      <c r="C778" s="12" t="s">
        <v>756</v>
      </c>
      <c r="D778" s="12" t="s">
        <v>1077</v>
      </c>
      <c r="E778" s="19" t="s">
        <v>5</v>
      </c>
      <c r="F778" s="19" t="s">
        <v>2244</v>
      </c>
      <c r="G778" s="19" t="s">
        <v>4506</v>
      </c>
      <c r="H778" s="12" t="s">
        <v>8137</v>
      </c>
      <c r="I778" s="20">
        <v>59700</v>
      </c>
      <c r="J778" s="12" t="s">
        <v>2247</v>
      </c>
      <c r="K778" s="12" t="s">
        <v>4507</v>
      </c>
      <c r="L778" s="12" t="s">
        <v>2608</v>
      </c>
      <c r="M778" s="12"/>
      <c r="N778" s="12" t="s">
        <v>4508</v>
      </c>
      <c r="O778" s="23">
        <v>0</v>
      </c>
      <c r="P778" s="23">
        <v>0</v>
      </c>
      <c r="Q778" s="23">
        <v>0</v>
      </c>
      <c r="R778" s="24">
        <v>0</v>
      </c>
      <c r="S778" s="25">
        <v>1920</v>
      </c>
      <c r="U778" s="22" t="str">
        <f>IFERROR(VLOOKUP(B778,[1]Planilha1!$A$1:$B$34,2,FALSE),"Liberado")</f>
        <v>Pendente Revisão Trabalhista</v>
      </c>
    </row>
    <row r="779" spans="1:53" s="21" customFormat="1" ht="20.100000000000001" customHeight="1" x14ac:dyDescent="0.2">
      <c r="A779" s="12" t="s">
        <v>108</v>
      </c>
      <c r="B779" s="18" t="s">
        <v>296</v>
      </c>
      <c r="C779" s="12" t="s">
        <v>823</v>
      </c>
      <c r="D779" s="12" t="s">
        <v>9111</v>
      </c>
      <c r="E779" s="19" t="s">
        <v>5</v>
      </c>
      <c r="F779" s="19" t="s">
        <v>2244</v>
      </c>
      <c r="G779" s="19" t="s">
        <v>7791</v>
      </c>
      <c r="H779" s="12" t="s">
        <v>8129</v>
      </c>
      <c r="I779" s="20">
        <v>60000</v>
      </c>
      <c r="J779" s="12" t="s">
        <v>2325</v>
      </c>
      <c r="K779" s="12" t="s">
        <v>9112</v>
      </c>
      <c r="L779" s="12" t="s">
        <v>2334</v>
      </c>
      <c r="M779" s="12"/>
      <c r="N779" s="12" t="s">
        <v>8830</v>
      </c>
      <c r="O779" s="23">
        <v>10000</v>
      </c>
      <c r="P779" s="23">
        <v>0</v>
      </c>
      <c r="Q779" s="23">
        <v>0</v>
      </c>
      <c r="R779" s="24">
        <v>0</v>
      </c>
      <c r="S779" s="25">
        <v>320</v>
      </c>
      <c r="U779" s="22" t="str">
        <f>IFERROR(VLOOKUP(B779,[1]Planilha1!$A$1:$B$34,2,FALSE),"Liberado")</f>
        <v>Pendente Revisão Trabalhista</v>
      </c>
    </row>
    <row r="780" spans="1:53" s="21" customFormat="1" ht="20.100000000000001" customHeight="1" x14ac:dyDescent="0.2">
      <c r="A780" s="12" t="s">
        <v>108</v>
      </c>
      <c r="B780" s="18" t="s">
        <v>296</v>
      </c>
      <c r="C780" s="12" t="s">
        <v>1055</v>
      </c>
      <c r="D780" s="12" t="s">
        <v>1154</v>
      </c>
      <c r="E780" s="19" t="s">
        <v>5</v>
      </c>
      <c r="F780" s="19" t="s">
        <v>2244</v>
      </c>
      <c r="G780" s="19" t="s">
        <v>4727</v>
      </c>
      <c r="H780" s="12" t="s">
        <v>4728</v>
      </c>
      <c r="I780" s="20">
        <v>1568251.12</v>
      </c>
      <c r="J780" s="12" t="s">
        <v>2325</v>
      </c>
      <c r="K780" s="12" t="s">
        <v>4729</v>
      </c>
      <c r="L780" s="12" t="s">
        <v>2334</v>
      </c>
      <c r="M780" s="12"/>
      <c r="N780" s="12" t="s">
        <v>8111</v>
      </c>
      <c r="O780" s="23">
        <v>7000</v>
      </c>
      <c r="P780" s="23">
        <v>0</v>
      </c>
      <c r="Q780" s="23">
        <v>0</v>
      </c>
      <c r="R780" s="24">
        <v>0</v>
      </c>
      <c r="S780" s="25">
        <v>1200</v>
      </c>
      <c r="U780" s="22" t="str">
        <f>IFERROR(VLOOKUP(B780,[1]Planilha1!$A$1:$B$34,2,FALSE),"Liberado")</f>
        <v>Pendente Revisão Trabalhista</v>
      </c>
    </row>
    <row r="781" spans="1:53" s="21" customFormat="1" ht="20.100000000000001" customHeight="1" x14ac:dyDescent="0.2">
      <c r="A781" s="12" t="s">
        <v>108</v>
      </c>
      <c r="B781" s="18" t="s">
        <v>296</v>
      </c>
      <c r="C781" s="12" t="s">
        <v>756</v>
      </c>
      <c r="D781" s="12" t="s">
        <v>10279</v>
      </c>
      <c r="E781" s="19" t="s">
        <v>5</v>
      </c>
      <c r="F781" s="19" t="s">
        <v>2273</v>
      </c>
      <c r="G781" s="19" t="s">
        <v>10280</v>
      </c>
      <c r="H781" s="12" t="s">
        <v>10281</v>
      </c>
      <c r="I781" s="20">
        <v>35200</v>
      </c>
      <c r="J781" s="12" t="s">
        <v>2264</v>
      </c>
      <c r="K781" s="12" t="s">
        <v>10282</v>
      </c>
      <c r="L781" s="12" t="s">
        <v>2266</v>
      </c>
      <c r="M781" s="12"/>
      <c r="N781" s="12" t="s">
        <v>10283</v>
      </c>
      <c r="O781" s="23">
        <v>0</v>
      </c>
      <c r="P781" s="23">
        <v>0</v>
      </c>
      <c r="Q781" s="23">
        <v>0</v>
      </c>
      <c r="R781" s="24">
        <v>0</v>
      </c>
      <c r="S781" s="25">
        <v>280</v>
      </c>
      <c r="U781" s="22" t="str">
        <f>IFERROR(VLOOKUP(B781,[1]Planilha1!$A$1:$B$34,2,FALSE),"Liberado")</f>
        <v>Pendente Revisão Trabalhista</v>
      </c>
    </row>
    <row r="782" spans="1:53" s="21" customFormat="1" ht="20.100000000000001" customHeight="1" x14ac:dyDescent="0.2">
      <c r="A782" s="27" t="s">
        <v>130</v>
      </c>
      <c r="B782" s="28" t="s">
        <v>296</v>
      </c>
      <c r="C782" s="27" t="s">
        <v>823</v>
      </c>
      <c r="D782" s="27" t="s">
        <v>11285</v>
      </c>
      <c r="E782" s="27" t="s">
        <v>7</v>
      </c>
      <c r="F782" s="27" t="s">
        <v>6507</v>
      </c>
      <c r="G782" s="27" t="s">
        <v>11286</v>
      </c>
      <c r="H782" s="27" t="s">
        <v>6578</v>
      </c>
      <c r="I782" s="29">
        <v>80000</v>
      </c>
      <c r="J782" s="27" t="s">
        <v>6510</v>
      </c>
      <c r="K782" s="27" t="s">
        <v>11287</v>
      </c>
      <c r="L782" s="27" t="s">
        <v>6579</v>
      </c>
      <c r="M782" s="30">
        <v>42976</v>
      </c>
      <c r="N782" s="35" t="s">
        <v>12097</v>
      </c>
      <c r="O782" s="23">
        <v>0</v>
      </c>
      <c r="P782" s="23">
        <v>68000</v>
      </c>
      <c r="Q782" s="23">
        <v>0</v>
      </c>
      <c r="R782" s="24">
        <v>0</v>
      </c>
      <c r="S782" s="25">
        <v>0</v>
      </c>
      <c r="T782" s="32" t="s">
        <v>12066</v>
      </c>
      <c r="U782" s="22" t="str">
        <f>IFERROR(VLOOKUP(B782,[1]Planilha1!$A$1:$B$34,2,FALSE),"Liberado")</f>
        <v>Pendente Revisão Trabalhista</v>
      </c>
      <c r="V782" s="31"/>
      <c r="W782" s="31"/>
      <c r="X782" s="31"/>
      <c r="Y782" s="31"/>
      <c r="Z782" s="31"/>
      <c r="AA782" s="31"/>
      <c r="AB782" s="31"/>
      <c r="AC782" s="31"/>
      <c r="AD782" s="31"/>
      <c r="AE782" s="31"/>
      <c r="AF782" s="31"/>
      <c r="AG782" s="31"/>
      <c r="AH782" s="31"/>
      <c r="AI782" s="31"/>
      <c r="AJ782" s="31"/>
      <c r="AK782" s="31"/>
      <c r="AL782" s="31"/>
      <c r="AM782" s="31"/>
      <c r="AN782" s="31"/>
      <c r="AO782" s="31"/>
      <c r="AP782" s="31"/>
      <c r="AQ782" s="31"/>
      <c r="AR782" s="31"/>
      <c r="AS782" s="31"/>
      <c r="AT782" s="31"/>
      <c r="AU782" s="31"/>
      <c r="AV782" s="31"/>
      <c r="AW782" s="31"/>
      <c r="AX782" s="31"/>
      <c r="AY782" s="31"/>
      <c r="AZ782" s="31"/>
      <c r="BA782" s="31"/>
    </row>
    <row r="783" spans="1:53" s="21" customFormat="1" ht="20.100000000000001" customHeight="1" x14ac:dyDescent="0.2">
      <c r="A783" s="27" t="s">
        <v>130</v>
      </c>
      <c r="B783" s="28" t="s">
        <v>296</v>
      </c>
      <c r="C783" s="27" t="s">
        <v>756</v>
      </c>
      <c r="D783" s="27" t="s">
        <v>1922</v>
      </c>
      <c r="E783" s="27" t="s">
        <v>7</v>
      </c>
      <c r="F783" s="27" t="s">
        <v>11520</v>
      </c>
      <c r="G783" s="27" t="s">
        <v>11588</v>
      </c>
      <c r="H783" s="27" t="s">
        <v>6555</v>
      </c>
      <c r="I783" s="29">
        <v>29081.75</v>
      </c>
      <c r="J783" s="27" t="s">
        <v>6510</v>
      </c>
      <c r="K783" s="27" t="s">
        <v>11589</v>
      </c>
      <c r="L783" s="27" t="s">
        <v>11590</v>
      </c>
      <c r="M783" s="30" t="s">
        <v>6531</v>
      </c>
      <c r="N783" s="27" t="s">
        <v>11100</v>
      </c>
      <c r="O783" s="23">
        <v>0</v>
      </c>
      <c r="P783" s="23">
        <v>0.01</v>
      </c>
      <c r="Q783" s="23">
        <v>0</v>
      </c>
      <c r="R783" s="24">
        <v>0</v>
      </c>
      <c r="S783" s="25">
        <v>0</v>
      </c>
      <c r="T783" s="32"/>
      <c r="U783" s="22" t="str">
        <f>IFERROR(VLOOKUP(B783,[1]Planilha1!$A$1:$B$34,2,FALSE),"Liberado")</f>
        <v>Pendente Revisão Trabalhista</v>
      </c>
      <c r="V783" s="31"/>
      <c r="W783" s="31"/>
      <c r="X783" s="31"/>
      <c r="Y783" s="31"/>
      <c r="Z783" s="31"/>
      <c r="AA783" s="31"/>
      <c r="AB783" s="31"/>
      <c r="AC783" s="31"/>
      <c r="AD783" s="31"/>
      <c r="AE783" s="31"/>
      <c r="AF783" s="31"/>
      <c r="AG783" s="31"/>
      <c r="AH783" s="31"/>
      <c r="AI783" s="31"/>
      <c r="AJ783" s="31"/>
      <c r="AK783" s="31"/>
      <c r="AL783" s="31"/>
      <c r="AM783" s="31"/>
      <c r="AN783" s="31"/>
      <c r="AO783" s="31"/>
      <c r="AP783" s="31"/>
      <c r="AQ783" s="31"/>
      <c r="AR783" s="31"/>
      <c r="AS783" s="31"/>
      <c r="AT783" s="31"/>
      <c r="AU783" s="31"/>
      <c r="AV783" s="31"/>
      <c r="AW783" s="31"/>
      <c r="AX783" s="31"/>
      <c r="AY783" s="31"/>
      <c r="AZ783" s="31"/>
      <c r="BA783" s="31"/>
    </row>
    <row r="784" spans="1:53" s="21" customFormat="1" ht="20.100000000000001" customHeight="1" x14ac:dyDescent="0.2">
      <c r="A784" s="27" t="s">
        <v>130</v>
      </c>
      <c r="B784" s="28" t="s">
        <v>296</v>
      </c>
      <c r="C784" s="27" t="s">
        <v>674</v>
      </c>
      <c r="D784" s="27" t="s">
        <v>2191</v>
      </c>
      <c r="E784" s="27" t="s">
        <v>7</v>
      </c>
      <c r="F784" s="27" t="s">
        <v>6507</v>
      </c>
      <c r="G784" s="27" t="s">
        <v>12000</v>
      </c>
      <c r="H784" s="27" t="s">
        <v>7335</v>
      </c>
      <c r="I784" s="29">
        <v>25000</v>
      </c>
      <c r="J784" s="27" t="s">
        <v>6630</v>
      </c>
      <c r="K784" s="27" t="s">
        <v>12001</v>
      </c>
      <c r="L784" s="27" t="s">
        <v>7265</v>
      </c>
      <c r="M784" s="30" t="s">
        <v>6531</v>
      </c>
      <c r="N784" s="27" t="s">
        <v>12002</v>
      </c>
      <c r="O784" s="33">
        <v>29501.18</v>
      </c>
      <c r="P784" s="33">
        <v>6569.11</v>
      </c>
      <c r="Q784" s="33">
        <v>0</v>
      </c>
      <c r="R784" s="29">
        <v>28541.06</v>
      </c>
      <c r="S784" s="29">
        <v>0</v>
      </c>
      <c r="T784" s="32"/>
      <c r="U784" s="22" t="str">
        <f>IFERROR(VLOOKUP(B784,[1]Planilha1!$A$1:$B$34,2,FALSE),"Liberado")</f>
        <v>Pendente Revisão Trabalhista</v>
      </c>
      <c r="V784" s="31"/>
      <c r="W784" s="31"/>
      <c r="X784" s="31"/>
      <c r="Y784" s="31"/>
      <c r="Z784" s="31"/>
      <c r="AA784" s="31"/>
      <c r="AB784" s="31"/>
      <c r="AC784" s="31"/>
      <c r="AD784" s="31"/>
      <c r="AE784" s="31"/>
      <c r="AF784" s="31"/>
      <c r="AG784" s="31"/>
      <c r="AH784" s="31"/>
      <c r="AI784" s="31"/>
      <c r="AJ784" s="31"/>
      <c r="AK784" s="31"/>
      <c r="AL784" s="31"/>
      <c r="AM784" s="31"/>
      <c r="AN784" s="31"/>
      <c r="AO784" s="31"/>
      <c r="AP784" s="31"/>
      <c r="AQ784" s="31"/>
      <c r="AR784" s="31"/>
      <c r="AS784" s="31"/>
      <c r="AT784" s="31"/>
      <c r="AU784" s="31"/>
      <c r="AV784" s="31"/>
      <c r="AW784" s="31"/>
      <c r="AX784" s="31"/>
      <c r="AY784" s="31"/>
      <c r="AZ784" s="31"/>
      <c r="BA784" s="31"/>
    </row>
    <row r="785" spans="1:53" s="21" customFormat="1" ht="20.100000000000001" customHeight="1" x14ac:dyDescent="0.2">
      <c r="A785" s="27" t="s">
        <v>130</v>
      </c>
      <c r="B785" s="28" t="s">
        <v>296</v>
      </c>
      <c r="C785" s="27" t="s">
        <v>767</v>
      </c>
      <c r="D785" s="27" t="s">
        <v>2200</v>
      </c>
      <c r="E785" s="27" t="s">
        <v>7</v>
      </c>
      <c r="F785" s="27" t="s">
        <v>6507</v>
      </c>
      <c r="G785" s="27" t="s">
        <v>7350</v>
      </c>
      <c r="H785" s="27" t="s">
        <v>7351</v>
      </c>
      <c r="I785" s="29">
        <v>25000</v>
      </c>
      <c r="J785" s="27" t="s">
        <v>6510</v>
      </c>
      <c r="K785" s="27" t="s">
        <v>12013</v>
      </c>
      <c r="L785" s="27" t="s">
        <v>7280</v>
      </c>
      <c r="M785" s="30">
        <v>40932</v>
      </c>
      <c r="N785" s="27" t="s">
        <v>7352</v>
      </c>
      <c r="O785" s="33">
        <v>11437.06</v>
      </c>
      <c r="P785" s="33">
        <v>0</v>
      </c>
      <c r="Q785" s="33">
        <v>0</v>
      </c>
      <c r="R785" s="29">
        <v>50417.54</v>
      </c>
      <c r="S785" s="29">
        <v>0</v>
      </c>
      <c r="T785" s="32"/>
      <c r="U785" s="22" t="str">
        <f>IFERROR(VLOOKUP(B785,[1]Planilha1!$A$1:$B$34,2,FALSE),"Liberado")</f>
        <v>Pendente Revisão Trabalhista</v>
      </c>
      <c r="V785" s="31"/>
      <c r="W785" s="31"/>
      <c r="X785" s="31"/>
      <c r="Y785" s="31"/>
      <c r="Z785" s="31"/>
      <c r="AA785" s="31"/>
      <c r="AB785" s="31"/>
      <c r="AC785" s="31"/>
      <c r="AD785" s="31"/>
      <c r="AE785" s="31"/>
      <c r="AF785" s="31"/>
      <c r="AG785" s="31"/>
      <c r="AH785" s="31"/>
      <c r="AI785" s="31"/>
      <c r="AJ785" s="31"/>
      <c r="AK785" s="31"/>
      <c r="AL785" s="31"/>
      <c r="AM785" s="31"/>
      <c r="AN785" s="31"/>
      <c r="AO785" s="31"/>
      <c r="AP785" s="31"/>
      <c r="AQ785" s="31"/>
      <c r="AR785" s="31"/>
      <c r="AS785" s="31"/>
      <c r="AT785" s="31"/>
      <c r="AU785" s="31"/>
      <c r="AV785" s="31"/>
      <c r="AW785" s="31"/>
      <c r="AX785" s="31"/>
      <c r="AY785" s="31"/>
      <c r="AZ785" s="31"/>
      <c r="BA785" s="31"/>
    </row>
    <row r="786" spans="1:53" s="21" customFormat="1" ht="20.100000000000001" customHeight="1" x14ac:dyDescent="0.2">
      <c r="A786" s="27" t="s">
        <v>130</v>
      </c>
      <c r="B786" s="28" t="s">
        <v>296</v>
      </c>
      <c r="C786" s="27" t="s">
        <v>334</v>
      </c>
      <c r="D786" s="27" t="s">
        <v>2204</v>
      </c>
      <c r="E786" s="27" t="s">
        <v>7</v>
      </c>
      <c r="F786" s="27" t="s">
        <v>6507</v>
      </c>
      <c r="G786" s="27" t="s">
        <v>12019</v>
      </c>
      <c r="H786" s="27" t="s">
        <v>6578</v>
      </c>
      <c r="I786" s="29">
        <v>21588.9</v>
      </c>
      <c r="J786" s="27" t="s">
        <v>6510</v>
      </c>
      <c r="K786" s="27" t="s">
        <v>12020</v>
      </c>
      <c r="L786" s="27" t="s">
        <v>7144</v>
      </c>
      <c r="M786" s="30">
        <v>40882</v>
      </c>
      <c r="N786" s="27" t="s">
        <v>7357</v>
      </c>
      <c r="O786" s="33">
        <v>20989.94</v>
      </c>
      <c r="P786" s="33">
        <v>10134.540000000001</v>
      </c>
      <c r="Q786" s="33">
        <v>0</v>
      </c>
      <c r="R786" s="29">
        <v>38310.300000000003</v>
      </c>
      <c r="S786" s="29">
        <v>0</v>
      </c>
      <c r="T786" s="32"/>
      <c r="U786" s="22" t="str">
        <f>IFERROR(VLOOKUP(B786,[1]Planilha1!$A$1:$B$34,2,FALSE),"Liberado")</f>
        <v>Pendente Revisão Trabalhista</v>
      </c>
      <c r="V786" s="31"/>
      <c r="W786" s="31"/>
      <c r="X786" s="31"/>
      <c r="Y786" s="31"/>
      <c r="Z786" s="31"/>
      <c r="AA786" s="31"/>
      <c r="AB786" s="31"/>
      <c r="AC786" s="31"/>
      <c r="AD786" s="31"/>
      <c r="AE786" s="31"/>
      <c r="AF786" s="31"/>
      <c r="AG786" s="31"/>
      <c r="AH786" s="31"/>
      <c r="AI786" s="31"/>
      <c r="AJ786" s="31"/>
      <c r="AK786" s="31"/>
      <c r="AL786" s="31"/>
      <c r="AM786" s="31"/>
      <c r="AN786" s="31"/>
      <c r="AO786" s="31"/>
      <c r="AP786" s="31"/>
      <c r="AQ786" s="31"/>
      <c r="AR786" s="31"/>
      <c r="AS786" s="31"/>
      <c r="AT786" s="31"/>
      <c r="AU786" s="31"/>
      <c r="AV786" s="31"/>
      <c r="AW786" s="31"/>
      <c r="AX786" s="31"/>
      <c r="AY786" s="31"/>
      <c r="AZ786" s="31"/>
      <c r="BA786" s="31"/>
    </row>
    <row r="787" spans="1:53" s="21" customFormat="1" ht="20.100000000000001" customHeight="1" x14ac:dyDescent="0.2">
      <c r="A787" s="40" t="s">
        <v>191</v>
      </c>
      <c r="B787" s="41" t="s">
        <v>296</v>
      </c>
      <c r="C787" s="14">
        <v>1</v>
      </c>
      <c r="D787" s="40" t="s">
        <v>2222</v>
      </c>
      <c r="E787" s="42" t="s">
        <v>2220</v>
      </c>
      <c r="F787" s="43" t="s">
        <v>7389</v>
      </c>
      <c r="G787" s="36">
        <v>38810492</v>
      </c>
      <c r="H787" s="40" t="s">
        <v>2222</v>
      </c>
      <c r="I787" s="44">
        <v>99068.7</v>
      </c>
      <c r="J787" s="40" t="s">
        <v>7400</v>
      </c>
      <c r="K787" s="40" t="s">
        <v>7415</v>
      </c>
      <c r="L787" s="40" t="s">
        <v>7416</v>
      </c>
      <c r="M787" s="42" t="s">
        <v>40</v>
      </c>
      <c r="N787" s="40" t="s">
        <v>7852</v>
      </c>
      <c r="O787" s="23">
        <v>0</v>
      </c>
      <c r="P787" s="23">
        <v>99068.7</v>
      </c>
      <c r="Q787" s="23">
        <v>0</v>
      </c>
      <c r="R787" s="24">
        <v>0</v>
      </c>
      <c r="S787" s="25">
        <v>0</v>
      </c>
      <c r="T787" s="32"/>
      <c r="U787" s="22" t="str">
        <f>IFERROR(VLOOKUP(B787,[1]Planilha1!$A$1:$B$34,2,FALSE),"Liberado")</f>
        <v>Pendente Revisão Trabalhista</v>
      </c>
      <c r="V787" s="45"/>
      <c r="W787" s="45"/>
      <c r="X787" s="45"/>
      <c r="Y787" s="45"/>
      <c r="Z787" s="45"/>
      <c r="AA787" s="45"/>
      <c r="AB787" s="45"/>
      <c r="AC787" s="45"/>
      <c r="AD787" s="45"/>
      <c r="AE787" s="45"/>
      <c r="AF787" s="45"/>
      <c r="AG787" s="45"/>
      <c r="AH787" s="45"/>
      <c r="AI787" s="45"/>
      <c r="AJ787" s="45"/>
      <c r="AK787" s="45"/>
      <c r="AL787" s="45"/>
      <c r="AM787" s="45"/>
      <c r="AN787" s="45"/>
      <c r="AO787" s="45"/>
      <c r="AP787" s="45"/>
      <c r="AQ787" s="45"/>
      <c r="AR787" s="45"/>
      <c r="AS787" s="45"/>
      <c r="AT787" s="45"/>
      <c r="AU787" s="45"/>
      <c r="AV787" s="45"/>
      <c r="AW787" s="45"/>
      <c r="AX787" s="45"/>
      <c r="AY787" s="45"/>
      <c r="AZ787" s="45"/>
      <c r="BA787" s="45"/>
    </row>
    <row r="788" spans="1:53" s="21" customFormat="1" ht="20.100000000000001" customHeight="1" x14ac:dyDescent="0.2">
      <c r="A788" s="12" t="s">
        <v>56</v>
      </c>
      <c r="B788" s="18" t="s">
        <v>240</v>
      </c>
      <c r="C788" s="12" t="s">
        <v>320</v>
      </c>
      <c r="D788" s="12" t="s">
        <v>321</v>
      </c>
      <c r="E788" s="19" t="s">
        <v>5</v>
      </c>
      <c r="F788" s="19" t="s">
        <v>12</v>
      </c>
      <c r="G788" s="19" t="s">
        <v>2251</v>
      </c>
      <c r="H788" s="12" t="s">
        <v>2252</v>
      </c>
      <c r="I788" s="20">
        <v>50000</v>
      </c>
      <c r="J788" s="12" t="s">
        <v>2247</v>
      </c>
      <c r="K788" s="12" t="s">
        <v>2253</v>
      </c>
      <c r="L788" s="12" t="s">
        <v>2249</v>
      </c>
      <c r="M788" s="12"/>
      <c r="N788" s="12" t="s">
        <v>2254</v>
      </c>
      <c r="O788" s="20">
        <v>0</v>
      </c>
      <c r="P788" s="20">
        <v>50000</v>
      </c>
      <c r="Q788" s="20">
        <v>0</v>
      </c>
      <c r="R788" s="20">
        <v>0</v>
      </c>
      <c r="S788" s="20">
        <v>960</v>
      </c>
      <c r="U788" s="22" t="str">
        <f>IFERROR(VLOOKUP(B788,[1]Planilha1!$A$1:$B$34,2,FALSE),"Liberado")</f>
        <v>Liberado</v>
      </c>
    </row>
    <row r="789" spans="1:53" s="21" customFormat="1" ht="20.100000000000001" customHeight="1" x14ac:dyDescent="0.2">
      <c r="A789" s="40" t="s">
        <v>192</v>
      </c>
      <c r="B789" s="41" t="s">
        <v>240</v>
      </c>
      <c r="C789" s="14">
        <v>1</v>
      </c>
      <c r="D789" s="40" t="s">
        <v>2222</v>
      </c>
      <c r="E789" s="42" t="s">
        <v>2220</v>
      </c>
      <c r="F789" s="43" t="s">
        <v>7389</v>
      </c>
      <c r="G789" s="36">
        <v>38810352</v>
      </c>
      <c r="H789" s="40" t="s">
        <v>2222</v>
      </c>
      <c r="I789" s="44">
        <v>31101.09</v>
      </c>
      <c r="J789" s="40" t="s">
        <v>7400</v>
      </c>
      <c r="K789" s="40" t="s">
        <v>7415</v>
      </c>
      <c r="L789" s="40" t="s">
        <v>7416</v>
      </c>
      <c r="M789" s="42" t="s">
        <v>40</v>
      </c>
      <c r="N789" s="40" t="s">
        <v>7852</v>
      </c>
      <c r="O789" s="23">
        <v>0</v>
      </c>
      <c r="P789" s="23">
        <v>31101.09</v>
      </c>
      <c r="Q789" s="23">
        <v>0</v>
      </c>
      <c r="R789" s="24">
        <v>0</v>
      </c>
      <c r="S789" s="25">
        <v>0</v>
      </c>
      <c r="T789" s="32"/>
      <c r="U789" s="22" t="str">
        <f>IFERROR(VLOOKUP(B789,[1]Planilha1!$A$1:$B$34,2,FALSE),"Liberado")</f>
        <v>Liberado</v>
      </c>
      <c r="V789" s="45"/>
      <c r="W789" s="45"/>
      <c r="X789" s="45"/>
      <c r="Y789" s="45"/>
      <c r="Z789" s="45"/>
      <c r="AA789" s="45"/>
      <c r="AB789" s="45"/>
      <c r="AC789" s="45"/>
      <c r="AD789" s="45"/>
      <c r="AE789" s="45"/>
      <c r="AF789" s="45"/>
      <c r="AG789" s="45"/>
      <c r="AH789" s="45"/>
      <c r="AI789" s="45"/>
      <c r="AJ789" s="45"/>
      <c r="AK789" s="45"/>
      <c r="AL789" s="45"/>
      <c r="AM789" s="45"/>
      <c r="AN789" s="45"/>
      <c r="AO789" s="45"/>
      <c r="AP789" s="45"/>
      <c r="AQ789" s="45"/>
      <c r="AR789" s="45"/>
      <c r="AS789" s="45"/>
      <c r="AT789" s="45"/>
      <c r="AU789" s="45"/>
      <c r="AV789" s="45"/>
      <c r="AW789" s="45"/>
      <c r="AX789" s="45"/>
      <c r="AY789" s="45"/>
      <c r="AZ789" s="45"/>
      <c r="BA789" s="45"/>
    </row>
    <row r="790" spans="1:53" s="21" customFormat="1" ht="20.100000000000001" customHeight="1" x14ac:dyDescent="0.2">
      <c r="A790" s="12" t="s">
        <v>92</v>
      </c>
      <c r="B790" s="18" t="s">
        <v>281</v>
      </c>
      <c r="C790" s="12" t="s">
        <v>381</v>
      </c>
      <c r="D790" s="12" t="s">
        <v>8094</v>
      </c>
      <c r="E790" s="19" t="s">
        <v>5</v>
      </c>
      <c r="F790" s="19" t="s">
        <v>10</v>
      </c>
      <c r="G790" s="19" t="s">
        <v>8095</v>
      </c>
      <c r="H790" s="12" t="s">
        <v>8096</v>
      </c>
      <c r="I790" s="20">
        <v>8712.5</v>
      </c>
      <c r="J790" s="12" t="s">
        <v>2247</v>
      </c>
      <c r="K790" s="12" t="s">
        <v>8097</v>
      </c>
      <c r="L790" s="12" t="s">
        <v>3974</v>
      </c>
      <c r="M790" s="12"/>
      <c r="N790" s="12" t="s">
        <v>8098</v>
      </c>
      <c r="O790" s="20">
        <v>0</v>
      </c>
      <c r="P790" s="20">
        <v>10000</v>
      </c>
      <c r="Q790" s="20">
        <v>0</v>
      </c>
      <c r="R790" s="20">
        <v>0</v>
      </c>
      <c r="S790" s="20">
        <v>96</v>
      </c>
      <c r="U790" s="22" t="str">
        <f>IFERROR(VLOOKUP(B790,[1]Planilha1!$A$1:$B$34,2,FALSE),"Liberado")</f>
        <v>Liberado</v>
      </c>
    </row>
    <row r="791" spans="1:53" s="21" customFormat="1" ht="20.100000000000001" customHeight="1" x14ac:dyDescent="0.2">
      <c r="A791" s="12" t="s">
        <v>92</v>
      </c>
      <c r="B791" s="18" t="s">
        <v>281</v>
      </c>
      <c r="C791" s="12" t="s">
        <v>427</v>
      </c>
      <c r="D791" s="12" t="s">
        <v>439</v>
      </c>
      <c r="E791" s="19" t="s">
        <v>5</v>
      </c>
      <c r="F791" s="19" t="s">
        <v>2255</v>
      </c>
      <c r="G791" s="19" t="s">
        <v>2701</v>
      </c>
      <c r="H791" s="12" t="s">
        <v>2702</v>
      </c>
      <c r="I791" s="20">
        <v>88597.99</v>
      </c>
      <c r="J791" s="12" t="s">
        <v>2325</v>
      </c>
      <c r="K791" s="12" t="s">
        <v>2703</v>
      </c>
      <c r="L791" s="12" t="s">
        <v>2260</v>
      </c>
      <c r="M791" s="12"/>
      <c r="N791" s="12" t="s">
        <v>7927</v>
      </c>
      <c r="O791" s="20">
        <v>0</v>
      </c>
      <c r="P791" s="20">
        <v>10000</v>
      </c>
      <c r="Q791" s="20">
        <v>0</v>
      </c>
      <c r="R791" s="20">
        <v>0</v>
      </c>
      <c r="S791" s="20">
        <v>1120</v>
      </c>
      <c r="U791" s="22" t="str">
        <f>IFERROR(VLOOKUP(B791,[1]Planilha1!$A$1:$B$34,2,FALSE),"Liberado")</f>
        <v>Liberado</v>
      </c>
    </row>
    <row r="792" spans="1:53" s="21" customFormat="1" ht="20.100000000000001" customHeight="1" x14ac:dyDescent="0.2">
      <c r="A792" s="12" t="s">
        <v>92</v>
      </c>
      <c r="B792" s="18" t="s">
        <v>281</v>
      </c>
      <c r="C792" s="12" t="s">
        <v>674</v>
      </c>
      <c r="D792" s="12" t="s">
        <v>676</v>
      </c>
      <c r="E792" s="19" t="s">
        <v>5</v>
      </c>
      <c r="F792" s="19" t="s">
        <v>2355</v>
      </c>
      <c r="G792" s="19" t="s">
        <v>3457</v>
      </c>
      <c r="H792" s="12" t="s">
        <v>3458</v>
      </c>
      <c r="I792" s="20">
        <v>3178.57</v>
      </c>
      <c r="J792" s="12" t="s">
        <v>2325</v>
      </c>
      <c r="K792" s="12" t="s">
        <v>3459</v>
      </c>
      <c r="L792" s="12" t="s">
        <v>8489</v>
      </c>
      <c r="M792" s="12"/>
      <c r="N792" s="12" t="s">
        <v>7927</v>
      </c>
      <c r="O792" s="20">
        <v>0</v>
      </c>
      <c r="P792" s="20">
        <v>10000</v>
      </c>
      <c r="Q792" s="20">
        <v>0</v>
      </c>
      <c r="R792" s="20">
        <v>0</v>
      </c>
      <c r="S792" s="20">
        <v>1560</v>
      </c>
      <c r="U792" s="22" t="str">
        <f>IFERROR(VLOOKUP(B792,[1]Planilha1!$A$1:$B$34,2,FALSE),"Liberado")</f>
        <v>Liberado</v>
      </c>
    </row>
    <row r="793" spans="1:53" s="21" customFormat="1" ht="20.100000000000001" customHeight="1" x14ac:dyDescent="0.2">
      <c r="A793" s="12" t="s">
        <v>92</v>
      </c>
      <c r="B793" s="18" t="s">
        <v>281</v>
      </c>
      <c r="C793" s="12" t="s">
        <v>325</v>
      </c>
      <c r="D793" s="12" t="s">
        <v>684</v>
      </c>
      <c r="E793" s="19" t="s">
        <v>5</v>
      </c>
      <c r="F793" s="19" t="s">
        <v>2244</v>
      </c>
      <c r="G793" s="19" t="s">
        <v>3480</v>
      </c>
      <c r="H793" s="12" t="s">
        <v>3398</v>
      </c>
      <c r="I793" s="20">
        <v>30000</v>
      </c>
      <c r="J793" s="12" t="s">
        <v>2247</v>
      </c>
      <c r="K793" s="12" t="s">
        <v>3481</v>
      </c>
      <c r="L793" s="12" t="s">
        <v>8073</v>
      </c>
      <c r="M793" s="12"/>
      <c r="N793" s="12" t="s">
        <v>3482</v>
      </c>
      <c r="O793" s="20">
        <v>47000</v>
      </c>
      <c r="P793" s="20">
        <v>0</v>
      </c>
      <c r="Q793" s="20">
        <v>0</v>
      </c>
      <c r="R793" s="20">
        <v>0</v>
      </c>
      <c r="S793" s="20">
        <v>1920</v>
      </c>
      <c r="U793" s="22" t="str">
        <f>IFERROR(VLOOKUP(B793,[1]Planilha1!$A$1:$B$34,2,FALSE),"Liberado")</f>
        <v>Liberado</v>
      </c>
    </row>
    <row r="794" spans="1:53" s="21" customFormat="1" ht="20.100000000000001" customHeight="1" x14ac:dyDescent="0.2">
      <c r="A794" s="12" t="s">
        <v>92</v>
      </c>
      <c r="B794" s="18" t="s">
        <v>281</v>
      </c>
      <c r="C794" s="12" t="s">
        <v>706</v>
      </c>
      <c r="D794" s="12" t="s">
        <v>880</v>
      </c>
      <c r="E794" s="19" t="s">
        <v>5</v>
      </c>
      <c r="F794" s="19" t="s">
        <v>2244</v>
      </c>
      <c r="G794" s="19" t="s">
        <v>3978</v>
      </c>
      <c r="H794" s="12" t="s">
        <v>3927</v>
      </c>
      <c r="I794" s="20">
        <v>1490.5</v>
      </c>
      <c r="J794" s="12" t="s">
        <v>2247</v>
      </c>
      <c r="K794" s="12" t="s">
        <v>3979</v>
      </c>
      <c r="L794" s="12" t="s">
        <v>2249</v>
      </c>
      <c r="M794" s="12"/>
      <c r="N794" s="12" t="s">
        <v>2323</v>
      </c>
      <c r="O794" s="20">
        <v>0</v>
      </c>
      <c r="P794" s="20">
        <v>10000</v>
      </c>
      <c r="Q794" s="20">
        <v>0</v>
      </c>
      <c r="R794" s="20">
        <v>0</v>
      </c>
      <c r="S794" s="20">
        <v>1200</v>
      </c>
      <c r="U794" s="22" t="str">
        <f>IFERROR(VLOOKUP(B794,[1]Planilha1!$A$1:$B$34,2,FALSE),"Liberado")</f>
        <v>Liberado</v>
      </c>
    </row>
    <row r="795" spans="1:53" s="21" customFormat="1" ht="20.100000000000001" customHeight="1" x14ac:dyDescent="0.2">
      <c r="A795" s="12" t="s">
        <v>92</v>
      </c>
      <c r="B795" s="18" t="s">
        <v>281</v>
      </c>
      <c r="C795" s="12" t="s">
        <v>337</v>
      </c>
      <c r="D795" s="12" t="s">
        <v>1071</v>
      </c>
      <c r="E795" s="19" t="s">
        <v>5</v>
      </c>
      <c r="F795" s="19" t="s">
        <v>2273</v>
      </c>
      <c r="G795" s="19" t="s">
        <v>4489</v>
      </c>
      <c r="H795" s="12" t="s">
        <v>4490</v>
      </c>
      <c r="I795" s="20">
        <v>100000</v>
      </c>
      <c r="J795" s="12" t="s">
        <v>2325</v>
      </c>
      <c r="K795" s="12" t="s">
        <v>4491</v>
      </c>
      <c r="L795" s="12" t="s">
        <v>9099</v>
      </c>
      <c r="M795" s="12"/>
      <c r="N795" s="12" t="s">
        <v>8076</v>
      </c>
      <c r="O795" s="23">
        <v>100000</v>
      </c>
      <c r="P795" s="23">
        <v>0</v>
      </c>
      <c r="Q795" s="23">
        <v>0</v>
      </c>
      <c r="R795" s="24">
        <v>0</v>
      </c>
      <c r="S795" s="25">
        <v>1680</v>
      </c>
      <c r="U795" s="22" t="str">
        <f>IFERROR(VLOOKUP(B795,[1]Planilha1!$A$1:$B$34,2,FALSE),"Liberado")</f>
        <v>Liberado</v>
      </c>
    </row>
    <row r="796" spans="1:53" s="21" customFormat="1" ht="20.100000000000001" customHeight="1" x14ac:dyDescent="0.2">
      <c r="A796" s="12" t="s">
        <v>92</v>
      </c>
      <c r="B796" s="18" t="s">
        <v>281</v>
      </c>
      <c r="C796" s="12" t="s">
        <v>337</v>
      </c>
      <c r="D796" s="12" t="s">
        <v>1072</v>
      </c>
      <c r="E796" s="19" t="s">
        <v>5</v>
      </c>
      <c r="F796" s="19" t="s">
        <v>2279</v>
      </c>
      <c r="G796" s="19" t="s">
        <v>4492</v>
      </c>
      <c r="H796" s="12" t="s">
        <v>4415</v>
      </c>
      <c r="I796" s="20">
        <v>33937.35</v>
      </c>
      <c r="J796" s="12" t="s">
        <v>2325</v>
      </c>
      <c r="K796" s="12" t="s">
        <v>4493</v>
      </c>
      <c r="L796" s="12" t="s">
        <v>2326</v>
      </c>
      <c r="M796" s="12"/>
      <c r="N796" s="12" t="s">
        <v>7927</v>
      </c>
      <c r="O796" s="23">
        <v>0</v>
      </c>
      <c r="P796" s="23">
        <v>10000</v>
      </c>
      <c r="Q796" s="23">
        <v>0</v>
      </c>
      <c r="R796" s="24">
        <v>0</v>
      </c>
      <c r="S796" s="25">
        <v>320</v>
      </c>
      <c r="U796" s="22" t="str">
        <f>IFERROR(VLOOKUP(B796,[1]Planilha1!$A$1:$B$34,2,FALSE),"Liberado")</f>
        <v>Liberado</v>
      </c>
    </row>
    <row r="797" spans="1:53" s="21" customFormat="1" ht="20.100000000000001" customHeight="1" x14ac:dyDescent="0.2">
      <c r="A797" s="12" t="s">
        <v>92</v>
      </c>
      <c r="B797" s="18" t="s">
        <v>281</v>
      </c>
      <c r="C797" s="12" t="s">
        <v>337</v>
      </c>
      <c r="D797" s="12" t="s">
        <v>9101</v>
      </c>
      <c r="E797" s="19" t="s">
        <v>5</v>
      </c>
      <c r="F797" s="19" t="s">
        <v>2273</v>
      </c>
      <c r="G797" s="19" t="s">
        <v>9102</v>
      </c>
      <c r="H797" s="12" t="s">
        <v>9103</v>
      </c>
      <c r="I797" s="20">
        <v>48938.04</v>
      </c>
      <c r="J797" s="12" t="s">
        <v>2270</v>
      </c>
      <c r="K797" s="12" t="s">
        <v>9104</v>
      </c>
      <c r="L797" s="12" t="s">
        <v>8663</v>
      </c>
      <c r="M797" s="12"/>
      <c r="N797" s="12" t="s">
        <v>8303</v>
      </c>
      <c r="O797" s="23">
        <v>0</v>
      </c>
      <c r="P797" s="23">
        <v>10000</v>
      </c>
      <c r="Q797" s="23">
        <v>0</v>
      </c>
      <c r="R797" s="24">
        <v>0</v>
      </c>
      <c r="S797" s="25">
        <v>40</v>
      </c>
      <c r="U797" s="22" t="str">
        <f>IFERROR(VLOOKUP(B797,[1]Planilha1!$A$1:$B$34,2,FALSE),"Liberado")</f>
        <v>Liberado</v>
      </c>
    </row>
    <row r="798" spans="1:53" s="21" customFormat="1" ht="20.100000000000001" customHeight="1" x14ac:dyDescent="0.2">
      <c r="A798" s="12" t="s">
        <v>92</v>
      </c>
      <c r="B798" s="18" t="s">
        <v>281</v>
      </c>
      <c r="C798" s="12" t="s">
        <v>318</v>
      </c>
      <c r="D798" s="12" t="s">
        <v>9105</v>
      </c>
      <c r="E798" s="19" t="s">
        <v>5</v>
      </c>
      <c r="F798" s="19" t="s">
        <v>2244</v>
      </c>
      <c r="G798" s="19" t="s">
        <v>9106</v>
      </c>
      <c r="H798" s="12" t="s">
        <v>9107</v>
      </c>
      <c r="I798" s="20">
        <v>20000</v>
      </c>
      <c r="J798" s="12" t="s">
        <v>2325</v>
      </c>
      <c r="K798" s="12" t="s">
        <v>9108</v>
      </c>
      <c r="L798" s="12" t="s">
        <v>2288</v>
      </c>
      <c r="M798" s="12" t="s">
        <v>9100</v>
      </c>
      <c r="N798" s="12" t="s">
        <v>7927</v>
      </c>
      <c r="O798" s="23">
        <v>0</v>
      </c>
      <c r="P798" s="23">
        <v>10000</v>
      </c>
      <c r="Q798" s="23">
        <v>0</v>
      </c>
      <c r="R798" s="24">
        <v>0</v>
      </c>
      <c r="S798" s="25">
        <v>64</v>
      </c>
      <c r="U798" s="22" t="str">
        <f>IFERROR(VLOOKUP(B798,[1]Planilha1!$A$1:$B$34,2,FALSE),"Liberado")</f>
        <v>Liberado</v>
      </c>
    </row>
    <row r="799" spans="1:53" s="21" customFormat="1" ht="20.100000000000001" customHeight="1" x14ac:dyDescent="0.2">
      <c r="A799" s="12" t="s">
        <v>92</v>
      </c>
      <c r="B799" s="18" t="s">
        <v>281</v>
      </c>
      <c r="C799" s="12" t="s">
        <v>706</v>
      </c>
      <c r="D799" s="12" t="s">
        <v>1073</v>
      </c>
      <c r="E799" s="19" t="s">
        <v>5</v>
      </c>
      <c r="F799" s="19" t="s">
        <v>2273</v>
      </c>
      <c r="G799" s="19" t="s">
        <v>4494</v>
      </c>
      <c r="H799" s="12" t="s">
        <v>4495</v>
      </c>
      <c r="I799" s="20">
        <v>30888.84</v>
      </c>
      <c r="J799" s="12" t="s">
        <v>2325</v>
      </c>
      <c r="K799" s="12" t="s">
        <v>4496</v>
      </c>
      <c r="L799" s="12" t="s">
        <v>4225</v>
      </c>
      <c r="M799" s="12"/>
      <c r="N799" s="12" t="s">
        <v>9109</v>
      </c>
      <c r="O799" s="23">
        <v>10000</v>
      </c>
      <c r="P799" s="23">
        <v>0</v>
      </c>
      <c r="Q799" s="23">
        <v>0</v>
      </c>
      <c r="R799" s="24">
        <v>0</v>
      </c>
      <c r="S799" s="25">
        <v>1560</v>
      </c>
      <c r="U799" s="22" t="str">
        <f>IFERROR(VLOOKUP(B799,[1]Planilha1!$A$1:$B$34,2,FALSE),"Liberado")</f>
        <v>Liberado</v>
      </c>
    </row>
    <row r="800" spans="1:53" s="21" customFormat="1" ht="20.100000000000001" customHeight="1" x14ac:dyDescent="0.2">
      <c r="A800" s="27" t="s">
        <v>156</v>
      </c>
      <c r="B800" s="28" t="s">
        <v>281</v>
      </c>
      <c r="C800" s="27" t="s">
        <v>337</v>
      </c>
      <c r="D800" s="27" t="s">
        <v>2040</v>
      </c>
      <c r="E800" s="27" t="s">
        <v>11130</v>
      </c>
      <c r="F800" s="27" t="s">
        <v>7046</v>
      </c>
      <c r="G800" s="27" t="s">
        <v>11778</v>
      </c>
      <c r="H800" s="27" t="s">
        <v>6805</v>
      </c>
      <c r="I800" s="29">
        <v>0</v>
      </c>
      <c r="J800" s="27" t="s">
        <v>6722</v>
      </c>
      <c r="K800" s="27" t="s">
        <v>11454</v>
      </c>
      <c r="L800" s="27" t="s">
        <v>6531</v>
      </c>
      <c r="M800" s="30" t="s">
        <v>6531</v>
      </c>
      <c r="N800" s="27" t="s">
        <v>11620</v>
      </c>
      <c r="O800" s="23">
        <v>0</v>
      </c>
      <c r="P800" s="23">
        <v>0</v>
      </c>
      <c r="Q800" s="23">
        <v>0</v>
      </c>
      <c r="R800" s="24">
        <v>0</v>
      </c>
      <c r="S800" s="25">
        <v>0</v>
      </c>
      <c r="T800" s="32"/>
      <c r="U800" s="22" t="str">
        <f>IFERROR(VLOOKUP(B800,[1]Planilha1!$A$1:$B$34,2,FALSE),"Liberado")</f>
        <v>Liberado</v>
      </c>
      <c r="V800" s="31"/>
      <c r="W800" s="31"/>
      <c r="X800" s="31"/>
      <c r="Y800" s="31"/>
      <c r="Z800" s="31"/>
      <c r="AA800" s="31"/>
      <c r="AB800" s="31"/>
      <c r="AC800" s="31"/>
      <c r="AD800" s="31"/>
      <c r="AE800" s="31"/>
      <c r="AF800" s="31"/>
      <c r="AG800" s="31"/>
      <c r="AH800" s="31"/>
      <c r="AI800" s="31"/>
      <c r="AJ800" s="31"/>
      <c r="AK800" s="31"/>
      <c r="AL800" s="31"/>
      <c r="AM800" s="31"/>
      <c r="AN800" s="31"/>
      <c r="AO800" s="31"/>
      <c r="AP800" s="31"/>
      <c r="AQ800" s="31"/>
      <c r="AR800" s="31"/>
      <c r="AS800" s="31"/>
      <c r="AT800" s="31"/>
      <c r="AU800" s="31"/>
      <c r="AV800" s="31"/>
      <c r="AW800" s="31"/>
      <c r="AX800" s="31"/>
      <c r="AY800" s="31"/>
      <c r="AZ800" s="31"/>
      <c r="BA800" s="31"/>
    </row>
    <row r="801" spans="1:53" s="21" customFormat="1" ht="20.100000000000001" customHeight="1" x14ac:dyDescent="0.2">
      <c r="A801" s="27" t="s">
        <v>156</v>
      </c>
      <c r="B801" s="28" t="s">
        <v>281</v>
      </c>
      <c r="C801" s="27" t="s">
        <v>337</v>
      </c>
      <c r="D801" s="27" t="s">
        <v>2040</v>
      </c>
      <c r="E801" s="27" t="s">
        <v>11130</v>
      </c>
      <c r="F801" s="27" t="s">
        <v>7046</v>
      </c>
      <c r="G801" s="27" t="s">
        <v>7079</v>
      </c>
      <c r="H801" s="27" t="s">
        <v>7078</v>
      </c>
      <c r="I801" s="29">
        <v>0</v>
      </c>
      <c r="J801" s="27" t="s">
        <v>6722</v>
      </c>
      <c r="K801" s="27" t="s">
        <v>11454</v>
      </c>
      <c r="L801" s="27" t="s">
        <v>6531</v>
      </c>
      <c r="M801" s="30" t="s">
        <v>6531</v>
      </c>
      <c r="N801" s="27" t="s">
        <v>11620</v>
      </c>
      <c r="O801" s="23">
        <v>0</v>
      </c>
      <c r="P801" s="23">
        <v>0</v>
      </c>
      <c r="Q801" s="23">
        <v>0</v>
      </c>
      <c r="R801" s="24">
        <v>0</v>
      </c>
      <c r="S801" s="25">
        <v>0</v>
      </c>
      <c r="T801" s="32"/>
      <c r="U801" s="22" t="str">
        <f>IFERROR(VLOOKUP(B801,[1]Planilha1!$A$1:$B$34,2,FALSE),"Liberado")</f>
        <v>Liberado</v>
      </c>
      <c r="V801" s="31"/>
      <c r="W801" s="31"/>
      <c r="X801" s="31"/>
      <c r="Y801" s="31"/>
      <c r="Z801" s="31"/>
      <c r="AA801" s="31"/>
      <c r="AB801" s="31"/>
      <c r="AC801" s="31"/>
      <c r="AD801" s="31"/>
      <c r="AE801" s="31"/>
      <c r="AF801" s="31"/>
      <c r="AG801" s="31"/>
      <c r="AH801" s="31"/>
      <c r="AI801" s="31"/>
      <c r="AJ801" s="31"/>
      <c r="AK801" s="31"/>
      <c r="AL801" s="31"/>
      <c r="AM801" s="31"/>
      <c r="AN801" s="31"/>
      <c r="AO801" s="31"/>
      <c r="AP801" s="31"/>
      <c r="AQ801" s="31"/>
      <c r="AR801" s="31"/>
      <c r="AS801" s="31"/>
      <c r="AT801" s="31"/>
      <c r="AU801" s="31"/>
      <c r="AV801" s="31"/>
      <c r="AW801" s="31"/>
      <c r="AX801" s="31"/>
      <c r="AY801" s="31"/>
      <c r="AZ801" s="31"/>
      <c r="BA801" s="31"/>
    </row>
    <row r="802" spans="1:53" s="21" customFormat="1" ht="20.100000000000001" customHeight="1" x14ac:dyDescent="0.2">
      <c r="A802" s="27" t="s">
        <v>156</v>
      </c>
      <c r="B802" s="28" t="s">
        <v>281</v>
      </c>
      <c r="C802" s="27" t="s">
        <v>337</v>
      </c>
      <c r="D802" s="27" t="s">
        <v>2040</v>
      </c>
      <c r="E802" s="27" t="s">
        <v>11130</v>
      </c>
      <c r="F802" s="27" t="s">
        <v>7046</v>
      </c>
      <c r="G802" s="27" t="s">
        <v>7080</v>
      </c>
      <c r="H802" s="27" t="s">
        <v>7078</v>
      </c>
      <c r="I802" s="29">
        <v>4025.33</v>
      </c>
      <c r="J802" s="27" t="s">
        <v>6722</v>
      </c>
      <c r="K802" s="27" t="s">
        <v>11454</v>
      </c>
      <c r="L802" s="27" t="s">
        <v>6531</v>
      </c>
      <c r="M802" s="30" t="s">
        <v>6531</v>
      </c>
      <c r="N802" s="27" t="s">
        <v>11620</v>
      </c>
      <c r="O802" s="23">
        <v>0</v>
      </c>
      <c r="P802" s="23">
        <v>0</v>
      </c>
      <c r="Q802" s="23">
        <v>0</v>
      </c>
      <c r="R802" s="24">
        <v>0</v>
      </c>
      <c r="S802" s="25">
        <v>0</v>
      </c>
      <c r="T802" s="32"/>
      <c r="U802" s="22" t="str">
        <f>IFERROR(VLOOKUP(B802,[1]Planilha1!$A$1:$B$34,2,FALSE),"Liberado")</f>
        <v>Liberado</v>
      </c>
      <c r="V802" s="31"/>
      <c r="W802" s="31"/>
      <c r="X802" s="31"/>
      <c r="Y802" s="31"/>
      <c r="Z802" s="31"/>
      <c r="AA802" s="31"/>
      <c r="AB802" s="31"/>
      <c r="AC802" s="31"/>
      <c r="AD802" s="31"/>
      <c r="AE802" s="31"/>
      <c r="AF802" s="31"/>
      <c r="AG802" s="31"/>
      <c r="AH802" s="31"/>
      <c r="AI802" s="31"/>
      <c r="AJ802" s="31"/>
      <c r="AK802" s="31"/>
      <c r="AL802" s="31"/>
      <c r="AM802" s="31"/>
      <c r="AN802" s="31"/>
      <c r="AO802" s="31"/>
      <c r="AP802" s="31"/>
      <c r="AQ802" s="31"/>
      <c r="AR802" s="31"/>
      <c r="AS802" s="31"/>
      <c r="AT802" s="31"/>
      <c r="AU802" s="31"/>
      <c r="AV802" s="31"/>
      <c r="AW802" s="31"/>
      <c r="AX802" s="31"/>
      <c r="AY802" s="31"/>
      <c r="AZ802" s="31"/>
      <c r="BA802" s="31"/>
    </row>
    <row r="803" spans="1:53" s="21" customFormat="1" ht="20.100000000000001" customHeight="1" x14ac:dyDescent="0.2">
      <c r="A803" s="27" t="s">
        <v>156</v>
      </c>
      <c r="B803" s="28" t="s">
        <v>281</v>
      </c>
      <c r="C803" s="27" t="s">
        <v>337</v>
      </c>
      <c r="D803" s="27" t="s">
        <v>2040</v>
      </c>
      <c r="E803" s="27" t="s">
        <v>11130</v>
      </c>
      <c r="F803" s="27" t="s">
        <v>7046</v>
      </c>
      <c r="G803" s="27" t="s">
        <v>7081</v>
      </c>
      <c r="H803" s="27" t="s">
        <v>7078</v>
      </c>
      <c r="I803" s="29">
        <v>4025.33</v>
      </c>
      <c r="J803" s="27" t="s">
        <v>6722</v>
      </c>
      <c r="K803" s="27" t="s">
        <v>11454</v>
      </c>
      <c r="L803" s="27" t="s">
        <v>6531</v>
      </c>
      <c r="M803" s="30" t="s">
        <v>6531</v>
      </c>
      <c r="N803" s="27" t="s">
        <v>11620</v>
      </c>
      <c r="O803" s="23">
        <v>0</v>
      </c>
      <c r="P803" s="23">
        <v>0</v>
      </c>
      <c r="Q803" s="23">
        <v>0</v>
      </c>
      <c r="R803" s="24">
        <v>0</v>
      </c>
      <c r="S803" s="25">
        <v>0</v>
      </c>
      <c r="T803" s="32"/>
      <c r="U803" s="22" t="str">
        <f>IFERROR(VLOOKUP(B803,[1]Planilha1!$A$1:$B$34,2,FALSE),"Liberado")</f>
        <v>Liberado</v>
      </c>
      <c r="V803" s="31"/>
      <c r="W803" s="31"/>
      <c r="X803" s="31"/>
      <c r="Y803" s="31"/>
      <c r="Z803" s="31"/>
      <c r="AA803" s="31"/>
      <c r="AB803" s="31"/>
      <c r="AC803" s="31"/>
      <c r="AD803" s="31"/>
      <c r="AE803" s="31"/>
      <c r="AF803" s="31"/>
      <c r="AG803" s="31"/>
      <c r="AH803" s="31"/>
      <c r="AI803" s="31"/>
      <c r="AJ803" s="31"/>
      <c r="AK803" s="31"/>
      <c r="AL803" s="31"/>
      <c r="AM803" s="31"/>
      <c r="AN803" s="31"/>
      <c r="AO803" s="31"/>
      <c r="AP803" s="31"/>
      <c r="AQ803" s="31"/>
      <c r="AR803" s="31"/>
      <c r="AS803" s="31"/>
      <c r="AT803" s="31"/>
      <c r="AU803" s="31"/>
      <c r="AV803" s="31"/>
      <c r="AW803" s="31"/>
      <c r="AX803" s="31"/>
      <c r="AY803" s="31"/>
      <c r="AZ803" s="31"/>
      <c r="BA803" s="31"/>
    </row>
    <row r="804" spans="1:53" s="21" customFormat="1" ht="20.100000000000001" customHeight="1" x14ac:dyDescent="0.2">
      <c r="A804" s="27" t="s">
        <v>156</v>
      </c>
      <c r="B804" s="28" t="s">
        <v>281</v>
      </c>
      <c r="C804" s="27" t="s">
        <v>337</v>
      </c>
      <c r="D804" s="27" t="s">
        <v>2040</v>
      </c>
      <c r="E804" s="27" t="s">
        <v>11130</v>
      </c>
      <c r="F804" s="27" t="s">
        <v>7046</v>
      </c>
      <c r="G804" s="27" t="s">
        <v>7082</v>
      </c>
      <c r="H804" s="27" t="s">
        <v>7078</v>
      </c>
      <c r="I804" s="29">
        <v>4025.33</v>
      </c>
      <c r="J804" s="27" t="s">
        <v>6722</v>
      </c>
      <c r="K804" s="27" t="s">
        <v>11454</v>
      </c>
      <c r="L804" s="27" t="s">
        <v>6531</v>
      </c>
      <c r="M804" s="30" t="s">
        <v>6531</v>
      </c>
      <c r="N804" s="27" t="s">
        <v>11620</v>
      </c>
      <c r="O804" s="23">
        <v>0</v>
      </c>
      <c r="P804" s="23">
        <v>0</v>
      </c>
      <c r="Q804" s="23">
        <v>0</v>
      </c>
      <c r="R804" s="24">
        <v>0</v>
      </c>
      <c r="S804" s="25">
        <v>0</v>
      </c>
      <c r="T804" s="32"/>
      <c r="U804" s="22" t="str">
        <f>IFERROR(VLOOKUP(B804,[1]Planilha1!$A$1:$B$34,2,FALSE),"Liberado")</f>
        <v>Liberado</v>
      </c>
      <c r="V804" s="31"/>
      <c r="W804" s="31"/>
      <c r="X804" s="31"/>
      <c r="Y804" s="31"/>
      <c r="Z804" s="31"/>
      <c r="AA804" s="31"/>
      <c r="AB804" s="31"/>
      <c r="AC804" s="31"/>
      <c r="AD804" s="31"/>
      <c r="AE804" s="31"/>
      <c r="AF804" s="31"/>
      <c r="AG804" s="31"/>
      <c r="AH804" s="31"/>
      <c r="AI804" s="31"/>
      <c r="AJ804" s="31"/>
      <c r="AK804" s="31"/>
      <c r="AL804" s="31"/>
      <c r="AM804" s="31"/>
      <c r="AN804" s="31"/>
      <c r="AO804" s="31"/>
      <c r="AP804" s="31"/>
      <c r="AQ804" s="31"/>
      <c r="AR804" s="31"/>
      <c r="AS804" s="31"/>
      <c r="AT804" s="31"/>
      <c r="AU804" s="31"/>
      <c r="AV804" s="31"/>
      <c r="AW804" s="31"/>
      <c r="AX804" s="31"/>
      <c r="AY804" s="31"/>
      <c r="AZ804" s="31"/>
      <c r="BA804" s="31"/>
    </row>
    <row r="805" spans="1:53" s="21" customFormat="1" ht="20.100000000000001" customHeight="1" x14ac:dyDescent="0.2">
      <c r="A805" s="27" t="s">
        <v>156</v>
      </c>
      <c r="B805" s="28" t="s">
        <v>281</v>
      </c>
      <c r="C805" s="27" t="s">
        <v>337</v>
      </c>
      <c r="D805" s="27" t="s">
        <v>2040</v>
      </c>
      <c r="E805" s="27" t="s">
        <v>11130</v>
      </c>
      <c r="F805" s="27" t="s">
        <v>7046</v>
      </c>
      <c r="G805" s="27" t="s">
        <v>7083</v>
      </c>
      <c r="H805" s="27" t="s">
        <v>7078</v>
      </c>
      <c r="I805" s="29">
        <v>4025.33</v>
      </c>
      <c r="J805" s="27" t="s">
        <v>6722</v>
      </c>
      <c r="K805" s="27" t="s">
        <v>11454</v>
      </c>
      <c r="L805" s="27" t="s">
        <v>6531</v>
      </c>
      <c r="M805" s="30" t="s">
        <v>6531</v>
      </c>
      <c r="N805" s="27" t="s">
        <v>11620</v>
      </c>
      <c r="O805" s="23">
        <v>0</v>
      </c>
      <c r="P805" s="23">
        <v>0</v>
      </c>
      <c r="Q805" s="23">
        <v>0</v>
      </c>
      <c r="R805" s="24">
        <v>0</v>
      </c>
      <c r="S805" s="25">
        <v>0</v>
      </c>
      <c r="T805" s="32"/>
      <c r="U805" s="22" t="str">
        <f>IFERROR(VLOOKUP(B805,[1]Planilha1!$A$1:$B$34,2,FALSE),"Liberado")</f>
        <v>Liberado</v>
      </c>
      <c r="V805" s="31"/>
      <c r="W805" s="31"/>
      <c r="X805" s="31"/>
      <c r="Y805" s="31"/>
      <c r="Z805" s="31"/>
      <c r="AA805" s="31"/>
      <c r="AB805" s="31"/>
      <c r="AC805" s="31"/>
      <c r="AD805" s="31"/>
      <c r="AE805" s="31"/>
      <c r="AF805" s="31"/>
      <c r="AG805" s="31"/>
      <c r="AH805" s="31"/>
      <c r="AI805" s="31"/>
      <c r="AJ805" s="31"/>
      <c r="AK805" s="31"/>
      <c r="AL805" s="31"/>
      <c r="AM805" s="31"/>
      <c r="AN805" s="31"/>
      <c r="AO805" s="31"/>
      <c r="AP805" s="31"/>
      <c r="AQ805" s="31"/>
      <c r="AR805" s="31"/>
      <c r="AS805" s="31"/>
      <c r="AT805" s="31"/>
      <c r="AU805" s="31"/>
      <c r="AV805" s="31"/>
      <c r="AW805" s="31"/>
      <c r="AX805" s="31"/>
      <c r="AY805" s="31"/>
      <c r="AZ805" s="31"/>
      <c r="BA805" s="31"/>
    </row>
    <row r="806" spans="1:53" s="21" customFormat="1" ht="20.100000000000001" customHeight="1" x14ac:dyDescent="0.2">
      <c r="A806" s="27" t="s">
        <v>156</v>
      </c>
      <c r="B806" s="28" t="s">
        <v>281</v>
      </c>
      <c r="C806" s="27" t="s">
        <v>337</v>
      </c>
      <c r="D806" s="27" t="s">
        <v>2074</v>
      </c>
      <c r="E806" s="27" t="s">
        <v>7</v>
      </c>
      <c r="F806" s="27" t="s">
        <v>6507</v>
      </c>
      <c r="G806" s="27" t="s">
        <v>7138</v>
      </c>
      <c r="H806" s="27" t="s">
        <v>6800</v>
      </c>
      <c r="I806" s="29">
        <v>30000</v>
      </c>
      <c r="J806" s="27" t="s">
        <v>6510</v>
      </c>
      <c r="K806" s="27" t="s">
        <v>11829</v>
      </c>
      <c r="L806" s="27" t="s">
        <v>7051</v>
      </c>
      <c r="M806" s="30" t="s">
        <v>6531</v>
      </c>
      <c r="N806" s="27" t="s">
        <v>7139</v>
      </c>
      <c r="O806" s="23">
        <v>26011.62</v>
      </c>
      <c r="P806" s="23">
        <v>0</v>
      </c>
      <c r="Q806" s="23">
        <v>0</v>
      </c>
      <c r="R806" s="24">
        <v>13366.1</v>
      </c>
      <c r="S806" s="25">
        <v>0</v>
      </c>
      <c r="T806" s="32"/>
      <c r="U806" s="22" t="str">
        <f>IFERROR(VLOOKUP(B806,[1]Planilha1!$A$1:$B$34,2,FALSE),"Liberado")</f>
        <v>Liberado</v>
      </c>
      <c r="V806" s="31"/>
      <c r="W806" s="31"/>
      <c r="X806" s="31"/>
      <c r="Y806" s="31"/>
      <c r="Z806" s="31"/>
      <c r="AA806" s="31"/>
      <c r="AB806" s="31"/>
      <c r="AC806" s="31"/>
      <c r="AD806" s="31"/>
      <c r="AE806" s="31"/>
      <c r="AF806" s="31"/>
      <c r="AG806" s="31"/>
      <c r="AH806" s="31"/>
      <c r="AI806" s="31"/>
      <c r="AJ806" s="31"/>
      <c r="AK806" s="31"/>
      <c r="AL806" s="31"/>
      <c r="AM806" s="31"/>
      <c r="AN806" s="31"/>
      <c r="AO806" s="31"/>
      <c r="AP806" s="31"/>
      <c r="AQ806" s="31"/>
      <c r="AR806" s="31"/>
      <c r="AS806" s="31"/>
      <c r="AT806" s="31"/>
      <c r="AU806" s="31"/>
      <c r="AV806" s="31"/>
      <c r="AW806" s="31"/>
      <c r="AX806" s="31"/>
      <c r="AY806" s="31"/>
      <c r="AZ806" s="31"/>
      <c r="BA806" s="31"/>
    </row>
    <row r="807" spans="1:53" s="21" customFormat="1" ht="20.100000000000001" customHeight="1" x14ac:dyDescent="0.2">
      <c r="A807" s="27" t="s">
        <v>156</v>
      </c>
      <c r="B807" s="28" t="s">
        <v>281</v>
      </c>
      <c r="C807" s="27" t="s">
        <v>337</v>
      </c>
      <c r="D807" s="27" t="s">
        <v>2076</v>
      </c>
      <c r="E807" s="27" t="s">
        <v>7</v>
      </c>
      <c r="F807" s="27" t="s">
        <v>6507</v>
      </c>
      <c r="G807" s="27" t="s">
        <v>7142</v>
      </c>
      <c r="H807" s="27" t="s">
        <v>7143</v>
      </c>
      <c r="I807" s="29">
        <v>30000</v>
      </c>
      <c r="J807" s="27" t="s">
        <v>6510</v>
      </c>
      <c r="K807" s="27" t="s">
        <v>11831</v>
      </c>
      <c r="L807" s="27" t="s">
        <v>7144</v>
      </c>
      <c r="M807" s="30" t="s">
        <v>6531</v>
      </c>
      <c r="N807" s="27" t="s">
        <v>7145</v>
      </c>
      <c r="O807" s="23">
        <v>218492.4</v>
      </c>
      <c r="P807" s="23">
        <v>91812.05</v>
      </c>
      <c r="Q807" s="23">
        <v>0</v>
      </c>
      <c r="R807" s="24">
        <v>311522.53999999998</v>
      </c>
      <c r="S807" s="25">
        <v>0</v>
      </c>
      <c r="T807" s="32"/>
      <c r="U807" s="22" t="str">
        <f>IFERROR(VLOOKUP(B807,[1]Planilha1!$A$1:$B$34,2,FALSE),"Liberado")</f>
        <v>Liberado</v>
      </c>
      <c r="V807" s="31"/>
      <c r="W807" s="31"/>
      <c r="X807" s="31"/>
      <c r="Y807" s="31"/>
      <c r="Z807" s="31"/>
      <c r="AA807" s="31"/>
      <c r="AB807" s="31"/>
      <c r="AC807" s="31"/>
      <c r="AD807" s="31"/>
      <c r="AE807" s="31"/>
      <c r="AF807" s="31"/>
      <c r="AG807" s="31"/>
      <c r="AH807" s="31"/>
      <c r="AI807" s="31"/>
      <c r="AJ807" s="31"/>
      <c r="AK807" s="31"/>
      <c r="AL807" s="31"/>
      <c r="AM807" s="31"/>
      <c r="AN807" s="31"/>
      <c r="AO807" s="31"/>
      <c r="AP807" s="31"/>
      <c r="AQ807" s="31"/>
      <c r="AR807" s="31"/>
      <c r="AS807" s="31"/>
      <c r="AT807" s="31"/>
      <c r="AU807" s="31"/>
      <c r="AV807" s="31"/>
      <c r="AW807" s="31"/>
      <c r="AX807" s="31"/>
      <c r="AY807" s="31"/>
      <c r="AZ807" s="31"/>
      <c r="BA807" s="31"/>
    </row>
    <row r="808" spans="1:53" s="21" customFormat="1" ht="20.100000000000001" customHeight="1" x14ac:dyDescent="0.2">
      <c r="A808" s="27" t="s">
        <v>156</v>
      </c>
      <c r="B808" s="28" t="s">
        <v>281</v>
      </c>
      <c r="C808" s="27" t="s">
        <v>337</v>
      </c>
      <c r="D808" s="27" t="s">
        <v>2085</v>
      </c>
      <c r="E808" s="27" t="s">
        <v>7</v>
      </c>
      <c r="F808" s="27" t="s">
        <v>6507</v>
      </c>
      <c r="G808" s="27" t="s">
        <v>7159</v>
      </c>
      <c r="H808" s="27" t="s">
        <v>7143</v>
      </c>
      <c r="I808" s="29">
        <v>30000</v>
      </c>
      <c r="J808" s="27" t="s">
        <v>6510</v>
      </c>
      <c r="K808" s="27" t="s">
        <v>11845</v>
      </c>
      <c r="L808" s="27" t="s">
        <v>7128</v>
      </c>
      <c r="M808" s="30" t="s">
        <v>6531</v>
      </c>
      <c r="N808" s="27" t="s">
        <v>7160</v>
      </c>
      <c r="O808" s="23">
        <v>139798.76</v>
      </c>
      <c r="P808" s="23">
        <v>36671.800000000003</v>
      </c>
      <c r="Q808" s="23">
        <v>0</v>
      </c>
      <c r="R808" s="24">
        <v>32034.99</v>
      </c>
      <c r="S808" s="25">
        <v>0</v>
      </c>
      <c r="T808" s="32"/>
      <c r="U808" s="22" t="str">
        <f>IFERROR(VLOOKUP(B808,[1]Planilha1!$A$1:$B$34,2,FALSE),"Liberado")</f>
        <v>Liberado</v>
      </c>
      <c r="V808" s="31"/>
      <c r="W808" s="31"/>
      <c r="X808" s="31"/>
      <c r="Y808" s="31"/>
      <c r="Z808" s="31"/>
      <c r="AA808" s="31"/>
      <c r="AB808" s="31"/>
      <c r="AC808" s="31"/>
      <c r="AD808" s="31"/>
      <c r="AE808" s="31"/>
      <c r="AF808" s="31"/>
      <c r="AG808" s="31"/>
      <c r="AH808" s="31"/>
      <c r="AI808" s="31"/>
      <c r="AJ808" s="31"/>
      <c r="AK808" s="31"/>
      <c r="AL808" s="31"/>
      <c r="AM808" s="31"/>
      <c r="AN808" s="31"/>
      <c r="AO808" s="31"/>
      <c r="AP808" s="31"/>
      <c r="AQ808" s="31"/>
      <c r="AR808" s="31"/>
      <c r="AS808" s="31"/>
      <c r="AT808" s="31"/>
      <c r="AU808" s="31"/>
      <c r="AV808" s="31"/>
      <c r="AW808" s="31"/>
      <c r="AX808" s="31"/>
      <c r="AY808" s="31"/>
      <c r="AZ808" s="31"/>
      <c r="BA808" s="31"/>
    </row>
    <row r="809" spans="1:53" s="21" customFormat="1" ht="20.100000000000001" customHeight="1" x14ac:dyDescent="0.2">
      <c r="A809" s="27" t="s">
        <v>156</v>
      </c>
      <c r="B809" s="28" t="s">
        <v>281</v>
      </c>
      <c r="C809" s="27" t="s">
        <v>337</v>
      </c>
      <c r="D809" s="27" t="s">
        <v>2102</v>
      </c>
      <c r="E809" s="27" t="s">
        <v>7</v>
      </c>
      <c r="F809" s="27" t="s">
        <v>6507</v>
      </c>
      <c r="G809" s="27" t="s">
        <v>7193</v>
      </c>
      <c r="H809" s="27" t="s">
        <v>6800</v>
      </c>
      <c r="I809" s="29">
        <v>150000</v>
      </c>
      <c r="J809" s="27" t="s">
        <v>6510</v>
      </c>
      <c r="K809" s="27" t="s">
        <v>11869</v>
      </c>
      <c r="L809" s="27" t="s">
        <v>7163</v>
      </c>
      <c r="M809" s="30" t="s">
        <v>6531</v>
      </c>
      <c r="N809" s="27" t="s">
        <v>7194</v>
      </c>
      <c r="O809" s="23">
        <v>14790.41</v>
      </c>
      <c r="P809" s="23">
        <v>0</v>
      </c>
      <c r="Q809" s="23">
        <v>0</v>
      </c>
      <c r="R809" s="24">
        <v>20000.060000000001</v>
      </c>
      <c r="S809" s="25">
        <v>0</v>
      </c>
      <c r="T809" s="32"/>
      <c r="U809" s="22" t="str">
        <f>IFERROR(VLOOKUP(B809,[1]Planilha1!$A$1:$B$34,2,FALSE),"Liberado")</f>
        <v>Liberado</v>
      </c>
      <c r="V809" s="31"/>
      <c r="W809" s="31"/>
      <c r="X809" s="31"/>
      <c r="Y809" s="31"/>
      <c r="Z809" s="31"/>
      <c r="AA809" s="31"/>
      <c r="AB809" s="31"/>
      <c r="AC809" s="31"/>
      <c r="AD809" s="31"/>
      <c r="AE809" s="31"/>
      <c r="AF809" s="31"/>
      <c r="AG809" s="31"/>
      <c r="AH809" s="31"/>
      <c r="AI809" s="31"/>
      <c r="AJ809" s="31"/>
      <c r="AK809" s="31"/>
      <c r="AL809" s="31"/>
      <c r="AM809" s="31"/>
      <c r="AN809" s="31"/>
      <c r="AO809" s="31"/>
      <c r="AP809" s="31"/>
      <c r="AQ809" s="31"/>
      <c r="AR809" s="31"/>
      <c r="AS809" s="31"/>
      <c r="AT809" s="31"/>
      <c r="AU809" s="31"/>
      <c r="AV809" s="31"/>
      <c r="AW809" s="31"/>
      <c r="AX809" s="31"/>
      <c r="AY809" s="31"/>
      <c r="AZ809" s="31"/>
      <c r="BA809" s="31"/>
    </row>
    <row r="810" spans="1:53" s="21" customFormat="1" ht="20.100000000000001" customHeight="1" x14ac:dyDescent="0.2">
      <c r="A810" s="27" t="s">
        <v>156</v>
      </c>
      <c r="B810" s="28" t="s">
        <v>281</v>
      </c>
      <c r="C810" s="27" t="s">
        <v>337</v>
      </c>
      <c r="D810" s="27" t="s">
        <v>2104</v>
      </c>
      <c r="E810" s="27" t="s">
        <v>7</v>
      </c>
      <c r="F810" s="27" t="s">
        <v>6507</v>
      </c>
      <c r="G810" s="27" t="s">
        <v>7197</v>
      </c>
      <c r="H810" s="27" t="s">
        <v>6800</v>
      </c>
      <c r="I810" s="29">
        <v>150000</v>
      </c>
      <c r="J810" s="27" t="s">
        <v>6510</v>
      </c>
      <c r="K810" s="27" t="s">
        <v>11873</v>
      </c>
      <c r="L810" s="27" t="s">
        <v>6673</v>
      </c>
      <c r="M810" s="30" t="s">
        <v>6531</v>
      </c>
      <c r="N810" s="27" t="s">
        <v>7198</v>
      </c>
      <c r="O810" s="23">
        <v>45890.68</v>
      </c>
      <c r="P810" s="23">
        <v>0</v>
      </c>
      <c r="Q810" s="23">
        <v>0</v>
      </c>
      <c r="R810" s="24">
        <v>32034.99</v>
      </c>
      <c r="S810" s="25">
        <v>0</v>
      </c>
      <c r="T810" s="32"/>
      <c r="U810" s="22" t="str">
        <f>IFERROR(VLOOKUP(B810,[1]Planilha1!$A$1:$B$34,2,FALSE),"Liberado")</f>
        <v>Liberado</v>
      </c>
      <c r="V810" s="31"/>
      <c r="W810" s="31"/>
      <c r="X810" s="31"/>
      <c r="Y810" s="31"/>
      <c r="Z810" s="31"/>
      <c r="AA810" s="31"/>
      <c r="AB810" s="31"/>
      <c r="AC810" s="31"/>
      <c r="AD810" s="31"/>
      <c r="AE810" s="31"/>
      <c r="AF810" s="31"/>
      <c r="AG810" s="31"/>
      <c r="AH810" s="31"/>
      <c r="AI810" s="31"/>
      <c r="AJ810" s="31"/>
      <c r="AK810" s="31"/>
      <c r="AL810" s="31"/>
      <c r="AM810" s="31"/>
      <c r="AN810" s="31"/>
      <c r="AO810" s="31"/>
      <c r="AP810" s="31"/>
      <c r="AQ810" s="31"/>
      <c r="AR810" s="31"/>
      <c r="AS810" s="31"/>
      <c r="AT810" s="31"/>
      <c r="AU810" s="31"/>
      <c r="AV810" s="31"/>
      <c r="AW810" s="31"/>
      <c r="AX810" s="31"/>
      <c r="AY810" s="31"/>
      <c r="AZ810" s="31"/>
      <c r="BA810" s="31"/>
    </row>
    <row r="811" spans="1:53" s="21" customFormat="1" ht="20.100000000000001" customHeight="1" x14ac:dyDescent="0.2">
      <c r="A811" s="27" t="s">
        <v>156</v>
      </c>
      <c r="B811" s="28" t="s">
        <v>281</v>
      </c>
      <c r="C811" s="27" t="s">
        <v>337</v>
      </c>
      <c r="D811" s="27" t="s">
        <v>2107</v>
      </c>
      <c r="E811" s="27" t="s">
        <v>7</v>
      </c>
      <c r="F811" s="27" t="s">
        <v>6507</v>
      </c>
      <c r="G811" s="27" t="s">
        <v>11876</v>
      </c>
      <c r="H811" s="27" t="s">
        <v>6800</v>
      </c>
      <c r="I811" s="29">
        <v>30000</v>
      </c>
      <c r="J811" s="27" t="s">
        <v>6510</v>
      </c>
      <c r="K811" s="27" t="s">
        <v>11874</v>
      </c>
      <c r="L811" s="27" t="s">
        <v>7051</v>
      </c>
      <c r="M811" s="30" t="s">
        <v>6531</v>
      </c>
      <c r="N811" s="27" t="s">
        <v>7204</v>
      </c>
      <c r="O811" s="23">
        <v>446988.23</v>
      </c>
      <c r="P811" s="23">
        <v>443124.65</v>
      </c>
      <c r="Q811" s="23">
        <v>0</v>
      </c>
      <c r="R811" s="24">
        <v>15668.89</v>
      </c>
      <c r="S811" s="25">
        <v>0</v>
      </c>
      <c r="T811" s="32"/>
      <c r="U811" s="22" t="str">
        <f>IFERROR(VLOOKUP(B811,[1]Planilha1!$A$1:$B$34,2,FALSE),"Liberado")</f>
        <v>Liberado</v>
      </c>
      <c r="V811" s="31"/>
      <c r="W811" s="31"/>
      <c r="X811" s="31"/>
      <c r="Y811" s="31"/>
      <c r="Z811" s="31"/>
      <c r="AA811" s="31"/>
      <c r="AB811" s="31"/>
      <c r="AC811" s="31"/>
      <c r="AD811" s="31"/>
      <c r="AE811" s="31"/>
      <c r="AF811" s="31"/>
      <c r="AG811" s="31"/>
      <c r="AH811" s="31"/>
      <c r="AI811" s="31"/>
      <c r="AJ811" s="31"/>
      <c r="AK811" s="31"/>
      <c r="AL811" s="31"/>
      <c r="AM811" s="31"/>
      <c r="AN811" s="31"/>
      <c r="AO811" s="31"/>
      <c r="AP811" s="31"/>
      <c r="AQ811" s="31"/>
      <c r="AR811" s="31"/>
      <c r="AS811" s="31"/>
      <c r="AT811" s="31"/>
      <c r="AU811" s="31"/>
      <c r="AV811" s="31"/>
      <c r="AW811" s="31"/>
      <c r="AX811" s="31"/>
      <c r="AY811" s="31"/>
      <c r="AZ811" s="31"/>
      <c r="BA811" s="31"/>
    </row>
    <row r="812" spans="1:53" s="21" customFormat="1" ht="20.100000000000001" customHeight="1" x14ac:dyDescent="0.2">
      <c r="A812" s="27" t="s">
        <v>156</v>
      </c>
      <c r="B812" s="28" t="s">
        <v>281</v>
      </c>
      <c r="C812" s="27" t="s">
        <v>337</v>
      </c>
      <c r="D812" s="27" t="s">
        <v>2113</v>
      </c>
      <c r="E812" s="27" t="s">
        <v>7</v>
      </c>
      <c r="F812" s="27" t="s">
        <v>6507</v>
      </c>
      <c r="G812" s="27" t="s">
        <v>7214</v>
      </c>
      <c r="H812" s="27" t="s">
        <v>6800</v>
      </c>
      <c r="I812" s="29">
        <v>30000</v>
      </c>
      <c r="J812" s="27" t="s">
        <v>6510</v>
      </c>
      <c r="K812" s="27" t="s">
        <v>11881</v>
      </c>
      <c r="L812" s="27" t="s">
        <v>7104</v>
      </c>
      <c r="M812" s="30" t="s">
        <v>6531</v>
      </c>
      <c r="N812" s="27" t="s">
        <v>7215</v>
      </c>
      <c r="O812" s="23">
        <v>142339.81</v>
      </c>
      <c r="P812" s="23">
        <v>29740.02</v>
      </c>
      <c r="Q812" s="23">
        <v>0</v>
      </c>
      <c r="R812" s="24">
        <v>23851.93</v>
      </c>
      <c r="S812" s="25">
        <v>0</v>
      </c>
      <c r="T812" s="32"/>
      <c r="U812" s="22" t="str">
        <f>IFERROR(VLOOKUP(B812,[1]Planilha1!$A$1:$B$34,2,FALSE),"Liberado")</f>
        <v>Liberado</v>
      </c>
      <c r="V812" s="31"/>
      <c r="W812" s="31"/>
      <c r="X812" s="31"/>
      <c r="Y812" s="31"/>
      <c r="Z812" s="31"/>
      <c r="AA812" s="31"/>
      <c r="AB812" s="31"/>
      <c r="AC812" s="31"/>
      <c r="AD812" s="31"/>
      <c r="AE812" s="31"/>
      <c r="AF812" s="31"/>
      <c r="AG812" s="31"/>
      <c r="AH812" s="31"/>
      <c r="AI812" s="31"/>
      <c r="AJ812" s="31"/>
      <c r="AK812" s="31"/>
      <c r="AL812" s="31"/>
      <c r="AM812" s="31"/>
      <c r="AN812" s="31"/>
      <c r="AO812" s="31"/>
      <c r="AP812" s="31"/>
      <c r="AQ812" s="31"/>
      <c r="AR812" s="31"/>
      <c r="AS812" s="31"/>
      <c r="AT812" s="31"/>
      <c r="AU812" s="31"/>
      <c r="AV812" s="31"/>
      <c r="AW812" s="31"/>
      <c r="AX812" s="31"/>
      <c r="AY812" s="31"/>
      <c r="AZ812" s="31"/>
      <c r="BA812" s="31"/>
    </row>
    <row r="813" spans="1:53" s="21" customFormat="1" ht="20.100000000000001" customHeight="1" x14ac:dyDescent="0.2">
      <c r="A813" s="27" t="s">
        <v>156</v>
      </c>
      <c r="B813" s="28" t="s">
        <v>281</v>
      </c>
      <c r="C813" s="27" t="s">
        <v>337</v>
      </c>
      <c r="D813" s="27" t="s">
        <v>2124</v>
      </c>
      <c r="E813" s="27" t="s">
        <v>7</v>
      </c>
      <c r="F813" s="27" t="s">
        <v>6507</v>
      </c>
      <c r="G813" s="27" t="s">
        <v>7233</v>
      </c>
      <c r="H813" s="27" t="s">
        <v>6800</v>
      </c>
      <c r="I813" s="29">
        <v>100000</v>
      </c>
      <c r="J813" s="27" t="s">
        <v>6630</v>
      </c>
      <c r="K813" s="27" t="s">
        <v>11897</v>
      </c>
      <c r="L813" s="27" t="s">
        <v>11479</v>
      </c>
      <c r="M813" s="30" t="s">
        <v>6531</v>
      </c>
      <c r="N813" s="27" t="s">
        <v>11898</v>
      </c>
      <c r="O813" s="23">
        <v>41035.120000000003</v>
      </c>
      <c r="P813" s="23">
        <v>0</v>
      </c>
      <c r="Q813" s="23">
        <v>0</v>
      </c>
      <c r="R813" s="24">
        <v>46982.77</v>
      </c>
      <c r="S813" s="25">
        <v>0</v>
      </c>
      <c r="T813" s="32"/>
      <c r="U813" s="22" t="str">
        <f>IFERROR(VLOOKUP(B813,[1]Planilha1!$A$1:$B$34,2,FALSE),"Liberado")</f>
        <v>Liberado</v>
      </c>
      <c r="V813" s="31"/>
      <c r="W813" s="31"/>
      <c r="X813" s="31"/>
      <c r="Y813" s="31"/>
      <c r="Z813" s="31"/>
      <c r="AA813" s="31"/>
      <c r="AB813" s="31"/>
      <c r="AC813" s="31"/>
      <c r="AD813" s="31"/>
      <c r="AE813" s="31"/>
      <c r="AF813" s="31"/>
      <c r="AG813" s="31"/>
      <c r="AH813" s="31"/>
      <c r="AI813" s="31"/>
      <c r="AJ813" s="31"/>
      <c r="AK813" s="31"/>
      <c r="AL813" s="31"/>
      <c r="AM813" s="31"/>
      <c r="AN813" s="31"/>
      <c r="AO813" s="31"/>
      <c r="AP813" s="31"/>
      <c r="AQ813" s="31"/>
      <c r="AR813" s="31"/>
      <c r="AS813" s="31"/>
      <c r="AT813" s="31"/>
      <c r="AU813" s="31"/>
      <c r="AV813" s="31"/>
      <c r="AW813" s="31"/>
      <c r="AX813" s="31"/>
      <c r="AY813" s="31"/>
      <c r="AZ813" s="31"/>
      <c r="BA813" s="31"/>
    </row>
    <row r="814" spans="1:53" s="21" customFormat="1" ht="20.100000000000001" customHeight="1" x14ac:dyDescent="0.2">
      <c r="A814" s="40" t="s">
        <v>193</v>
      </c>
      <c r="B814" s="41" t="s">
        <v>281</v>
      </c>
      <c r="C814" s="14">
        <v>1</v>
      </c>
      <c r="D814" s="40" t="s">
        <v>2222</v>
      </c>
      <c r="E814" s="42" t="s">
        <v>2220</v>
      </c>
      <c r="F814" s="43" t="s">
        <v>7389</v>
      </c>
      <c r="G814" s="36">
        <v>38810433</v>
      </c>
      <c r="H814" s="40" t="s">
        <v>2222</v>
      </c>
      <c r="I814" s="44">
        <v>150934.49000000002</v>
      </c>
      <c r="J814" s="40" t="s">
        <v>7400</v>
      </c>
      <c r="K814" s="40" t="s">
        <v>7415</v>
      </c>
      <c r="L814" s="40" t="s">
        <v>7416</v>
      </c>
      <c r="M814" s="42" t="s">
        <v>40</v>
      </c>
      <c r="N814" s="40" t="s">
        <v>7852</v>
      </c>
      <c r="O814" s="23">
        <v>0</v>
      </c>
      <c r="P814" s="23">
        <v>150934.49000000002</v>
      </c>
      <c r="Q814" s="23">
        <v>0</v>
      </c>
      <c r="R814" s="24">
        <v>0</v>
      </c>
      <c r="S814" s="25">
        <v>0</v>
      </c>
      <c r="T814" s="32"/>
      <c r="U814" s="22" t="str">
        <f>IFERROR(VLOOKUP(B814,[1]Planilha1!$A$1:$B$34,2,FALSE),"Liberado")</f>
        <v>Liberado</v>
      </c>
      <c r="V814" s="45"/>
      <c r="W814" s="45"/>
      <c r="X814" s="45"/>
      <c r="Y814" s="45"/>
      <c r="Z814" s="45"/>
      <c r="AA814" s="45"/>
      <c r="AB814" s="45"/>
      <c r="AC814" s="45"/>
      <c r="AD814" s="45"/>
      <c r="AE814" s="45"/>
      <c r="AF814" s="45"/>
      <c r="AG814" s="45"/>
      <c r="AH814" s="45"/>
      <c r="AI814" s="45"/>
      <c r="AJ814" s="45"/>
      <c r="AK814" s="45"/>
      <c r="AL814" s="45"/>
      <c r="AM814" s="45"/>
      <c r="AN814" s="45"/>
      <c r="AO814" s="45"/>
      <c r="AP814" s="45"/>
      <c r="AQ814" s="45"/>
      <c r="AR814" s="45"/>
      <c r="AS814" s="45"/>
      <c r="AT814" s="45"/>
      <c r="AU814" s="45"/>
      <c r="AV814" s="45"/>
      <c r="AW814" s="45"/>
      <c r="AX814" s="45"/>
      <c r="AY814" s="45"/>
      <c r="AZ814" s="45"/>
      <c r="BA814" s="45"/>
    </row>
    <row r="815" spans="1:53" s="21" customFormat="1" ht="20.100000000000001" customHeight="1" x14ac:dyDescent="0.2">
      <c r="A815" s="40" t="s">
        <v>156</v>
      </c>
      <c r="B815" s="41" t="s">
        <v>281</v>
      </c>
      <c r="C815" s="14">
        <v>1</v>
      </c>
      <c r="D815" s="40" t="s">
        <v>2221</v>
      </c>
      <c r="E815" s="42" t="s">
        <v>2220</v>
      </c>
      <c r="F815" s="43" t="s">
        <v>7389</v>
      </c>
      <c r="G815" s="36" t="s">
        <v>12041</v>
      </c>
      <c r="H815" s="40" t="s">
        <v>12042</v>
      </c>
      <c r="I815" s="44">
        <v>40499.919999999998</v>
      </c>
      <c r="J815" s="40" t="s">
        <v>7391</v>
      </c>
      <c r="K815" s="40" t="s">
        <v>12043</v>
      </c>
      <c r="L815" s="40" t="s">
        <v>7491</v>
      </c>
      <c r="M815" s="42" t="s">
        <v>7420</v>
      </c>
      <c r="N815" s="40" t="s">
        <v>7852</v>
      </c>
      <c r="O815" s="23">
        <v>0</v>
      </c>
      <c r="P815" s="23">
        <v>40499.919999999998</v>
      </c>
      <c r="Q815" s="23">
        <v>0</v>
      </c>
      <c r="R815" s="24">
        <v>0</v>
      </c>
      <c r="S815" s="25">
        <v>0</v>
      </c>
      <c r="T815" s="32"/>
      <c r="U815" s="22" t="str">
        <f>IFERROR(VLOOKUP(B815,[1]Planilha1!$A$1:$B$34,2,FALSE),"Liberado")</f>
        <v>Liberado</v>
      </c>
      <c r="V815" s="45"/>
      <c r="W815" s="45"/>
      <c r="X815" s="45"/>
      <c r="Y815" s="45"/>
      <c r="Z815" s="45"/>
      <c r="AA815" s="45"/>
      <c r="AB815" s="45"/>
      <c r="AC815" s="45"/>
      <c r="AD815" s="45"/>
      <c r="AE815" s="45"/>
      <c r="AF815" s="45"/>
      <c r="AG815" s="45"/>
      <c r="AH815" s="45"/>
      <c r="AI815" s="45"/>
      <c r="AJ815" s="45"/>
      <c r="AK815" s="45"/>
      <c r="AL815" s="45"/>
      <c r="AM815" s="45"/>
      <c r="AN815" s="45"/>
      <c r="AO815" s="45"/>
      <c r="AP815" s="45"/>
      <c r="AQ815" s="45"/>
      <c r="AR815" s="45"/>
      <c r="AS815" s="45"/>
      <c r="AT815" s="45"/>
      <c r="AU815" s="45"/>
      <c r="AV815" s="45"/>
      <c r="AW815" s="45"/>
      <c r="AX815" s="45"/>
      <c r="AY815" s="45"/>
      <c r="AZ815" s="45"/>
      <c r="BA815" s="45"/>
    </row>
    <row r="816" spans="1:53" s="21" customFormat="1" ht="20.100000000000001" customHeight="1" x14ac:dyDescent="0.2">
      <c r="A816" s="40" t="s">
        <v>189</v>
      </c>
      <c r="B816" s="41" t="s">
        <v>312</v>
      </c>
      <c r="C816" s="14">
        <v>1</v>
      </c>
      <c r="D816" s="40" t="s">
        <v>2222</v>
      </c>
      <c r="E816" s="42" t="s">
        <v>2220</v>
      </c>
      <c r="F816" s="43" t="s">
        <v>7389</v>
      </c>
      <c r="G816" s="36">
        <v>38810611</v>
      </c>
      <c r="H816" s="40" t="s">
        <v>2222</v>
      </c>
      <c r="I816" s="44">
        <v>70248.33</v>
      </c>
      <c r="J816" s="40" t="s">
        <v>7400</v>
      </c>
      <c r="K816" s="40" t="s">
        <v>7415</v>
      </c>
      <c r="L816" s="40" t="s">
        <v>7416</v>
      </c>
      <c r="M816" s="42" t="s">
        <v>40</v>
      </c>
      <c r="N816" s="40" t="s">
        <v>7852</v>
      </c>
      <c r="O816" s="23">
        <v>0</v>
      </c>
      <c r="P816" s="23">
        <v>70248.33</v>
      </c>
      <c r="Q816" s="23">
        <v>0</v>
      </c>
      <c r="R816" s="24">
        <v>0</v>
      </c>
      <c r="S816" s="25">
        <v>0</v>
      </c>
      <c r="T816" s="32"/>
      <c r="U816" s="22" t="str">
        <f>IFERROR(VLOOKUP(B816,[1]Planilha1!$A$1:$B$34,2,FALSE),"Liberado")</f>
        <v>Liberado</v>
      </c>
      <c r="V816" s="45"/>
      <c r="W816" s="45"/>
      <c r="X816" s="45"/>
      <c r="Y816" s="45"/>
      <c r="Z816" s="45"/>
      <c r="AA816" s="45"/>
      <c r="AB816" s="45"/>
      <c r="AC816" s="45"/>
      <c r="AD816" s="45"/>
      <c r="AE816" s="45"/>
      <c r="AF816" s="45"/>
      <c r="AG816" s="45"/>
      <c r="AH816" s="45"/>
      <c r="AI816" s="45"/>
      <c r="AJ816" s="45"/>
      <c r="AK816" s="45"/>
      <c r="AL816" s="45"/>
      <c r="AM816" s="45"/>
      <c r="AN816" s="45"/>
      <c r="AO816" s="45"/>
      <c r="AP816" s="45"/>
      <c r="AQ816" s="45"/>
      <c r="AR816" s="45"/>
      <c r="AS816" s="45"/>
      <c r="AT816" s="45"/>
      <c r="AU816" s="45"/>
      <c r="AV816" s="45"/>
      <c r="AW816" s="45"/>
      <c r="AX816" s="45"/>
      <c r="AY816" s="45"/>
      <c r="AZ816" s="45"/>
      <c r="BA816" s="45"/>
    </row>
    <row r="817" spans="1:53" s="21" customFormat="1" ht="20.100000000000001" customHeight="1" x14ac:dyDescent="0.2">
      <c r="A817" s="40" t="s">
        <v>194</v>
      </c>
      <c r="B817" s="41" t="s">
        <v>312</v>
      </c>
      <c r="C817" s="14">
        <v>1</v>
      </c>
      <c r="D817" s="40" t="s">
        <v>2221</v>
      </c>
      <c r="E817" s="42" t="s">
        <v>2220</v>
      </c>
      <c r="F817" s="43" t="s">
        <v>7389</v>
      </c>
      <c r="G817" s="36" t="s">
        <v>7455</v>
      </c>
      <c r="H817" s="40" t="s">
        <v>2221</v>
      </c>
      <c r="I817" s="44">
        <v>244.45</v>
      </c>
      <c r="J817" s="40" t="s">
        <v>7400</v>
      </c>
      <c r="K817" s="40" t="s">
        <v>7456</v>
      </c>
      <c r="L817" s="40" t="s">
        <v>7402</v>
      </c>
      <c r="M817" s="42" t="s">
        <v>40</v>
      </c>
      <c r="N817" s="40" t="s">
        <v>7403</v>
      </c>
      <c r="O817" s="23">
        <v>0</v>
      </c>
      <c r="P817" s="23">
        <v>0</v>
      </c>
      <c r="Q817" s="23">
        <v>244.45</v>
      </c>
      <c r="R817" s="24">
        <v>0</v>
      </c>
      <c r="S817" s="25">
        <v>0</v>
      </c>
      <c r="T817" s="32"/>
      <c r="U817" s="22" t="str">
        <f>IFERROR(VLOOKUP(B817,[1]Planilha1!$A$1:$B$34,2,FALSE),"Liberado")</f>
        <v>Liberado</v>
      </c>
      <c r="V817" s="45"/>
      <c r="W817" s="45"/>
      <c r="X817" s="45"/>
      <c r="Y817" s="45"/>
      <c r="Z817" s="45"/>
      <c r="AA817" s="45"/>
      <c r="AB817" s="45"/>
      <c r="AC817" s="45"/>
      <c r="AD817" s="45"/>
      <c r="AE817" s="45"/>
      <c r="AF817" s="45"/>
      <c r="AG817" s="45"/>
      <c r="AH817" s="45"/>
      <c r="AI817" s="45"/>
      <c r="AJ817" s="45"/>
      <c r="AK817" s="45"/>
      <c r="AL817" s="45"/>
      <c r="AM817" s="45"/>
      <c r="AN817" s="45"/>
      <c r="AO817" s="45"/>
      <c r="AP817" s="45"/>
      <c r="AQ817" s="45"/>
      <c r="AR817" s="45"/>
      <c r="AS817" s="45"/>
      <c r="AT817" s="45"/>
      <c r="AU817" s="45"/>
      <c r="AV817" s="45"/>
      <c r="AW817" s="45"/>
      <c r="AX817" s="45"/>
      <c r="AY817" s="45"/>
      <c r="AZ817" s="45"/>
      <c r="BA817" s="45"/>
    </row>
    <row r="818" spans="1:53" s="21" customFormat="1" ht="20.100000000000001" customHeight="1" x14ac:dyDescent="0.2">
      <c r="A818" s="40" t="s">
        <v>195</v>
      </c>
      <c r="B818" s="41" t="s">
        <v>312</v>
      </c>
      <c r="C818" s="14">
        <v>1</v>
      </c>
      <c r="D818" s="40" t="s">
        <v>2222</v>
      </c>
      <c r="E818" s="42" t="s">
        <v>2220</v>
      </c>
      <c r="F818" s="43" t="s">
        <v>7389</v>
      </c>
      <c r="G818" s="36">
        <v>38810646</v>
      </c>
      <c r="H818" s="40" t="s">
        <v>2222</v>
      </c>
      <c r="I818" s="44">
        <v>81723.17</v>
      </c>
      <c r="J818" s="40" t="s">
        <v>7400</v>
      </c>
      <c r="K818" s="40" t="s">
        <v>7415</v>
      </c>
      <c r="L818" s="40" t="s">
        <v>7416</v>
      </c>
      <c r="M818" s="42" t="s">
        <v>40</v>
      </c>
      <c r="N818" s="40" t="s">
        <v>7852</v>
      </c>
      <c r="O818" s="23">
        <v>0</v>
      </c>
      <c r="P818" s="23">
        <v>81723.17</v>
      </c>
      <c r="Q818" s="23">
        <v>0</v>
      </c>
      <c r="R818" s="24">
        <v>0</v>
      </c>
      <c r="S818" s="25">
        <v>0</v>
      </c>
      <c r="T818" s="32"/>
      <c r="U818" s="22" t="str">
        <f>IFERROR(VLOOKUP(B818,[1]Planilha1!$A$1:$B$34,2,FALSE),"Liberado")</f>
        <v>Liberado</v>
      </c>
      <c r="V818" s="45"/>
      <c r="W818" s="45"/>
      <c r="X818" s="45"/>
      <c r="Y818" s="45"/>
      <c r="Z818" s="45"/>
      <c r="AA818" s="45"/>
      <c r="AB818" s="45"/>
      <c r="AC818" s="45"/>
      <c r="AD818" s="45"/>
      <c r="AE818" s="45"/>
      <c r="AF818" s="45"/>
      <c r="AG818" s="45"/>
      <c r="AH818" s="45"/>
      <c r="AI818" s="45"/>
      <c r="AJ818" s="45"/>
      <c r="AK818" s="45"/>
      <c r="AL818" s="45"/>
      <c r="AM818" s="45"/>
      <c r="AN818" s="45"/>
      <c r="AO818" s="45"/>
      <c r="AP818" s="45"/>
      <c r="AQ818" s="45"/>
      <c r="AR818" s="45"/>
      <c r="AS818" s="45"/>
      <c r="AT818" s="45"/>
      <c r="AU818" s="45"/>
      <c r="AV818" s="45"/>
      <c r="AW818" s="45"/>
      <c r="AX818" s="45"/>
      <c r="AY818" s="45"/>
      <c r="AZ818" s="45"/>
      <c r="BA818" s="45"/>
    </row>
    <row r="819" spans="1:53" s="21" customFormat="1" ht="20.100000000000001" customHeight="1" x14ac:dyDescent="0.2">
      <c r="A819" s="12" t="s">
        <v>76</v>
      </c>
      <c r="B819" s="18" t="s">
        <v>258</v>
      </c>
      <c r="C819" s="12" t="s">
        <v>331</v>
      </c>
      <c r="D819" s="12" t="s">
        <v>366</v>
      </c>
      <c r="E819" s="19" t="s">
        <v>5</v>
      </c>
      <c r="F819" s="19" t="s">
        <v>2244</v>
      </c>
      <c r="G819" s="19" t="s">
        <v>2428</v>
      </c>
      <c r="H819" s="12" t="s">
        <v>2429</v>
      </c>
      <c r="I819" s="20">
        <v>25000</v>
      </c>
      <c r="J819" s="12" t="s">
        <v>2325</v>
      </c>
      <c r="K819" s="12" t="s">
        <v>2430</v>
      </c>
      <c r="L819" s="12" t="s">
        <v>7881</v>
      </c>
      <c r="M819" s="12"/>
      <c r="N819" s="12" t="s">
        <v>7993</v>
      </c>
      <c r="O819" s="20">
        <v>10000</v>
      </c>
      <c r="P819" s="20">
        <v>0</v>
      </c>
      <c r="Q819" s="20">
        <v>0</v>
      </c>
      <c r="R819" s="20">
        <v>0</v>
      </c>
      <c r="S819" s="20">
        <v>680</v>
      </c>
      <c r="U819" s="22" t="str">
        <f>IFERROR(VLOOKUP(B819,[1]Planilha1!$A$1:$B$34,2,FALSE),"Liberado")</f>
        <v>Liberado</v>
      </c>
    </row>
    <row r="820" spans="1:53" s="21" customFormat="1" ht="20.100000000000001" customHeight="1" x14ac:dyDescent="0.2">
      <c r="A820" s="12" t="s">
        <v>76</v>
      </c>
      <c r="B820" s="18" t="s">
        <v>258</v>
      </c>
      <c r="C820" s="12" t="s">
        <v>397</v>
      </c>
      <c r="D820" s="12" t="s">
        <v>8127</v>
      </c>
      <c r="E820" s="19" t="s">
        <v>5</v>
      </c>
      <c r="F820" s="19" t="s">
        <v>2273</v>
      </c>
      <c r="G820" s="19" t="s">
        <v>8128</v>
      </c>
      <c r="H820" s="12" t="s">
        <v>8129</v>
      </c>
      <c r="I820" s="20">
        <v>6000</v>
      </c>
      <c r="J820" s="12" t="s">
        <v>2247</v>
      </c>
      <c r="K820" s="12" t="s">
        <v>8130</v>
      </c>
      <c r="L820" s="12" t="s">
        <v>2288</v>
      </c>
      <c r="M820" s="12" t="s">
        <v>8131</v>
      </c>
      <c r="N820" s="12" t="s">
        <v>8132</v>
      </c>
      <c r="O820" s="20">
        <v>0</v>
      </c>
      <c r="P820" s="20">
        <v>8000</v>
      </c>
      <c r="Q820" s="20">
        <v>0</v>
      </c>
      <c r="R820" s="20">
        <v>0</v>
      </c>
      <c r="S820" s="20">
        <v>0</v>
      </c>
      <c r="U820" s="22" t="str">
        <f>IFERROR(VLOOKUP(B820,[1]Planilha1!$A$1:$B$34,2,FALSE),"Liberado")</f>
        <v>Liberado</v>
      </c>
    </row>
    <row r="821" spans="1:53" s="21" customFormat="1" ht="20.100000000000001" customHeight="1" x14ac:dyDescent="0.2">
      <c r="A821" s="12" t="s">
        <v>76</v>
      </c>
      <c r="B821" s="18" t="s">
        <v>258</v>
      </c>
      <c r="C821" s="12" t="s">
        <v>602</v>
      </c>
      <c r="D821" s="12" t="s">
        <v>612</v>
      </c>
      <c r="E821" s="19" t="s">
        <v>5</v>
      </c>
      <c r="F821" s="19" t="s">
        <v>2273</v>
      </c>
      <c r="G821" s="19" t="s">
        <v>3263</v>
      </c>
      <c r="H821" s="12" t="s">
        <v>3264</v>
      </c>
      <c r="I821" s="20">
        <v>28960</v>
      </c>
      <c r="J821" s="12" t="s">
        <v>2247</v>
      </c>
      <c r="K821" s="12" t="s">
        <v>3265</v>
      </c>
      <c r="L821" s="12" t="s">
        <v>8414</v>
      </c>
      <c r="M821" s="12"/>
      <c r="N821" s="12" t="s">
        <v>3266</v>
      </c>
      <c r="O821" s="20">
        <v>0</v>
      </c>
      <c r="P821" s="20">
        <v>12000</v>
      </c>
      <c r="Q821" s="20">
        <v>0</v>
      </c>
      <c r="R821" s="20">
        <v>0</v>
      </c>
      <c r="S821" s="20">
        <v>960</v>
      </c>
      <c r="U821" s="22" t="str">
        <f>IFERROR(VLOOKUP(B821,[1]Planilha1!$A$1:$B$34,2,FALSE),"Liberado")</f>
        <v>Liberado</v>
      </c>
    </row>
    <row r="822" spans="1:53" s="21" customFormat="1" ht="20.100000000000001" customHeight="1" x14ac:dyDescent="0.2">
      <c r="A822" s="12" t="s">
        <v>76</v>
      </c>
      <c r="B822" s="18" t="s">
        <v>258</v>
      </c>
      <c r="C822" s="12" t="s">
        <v>318</v>
      </c>
      <c r="D822" s="12" t="s">
        <v>1074</v>
      </c>
      <c r="E822" s="19" t="s">
        <v>5</v>
      </c>
      <c r="F822" s="19" t="s">
        <v>2279</v>
      </c>
      <c r="G822" s="19" t="s">
        <v>4497</v>
      </c>
      <c r="H822" s="12" t="s">
        <v>2387</v>
      </c>
      <c r="I822" s="20">
        <v>5100</v>
      </c>
      <c r="J822" s="12" t="s">
        <v>2325</v>
      </c>
      <c r="K822" s="12" t="s">
        <v>4498</v>
      </c>
      <c r="L822" s="12" t="s">
        <v>2334</v>
      </c>
      <c r="M822" s="12"/>
      <c r="N822" s="12" t="s">
        <v>9110</v>
      </c>
      <c r="O822" s="23">
        <v>5100</v>
      </c>
      <c r="P822" s="23">
        <v>0</v>
      </c>
      <c r="Q822" s="23">
        <v>0</v>
      </c>
      <c r="R822" s="24">
        <v>0</v>
      </c>
      <c r="S822" s="25">
        <v>960</v>
      </c>
      <c r="U822" s="22" t="str">
        <f>IFERROR(VLOOKUP(B822,[1]Planilha1!$A$1:$B$34,2,FALSE),"Liberado")</f>
        <v>Liberado</v>
      </c>
    </row>
    <row r="823" spans="1:53" s="21" customFormat="1" ht="20.100000000000001" customHeight="1" x14ac:dyDescent="0.2">
      <c r="A823" s="40" t="s">
        <v>196</v>
      </c>
      <c r="B823" s="41" t="s">
        <v>258</v>
      </c>
      <c r="C823" s="14">
        <v>1</v>
      </c>
      <c r="D823" s="40" t="s">
        <v>2221</v>
      </c>
      <c r="E823" s="42" t="s">
        <v>2220</v>
      </c>
      <c r="F823" s="43" t="s">
        <v>7389</v>
      </c>
      <c r="G823" s="36" t="s">
        <v>7457</v>
      </c>
      <c r="H823" s="40" t="s">
        <v>2221</v>
      </c>
      <c r="I823" s="44">
        <v>499110.61</v>
      </c>
      <c r="J823" s="40" t="s">
        <v>7391</v>
      </c>
      <c r="K823" s="40" t="s">
        <v>7458</v>
      </c>
      <c r="L823" s="40" t="s">
        <v>7459</v>
      </c>
      <c r="M823" s="42" t="s">
        <v>40</v>
      </c>
      <c r="N823" s="40" t="s">
        <v>7852</v>
      </c>
      <c r="O823" s="23">
        <v>0</v>
      </c>
      <c r="P823" s="23">
        <v>499110.61</v>
      </c>
      <c r="Q823" s="23">
        <v>0</v>
      </c>
      <c r="R823" s="24">
        <v>0</v>
      </c>
      <c r="S823" s="25">
        <v>0</v>
      </c>
      <c r="T823" s="32"/>
      <c r="U823" s="22" t="str">
        <f>IFERROR(VLOOKUP(B823,[1]Planilha1!$A$1:$B$34,2,FALSE),"Liberado")</f>
        <v>Liberado</v>
      </c>
      <c r="V823" s="45"/>
      <c r="W823" s="45"/>
      <c r="X823" s="45"/>
      <c r="Y823" s="45"/>
      <c r="Z823" s="45"/>
      <c r="AA823" s="45"/>
      <c r="AB823" s="45"/>
      <c r="AC823" s="45"/>
      <c r="AD823" s="45"/>
      <c r="AE823" s="45"/>
      <c r="AF823" s="45"/>
      <c r="AG823" s="45"/>
      <c r="AH823" s="45"/>
      <c r="AI823" s="45"/>
      <c r="AJ823" s="45"/>
      <c r="AK823" s="45"/>
      <c r="AL823" s="45"/>
      <c r="AM823" s="45"/>
      <c r="AN823" s="45"/>
      <c r="AO823" s="45"/>
      <c r="AP823" s="45"/>
      <c r="AQ823" s="45"/>
      <c r="AR823" s="45"/>
      <c r="AS823" s="45"/>
      <c r="AT823" s="45"/>
      <c r="AU823" s="45"/>
      <c r="AV823" s="45"/>
      <c r="AW823" s="45"/>
      <c r="AX823" s="45"/>
      <c r="AY823" s="45"/>
      <c r="AZ823" s="45"/>
      <c r="BA823" s="45"/>
    </row>
    <row r="824" spans="1:53" s="21" customFormat="1" ht="20.100000000000001" customHeight="1" x14ac:dyDescent="0.2">
      <c r="A824" s="40" t="s">
        <v>197</v>
      </c>
      <c r="B824" s="41" t="s">
        <v>258</v>
      </c>
      <c r="C824" s="14">
        <v>1</v>
      </c>
      <c r="D824" s="40" t="s">
        <v>2222</v>
      </c>
      <c r="E824" s="42" t="s">
        <v>2220</v>
      </c>
      <c r="F824" s="43" t="s">
        <v>7389</v>
      </c>
      <c r="G824" s="36">
        <v>38810549</v>
      </c>
      <c r="H824" s="40" t="s">
        <v>2222</v>
      </c>
      <c r="I824" s="44">
        <v>250056.21999999997</v>
      </c>
      <c r="J824" s="40" t="s">
        <v>7400</v>
      </c>
      <c r="K824" s="40" t="s">
        <v>7415</v>
      </c>
      <c r="L824" s="40" t="s">
        <v>7416</v>
      </c>
      <c r="M824" s="42" t="s">
        <v>40</v>
      </c>
      <c r="N824" s="40" t="s">
        <v>7852</v>
      </c>
      <c r="O824" s="23">
        <v>0</v>
      </c>
      <c r="P824" s="23">
        <v>250056.21999999997</v>
      </c>
      <c r="Q824" s="23">
        <v>0</v>
      </c>
      <c r="R824" s="24">
        <v>0</v>
      </c>
      <c r="S824" s="25">
        <v>0</v>
      </c>
      <c r="T824" s="32"/>
      <c r="U824" s="22" t="str">
        <f>IFERROR(VLOOKUP(B824,[1]Planilha1!$A$1:$B$34,2,FALSE),"Liberado")</f>
        <v>Liberado</v>
      </c>
      <c r="V824" s="45"/>
      <c r="W824" s="45"/>
      <c r="X824" s="45"/>
      <c r="Y824" s="45"/>
      <c r="Z824" s="45"/>
      <c r="AA824" s="45"/>
      <c r="AB824" s="45"/>
      <c r="AC824" s="45"/>
      <c r="AD824" s="45"/>
      <c r="AE824" s="45"/>
      <c r="AF824" s="45"/>
      <c r="AG824" s="45"/>
      <c r="AH824" s="45"/>
      <c r="AI824" s="45"/>
      <c r="AJ824" s="45"/>
      <c r="AK824" s="45"/>
      <c r="AL824" s="45"/>
      <c r="AM824" s="45"/>
      <c r="AN824" s="45"/>
      <c r="AO824" s="45"/>
      <c r="AP824" s="45"/>
      <c r="AQ824" s="45"/>
      <c r="AR824" s="45"/>
      <c r="AS824" s="45"/>
      <c r="AT824" s="45"/>
      <c r="AU824" s="45"/>
      <c r="AV824" s="45"/>
      <c r="AW824" s="45"/>
      <c r="AX824" s="45"/>
      <c r="AY824" s="45"/>
      <c r="AZ824" s="45"/>
      <c r="BA824" s="45"/>
    </row>
    <row r="825" spans="1:53" s="21" customFormat="1" ht="20.100000000000001" customHeight="1" x14ac:dyDescent="0.2">
      <c r="A825" s="12" t="s">
        <v>88</v>
      </c>
      <c r="B825" s="18" t="s">
        <v>276</v>
      </c>
      <c r="C825" s="12" t="s">
        <v>411</v>
      </c>
      <c r="D825" s="12" t="s">
        <v>417</v>
      </c>
      <c r="E825" s="19" t="s">
        <v>5</v>
      </c>
      <c r="F825" s="19" t="s">
        <v>2273</v>
      </c>
      <c r="G825" s="19" t="s">
        <v>2618</v>
      </c>
      <c r="H825" s="12" t="s">
        <v>2619</v>
      </c>
      <c r="I825" s="20">
        <v>10000</v>
      </c>
      <c r="J825" s="12" t="s">
        <v>2258</v>
      </c>
      <c r="K825" s="12" t="s">
        <v>2620</v>
      </c>
      <c r="L825" s="12" t="s">
        <v>2260</v>
      </c>
      <c r="M825" s="12"/>
      <c r="N825" s="12" t="s">
        <v>2621</v>
      </c>
      <c r="O825" s="20">
        <v>0</v>
      </c>
      <c r="P825" s="20">
        <v>10000</v>
      </c>
      <c r="Q825" s="20">
        <v>0</v>
      </c>
      <c r="R825" s="20">
        <v>0</v>
      </c>
      <c r="S825" s="20">
        <v>1000</v>
      </c>
      <c r="U825" s="22" t="str">
        <f>IFERROR(VLOOKUP(B825,[1]Planilha1!$A$1:$B$34,2,FALSE),"Liberado")</f>
        <v>Liberado</v>
      </c>
    </row>
    <row r="826" spans="1:53" s="21" customFormat="1" ht="20.100000000000001" customHeight="1" x14ac:dyDescent="0.2">
      <c r="A826" s="12" t="s">
        <v>88</v>
      </c>
      <c r="B826" s="18" t="s">
        <v>276</v>
      </c>
      <c r="C826" s="12" t="s">
        <v>519</v>
      </c>
      <c r="D826" s="12" t="s">
        <v>8315</v>
      </c>
      <c r="E826" s="19" t="s">
        <v>5</v>
      </c>
      <c r="F826" s="19" t="s">
        <v>7761</v>
      </c>
      <c r="G826" s="19" t="s">
        <v>8316</v>
      </c>
      <c r="H826" s="12" t="s">
        <v>8317</v>
      </c>
      <c r="I826" s="20">
        <v>8712.5</v>
      </c>
      <c r="J826" s="12" t="s">
        <v>2247</v>
      </c>
      <c r="K826" s="12" t="s">
        <v>8318</v>
      </c>
      <c r="L826" s="12" t="s">
        <v>2322</v>
      </c>
      <c r="M826" s="12"/>
      <c r="N826" s="12" t="s">
        <v>8319</v>
      </c>
      <c r="O826" s="20">
        <v>0</v>
      </c>
      <c r="P826" s="20">
        <v>10157</v>
      </c>
      <c r="Q826" s="20">
        <v>0</v>
      </c>
      <c r="R826" s="20">
        <v>0</v>
      </c>
      <c r="S826" s="20">
        <v>96</v>
      </c>
      <c r="U826" s="22" t="str">
        <f>IFERROR(VLOOKUP(B826,[1]Planilha1!$A$1:$B$34,2,FALSE),"Liberado")</f>
        <v>Liberado</v>
      </c>
    </row>
    <row r="827" spans="1:53" s="21" customFormat="1" ht="20.100000000000001" customHeight="1" x14ac:dyDescent="0.2">
      <c r="A827" s="12" t="s">
        <v>88</v>
      </c>
      <c r="B827" s="18" t="s">
        <v>276</v>
      </c>
      <c r="C827" s="12" t="s">
        <v>602</v>
      </c>
      <c r="D827" s="12" t="s">
        <v>609</v>
      </c>
      <c r="E827" s="19" t="s">
        <v>5</v>
      </c>
      <c r="F827" s="19" t="s">
        <v>2549</v>
      </c>
      <c r="G827" s="19" t="s">
        <v>3256</v>
      </c>
      <c r="H827" s="12" t="s">
        <v>3257</v>
      </c>
      <c r="I827" s="20">
        <v>3038.71</v>
      </c>
      <c r="J827" s="12" t="s">
        <v>2325</v>
      </c>
      <c r="K827" s="12" t="s">
        <v>3258</v>
      </c>
      <c r="L827" s="12" t="s">
        <v>2334</v>
      </c>
      <c r="M827" s="12"/>
      <c r="N827" s="12" t="s">
        <v>8337</v>
      </c>
      <c r="O827" s="20">
        <v>10000</v>
      </c>
      <c r="P827" s="20">
        <v>0</v>
      </c>
      <c r="Q827" s="20">
        <v>0</v>
      </c>
      <c r="R827" s="20">
        <v>0</v>
      </c>
      <c r="S827" s="20">
        <v>1920</v>
      </c>
      <c r="U827" s="22" t="str">
        <f>IFERROR(VLOOKUP(B827,[1]Planilha1!$A$1:$B$34,2,FALSE),"Liberado")</f>
        <v>Liberado</v>
      </c>
    </row>
    <row r="828" spans="1:53" s="21" customFormat="1" ht="20.100000000000001" customHeight="1" x14ac:dyDescent="0.2">
      <c r="A828" s="12" t="s">
        <v>88</v>
      </c>
      <c r="B828" s="18" t="s">
        <v>276</v>
      </c>
      <c r="C828" s="12" t="s">
        <v>602</v>
      </c>
      <c r="D828" s="12" t="s">
        <v>611</v>
      </c>
      <c r="E828" s="19" t="s">
        <v>5</v>
      </c>
      <c r="F828" s="19" t="s">
        <v>2355</v>
      </c>
      <c r="G828" s="19" t="s">
        <v>3261</v>
      </c>
      <c r="H828" s="12" t="s">
        <v>2499</v>
      </c>
      <c r="I828" s="20">
        <v>1384</v>
      </c>
      <c r="J828" s="12" t="s">
        <v>2325</v>
      </c>
      <c r="K828" s="12" t="s">
        <v>3262</v>
      </c>
      <c r="L828" s="12" t="s">
        <v>7926</v>
      </c>
      <c r="M828" s="12"/>
      <c r="N828" s="12" t="s">
        <v>7927</v>
      </c>
      <c r="O828" s="20">
        <v>0</v>
      </c>
      <c r="P828" s="20">
        <v>10000</v>
      </c>
      <c r="Q828" s="20">
        <v>0</v>
      </c>
      <c r="R828" s="20">
        <v>0</v>
      </c>
      <c r="S828" s="20">
        <v>1560</v>
      </c>
      <c r="U828" s="22" t="str">
        <f>IFERROR(VLOOKUP(B828,[1]Planilha1!$A$1:$B$34,2,FALSE),"Liberado")</f>
        <v>Liberado</v>
      </c>
    </row>
    <row r="829" spans="1:53" s="21" customFormat="1" ht="20.100000000000001" customHeight="1" x14ac:dyDescent="0.2">
      <c r="A829" s="12" t="s">
        <v>88</v>
      </c>
      <c r="B829" s="18" t="s">
        <v>276</v>
      </c>
      <c r="C829" s="12" t="s">
        <v>602</v>
      </c>
      <c r="D829" s="12" t="s">
        <v>8408</v>
      </c>
      <c r="E829" s="19" t="s">
        <v>5</v>
      </c>
      <c r="F829" s="19" t="s">
        <v>2244</v>
      </c>
      <c r="G829" s="19" t="s">
        <v>8409</v>
      </c>
      <c r="H829" s="12" t="s">
        <v>8410</v>
      </c>
      <c r="I829" s="20">
        <v>8737.5</v>
      </c>
      <c r="J829" s="12" t="s">
        <v>2247</v>
      </c>
      <c r="K829" s="12" t="s">
        <v>8411</v>
      </c>
      <c r="L829" s="12" t="s">
        <v>8412</v>
      </c>
      <c r="M829" s="12"/>
      <c r="N829" s="12" t="s">
        <v>8413</v>
      </c>
      <c r="O829" s="20">
        <v>0</v>
      </c>
      <c r="P829" s="20">
        <v>8000</v>
      </c>
      <c r="Q829" s="20">
        <v>0</v>
      </c>
      <c r="R829" s="20">
        <v>0</v>
      </c>
      <c r="S829" s="20">
        <v>0</v>
      </c>
      <c r="U829" s="22" t="str">
        <f>IFERROR(VLOOKUP(B829,[1]Planilha1!$A$1:$B$34,2,FALSE),"Liberado")</f>
        <v>Liberado</v>
      </c>
    </row>
    <row r="830" spans="1:53" s="21" customFormat="1" ht="20.100000000000001" customHeight="1" x14ac:dyDescent="0.2">
      <c r="A830" s="12" t="s">
        <v>88</v>
      </c>
      <c r="B830" s="18" t="s">
        <v>276</v>
      </c>
      <c r="C830" s="12" t="s">
        <v>602</v>
      </c>
      <c r="D830" s="12" t="s">
        <v>613</v>
      </c>
      <c r="E830" s="19" t="s">
        <v>5</v>
      </c>
      <c r="F830" s="19" t="s">
        <v>2244</v>
      </c>
      <c r="G830" s="19" t="s">
        <v>3268</v>
      </c>
      <c r="H830" s="12" t="s">
        <v>3269</v>
      </c>
      <c r="I830" s="20">
        <v>20000</v>
      </c>
      <c r="J830" s="12" t="s">
        <v>2247</v>
      </c>
      <c r="K830" s="12" t="s">
        <v>3270</v>
      </c>
      <c r="L830" s="12" t="s">
        <v>2249</v>
      </c>
      <c r="M830" s="12"/>
      <c r="N830" s="12" t="s">
        <v>2323</v>
      </c>
      <c r="O830" s="20">
        <v>0</v>
      </c>
      <c r="P830" s="20">
        <v>12000</v>
      </c>
      <c r="Q830" s="20">
        <v>0</v>
      </c>
      <c r="R830" s="20">
        <v>0</v>
      </c>
      <c r="S830" s="20">
        <v>1040</v>
      </c>
      <c r="U830" s="22" t="str">
        <f>IFERROR(VLOOKUP(B830,[1]Planilha1!$A$1:$B$34,2,FALSE),"Liberado")</f>
        <v>Liberado</v>
      </c>
    </row>
    <row r="831" spans="1:53" s="21" customFormat="1" ht="20.100000000000001" customHeight="1" x14ac:dyDescent="0.2">
      <c r="A831" s="12" t="s">
        <v>88</v>
      </c>
      <c r="B831" s="18" t="s">
        <v>276</v>
      </c>
      <c r="C831" s="12" t="s">
        <v>602</v>
      </c>
      <c r="D831" s="12" t="s">
        <v>616</v>
      </c>
      <c r="E831" s="19" t="s">
        <v>5</v>
      </c>
      <c r="F831" s="19" t="s">
        <v>2244</v>
      </c>
      <c r="G831" s="19" t="s">
        <v>3278</v>
      </c>
      <c r="H831" s="12" t="s">
        <v>3279</v>
      </c>
      <c r="I831" s="20">
        <v>100</v>
      </c>
      <c r="J831" s="12" t="s">
        <v>2258</v>
      </c>
      <c r="K831" s="12" t="s">
        <v>3280</v>
      </c>
      <c r="L831" s="12" t="s">
        <v>2368</v>
      </c>
      <c r="M831" s="12"/>
      <c r="N831" s="12" t="s">
        <v>3281</v>
      </c>
      <c r="O831" s="20">
        <v>0</v>
      </c>
      <c r="P831" s="20">
        <v>10000</v>
      </c>
      <c r="Q831" s="20">
        <v>0</v>
      </c>
      <c r="R831" s="20">
        <v>0</v>
      </c>
      <c r="S831" s="20">
        <v>1160</v>
      </c>
      <c r="U831" s="22" t="str">
        <f>IFERROR(VLOOKUP(B831,[1]Planilha1!$A$1:$B$34,2,FALSE),"Liberado")</f>
        <v>Liberado</v>
      </c>
    </row>
    <row r="832" spans="1:53" s="21" customFormat="1" ht="20.100000000000001" customHeight="1" x14ac:dyDescent="0.2">
      <c r="A832" s="12" t="s">
        <v>88</v>
      </c>
      <c r="B832" s="18" t="s">
        <v>276</v>
      </c>
      <c r="C832" s="12" t="s">
        <v>602</v>
      </c>
      <c r="D832" s="12" t="s">
        <v>621</v>
      </c>
      <c r="E832" s="19" t="s">
        <v>5</v>
      </c>
      <c r="F832" s="19" t="s">
        <v>2355</v>
      </c>
      <c r="G832" s="19" t="s">
        <v>3296</v>
      </c>
      <c r="H832" s="12" t="s">
        <v>2615</v>
      </c>
      <c r="I832" s="20">
        <v>7717.5</v>
      </c>
      <c r="J832" s="12" t="s">
        <v>2325</v>
      </c>
      <c r="K832" s="12" t="s">
        <v>3297</v>
      </c>
      <c r="L832" s="12" t="s">
        <v>2260</v>
      </c>
      <c r="M832" s="12"/>
      <c r="N832" s="12" t="s">
        <v>7927</v>
      </c>
      <c r="O832" s="20">
        <v>0</v>
      </c>
      <c r="P832" s="20">
        <v>10000</v>
      </c>
      <c r="Q832" s="20">
        <v>0</v>
      </c>
      <c r="R832" s="20">
        <v>0</v>
      </c>
      <c r="S832" s="20">
        <v>1000</v>
      </c>
      <c r="U832" s="22" t="str">
        <f>IFERROR(VLOOKUP(B832,[1]Planilha1!$A$1:$B$34,2,FALSE),"Liberado")</f>
        <v>Liberado</v>
      </c>
    </row>
    <row r="833" spans="1:21" s="21" customFormat="1" ht="20.100000000000001" customHeight="1" x14ac:dyDescent="0.2">
      <c r="A833" s="12" t="s">
        <v>88</v>
      </c>
      <c r="B833" s="18" t="s">
        <v>276</v>
      </c>
      <c r="C833" s="12" t="s">
        <v>602</v>
      </c>
      <c r="D833" s="12" t="s">
        <v>8421</v>
      </c>
      <c r="E833" s="19" t="s">
        <v>5</v>
      </c>
      <c r="F833" s="19" t="s">
        <v>2244</v>
      </c>
      <c r="G833" s="19" t="s">
        <v>8422</v>
      </c>
      <c r="H833" s="12" t="s">
        <v>4540</v>
      </c>
      <c r="I833" s="20">
        <v>18740</v>
      </c>
      <c r="J833" s="12" t="s">
        <v>2325</v>
      </c>
      <c r="K833" s="12" t="s">
        <v>8423</v>
      </c>
      <c r="L833" s="12" t="s">
        <v>8424</v>
      </c>
      <c r="M833" s="12"/>
      <c r="N833" s="12" t="s">
        <v>7927</v>
      </c>
      <c r="O833" s="20">
        <v>0</v>
      </c>
      <c r="P833" s="20">
        <v>10000</v>
      </c>
      <c r="Q833" s="20">
        <v>0</v>
      </c>
      <c r="R833" s="20">
        <v>0</v>
      </c>
      <c r="S833" s="20">
        <v>160</v>
      </c>
      <c r="U833" s="22" t="str">
        <f>IFERROR(VLOOKUP(B833,[1]Planilha1!$A$1:$B$34,2,FALSE),"Liberado")</f>
        <v>Liberado</v>
      </c>
    </row>
    <row r="834" spans="1:21" s="21" customFormat="1" ht="20.100000000000001" customHeight="1" x14ac:dyDescent="0.2">
      <c r="A834" s="12" t="s">
        <v>88</v>
      </c>
      <c r="B834" s="18" t="s">
        <v>276</v>
      </c>
      <c r="C834" s="12" t="s">
        <v>634</v>
      </c>
      <c r="D834" s="12" t="s">
        <v>638</v>
      </c>
      <c r="E834" s="19" t="s">
        <v>5</v>
      </c>
      <c r="F834" s="19" t="s">
        <v>2244</v>
      </c>
      <c r="G834" s="19" t="s">
        <v>3346</v>
      </c>
      <c r="H834" s="12" t="s">
        <v>3257</v>
      </c>
      <c r="I834" s="20">
        <v>1318.14</v>
      </c>
      <c r="J834" s="12" t="s">
        <v>2325</v>
      </c>
      <c r="K834" s="12" t="s">
        <v>3347</v>
      </c>
      <c r="L834" s="12" t="s">
        <v>2334</v>
      </c>
      <c r="M834" s="12"/>
      <c r="N834" s="12" t="s">
        <v>7927</v>
      </c>
      <c r="O834" s="20">
        <v>0</v>
      </c>
      <c r="P834" s="20">
        <v>27712.080000000002</v>
      </c>
      <c r="Q834" s="20">
        <v>0</v>
      </c>
      <c r="R834" s="20">
        <v>0</v>
      </c>
      <c r="S834" s="20">
        <v>960</v>
      </c>
      <c r="U834" s="22" t="str">
        <f>IFERROR(VLOOKUP(B834,[1]Planilha1!$A$1:$B$34,2,FALSE),"Liberado")</f>
        <v>Liberado</v>
      </c>
    </row>
    <row r="835" spans="1:21" s="21" customFormat="1" ht="20.100000000000001" customHeight="1" x14ac:dyDescent="0.2">
      <c r="A835" s="12" t="s">
        <v>88</v>
      </c>
      <c r="B835" s="18" t="s">
        <v>276</v>
      </c>
      <c r="C835" s="12" t="s">
        <v>634</v>
      </c>
      <c r="D835" s="12" t="s">
        <v>644</v>
      </c>
      <c r="E835" s="19" t="s">
        <v>5</v>
      </c>
      <c r="F835" s="19" t="s">
        <v>2273</v>
      </c>
      <c r="G835" s="19" t="s">
        <v>3363</v>
      </c>
      <c r="H835" s="12" t="s">
        <v>3257</v>
      </c>
      <c r="I835" s="20">
        <v>20000</v>
      </c>
      <c r="J835" s="12" t="s">
        <v>2247</v>
      </c>
      <c r="K835" s="12" t="s">
        <v>3364</v>
      </c>
      <c r="L835" s="12" t="s">
        <v>2249</v>
      </c>
      <c r="M835" s="12"/>
      <c r="N835" s="12" t="s">
        <v>2323</v>
      </c>
      <c r="O835" s="20">
        <v>0</v>
      </c>
      <c r="P835" s="20">
        <v>15000</v>
      </c>
      <c r="Q835" s="20">
        <v>0</v>
      </c>
      <c r="R835" s="20">
        <v>0</v>
      </c>
      <c r="S835" s="20">
        <v>1040</v>
      </c>
      <c r="U835" s="22" t="str">
        <f>IFERROR(VLOOKUP(B835,[1]Planilha1!$A$1:$B$34,2,FALSE),"Liberado")</f>
        <v>Liberado</v>
      </c>
    </row>
    <row r="836" spans="1:21" s="21" customFormat="1" ht="20.100000000000001" customHeight="1" x14ac:dyDescent="0.2">
      <c r="A836" s="12" t="s">
        <v>88</v>
      </c>
      <c r="B836" s="18" t="s">
        <v>276</v>
      </c>
      <c r="C836" s="12" t="s">
        <v>649</v>
      </c>
      <c r="D836" s="12" t="s">
        <v>651</v>
      </c>
      <c r="E836" s="19" t="s">
        <v>5</v>
      </c>
      <c r="F836" s="19" t="s">
        <v>2244</v>
      </c>
      <c r="G836" s="19" t="s">
        <v>3381</v>
      </c>
      <c r="H836" s="12" t="s">
        <v>3382</v>
      </c>
      <c r="I836" s="20">
        <v>15760</v>
      </c>
      <c r="J836" s="12" t="s">
        <v>2247</v>
      </c>
      <c r="K836" s="12" t="s">
        <v>3383</v>
      </c>
      <c r="L836" s="12" t="s">
        <v>2249</v>
      </c>
      <c r="M836" s="12"/>
      <c r="N836" s="12" t="s">
        <v>2323</v>
      </c>
      <c r="O836" s="20">
        <v>0</v>
      </c>
      <c r="P836" s="20">
        <v>10000</v>
      </c>
      <c r="Q836" s="20">
        <v>0</v>
      </c>
      <c r="R836" s="20">
        <v>0</v>
      </c>
      <c r="S836" s="20">
        <v>928</v>
      </c>
      <c r="U836" s="22" t="str">
        <f>IFERROR(VLOOKUP(B836,[1]Planilha1!$A$1:$B$34,2,FALSE),"Liberado")</f>
        <v>Liberado</v>
      </c>
    </row>
    <row r="837" spans="1:21" s="21" customFormat="1" ht="20.100000000000001" customHeight="1" x14ac:dyDescent="0.2">
      <c r="A837" s="12" t="s">
        <v>88</v>
      </c>
      <c r="B837" s="18" t="s">
        <v>276</v>
      </c>
      <c r="C837" s="12" t="s">
        <v>649</v>
      </c>
      <c r="D837" s="12" t="s">
        <v>655</v>
      </c>
      <c r="E837" s="19" t="s">
        <v>5</v>
      </c>
      <c r="F837" s="19" t="s">
        <v>2355</v>
      </c>
      <c r="G837" s="19" t="s">
        <v>3394</v>
      </c>
      <c r="H837" s="12" t="s">
        <v>3395</v>
      </c>
      <c r="I837" s="20">
        <v>20000</v>
      </c>
      <c r="J837" s="12" t="s">
        <v>2270</v>
      </c>
      <c r="K837" s="12" t="s">
        <v>3379</v>
      </c>
      <c r="L837" s="12" t="s">
        <v>3000</v>
      </c>
      <c r="M837" s="12"/>
      <c r="N837" s="12" t="s">
        <v>3396</v>
      </c>
      <c r="O837" s="20">
        <v>0</v>
      </c>
      <c r="P837" s="20">
        <v>10000</v>
      </c>
      <c r="Q837" s="20">
        <v>0</v>
      </c>
      <c r="R837" s="20">
        <v>0</v>
      </c>
      <c r="S837" s="20">
        <v>657.6</v>
      </c>
      <c r="U837" s="22" t="str">
        <f>IFERROR(VLOOKUP(B837,[1]Planilha1!$A$1:$B$34,2,FALSE),"Liberado")</f>
        <v>Liberado</v>
      </c>
    </row>
    <row r="838" spans="1:21" s="21" customFormat="1" ht="20.100000000000001" customHeight="1" x14ac:dyDescent="0.2">
      <c r="A838" s="12" t="s">
        <v>88</v>
      </c>
      <c r="B838" s="18" t="s">
        <v>276</v>
      </c>
      <c r="C838" s="12" t="s">
        <v>671</v>
      </c>
      <c r="D838" s="12" t="s">
        <v>673</v>
      </c>
      <c r="E838" s="19" t="s">
        <v>5</v>
      </c>
      <c r="F838" s="19" t="s">
        <v>2273</v>
      </c>
      <c r="G838" s="19" t="s">
        <v>3451</v>
      </c>
      <c r="H838" s="12" t="s">
        <v>2352</v>
      </c>
      <c r="I838" s="20">
        <v>25000</v>
      </c>
      <c r="J838" s="12" t="s">
        <v>2325</v>
      </c>
      <c r="K838" s="12" t="s">
        <v>3452</v>
      </c>
      <c r="L838" s="12" t="s">
        <v>2304</v>
      </c>
      <c r="M838" s="12"/>
      <c r="N838" s="12" t="s">
        <v>8154</v>
      </c>
      <c r="O838" s="20">
        <v>0</v>
      </c>
      <c r="P838" s="20">
        <v>10000</v>
      </c>
      <c r="Q838" s="20">
        <v>0</v>
      </c>
      <c r="R838" s="20">
        <v>0</v>
      </c>
      <c r="S838" s="20">
        <v>880</v>
      </c>
      <c r="U838" s="22" t="str">
        <f>IFERROR(VLOOKUP(B838,[1]Planilha1!$A$1:$B$34,2,FALSE),"Liberado")</f>
        <v>Liberado</v>
      </c>
    </row>
    <row r="839" spans="1:21" s="21" customFormat="1" ht="20.100000000000001" customHeight="1" x14ac:dyDescent="0.2">
      <c r="A839" s="12" t="s">
        <v>88</v>
      </c>
      <c r="B839" s="18" t="s">
        <v>276</v>
      </c>
      <c r="C839" s="12" t="s">
        <v>689</v>
      </c>
      <c r="D839" s="12" t="s">
        <v>691</v>
      </c>
      <c r="E839" s="19" t="s">
        <v>5</v>
      </c>
      <c r="F839" s="19" t="s">
        <v>2355</v>
      </c>
      <c r="G839" s="19" t="s">
        <v>3500</v>
      </c>
      <c r="H839" s="12" t="s">
        <v>3501</v>
      </c>
      <c r="I839" s="20">
        <v>1420.5</v>
      </c>
      <c r="J839" s="12" t="s">
        <v>2325</v>
      </c>
      <c r="K839" s="12" t="s">
        <v>3502</v>
      </c>
      <c r="L839" s="12" t="s">
        <v>8027</v>
      </c>
      <c r="M839" s="12" t="s">
        <v>8509</v>
      </c>
      <c r="N839" s="12" t="s">
        <v>7927</v>
      </c>
      <c r="O839" s="20">
        <v>0</v>
      </c>
      <c r="P839" s="20">
        <v>10000</v>
      </c>
      <c r="Q839" s="20">
        <v>0</v>
      </c>
      <c r="R839" s="20">
        <v>0</v>
      </c>
      <c r="S839" s="20">
        <v>1120</v>
      </c>
      <c r="U839" s="22" t="str">
        <f>IFERROR(VLOOKUP(B839,[1]Planilha1!$A$1:$B$34,2,FALSE),"Liberado")</f>
        <v>Liberado</v>
      </c>
    </row>
    <row r="840" spans="1:21" s="21" customFormat="1" ht="20.100000000000001" customHeight="1" x14ac:dyDescent="0.2">
      <c r="A840" s="12" t="s">
        <v>88</v>
      </c>
      <c r="B840" s="18" t="s">
        <v>276</v>
      </c>
      <c r="C840" s="12" t="s">
        <v>602</v>
      </c>
      <c r="D840" s="12" t="s">
        <v>985</v>
      </c>
      <c r="E840" s="19" t="s">
        <v>5</v>
      </c>
      <c r="F840" s="19" t="s">
        <v>2549</v>
      </c>
      <c r="G840" s="19" t="s">
        <v>4267</v>
      </c>
      <c r="H840" s="12" t="s">
        <v>2454</v>
      </c>
      <c r="I840" s="20">
        <v>15000</v>
      </c>
      <c r="J840" s="12" t="s">
        <v>2325</v>
      </c>
      <c r="K840" s="12" t="s">
        <v>4268</v>
      </c>
      <c r="L840" s="12" t="s">
        <v>8967</v>
      </c>
      <c r="M840" s="12"/>
      <c r="N840" s="12" t="s">
        <v>7927</v>
      </c>
      <c r="O840" s="23">
        <v>0</v>
      </c>
      <c r="P840" s="23">
        <v>12000</v>
      </c>
      <c r="Q840" s="23">
        <v>0</v>
      </c>
      <c r="R840" s="24">
        <v>0</v>
      </c>
      <c r="S840" s="25">
        <v>1920</v>
      </c>
      <c r="U840" s="22" t="str">
        <f>IFERROR(VLOOKUP(B840,[1]Planilha1!$A$1:$B$34,2,FALSE),"Liberado")</f>
        <v>Liberado</v>
      </c>
    </row>
    <row r="841" spans="1:21" s="21" customFormat="1" ht="20.100000000000001" customHeight="1" x14ac:dyDescent="0.2">
      <c r="A841" s="12" t="s">
        <v>88</v>
      </c>
      <c r="B841" s="18" t="s">
        <v>276</v>
      </c>
      <c r="C841" s="12" t="s">
        <v>519</v>
      </c>
      <c r="D841" s="12" t="s">
        <v>994</v>
      </c>
      <c r="E841" s="19" t="s">
        <v>5</v>
      </c>
      <c r="F841" s="19" t="s">
        <v>2244</v>
      </c>
      <c r="G841" s="19" t="s">
        <v>4293</v>
      </c>
      <c r="H841" s="12" t="s">
        <v>4294</v>
      </c>
      <c r="I841" s="20">
        <v>1000</v>
      </c>
      <c r="J841" s="12" t="s">
        <v>2247</v>
      </c>
      <c r="K841" s="12" t="s">
        <v>4295</v>
      </c>
      <c r="L841" s="12" t="s">
        <v>2249</v>
      </c>
      <c r="M841" s="12"/>
      <c r="N841" s="12" t="s">
        <v>4296</v>
      </c>
      <c r="O841" s="23">
        <v>0</v>
      </c>
      <c r="P841" s="23">
        <v>12000</v>
      </c>
      <c r="Q841" s="23">
        <v>0</v>
      </c>
      <c r="R841" s="24">
        <v>0</v>
      </c>
      <c r="S841" s="25">
        <v>1400</v>
      </c>
      <c r="U841" s="22" t="str">
        <f>IFERROR(VLOOKUP(B841,[1]Planilha1!$A$1:$B$34,2,FALSE),"Liberado")</f>
        <v>Liberado</v>
      </c>
    </row>
    <row r="842" spans="1:21" s="21" customFormat="1" ht="20.100000000000001" customHeight="1" x14ac:dyDescent="0.2">
      <c r="A842" s="12" t="s">
        <v>88</v>
      </c>
      <c r="B842" s="18" t="s">
        <v>276</v>
      </c>
      <c r="C842" s="12" t="s">
        <v>331</v>
      </c>
      <c r="D842" s="12" t="s">
        <v>1078</v>
      </c>
      <c r="E842" s="19" t="s">
        <v>5</v>
      </c>
      <c r="F842" s="19" t="s">
        <v>2273</v>
      </c>
      <c r="G842" s="19" t="s">
        <v>4509</v>
      </c>
      <c r="H842" s="12" t="s">
        <v>3501</v>
      </c>
      <c r="I842" s="20">
        <v>1089.3599999999999</v>
      </c>
      <c r="J842" s="12" t="s">
        <v>2247</v>
      </c>
      <c r="K842" s="12" t="s">
        <v>4510</v>
      </c>
      <c r="L842" s="12" t="s">
        <v>3029</v>
      </c>
      <c r="M842" s="12"/>
      <c r="N842" s="12" t="s">
        <v>2323</v>
      </c>
      <c r="O842" s="23">
        <v>0</v>
      </c>
      <c r="P842" s="23">
        <v>10000</v>
      </c>
      <c r="Q842" s="23">
        <v>0</v>
      </c>
      <c r="R842" s="24">
        <v>0</v>
      </c>
      <c r="S842" s="25">
        <v>1320</v>
      </c>
      <c r="U842" s="22" t="str">
        <f>IFERROR(VLOOKUP(B842,[1]Planilha1!$A$1:$B$34,2,FALSE),"Liberado")</f>
        <v>Liberado</v>
      </c>
    </row>
    <row r="843" spans="1:21" s="21" customFormat="1" ht="20.100000000000001" customHeight="1" x14ac:dyDescent="0.2">
      <c r="A843" s="12" t="s">
        <v>88</v>
      </c>
      <c r="B843" s="18" t="s">
        <v>276</v>
      </c>
      <c r="C843" s="12" t="s">
        <v>331</v>
      </c>
      <c r="D843" s="12" t="s">
        <v>9113</v>
      </c>
      <c r="E843" s="19" t="s">
        <v>5</v>
      </c>
      <c r="F843" s="19" t="s">
        <v>2244</v>
      </c>
      <c r="G843" s="19" t="s">
        <v>7794</v>
      </c>
      <c r="H843" s="12" t="s">
        <v>8074</v>
      </c>
      <c r="I843" s="20">
        <v>10000</v>
      </c>
      <c r="J843" s="12" t="s">
        <v>2325</v>
      </c>
      <c r="K843" s="12" t="s">
        <v>9114</v>
      </c>
      <c r="L843" s="12" t="s">
        <v>2334</v>
      </c>
      <c r="M843" s="12"/>
      <c r="N843" s="12" t="s">
        <v>7927</v>
      </c>
      <c r="O843" s="23">
        <v>0</v>
      </c>
      <c r="P843" s="23">
        <v>10000</v>
      </c>
      <c r="Q843" s="23">
        <v>0</v>
      </c>
      <c r="R843" s="24">
        <v>0</v>
      </c>
      <c r="S843" s="25">
        <v>640</v>
      </c>
      <c r="U843" s="22" t="str">
        <f>IFERROR(VLOOKUP(B843,[1]Planilha1!$A$1:$B$34,2,FALSE),"Liberado")</f>
        <v>Liberado</v>
      </c>
    </row>
    <row r="844" spans="1:21" s="21" customFormat="1" ht="20.100000000000001" customHeight="1" x14ac:dyDescent="0.2">
      <c r="A844" s="12" t="s">
        <v>88</v>
      </c>
      <c r="B844" s="18" t="s">
        <v>276</v>
      </c>
      <c r="C844" s="12" t="s">
        <v>381</v>
      </c>
      <c r="D844" s="12" t="s">
        <v>1079</v>
      </c>
      <c r="E844" s="19" t="s">
        <v>5</v>
      </c>
      <c r="F844" s="19" t="s">
        <v>6</v>
      </c>
      <c r="G844" s="19" t="s">
        <v>4511</v>
      </c>
      <c r="H844" s="12" t="s">
        <v>4512</v>
      </c>
      <c r="I844" s="20">
        <v>7997.5</v>
      </c>
      <c r="J844" s="12" t="s">
        <v>2247</v>
      </c>
      <c r="K844" s="12" t="s">
        <v>4513</v>
      </c>
      <c r="L844" s="12" t="s">
        <v>2546</v>
      </c>
      <c r="M844" s="12"/>
      <c r="N844" s="12" t="s">
        <v>2323</v>
      </c>
      <c r="O844" s="23">
        <v>0</v>
      </c>
      <c r="P844" s="23">
        <v>12000</v>
      </c>
      <c r="Q844" s="23">
        <v>0</v>
      </c>
      <c r="R844" s="24">
        <v>0</v>
      </c>
      <c r="S844" s="25">
        <v>840</v>
      </c>
      <c r="U844" s="22" t="str">
        <f>IFERROR(VLOOKUP(B844,[1]Planilha1!$A$1:$B$34,2,FALSE),"Liberado")</f>
        <v>Liberado</v>
      </c>
    </row>
    <row r="845" spans="1:21" s="21" customFormat="1" ht="20.100000000000001" customHeight="1" x14ac:dyDescent="0.2">
      <c r="A845" s="12" t="s">
        <v>88</v>
      </c>
      <c r="B845" s="18" t="s">
        <v>276</v>
      </c>
      <c r="C845" s="12" t="s">
        <v>381</v>
      </c>
      <c r="D845" s="12" t="s">
        <v>1080</v>
      </c>
      <c r="E845" s="19" t="s">
        <v>5</v>
      </c>
      <c r="F845" s="19" t="s">
        <v>2273</v>
      </c>
      <c r="G845" s="19" t="s">
        <v>4514</v>
      </c>
      <c r="H845" s="12" t="s">
        <v>4515</v>
      </c>
      <c r="I845" s="20">
        <v>8145</v>
      </c>
      <c r="J845" s="12" t="s">
        <v>2325</v>
      </c>
      <c r="K845" s="12" t="s">
        <v>4516</v>
      </c>
      <c r="L845" s="12" t="s">
        <v>2840</v>
      </c>
      <c r="M845" s="12"/>
      <c r="N845" s="12" t="s">
        <v>9115</v>
      </c>
      <c r="O845" s="23">
        <v>4000</v>
      </c>
      <c r="P845" s="23">
        <v>0</v>
      </c>
      <c r="Q845" s="23">
        <v>0</v>
      </c>
      <c r="R845" s="24">
        <v>0</v>
      </c>
      <c r="S845" s="25">
        <v>640</v>
      </c>
      <c r="U845" s="22" t="str">
        <f>IFERROR(VLOOKUP(B845,[1]Planilha1!$A$1:$B$34,2,FALSE),"Liberado")</f>
        <v>Liberado</v>
      </c>
    </row>
    <row r="846" spans="1:21" s="21" customFormat="1" ht="20.100000000000001" customHeight="1" x14ac:dyDescent="0.2">
      <c r="A846" s="12" t="s">
        <v>88</v>
      </c>
      <c r="B846" s="18" t="s">
        <v>276</v>
      </c>
      <c r="C846" s="12" t="s">
        <v>466</v>
      </c>
      <c r="D846" s="12" t="s">
        <v>9116</v>
      </c>
      <c r="E846" s="19" t="s">
        <v>5</v>
      </c>
      <c r="F846" s="19" t="s">
        <v>11</v>
      </c>
      <c r="G846" s="19" t="s">
        <v>9117</v>
      </c>
      <c r="H846" s="12" t="s">
        <v>4512</v>
      </c>
      <c r="I846" s="20">
        <v>8712.5</v>
      </c>
      <c r="J846" s="12" t="s">
        <v>2247</v>
      </c>
      <c r="K846" s="12" t="s">
        <v>9118</v>
      </c>
      <c r="L846" s="12" t="s">
        <v>2330</v>
      </c>
      <c r="M846" s="12"/>
      <c r="N846" s="12" t="s">
        <v>9119</v>
      </c>
      <c r="O846" s="23">
        <v>0</v>
      </c>
      <c r="P846" s="23">
        <v>9000</v>
      </c>
      <c r="Q846" s="23">
        <v>0</v>
      </c>
      <c r="R846" s="24">
        <v>0</v>
      </c>
      <c r="S846" s="25">
        <v>63</v>
      </c>
      <c r="U846" s="22" t="str">
        <f>IFERROR(VLOOKUP(B846,[1]Planilha1!$A$1:$B$34,2,FALSE),"Liberado")</f>
        <v>Liberado</v>
      </c>
    </row>
    <row r="847" spans="1:21" s="21" customFormat="1" ht="20.100000000000001" customHeight="1" x14ac:dyDescent="0.2">
      <c r="A847" s="12" t="s">
        <v>88</v>
      </c>
      <c r="B847" s="18" t="s">
        <v>276</v>
      </c>
      <c r="C847" s="12" t="s">
        <v>466</v>
      </c>
      <c r="D847" s="12" t="s">
        <v>7792</v>
      </c>
      <c r="E847" s="19" t="s">
        <v>5</v>
      </c>
      <c r="F847" s="19" t="s">
        <v>12</v>
      </c>
      <c r="G847" s="19" t="s">
        <v>9120</v>
      </c>
      <c r="H847" s="12" t="s">
        <v>9121</v>
      </c>
      <c r="I847" s="20">
        <v>10000</v>
      </c>
      <c r="J847" s="12" t="s">
        <v>2325</v>
      </c>
      <c r="K847" s="12" t="s">
        <v>9122</v>
      </c>
      <c r="L847" s="12" t="s">
        <v>8057</v>
      </c>
      <c r="M847" s="12"/>
      <c r="N847" s="12" t="s">
        <v>7927</v>
      </c>
      <c r="O847" s="23">
        <v>0</v>
      </c>
      <c r="P847" s="23">
        <v>10000</v>
      </c>
      <c r="Q847" s="23">
        <v>0</v>
      </c>
      <c r="R847" s="24">
        <v>0</v>
      </c>
      <c r="S847" s="25">
        <v>240</v>
      </c>
      <c r="U847" s="22" t="str">
        <f>IFERROR(VLOOKUP(B847,[1]Planilha1!$A$1:$B$34,2,FALSE),"Liberado")</f>
        <v>Liberado</v>
      </c>
    </row>
    <row r="848" spans="1:21" s="21" customFormat="1" ht="20.100000000000001" customHeight="1" x14ac:dyDescent="0.2">
      <c r="A848" s="12" t="s">
        <v>88</v>
      </c>
      <c r="B848" s="18" t="s">
        <v>276</v>
      </c>
      <c r="C848" s="12" t="s">
        <v>320</v>
      </c>
      <c r="D848" s="12" t="s">
        <v>1082</v>
      </c>
      <c r="E848" s="19" t="s">
        <v>5</v>
      </c>
      <c r="F848" s="19" t="s">
        <v>2308</v>
      </c>
      <c r="G848" s="19" t="s">
        <v>4519</v>
      </c>
      <c r="H848" s="12" t="s">
        <v>3002</v>
      </c>
      <c r="I848" s="20">
        <v>1671.75</v>
      </c>
      <c r="J848" s="12" t="s">
        <v>2325</v>
      </c>
      <c r="K848" s="12" t="s">
        <v>4520</v>
      </c>
      <c r="L848" s="12" t="s">
        <v>2260</v>
      </c>
      <c r="M848" s="12"/>
      <c r="N848" s="12" t="s">
        <v>7927</v>
      </c>
      <c r="O848" s="23">
        <v>0</v>
      </c>
      <c r="P848" s="23">
        <v>1671.75</v>
      </c>
      <c r="Q848" s="23">
        <v>0</v>
      </c>
      <c r="R848" s="24">
        <v>0</v>
      </c>
      <c r="S848" s="25">
        <v>640</v>
      </c>
      <c r="U848" s="22" t="str">
        <f>IFERROR(VLOOKUP(B848,[1]Planilha1!$A$1:$B$34,2,FALSE),"Liberado")</f>
        <v>Liberado</v>
      </c>
    </row>
    <row r="849" spans="1:21" s="21" customFormat="1" ht="20.100000000000001" customHeight="1" x14ac:dyDescent="0.2">
      <c r="A849" s="12" t="s">
        <v>88</v>
      </c>
      <c r="B849" s="18" t="s">
        <v>276</v>
      </c>
      <c r="C849" s="12" t="s">
        <v>519</v>
      </c>
      <c r="D849" s="12" t="s">
        <v>1083</v>
      </c>
      <c r="E849" s="19" t="s">
        <v>5</v>
      </c>
      <c r="F849" s="19" t="s">
        <v>2696</v>
      </c>
      <c r="G849" s="19" t="s">
        <v>4521</v>
      </c>
      <c r="H849" s="12" t="s">
        <v>4522</v>
      </c>
      <c r="I849" s="20">
        <v>1394</v>
      </c>
      <c r="J849" s="12" t="s">
        <v>2247</v>
      </c>
      <c r="K849" s="12" t="s">
        <v>4523</v>
      </c>
      <c r="L849" s="12" t="s">
        <v>2249</v>
      </c>
      <c r="M849" s="12"/>
      <c r="N849" s="12" t="s">
        <v>2323</v>
      </c>
      <c r="O849" s="23">
        <v>0</v>
      </c>
      <c r="P849" s="23">
        <v>10000</v>
      </c>
      <c r="Q849" s="23">
        <v>0</v>
      </c>
      <c r="R849" s="24">
        <v>0</v>
      </c>
      <c r="S849" s="25">
        <v>1200</v>
      </c>
      <c r="U849" s="22" t="str">
        <f>IFERROR(VLOOKUP(B849,[1]Planilha1!$A$1:$B$34,2,FALSE),"Liberado")</f>
        <v>Liberado</v>
      </c>
    </row>
    <row r="850" spans="1:21" s="21" customFormat="1" ht="20.100000000000001" customHeight="1" x14ac:dyDescent="0.2">
      <c r="A850" s="12" t="s">
        <v>88</v>
      </c>
      <c r="B850" s="18" t="s">
        <v>276</v>
      </c>
      <c r="C850" s="12" t="s">
        <v>519</v>
      </c>
      <c r="D850" s="12" t="s">
        <v>9123</v>
      </c>
      <c r="E850" s="19" t="s">
        <v>5</v>
      </c>
      <c r="F850" s="19" t="s">
        <v>2244</v>
      </c>
      <c r="G850" s="19" t="s">
        <v>9124</v>
      </c>
      <c r="H850" s="12" t="s">
        <v>4522</v>
      </c>
      <c r="I850" s="20">
        <v>8800</v>
      </c>
      <c r="J850" s="12" t="s">
        <v>2247</v>
      </c>
      <c r="K850" s="12" t="s">
        <v>9125</v>
      </c>
      <c r="L850" s="12" t="s">
        <v>7875</v>
      </c>
      <c r="M850" s="12"/>
      <c r="N850" s="12" t="s">
        <v>9126</v>
      </c>
      <c r="O850" s="23">
        <v>0</v>
      </c>
      <c r="P850" s="23">
        <v>10000</v>
      </c>
      <c r="Q850" s="23">
        <v>0</v>
      </c>
      <c r="R850" s="24">
        <v>0</v>
      </c>
      <c r="S850" s="25">
        <v>120</v>
      </c>
      <c r="U850" s="22" t="str">
        <f>IFERROR(VLOOKUP(B850,[1]Planilha1!$A$1:$B$34,2,FALSE),"Liberado")</f>
        <v>Liberado</v>
      </c>
    </row>
    <row r="851" spans="1:21" s="21" customFormat="1" ht="20.100000000000001" customHeight="1" x14ac:dyDescent="0.2">
      <c r="A851" s="12" t="s">
        <v>88</v>
      </c>
      <c r="B851" s="18" t="s">
        <v>276</v>
      </c>
      <c r="C851" s="12" t="s">
        <v>519</v>
      </c>
      <c r="D851" s="12" t="s">
        <v>1084</v>
      </c>
      <c r="E851" s="19" t="s">
        <v>5</v>
      </c>
      <c r="F851" s="19" t="s">
        <v>10</v>
      </c>
      <c r="G851" s="19" t="s">
        <v>4524</v>
      </c>
      <c r="H851" s="12" t="s">
        <v>4512</v>
      </c>
      <c r="I851" s="20">
        <v>16019.83</v>
      </c>
      <c r="J851" s="12" t="s">
        <v>2247</v>
      </c>
      <c r="K851" s="12" t="s">
        <v>4525</v>
      </c>
      <c r="L851" s="12" t="s">
        <v>4044</v>
      </c>
      <c r="M851" s="12"/>
      <c r="N851" s="12" t="s">
        <v>2323</v>
      </c>
      <c r="O851" s="23">
        <v>0</v>
      </c>
      <c r="P851" s="23">
        <v>0</v>
      </c>
      <c r="Q851" s="23">
        <v>0</v>
      </c>
      <c r="R851" s="24">
        <v>0</v>
      </c>
      <c r="S851" s="25">
        <v>920</v>
      </c>
      <c r="U851" s="22" t="str">
        <f>IFERROR(VLOOKUP(B851,[1]Planilha1!$A$1:$B$34,2,FALSE),"Liberado")</f>
        <v>Liberado</v>
      </c>
    </row>
    <row r="852" spans="1:21" s="21" customFormat="1" ht="20.100000000000001" customHeight="1" x14ac:dyDescent="0.2">
      <c r="A852" s="12" t="s">
        <v>88</v>
      </c>
      <c r="B852" s="18" t="s">
        <v>276</v>
      </c>
      <c r="C852" s="12" t="s">
        <v>519</v>
      </c>
      <c r="D852" s="12" t="s">
        <v>1085</v>
      </c>
      <c r="E852" s="19" t="s">
        <v>5</v>
      </c>
      <c r="F852" s="19" t="s">
        <v>2355</v>
      </c>
      <c r="G852" s="19" t="s">
        <v>4526</v>
      </c>
      <c r="H852" s="12" t="s">
        <v>4527</v>
      </c>
      <c r="I852" s="20">
        <v>35000</v>
      </c>
      <c r="J852" s="12" t="s">
        <v>2247</v>
      </c>
      <c r="K852" s="12" t="s">
        <v>4528</v>
      </c>
      <c r="L852" s="12" t="s">
        <v>2249</v>
      </c>
      <c r="M852" s="12"/>
      <c r="N852" s="12" t="s">
        <v>2323</v>
      </c>
      <c r="O852" s="23">
        <v>0</v>
      </c>
      <c r="P852" s="23">
        <v>12000</v>
      </c>
      <c r="Q852" s="23">
        <v>0</v>
      </c>
      <c r="R852" s="24">
        <v>0</v>
      </c>
      <c r="S852" s="25">
        <v>576</v>
      </c>
      <c r="U852" s="22" t="str">
        <f>IFERROR(VLOOKUP(B852,[1]Planilha1!$A$1:$B$34,2,FALSE),"Liberado")</f>
        <v>Liberado</v>
      </c>
    </row>
    <row r="853" spans="1:21" s="21" customFormat="1" ht="20.100000000000001" customHeight="1" x14ac:dyDescent="0.2">
      <c r="A853" s="12" t="s">
        <v>88</v>
      </c>
      <c r="B853" s="18" t="s">
        <v>276</v>
      </c>
      <c r="C853" s="12" t="s">
        <v>519</v>
      </c>
      <c r="D853" s="12" t="s">
        <v>1086</v>
      </c>
      <c r="E853" s="19" t="s">
        <v>5</v>
      </c>
      <c r="F853" s="19" t="s">
        <v>6</v>
      </c>
      <c r="G853" s="19" t="s">
        <v>4529</v>
      </c>
      <c r="H853" s="12" t="s">
        <v>3501</v>
      </c>
      <c r="I853" s="20">
        <v>5750</v>
      </c>
      <c r="J853" s="12" t="s">
        <v>2325</v>
      </c>
      <c r="K853" s="12" t="s">
        <v>4530</v>
      </c>
      <c r="L853" s="12" t="s">
        <v>4044</v>
      </c>
      <c r="M853" s="12"/>
      <c r="N853" s="12" t="s">
        <v>7927</v>
      </c>
      <c r="O853" s="23">
        <v>0</v>
      </c>
      <c r="P853" s="23">
        <v>10000</v>
      </c>
      <c r="Q853" s="23">
        <v>0</v>
      </c>
      <c r="R853" s="24">
        <v>0</v>
      </c>
      <c r="S853" s="25">
        <v>600</v>
      </c>
      <c r="U853" s="22" t="str">
        <f>IFERROR(VLOOKUP(B853,[1]Planilha1!$A$1:$B$34,2,FALSE),"Liberado")</f>
        <v>Liberado</v>
      </c>
    </row>
    <row r="854" spans="1:21" s="21" customFormat="1" ht="20.100000000000001" customHeight="1" x14ac:dyDescent="0.2">
      <c r="A854" s="12" t="s">
        <v>88</v>
      </c>
      <c r="B854" s="18" t="s">
        <v>276</v>
      </c>
      <c r="C854" s="12" t="s">
        <v>519</v>
      </c>
      <c r="D854" s="12" t="s">
        <v>1081</v>
      </c>
      <c r="E854" s="19" t="s">
        <v>5</v>
      </c>
      <c r="F854" s="19" t="s">
        <v>2273</v>
      </c>
      <c r="G854" s="19" t="s">
        <v>4517</v>
      </c>
      <c r="H854" s="12" t="s">
        <v>8137</v>
      </c>
      <c r="I854" s="20">
        <v>20000</v>
      </c>
      <c r="J854" s="12" t="s">
        <v>2247</v>
      </c>
      <c r="K854" s="12" t="s">
        <v>4518</v>
      </c>
      <c r="L854" s="12" t="s">
        <v>2249</v>
      </c>
      <c r="M854" s="12"/>
      <c r="N854" s="12" t="s">
        <v>2323</v>
      </c>
      <c r="O854" s="23">
        <v>0</v>
      </c>
      <c r="P854" s="23">
        <v>15000</v>
      </c>
      <c r="Q854" s="23">
        <v>0</v>
      </c>
      <c r="R854" s="24">
        <v>0</v>
      </c>
      <c r="S854" s="25">
        <v>480</v>
      </c>
      <c r="U854" s="22" t="str">
        <f>IFERROR(VLOOKUP(B854,[1]Planilha1!$A$1:$B$34,2,FALSE),"Liberado")</f>
        <v>Liberado</v>
      </c>
    </row>
    <row r="855" spans="1:21" s="21" customFormat="1" ht="20.100000000000001" customHeight="1" x14ac:dyDescent="0.2">
      <c r="A855" s="12" t="s">
        <v>88</v>
      </c>
      <c r="B855" s="18" t="s">
        <v>276</v>
      </c>
      <c r="C855" s="12" t="s">
        <v>519</v>
      </c>
      <c r="D855" s="12" t="s">
        <v>9127</v>
      </c>
      <c r="E855" s="19" t="s">
        <v>5</v>
      </c>
      <c r="F855" s="19" t="s">
        <v>2273</v>
      </c>
      <c r="G855" s="19" t="s">
        <v>9128</v>
      </c>
      <c r="H855" s="12" t="s">
        <v>9121</v>
      </c>
      <c r="I855" s="20">
        <v>29370</v>
      </c>
      <c r="J855" s="12" t="s">
        <v>2325</v>
      </c>
      <c r="K855" s="12" t="s">
        <v>9129</v>
      </c>
      <c r="L855" s="12" t="s">
        <v>8183</v>
      </c>
      <c r="M855" s="12"/>
      <c r="N855" s="12" t="s">
        <v>9130</v>
      </c>
      <c r="O855" s="23">
        <v>0</v>
      </c>
      <c r="P855" s="23">
        <v>10000</v>
      </c>
      <c r="Q855" s="23">
        <v>0</v>
      </c>
      <c r="R855" s="24">
        <v>0</v>
      </c>
      <c r="S855" s="25">
        <v>200</v>
      </c>
      <c r="U855" s="22" t="str">
        <f>IFERROR(VLOOKUP(B855,[1]Planilha1!$A$1:$B$34,2,FALSE),"Liberado")</f>
        <v>Liberado</v>
      </c>
    </row>
    <row r="856" spans="1:21" s="21" customFormat="1" ht="20.100000000000001" customHeight="1" x14ac:dyDescent="0.2">
      <c r="A856" s="12" t="s">
        <v>88</v>
      </c>
      <c r="B856" s="18" t="s">
        <v>276</v>
      </c>
      <c r="C856" s="12" t="s">
        <v>574</v>
      </c>
      <c r="D856" s="12" t="s">
        <v>9131</v>
      </c>
      <c r="E856" s="19" t="s">
        <v>5</v>
      </c>
      <c r="F856" s="19" t="s">
        <v>8</v>
      </c>
      <c r="G856" s="19" t="s">
        <v>9132</v>
      </c>
      <c r="H856" s="12" t="s">
        <v>4522</v>
      </c>
      <c r="I856" s="20">
        <v>1000</v>
      </c>
      <c r="J856" s="12" t="s">
        <v>2247</v>
      </c>
      <c r="K856" s="12" t="s">
        <v>9133</v>
      </c>
      <c r="L856" s="12" t="s">
        <v>2249</v>
      </c>
      <c r="M856" s="12"/>
      <c r="N856" s="12" t="s">
        <v>9134</v>
      </c>
      <c r="O856" s="23">
        <v>20000</v>
      </c>
      <c r="P856" s="23">
        <v>0</v>
      </c>
      <c r="Q856" s="23">
        <v>0</v>
      </c>
      <c r="R856" s="24">
        <v>0</v>
      </c>
      <c r="S856" s="25">
        <v>1155</v>
      </c>
      <c r="U856" s="22" t="str">
        <f>IFERROR(VLOOKUP(B856,[1]Planilha1!$A$1:$B$34,2,FALSE),"Liberado")</f>
        <v>Liberado</v>
      </c>
    </row>
    <row r="857" spans="1:21" s="21" customFormat="1" ht="20.100000000000001" customHeight="1" x14ac:dyDescent="0.2">
      <c r="A857" s="12" t="s">
        <v>88</v>
      </c>
      <c r="B857" s="18" t="s">
        <v>276</v>
      </c>
      <c r="C857" s="12" t="s">
        <v>602</v>
      </c>
      <c r="D857" s="12" t="s">
        <v>1087</v>
      </c>
      <c r="E857" s="19" t="s">
        <v>5</v>
      </c>
      <c r="F857" s="19" t="s">
        <v>2244</v>
      </c>
      <c r="G857" s="19" t="s">
        <v>4531</v>
      </c>
      <c r="H857" s="12" t="s">
        <v>4532</v>
      </c>
      <c r="I857" s="20">
        <v>500</v>
      </c>
      <c r="J857" s="12" t="s">
        <v>2258</v>
      </c>
      <c r="K857" s="12" t="s">
        <v>4533</v>
      </c>
      <c r="L857" s="12" t="s">
        <v>2368</v>
      </c>
      <c r="M857" s="12"/>
      <c r="N857" s="12" t="s">
        <v>4534</v>
      </c>
      <c r="O857" s="23">
        <v>0</v>
      </c>
      <c r="P857" s="23">
        <v>10000</v>
      </c>
      <c r="Q857" s="23">
        <v>0</v>
      </c>
      <c r="R857" s="24">
        <v>0</v>
      </c>
      <c r="S857" s="25">
        <v>1080</v>
      </c>
      <c r="U857" s="22" t="str">
        <f>IFERROR(VLOOKUP(B857,[1]Planilha1!$A$1:$B$34,2,FALSE),"Liberado")</f>
        <v>Liberado</v>
      </c>
    </row>
    <row r="858" spans="1:21" s="21" customFormat="1" ht="20.100000000000001" customHeight="1" x14ac:dyDescent="0.2">
      <c r="A858" s="12" t="s">
        <v>88</v>
      </c>
      <c r="B858" s="18" t="s">
        <v>276</v>
      </c>
      <c r="C858" s="12" t="s">
        <v>602</v>
      </c>
      <c r="D858" s="12" t="s">
        <v>1088</v>
      </c>
      <c r="E858" s="19" t="s">
        <v>5</v>
      </c>
      <c r="F858" s="19" t="s">
        <v>2273</v>
      </c>
      <c r="G858" s="19" t="s">
        <v>4535</v>
      </c>
      <c r="H858" s="12" t="s">
        <v>2454</v>
      </c>
      <c r="I858" s="20">
        <v>15000</v>
      </c>
      <c r="J858" s="12" t="s">
        <v>2247</v>
      </c>
      <c r="K858" s="12" t="s">
        <v>4536</v>
      </c>
      <c r="L858" s="12" t="s">
        <v>2334</v>
      </c>
      <c r="M858" s="12"/>
      <c r="N858" s="12" t="s">
        <v>3898</v>
      </c>
      <c r="O858" s="23">
        <v>0</v>
      </c>
      <c r="P858" s="23">
        <v>12000</v>
      </c>
      <c r="Q858" s="23">
        <v>0</v>
      </c>
      <c r="R858" s="24">
        <v>0</v>
      </c>
      <c r="S858" s="25">
        <v>1920</v>
      </c>
      <c r="U858" s="22" t="str">
        <f>IFERROR(VLOOKUP(B858,[1]Planilha1!$A$1:$B$34,2,FALSE),"Liberado")</f>
        <v>Liberado</v>
      </c>
    </row>
    <row r="859" spans="1:21" s="21" customFormat="1" ht="20.100000000000001" customHeight="1" x14ac:dyDescent="0.2">
      <c r="A859" s="12" t="s">
        <v>88</v>
      </c>
      <c r="B859" s="18" t="s">
        <v>276</v>
      </c>
      <c r="C859" s="12" t="s">
        <v>602</v>
      </c>
      <c r="D859" s="12" t="s">
        <v>1089</v>
      </c>
      <c r="E859" s="19" t="s">
        <v>5</v>
      </c>
      <c r="F859" s="19" t="s">
        <v>2244</v>
      </c>
      <c r="G859" s="19" t="s">
        <v>4537</v>
      </c>
      <c r="H859" s="12" t="s">
        <v>2541</v>
      </c>
      <c r="I859" s="20">
        <v>1284</v>
      </c>
      <c r="J859" s="12" t="s">
        <v>2247</v>
      </c>
      <c r="K859" s="12" t="s">
        <v>4538</v>
      </c>
      <c r="L859" s="12" t="s">
        <v>2249</v>
      </c>
      <c r="M859" s="12"/>
      <c r="N859" s="12" t="s">
        <v>2394</v>
      </c>
      <c r="O859" s="23">
        <v>0</v>
      </c>
      <c r="P859" s="23">
        <v>20000</v>
      </c>
      <c r="Q859" s="23">
        <v>0</v>
      </c>
      <c r="R859" s="24">
        <v>0</v>
      </c>
      <c r="S859" s="25">
        <v>1920</v>
      </c>
      <c r="U859" s="22" t="str">
        <f>IFERROR(VLOOKUP(B859,[1]Planilha1!$A$1:$B$34,2,FALSE),"Liberado")</f>
        <v>Liberado</v>
      </c>
    </row>
    <row r="860" spans="1:21" s="21" customFormat="1" ht="20.100000000000001" customHeight="1" x14ac:dyDescent="0.2">
      <c r="A860" s="12" t="s">
        <v>88</v>
      </c>
      <c r="B860" s="18" t="s">
        <v>276</v>
      </c>
      <c r="C860" s="12" t="s">
        <v>602</v>
      </c>
      <c r="D860" s="12" t="s">
        <v>1090</v>
      </c>
      <c r="E860" s="19" t="s">
        <v>5</v>
      </c>
      <c r="F860" s="19" t="s">
        <v>14</v>
      </c>
      <c r="G860" s="19" t="s">
        <v>4539</v>
      </c>
      <c r="H860" s="12" t="s">
        <v>4540</v>
      </c>
      <c r="I860" s="20">
        <v>1000</v>
      </c>
      <c r="J860" s="12" t="s">
        <v>2325</v>
      </c>
      <c r="K860" s="12" t="s">
        <v>4541</v>
      </c>
      <c r="L860" s="12" t="s">
        <v>2334</v>
      </c>
      <c r="M860" s="12"/>
      <c r="N860" s="12" t="s">
        <v>9135</v>
      </c>
      <c r="O860" s="23">
        <v>12000</v>
      </c>
      <c r="P860" s="23">
        <v>0</v>
      </c>
      <c r="Q860" s="23">
        <v>0</v>
      </c>
      <c r="R860" s="24">
        <v>0</v>
      </c>
      <c r="S860" s="25">
        <v>608</v>
      </c>
      <c r="U860" s="22" t="str">
        <f>IFERROR(VLOOKUP(B860,[1]Planilha1!$A$1:$B$34,2,FALSE),"Liberado")</f>
        <v>Liberado</v>
      </c>
    </row>
    <row r="861" spans="1:21" s="21" customFormat="1" ht="20.100000000000001" customHeight="1" x14ac:dyDescent="0.2">
      <c r="A861" s="12" t="s">
        <v>88</v>
      </c>
      <c r="B861" s="18" t="s">
        <v>276</v>
      </c>
      <c r="C861" s="12" t="s">
        <v>602</v>
      </c>
      <c r="D861" s="12" t="s">
        <v>1091</v>
      </c>
      <c r="E861" s="19" t="s">
        <v>5</v>
      </c>
      <c r="F861" s="19" t="s">
        <v>2273</v>
      </c>
      <c r="G861" s="19" t="s">
        <v>4542</v>
      </c>
      <c r="H861" s="12" t="s">
        <v>4543</v>
      </c>
      <c r="I861" s="20">
        <v>8800</v>
      </c>
      <c r="J861" s="12" t="s">
        <v>2247</v>
      </c>
      <c r="K861" s="12" t="s">
        <v>4544</v>
      </c>
      <c r="L861" s="12" t="s">
        <v>2288</v>
      </c>
      <c r="M861" s="12"/>
      <c r="N861" s="12" t="s">
        <v>4545</v>
      </c>
      <c r="O861" s="23">
        <v>0</v>
      </c>
      <c r="P861" s="23">
        <v>8800</v>
      </c>
      <c r="Q861" s="23">
        <v>0</v>
      </c>
      <c r="R861" s="24">
        <v>0</v>
      </c>
      <c r="S861" s="25">
        <v>416</v>
      </c>
      <c r="U861" s="22" t="str">
        <f>IFERROR(VLOOKUP(B861,[1]Planilha1!$A$1:$B$34,2,FALSE),"Liberado")</f>
        <v>Liberado</v>
      </c>
    </row>
    <row r="862" spans="1:21" s="21" customFormat="1" ht="20.100000000000001" customHeight="1" x14ac:dyDescent="0.2">
      <c r="A862" s="12" t="s">
        <v>88</v>
      </c>
      <c r="B862" s="18" t="s">
        <v>276</v>
      </c>
      <c r="C862" s="12" t="s">
        <v>649</v>
      </c>
      <c r="D862" s="12" t="s">
        <v>1092</v>
      </c>
      <c r="E862" s="19" t="s">
        <v>5</v>
      </c>
      <c r="F862" s="19" t="s">
        <v>2244</v>
      </c>
      <c r="G862" s="19" t="s">
        <v>4546</v>
      </c>
      <c r="H862" s="12" t="s">
        <v>2352</v>
      </c>
      <c r="I862" s="20">
        <v>14000</v>
      </c>
      <c r="J862" s="12" t="s">
        <v>2247</v>
      </c>
      <c r="K862" s="12" t="s">
        <v>4547</v>
      </c>
      <c r="L862" s="12" t="s">
        <v>2334</v>
      </c>
      <c r="M862" s="12"/>
      <c r="N862" s="12" t="s">
        <v>4548</v>
      </c>
      <c r="O862" s="23">
        <v>0</v>
      </c>
      <c r="P862" s="23">
        <v>23500</v>
      </c>
      <c r="Q862" s="23">
        <v>0</v>
      </c>
      <c r="R862" s="24">
        <v>0</v>
      </c>
      <c r="S862" s="25">
        <v>1280</v>
      </c>
      <c r="U862" s="22" t="str">
        <f>IFERROR(VLOOKUP(B862,[1]Planilha1!$A$1:$B$34,2,FALSE),"Liberado")</f>
        <v>Liberado</v>
      </c>
    </row>
    <row r="863" spans="1:21" s="21" customFormat="1" ht="20.100000000000001" customHeight="1" x14ac:dyDescent="0.2">
      <c r="A863" s="12" t="s">
        <v>88</v>
      </c>
      <c r="B863" s="18" t="s">
        <v>276</v>
      </c>
      <c r="C863" s="12" t="s">
        <v>649</v>
      </c>
      <c r="D863" s="12" t="s">
        <v>7793</v>
      </c>
      <c r="E863" s="19" t="s">
        <v>5</v>
      </c>
      <c r="F863" s="19" t="s">
        <v>2244</v>
      </c>
      <c r="G863" s="19" t="s">
        <v>9141</v>
      </c>
      <c r="H863" s="12" t="s">
        <v>4540</v>
      </c>
      <c r="I863" s="20">
        <v>20000</v>
      </c>
      <c r="J863" s="12" t="s">
        <v>2325</v>
      </c>
      <c r="K863" s="12" t="s">
        <v>9142</v>
      </c>
      <c r="L863" s="12" t="s">
        <v>2260</v>
      </c>
      <c r="M863" s="12"/>
      <c r="N863" s="12" t="s">
        <v>7927</v>
      </c>
      <c r="O863" s="23">
        <v>0</v>
      </c>
      <c r="P863" s="23">
        <v>1000</v>
      </c>
      <c r="Q863" s="23">
        <v>0</v>
      </c>
      <c r="R863" s="24">
        <v>0</v>
      </c>
      <c r="S863" s="25">
        <v>480</v>
      </c>
      <c r="U863" s="22" t="str">
        <f>IFERROR(VLOOKUP(B863,[1]Planilha1!$A$1:$B$34,2,FALSE),"Liberado")</f>
        <v>Liberado</v>
      </c>
    </row>
    <row r="864" spans="1:21" s="21" customFormat="1" ht="20.100000000000001" customHeight="1" x14ac:dyDescent="0.2">
      <c r="A864" s="12" t="s">
        <v>88</v>
      </c>
      <c r="B864" s="18" t="s">
        <v>276</v>
      </c>
      <c r="C864" s="12" t="s">
        <v>649</v>
      </c>
      <c r="D864" s="12" t="s">
        <v>9143</v>
      </c>
      <c r="E864" s="19" t="s">
        <v>5</v>
      </c>
      <c r="F864" s="19" t="s">
        <v>2434</v>
      </c>
      <c r="G864" s="19" t="s">
        <v>9144</v>
      </c>
      <c r="H864" s="12" t="s">
        <v>9145</v>
      </c>
      <c r="I864" s="20">
        <v>15000</v>
      </c>
      <c r="J864" s="12" t="s">
        <v>3914</v>
      </c>
      <c r="K864" s="12" t="s">
        <v>9146</v>
      </c>
      <c r="L864" s="12" t="s">
        <v>2288</v>
      </c>
      <c r="M864" s="12" t="s">
        <v>9147</v>
      </c>
      <c r="N864" s="12" t="s">
        <v>3216</v>
      </c>
      <c r="O864" s="23">
        <v>0</v>
      </c>
      <c r="P864" s="23">
        <v>0</v>
      </c>
      <c r="Q864" s="23">
        <v>0</v>
      </c>
      <c r="R864" s="24">
        <v>0</v>
      </c>
      <c r="S864" s="25">
        <v>0</v>
      </c>
      <c r="U864" s="22" t="str">
        <f>IFERROR(VLOOKUP(B864,[1]Planilha1!$A$1:$B$34,2,FALSE),"Liberado")</f>
        <v>Liberado</v>
      </c>
    </row>
    <row r="865" spans="1:53" s="21" customFormat="1" ht="20.100000000000001" customHeight="1" x14ac:dyDescent="0.2">
      <c r="A865" s="12" t="s">
        <v>88</v>
      </c>
      <c r="B865" s="18" t="s">
        <v>276</v>
      </c>
      <c r="C865" s="12" t="s">
        <v>323</v>
      </c>
      <c r="D865" s="12" t="s">
        <v>1093</v>
      </c>
      <c r="E865" s="19" t="s">
        <v>5</v>
      </c>
      <c r="F865" s="19" t="s">
        <v>2244</v>
      </c>
      <c r="G865" s="19" t="s">
        <v>4549</v>
      </c>
      <c r="H865" s="12" t="s">
        <v>2695</v>
      </c>
      <c r="I865" s="20">
        <v>1000</v>
      </c>
      <c r="J865" s="12" t="s">
        <v>2247</v>
      </c>
      <c r="K865" s="12" t="s">
        <v>4550</v>
      </c>
      <c r="L865" s="12" t="s">
        <v>2249</v>
      </c>
      <c r="M865" s="12"/>
      <c r="N865" s="12" t="s">
        <v>2323</v>
      </c>
      <c r="O865" s="23">
        <v>0</v>
      </c>
      <c r="P865" s="23">
        <v>12000</v>
      </c>
      <c r="Q865" s="23">
        <v>0</v>
      </c>
      <c r="R865" s="24">
        <v>0</v>
      </c>
      <c r="S865" s="25">
        <v>840</v>
      </c>
      <c r="U865" s="22" t="str">
        <f>IFERROR(VLOOKUP(B865,[1]Planilha1!$A$1:$B$34,2,FALSE),"Liberado")</f>
        <v>Liberado</v>
      </c>
    </row>
    <row r="866" spans="1:53" s="21" customFormat="1" ht="20.100000000000001" customHeight="1" x14ac:dyDescent="0.2">
      <c r="A866" s="12" t="s">
        <v>88</v>
      </c>
      <c r="B866" s="18" t="s">
        <v>276</v>
      </c>
      <c r="C866" s="12" t="s">
        <v>706</v>
      </c>
      <c r="D866" s="12" t="s">
        <v>9148</v>
      </c>
      <c r="E866" s="19" t="s">
        <v>5</v>
      </c>
      <c r="F866" s="19" t="s">
        <v>2255</v>
      </c>
      <c r="G866" s="19" t="s">
        <v>9149</v>
      </c>
      <c r="H866" s="12" t="s">
        <v>9150</v>
      </c>
      <c r="I866" s="20">
        <v>59248.1</v>
      </c>
      <c r="J866" s="12" t="s">
        <v>2325</v>
      </c>
      <c r="K866" s="12" t="s">
        <v>9151</v>
      </c>
      <c r="L866" s="12" t="s">
        <v>8102</v>
      </c>
      <c r="M866" s="12" t="s">
        <v>9147</v>
      </c>
      <c r="N866" s="12" t="s">
        <v>8154</v>
      </c>
      <c r="O866" s="23">
        <v>0</v>
      </c>
      <c r="P866" s="23">
        <v>11600</v>
      </c>
      <c r="Q866" s="23">
        <v>0</v>
      </c>
      <c r="R866" s="24">
        <v>0</v>
      </c>
      <c r="S866" s="25">
        <v>120</v>
      </c>
      <c r="U866" s="22" t="str">
        <f>IFERROR(VLOOKUP(B866,[1]Planilha1!$A$1:$B$34,2,FALSE),"Liberado")</f>
        <v>Liberado</v>
      </c>
    </row>
    <row r="867" spans="1:53" s="21" customFormat="1" ht="20.100000000000001" customHeight="1" x14ac:dyDescent="0.2">
      <c r="A867" s="27" t="s">
        <v>133</v>
      </c>
      <c r="B867" s="28" t="s">
        <v>276</v>
      </c>
      <c r="C867" s="27" t="s">
        <v>602</v>
      </c>
      <c r="D867" s="27" t="s">
        <v>11278</v>
      </c>
      <c r="E867" s="27" t="s">
        <v>7</v>
      </c>
      <c r="F867" s="27" t="s">
        <v>6507</v>
      </c>
      <c r="G867" s="27" t="s">
        <v>11279</v>
      </c>
      <c r="H867" s="27" t="s">
        <v>7245</v>
      </c>
      <c r="I867" s="29">
        <v>40000</v>
      </c>
      <c r="J867" s="27" t="s">
        <v>6510</v>
      </c>
      <c r="K867" s="27" t="s">
        <v>11280</v>
      </c>
      <c r="L867" s="27" t="s">
        <v>6579</v>
      </c>
      <c r="M867" s="30">
        <v>42991</v>
      </c>
      <c r="N867" s="27" t="s">
        <v>11281</v>
      </c>
      <c r="O867" s="23">
        <v>30000</v>
      </c>
      <c r="P867" s="23">
        <v>386350.59</v>
      </c>
      <c r="Q867" s="23">
        <v>0</v>
      </c>
      <c r="R867" s="24">
        <v>0</v>
      </c>
      <c r="S867" s="25">
        <v>0</v>
      </c>
      <c r="T867" s="32"/>
      <c r="U867" s="22" t="str">
        <f>IFERROR(VLOOKUP(B867,[1]Planilha1!$A$1:$B$34,2,FALSE),"Liberado")</f>
        <v>Liberado</v>
      </c>
      <c r="V867" s="31"/>
      <c r="W867" s="31"/>
      <c r="X867" s="31"/>
      <c r="Y867" s="31"/>
      <c r="Z867" s="31"/>
      <c r="AA867" s="31"/>
      <c r="AB867" s="31"/>
      <c r="AC867" s="31"/>
      <c r="AD867" s="31"/>
      <c r="AE867" s="31"/>
      <c r="AF867" s="31"/>
      <c r="AG867" s="31"/>
      <c r="AH867" s="31"/>
      <c r="AI867" s="31"/>
      <c r="AJ867" s="31"/>
      <c r="AK867" s="31"/>
      <c r="AL867" s="31"/>
      <c r="AM867" s="31"/>
      <c r="AN867" s="31"/>
      <c r="AO867" s="31"/>
      <c r="AP867" s="31"/>
      <c r="AQ867" s="31"/>
      <c r="AR867" s="31"/>
      <c r="AS867" s="31"/>
      <c r="AT867" s="31"/>
      <c r="AU867" s="31"/>
      <c r="AV867" s="31"/>
      <c r="AW867" s="31"/>
      <c r="AX867" s="31"/>
      <c r="AY867" s="31"/>
      <c r="AZ867" s="31"/>
      <c r="BA867" s="31"/>
    </row>
    <row r="868" spans="1:53" s="21" customFormat="1" ht="20.100000000000001" customHeight="1" x14ac:dyDescent="0.2">
      <c r="A868" s="27" t="s">
        <v>133</v>
      </c>
      <c r="B868" s="28" t="s">
        <v>276</v>
      </c>
      <c r="C868" s="27" t="s">
        <v>689</v>
      </c>
      <c r="D868" s="27" t="s">
        <v>1876</v>
      </c>
      <c r="E868" s="27" t="s">
        <v>7</v>
      </c>
      <c r="F868" s="27" t="s">
        <v>6507</v>
      </c>
      <c r="G868" s="27" t="s">
        <v>6598</v>
      </c>
      <c r="H868" s="27" t="s">
        <v>6599</v>
      </c>
      <c r="I868" s="29">
        <v>250000</v>
      </c>
      <c r="J868" s="27" t="s">
        <v>6510</v>
      </c>
      <c r="K868" s="27" t="s">
        <v>11502</v>
      </c>
      <c r="L868" s="27" t="s">
        <v>6579</v>
      </c>
      <c r="M868" s="30">
        <v>42864</v>
      </c>
      <c r="N868" s="27" t="s">
        <v>11503</v>
      </c>
      <c r="O868" s="23">
        <v>30000</v>
      </c>
      <c r="P868" s="23">
        <v>553706.02</v>
      </c>
      <c r="Q868" s="23">
        <v>0</v>
      </c>
      <c r="R868" s="24">
        <v>0</v>
      </c>
      <c r="S868" s="25">
        <v>0</v>
      </c>
      <c r="T868" s="32"/>
      <c r="U868" s="22" t="str">
        <f>IFERROR(VLOOKUP(B868,[1]Planilha1!$A$1:$B$34,2,FALSE),"Liberado")</f>
        <v>Liberado</v>
      </c>
      <c r="V868" s="31"/>
      <c r="W868" s="31"/>
      <c r="X868" s="31"/>
      <c r="Y868" s="31"/>
      <c r="Z868" s="31"/>
      <c r="AA868" s="31"/>
      <c r="AB868" s="31"/>
      <c r="AC868" s="31"/>
      <c r="AD868" s="31"/>
      <c r="AE868" s="31"/>
      <c r="AF868" s="31"/>
      <c r="AG868" s="31"/>
      <c r="AH868" s="31"/>
      <c r="AI868" s="31"/>
      <c r="AJ868" s="31"/>
      <c r="AK868" s="31"/>
      <c r="AL868" s="31"/>
      <c r="AM868" s="31"/>
      <c r="AN868" s="31"/>
      <c r="AO868" s="31"/>
      <c r="AP868" s="31"/>
      <c r="AQ868" s="31"/>
      <c r="AR868" s="31"/>
      <c r="AS868" s="31"/>
      <c r="AT868" s="31"/>
      <c r="AU868" s="31"/>
      <c r="AV868" s="31"/>
      <c r="AW868" s="31"/>
      <c r="AX868" s="31"/>
      <c r="AY868" s="31"/>
      <c r="AZ868" s="31"/>
      <c r="BA868" s="31"/>
    </row>
    <row r="869" spans="1:53" s="21" customFormat="1" ht="20.100000000000001" customHeight="1" x14ac:dyDescent="0.2">
      <c r="A869" s="27" t="s">
        <v>133</v>
      </c>
      <c r="B869" s="28" t="s">
        <v>276</v>
      </c>
      <c r="C869" s="27" t="s">
        <v>667</v>
      </c>
      <c r="D869" s="27" t="s">
        <v>2093</v>
      </c>
      <c r="E869" s="27" t="s">
        <v>7</v>
      </c>
      <c r="F869" s="27" t="s">
        <v>6507</v>
      </c>
      <c r="G869" s="27" t="s">
        <v>7174</v>
      </c>
      <c r="H869" s="27" t="s">
        <v>7175</v>
      </c>
      <c r="I869" s="29">
        <v>90000</v>
      </c>
      <c r="J869" s="27" t="s">
        <v>6510</v>
      </c>
      <c r="K869" s="27" t="s">
        <v>11857</v>
      </c>
      <c r="L869" s="27" t="s">
        <v>7163</v>
      </c>
      <c r="M869" s="30" t="s">
        <v>6531</v>
      </c>
      <c r="N869" s="27" t="s">
        <v>7176</v>
      </c>
      <c r="O869" s="23">
        <v>37421.269999999997</v>
      </c>
      <c r="P869" s="23">
        <v>0</v>
      </c>
      <c r="Q869" s="23">
        <v>0</v>
      </c>
      <c r="R869" s="24">
        <v>29282.33</v>
      </c>
      <c r="S869" s="25">
        <v>0</v>
      </c>
      <c r="T869" s="32"/>
      <c r="U869" s="22" t="str">
        <f>IFERROR(VLOOKUP(B869,[1]Planilha1!$A$1:$B$34,2,FALSE),"Liberado")</f>
        <v>Liberado</v>
      </c>
      <c r="V869" s="31"/>
      <c r="W869" s="31"/>
      <c r="X869" s="31"/>
      <c r="Y869" s="31"/>
      <c r="Z869" s="31"/>
      <c r="AA869" s="31"/>
      <c r="AB869" s="31"/>
      <c r="AC869" s="31"/>
      <c r="AD869" s="31"/>
      <c r="AE869" s="31"/>
      <c r="AF869" s="31"/>
      <c r="AG869" s="31"/>
      <c r="AH869" s="31"/>
      <c r="AI869" s="31"/>
      <c r="AJ869" s="31"/>
      <c r="AK869" s="31"/>
      <c r="AL869" s="31"/>
      <c r="AM869" s="31"/>
      <c r="AN869" s="31"/>
      <c r="AO869" s="31"/>
      <c r="AP869" s="31"/>
      <c r="AQ869" s="31"/>
      <c r="AR869" s="31"/>
      <c r="AS869" s="31"/>
      <c r="AT869" s="31"/>
      <c r="AU869" s="31"/>
      <c r="AV869" s="31"/>
      <c r="AW869" s="31"/>
      <c r="AX869" s="31"/>
      <c r="AY869" s="31"/>
      <c r="AZ869" s="31"/>
      <c r="BA869" s="31"/>
    </row>
    <row r="870" spans="1:53" s="21" customFormat="1" ht="20.100000000000001" customHeight="1" x14ac:dyDescent="0.2">
      <c r="A870" s="27" t="s">
        <v>133</v>
      </c>
      <c r="B870" s="28" t="s">
        <v>276</v>
      </c>
      <c r="C870" s="27" t="s">
        <v>634</v>
      </c>
      <c r="D870" s="27" t="s">
        <v>2135</v>
      </c>
      <c r="E870" s="27" t="s">
        <v>7</v>
      </c>
      <c r="F870" s="27" t="s">
        <v>6507</v>
      </c>
      <c r="G870" s="27" t="s">
        <v>11914</v>
      </c>
      <c r="H870" s="27" t="s">
        <v>7245</v>
      </c>
      <c r="I870" s="29">
        <v>30000</v>
      </c>
      <c r="J870" s="27" t="s">
        <v>6630</v>
      </c>
      <c r="K870" s="27" t="s">
        <v>11915</v>
      </c>
      <c r="L870" s="27" t="s">
        <v>7128</v>
      </c>
      <c r="M870" s="30" t="s">
        <v>6531</v>
      </c>
      <c r="N870" s="27" t="s">
        <v>11916</v>
      </c>
      <c r="O870" s="23">
        <v>11500</v>
      </c>
      <c r="P870" s="23">
        <v>0</v>
      </c>
      <c r="Q870" s="23">
        <v>0</v>
      </c>
      <c r="R870" s="24">
        <v>12000.83</v>
      </c>
      <c r="S870" s="25">
        <v>0</v>
      </c>
      <c r="T870" s="32"/>
      <c r="U870" s="22" t="str">
        <f>IFERROR(VLOOKUP(B870,[1]Planilha1!$A$1:$B$34,2,FALSE),"Liberado")</f>
        <v>Liberado</v>
      </c>
      <c r="V870" s="31"/>
      <c r="W870" s="31"/>
      <c r="X870" s="31"/>
      <c r="Y870" s="31"/>
      <c r="Z870" s="31"/>
      <c r="AA870" s="31"/>
      <c r="AB870" s="31"/>
      <c r="AC870" s="31"/>
      <c r="AD870" s="31"/>
      <c r="AE870" s="31"/>
      <c r="AF870" s="31"/>
      <c r="AG870" s="31"/>
      <c r="AH870" s="31"/>
      <c r="AI870" s="31"/>
      <c r="AJ870" s="31"/>
      <c r="AK870" s="31"/>
      <c r="AL870" s="31"/>
      <c r="AM870" s="31"/>
      <c r="AN870" s="31"/>
      <c r="AO870" s="31"/>
      <c r="AP870" s="31"/>
      <c r="AQ870" s="31"/>
      <c r="AR870" s="31"/>
      <c r="AS870" s="31"/>
      <c r="AT870" s="31"/>
      <c r="AU870" s="31"/>
      <c r="AV870" s="31"/>
      <c r="AW870" s="31"/>
      <c r="AX870" s="31"/>
      <c r="AY870" s="31"/>
      <c r="AZ870" s="31"/>
      <c r="BA870" s="31"/>
    </row>
    <row r="871" spans="1:53" s="21" customFormat="1" ht="20.100000000000001" customHeight="1" x14ac:dyDescent="0.2">
      <c r="A871" s="27" t="s">
        <v>133</v>
      </c>
      <c r="B871" s="28" t="s">
        <v>276</v>
      </c>
      <c r="C871" s="27">
        <v>1</v>
      </c>
      <c r="D871" s="27" t="s">
        <v>2154</v>
      </c>
      <c r="E871" s="27" t="s">
        <v>7</v>
      </c>
      <c r="F871" s="27" t="s">
        <v>6507</v>
      </c>
      <c r="G871" s="27" t="s">
        <v>7276</v>
      </c>
      <c r="H871" s="27" t="s">
        <v>6599</v>
      </c>
      <c r="I871" s="29">
        <v>30000</v>
      </c>
      <c r="J871" s="27" t="s">
        <v>6630</v>
      </c>
      <c r="K871" s="27" t="s">
        <v>11942</v>
      </c>
      <c r="L871" s="27" t="s">
        <v>7051</v>
      </c>
      <c r="M871" s="30" t="s">
        <v>6531</v>
      </c>
      <c r="N871" s="27" t="s">
        <v>11943</v>
      </c>
      <c r="O871" s="23">
        <v>26359.049200000001</v>
      </c>
      <c r="P871" s="23">
        <v>37746.879999999997</v>
      </c>
      <c r="Q871" s="23">
        <v>0</v>
      </c>
      <c r="R871" s="24">
        <v>23058.22</v>
      </c>
      <c r="S871" s="25">
        <v>0</v>
      </c>
      <c r="T871" s="32"/>
      <c r="U871" s="22" t="str">
        <f>IFERROR(VLOOKUP(B871,[1]Planilha1!$A$1:$B$34,2,FALSE),"Liberado")</f>
        <v>Liberado</v>
      </c>
      <c r="V871" s="31"/>
      <c r="W871" s="31"/>
      <c r="X871" s="31"/>
      <c r="Y871" s="31"/>
      <c r="Z871" s="31"/>
      <c r="AA871" s="31"/>
      <c r="AB871" s="31"/>
      <c r="AC871" s="31"/>
      <c r="AD871" s="31"/>
      <c r="AE871" s="31"/>
      <c r="AF871" s="31"/>
      <c r="AG871" s="31"/>
      <c r="AH871" s="31"/>
      <c r="AI871" s="31"/>
      <c r="AJ871" s="31"/>
      <c r="AK871" s="31"/>
      <c r="AL871" s="31"/>
      <c r="AM871" s="31"/>
      <c r="AN871" s="31"/>
      <c r="AO871" s="31"/>
      <c r="AP871" s="31"/>
      <c r="AQ871" s="31"/>
      <c r="AR871" s="31"/>
      <c r="AS871" s="31"/>
      <c r="AT871" s="31"/>
      <c r="AU871" s="31"/>
      <c r="AV871" s="31"/>
      <c r="AW871" s="31"/>
      <c r="AX871" s="31"/>
      <c r="AY871" s="31"/>
      <c r="AZ871" s="31"/>
      <c r="BA871" s="31"/>
    </row>
    <row r="872" spans="1:53" s="21" customFormat="1" ht="20.100000000000001" customHeight="1" x14ac:dyDescent="0.2">
      <c r="A872" s="27" t="s">
        <v>133</v>
      </c>
      <c r="B872" s="28" t="s">
        <v>276</v>
      </c>
      <c r="C872" s="27" t="s">
        <v>466</v>
      </c>
      <c r="D872" s="27" t="s">
        <v>2161</v>
      </c>
      <c r="E872" s="27" t="s">
        <v>7</v>
      </c>
      <c r="F872" s="27" t="s">
        <v>6507</v>
      </c>
      <c r="G872" s="27" t="s">
        <v>7289</v>
      </c>
      <c r="H872" s="27" t="s">
        <v>6645</v>
      </c>
      <c r="I872" s="29">
        <v>30000</v>
      </c>
      <c r="J872" s="27" t="s">
        <v>6630</v>
      </c>
      <c r="K872" s="27" t="s">
        <v>11950</v>
      </c>
      <c r="L872" s="27" t="s">
        <v>11951</v>
      </c>
      <c r="M872" s="30" t="s">
        <v>6531</v>
      </c>
      <c r="N872" s="27" t="s">
        <v>11952</v>
      </c>
      <c r="O872" s="23">
        <v>194435.34</v>
      </c>
      <c r="P872" s="23">
        <v>0</v>
      </c>
      <c r="Q872" s="23">
        <v>0</v>
      </c>
      <c r="R872" s="24">
        <v>223091.28</v>
      </c>
      <c r="S872" s="25">
        <v>0</v>
      </c>
      <c r="T872" s="32"/>
      <c r="U872" s="22" t="str">
        <f>IFERROR(VLOOKUP(B872,[1]Planilha1!$A$1:$B$34,2,FALSE),"Liberado")</f>
        <v>Liberado</v>
      </c>
      <c r="V872" s="31"/>
      <c r="W872" s="31"/>
      <c r="X872" s="31"/>
      <c r="Y872" s="31"/>
      <c r="Z872" s="31"/>
      <c r="AA872" s="31"/>
      <c r="AB872" s="31"/>
      <c r="AC872" s="31"/>
      <c r="AD872" s="31"/>
      <c r="AE872" s="31"/>
      <c r="AF872" s="31"/>
      <c r="AG872" s="31"/>
      <c r="AH872" s="31"/>
      <c r="AI872" s="31"/>
      <c r="AJ872" s="31"/>
      <c r="AK872" s="31"/>
      <c r="AL872" s="31"/>
      <c r="AM872" s="31"/>
      <c r="AN872" s="31"/>
      <c r="AO872" s="31"/>
      <c r="AP872" s="31"/>
      <c r="AQ872" s="31"/>
      <c r="AR872" s="31"/>
      <c r="AS872" s="31"/>
      <c r="AT872" s="31"/>
      <c r="AU872" s="31"/>
      <c r="AV872" s="31"/>
      <c r="AW872" s="31"/>
      <c r="AX872" s="31"/>
      <c r="AY872" s="31"/>
      <c r="AZ872" s="31"/>
      <c r="BA872" s="31"/>
    </row>
    <row r="873" spans="1:53" s="21" customFormat="1" ht="20.100000000000001" customHeight="1" x14ac:dyDescent="0.2">
      <c r="A873" s="40" t="s">
        <v>198</v>
      </c>
      <c r="B873" s="41" t="s">
        <v>276</v>
      </c>
      <c r="C873" s="14">
        <v>1</v>
      </c>
      <c r="D873" s="40" t="s">
        <v>2222</v>
      </c>
      <c r="E873" s="42" t="s">
        <v>2220</v>
      </c>
      <c r="F873" s="43" t="s">
        <v>7389</v>
      </c>
      <c r="G873" s="36">
        <v>38810409</v>
      </c>
      <c r="H873" s="40" t="s">
        <v>2222</v>
      </c>
      <c r="I873" s="44">
        <v>83352.51999999999</v>
      </c>
      <c r="J873" s="40" t="s">
        <v>7400</v>
      </c>
      <c r="K873" s="40" t="s">
        <v>7415</v>
      </c>
      <c r="L873" s="40" t="s">
        <v>7416</v>
      </c>
      <c r="M873" s="42" t="s">
        <v>40</v>
      </c>
      <c r="N873" s="40" t="s">
        <v>7852</v>
      </c>
      <c r="O873" s="23">
        <v>0</v>
      </c>
      <c r="P873" s="23">
        <v>83352.52</v>
      </c>
      <c r="Q873" s="23">
        <v>0</v>
      </c>
      <c r="R873" s="24">
        <v>0</v>
      </c>
      <c r="S873" s="25">
        <v>0</v>
      </c>
      <c r="T873" s="32"/>
      <c r="U873" s="22" t="str">
        <f>IFERROR(VLOOKUP(B873,[1]Planilha1!$A$1:$B$34,2,FALSE),"Liberado")</f>
        <v>Liberado</v>
      </c>
      <c r="V873" s="45"/>
      <c r="W873" s="45"/>
      <c r="X873" s="45"/>
      <c r="Y873" s="45"/>
      <c r="Z873" s="45"/>
      <c r="AA873" s="45"/>
      <c r="AB873" s="45"/>
      <c r="AC873" s="45"/>
      <c r="AD873" s="45"/>
      <c r="AE873" s="45"/>
      <c r="AF873" s="45"/>
      <c r="AG873" s="45"/>
      <c r="AH873" s="45"/>
      <c r="AI873" s="45"/>
      <c r="AJ873" s="45"/>
      <c r="AK873" s="45"/>
      <c r="AL873" s="45"/>
      <c r="AM873" s="45"/>
      <c r="AN873" s="45"/>
      <c r="AO873" s="45"/>
      <c r="AP873" s="45"/>
      <c r="AQ873" s="45"/>
      <c r="AR873" s="45"/>
      <c r="AS873" s="45"/>
      <c r="AT873" s="45"/>
      <c r="AU873" s="45"/>
      <c r="AV873" s="45"/>
      <c r="AW873" s="45"/>
      <c r="AX873" s="45"/>
      <c r="AY873" s="45"/>
      <c r="AZ873" s="45"/>
      <c r="BA873" s="45"/>
    </row>
    <row r="874" spans="1:53" s="21" customFormat="1" ht="20.100000000000001" customHeight="1" x14ac:dyDescent="0.25">
      <c r="A874" s="27" t="s">
        <v>133</v>
      </c>
      <c r="B874" s="28" t="s">
        <v>276</v>
      </c>
      <c r="C874" s="27">
        <v>2</v>
      </c>
      <c r="D874" s="27" t="s">
        <v>2154</v>
      </c>
      <c r="E874" s="27" t="s">
        <v>7</v>
      </c>
      <c r="F874" s="27" t="s">
        <v>6507</v>
      </c>
      <c r="G874" s="27" t="s">
        <v>7276</v>
      </c>
      <c r="H874" s="27" t="s">
        <v>6599</v>
      </c>
      <c r="I874" s="29">
        <v>30000</v>
      </c>
      <c r="J874" s="27" t="s">
        <v>6630</v>
      </c>
      <c r="K874" s="27" t="s">
        <v>11942</v>
      </c>
      <c r="L874" s="27" t="s">
        <v>7051</v>
      </c>
      <c r="M874" s="30" t="s">
        <v>6531</v>
      </c>
      <c r="N874" s="27" t="s">
        <v>11943</v>
      </c>
      <c r="O874" s="33">
        <v>17972.078999999998</v>
      </c>
      <c r="P874" s="33">
        <v>0</v>
      </c>
      <c r="Q874" s="33">
        <v>0</v>
      </c>
      <c r="R874" s="29">
        <v>0</v>
      </c>
      <c r="S874" s="29">
        <v>0</v>
      </c>
      <c r="T874" s="46"/>
      <c r="U874" s="22" t="str">
        <f>IFERROR(VLOOKUP(B874,[1]Planilha1!$A$1:$B$34,2,FALSE),"Liberado")</f>
        <v>Liberado</v>
      </c>
      <c r="V874" s="46"/>
      <c r="W874" s="46"/>
      <c r="X874" s="46"/>
      <c r="Y874" s="46"/>
      <c r="Z874" s="46"/>
      <c r="AA874" s="46"/>
      <c r="AB874" s="46"/>
      <c r="AC874" s="46"/>
      <c r="AD874" s="46"/>
      <c r="AE874" s="46"/>
      <c r="AF874" s="46"/>
      <c r="AG874" s="46"/>
      <c r="AH874" s="46"/>
      <c r="AI874" s="46"/>
      <c r="AJ874" s="46"/>
      <c r="AK874" s="46"/>
      <c r="AL874" s="46"/>
      <c r="AM874" s="46"/>
      <c r="AN874" s="46"/>
      <c r="AO874" s="46"/>
      <c r="AP874" s="46"/>
      <c r="AQ874" s="46"/>
      <c r="AR874" s="46"/>
      <c r="AS874" s="46"/>
      <c r="AT874" s="46"/>
      <c r="AU874" s="46"/>
      <c r="AV874" s="46"/>
      <c r="AW874" s="46"/>
      <c r="AX874" s="46"/>
      <c r="AY874" s="46"/>
      <c r="AZ874" s="46"/>
      <c r="BA874" s="46"/>
    </row>
    <row r="875" spans="1:53" s="21" customFormat="1" ht="20.100000000000001" customHeight="1" x14ac:dyDescent="0.25">
      <c r="A875" s="27" t="s">
        <v>133</v>
      </c>
      <c r="B875" s="28" t="s">
        <v>276</v>
      </c>
      <c r="C875" s="27">
        <v>12</v>
      </c>
      <c r="D875" s="27" t="s">
        <v>2154</v>
      </c>
      <c r="E875" s="27" t="s">
        <v>7</v>
      </c>
      <c r="F875" s="27" t="s">
        <v>6507</v>
      </c>
      <c r="G875" s="27" t="s">
        <v>7276</v>
      </c>
      <c r="H875" s="27" t="s">
        <v>6599</v>
      </c>
      <c r="I875" s="29">
        <v>30000</v>
      </c>
      <c r="J875" s="27" t="s">
        <v>6630</v>
      </c>
      <c r="K875" s="27" t="s">
        <v>11942</v>
      </c>
      <c r="L875" s="27" t="s">
        <v>7051</v>
      </c>
      <c r="M875" s="30" t="s">
        <v>6531</v>
      </c>
      <c r="N875" s="27" t="s">
        <v>11943</v>
      </c>
      <c r="O875" s="33">
        <v>15575.801800000001</v>
      </c>
      <c r="P875" s="33">
        <v>0</v>
      </c>
      <c r="Q875" s="33">
        <v>0</v>
      </c>
      <c r="R875" s="29">
        <v>0</v>
      </c>
      <c r="S875" s="29">
        <v>0</v>
      </c>
      <c r="T875" s="46"/>
      <c r="U875" s="22" t="str">
        <f>IFERROR(VLOOKUP(B875,[1]Planilha1!$A$1:$B$34,2,FALSE),"Liberado")</f>
        <v>Liberado</v>
      </c>
      <c r="V875" s="46"/>
      <c r="W875" s="46"/>
      <c r="X875" s="46"/>
      <c r="Y875" s="46"/>
      <c r="Z875" s="46"/>
      <c r="AA875" s="46"/>
      <c r="AB875" s="46"/>
      <c r="AC875" s="46"/>
      <c r="AD875" s="46"/>
      <c r="AE875" s="46"/>
      <c r="AF875" s="46"/>
      <c r="AG875" s="46"/>
      <c r="AH875" s="46"/>
      <c r="AI875" s="46"/>
      <c r="AJ875" s="46"/>
      <c r="AK875" s="46"/>
      <c r="AL875" s="46"/>
      <c r="AM875" s="46"/>
      <c r="AN875" s="46"/>
      <c r="AO875" s="46"/>
      <c r="AP875" s="46"/>
      <c r="AQ875" s="46"/>
      <c r="AR875" s="46"/>
      <c r="AS875" s="46"/>
      <c r="AT875" s="46"/>
      <c r="AU875" s="46"/>
      <c r="AV875" s="46"/>
      <c r="AW875" s="46"/>
      <c r="AX875" s="46"/>
      <c r="AY875" s="46"/>
      <c r="AZ875" s="46"/>
      <c r="BA875" s="46"/>
    </row>
    <row r="876" spans="1:53" s="21" customFormat="1" ht="20.100000000000001" customHeight="1" x14ac:dyDescent="0.2">
      <c r="A876" s="12" t="s">
        <v>90</v>
      </c>
      <c r="B876" s="18" t="s">
        <v>279</v>
      </c>
      <c r="C876" s="12" t="s">
        <v>411</v>
      </c>
      <c r="D876" s="12" t="s">
        <v>426</v>
      </c>
      <c r="E876" s="19" t="s">
        <v>5</v>
      </c>
      <c r="F876" s="19" t="s">
        <v>2244</v>
      </c>
      <c r="G876" s="19" t="s">
        <v>2650</v>
      </c>
      <c r="H876" s="12" t="s">
        <v>2651</v>
      </c>
      <c r="I876" s="20">
        <v>31000</v>
      </c>
      <c r="J876" s="12" t="s">
        <v>2270</v>
      </c>
      <c r="K876" s="12" t="s">
        <v>2652</v>
      </c>
      <c r="L876" s="12" t="s">
        <v>8139</v>
      </c>
      <c r="M876" s="12"/>
      <c r="N876" s="12" t="s">
        <v>8140</v>
      </c>
      <c r="O876" s="20">
        <v>0</v>
      </c>
      <c r="P876" s="20">
        <v>0</v>
      </c>
      <c r="Q876" s="20">
        <v>0</v>
      </c>
      <c r="R876" s="20">
        <v>0</v>
      </c>
      <c r="S876" s="20">
        <v>224</v>
      </c>
      <c r="U876" s="22" t="str">
        <f>IFERROR(VLOOKUP(B876,[1]Planilha1!$A$1:$B$34,2,FALSE),"Liberado")</f>
        <v>Liberado</v>
      </c>
    </row>
    <row r="877" spans="1:53" s="21" customFormat="1" ht="20.100000000000001" customHeight="1" x14ac:dyDescent="0.2">
      <c r="A877" s="12" t="s">
        <v>90</v>
      </c>
      <c r="B877" s="18" t="s">
        <v>279</v>
      </c>
      <c r="C877" s="12" t="s">
        <v>427</v>
      </c>
      <c r="D877" s="12" t="s">
        <v>431</v>
      </c>
      <c r="E877" s="19" t="s">
        <v>5</v>
      </c>
      <c r="F877" s="19" t="s">
        <v>2273</v>
      </c>
      <c r="G877" s="19" t="s">
        <v>2666</v>
      </c>
      <c r="H877" s="12" t="s">
        <v>2667</v>
      </c>
      <c r="I877" s="20">
        <v>45000</v>
      </c>
      <c r="J877" s="12" t="s">
        <v>2302</v>
      </c>
      <c r="K877" s="12" t="s">
        <v>2668</v>
      </c>
      <c r="L877" s="12" t="s">
        <v>2299</v>
      </c>
      <c r="M877" s="12"/>
      <c r="N877" s="12" t="s">
        <v>2669</v>
      </c>
      <c r="O877" s="20">
        <v>0</v>
      </c>
      <c r="P877" s="20">
        <v>7000</v>
      </c>
      <c r="Q877" s="20">
        <v>0</v>
      </c>
      <c r="R877" s="20">
        <v>0</v>
      </c>
      <c r="S877" s="20">
        <v>1680</v>
      </c>
      <c r="U877" s="22" t="str">
        <f>IFERROR(VLOOKUP(B877,[1]Planilha1!$A$1:$B$34,2,FALSE),"Liberado")</f>
        <v>Liberado</v>
      </c>
    </row>
    <row r="878" spans="1:53" s="21" customFormat="1" ht="20.100000000000001" customHeight="1" x14ac:dyDescent="0.2">
      <c r="A878" s="12" t="s">
        <v>90</v>
      </c>
      <c r="B878" s="18" t="s">
        <v>279</v>
      </c>
      <c r="C878" s="12" t="s">
        <v>427</v>
      </c>
      <c r="D878" s="12" t="s">
        <v>8192</v>
      </c>
      <c r="E878" s="19" t="s">
        <v>5</v>
      </c>
      <c r="F878" s="19" t="s">
        <v>4670</v>
      </c>
      <c r="G878" s="19" t="s">
        <v>8193</v>
      </c>
      <c r="H878" s="12" t="s">
        <v>8194</v>
      </c>
      <c r="I878" s="20">
        <v>10765.8</v>
      </c>
      <c r="J878" s="12" t="s">
        <v>2247</v>
      </c>
      <c r="K878" s="12" t="s">
        <v>8195</v>
      </c>
      <c r="L878" s="12" t="s">
        <v>2288</v>
      </c>
      <c r="M878" s="12" t="s">
        <v>8196</v>
      </c>
      <c r="N878" s="12" t="s">
        <v>8197</v>
      </c>
      <c r="O878" s="20">
        <v>0</v>
      </c>
      <c r="P878" s="20">
        <v>10765.8</v>
      </c>
      <c r="Q878" s="20">
        <v>0</v>
      </c>
      <c r="R878" s="20">
        <v>0</v>
      </c>
      <c r="S878" s="20">
        <v>0</v>
      </c>
      <c r="U878" s="22" t="str">
        <f>IFERROR(VLOOKUP(B878,[1]Planilha1!$A$1:$B$34,2,FALSE),"Liberado")</f>
        <v>Liberado</v>
      </c>
    </row>
    <row r="879" spans="1:53" s="21" customFormat="1" ht="20.100000000000001" customHeight="1" x14ac:dyDescent="0.2">
      <c r="A879" s="12" t="s">
        <v>90</v>
      </c>
      <c r="B879" s="18" t="s">
        <v>279</v>
      </c>
      <c r="C879" s="12" t="s">
        <v>671</v>
      </c>
      <c r="D879" s="12" t="s">
        <v>8475</v>
      </c>
      <c r="E879" s="19" t="s">
        <v>5</v>
      </c>
      <c r="F879" s="19" t="s">
        <v>4731</v>
      </c>
      <c r="G879" s="19" t="s">
        <v>8476</v>
      </c>
      <c r="H879" s="12" t="s">
        <v>8194</v>
      </c>
      <c r="I879" s="20">
        <v>9370</v>
      </c>
      <c r="J879" s="12" t="s">
        <v>2325</v>
      </c>
      <c r="K879" s="12" t="s">
        <v>8477</v>
      </c>
      <c r="L879" s="12" t="s">
        <v>2288</v>
      </c>
      <c r="M879" s="12" t="s">
        <v>8478</v>
      </c>
      <c r="N879" s="12" t="s">
        <v>8479</v>
      </c>
      <c r="O879" s="20">
        <v>0</v>
      </c>
      <c r="P879" s="20">
        <v>10000</v>
      </c>
      <c r="Q879" s="20">
        <v>0</v>
      </c>
      <c r="R879" s="20">
        <v>0</v>
      </c>
      <c r="S879" s="20">
        <v>0</v>
      </c>
      <c r="U879" s="22" t="str">
        <f>IFERROR(VLOOKUP(B879,[1]Planilha1!$A$1:$B$34,2,FALSE),"Liberado")</f>
        <v>Liberado</v>
      </c>
    </row>
    <row r="880" spans="1:53" s="21" customFormat="1" ht="20.100000000000001" customHeight="1" x14ac:dyDescent="0.2">
      <c r="A880" s="12" t="s">
        <v>90</v>
      </c>
      <c r="B880" s="18" t="s">
        <v>279</v>
      </c>
      <c r="C880" s="12" t="s">
        <v>331</v>
      </c>
      <c r="D880" s="12" t="s">
        <v>845</v>
      </c>
      <c r="E880" s="19" t="s">
        <v>5</v>
      </c>
      <c r="F880" s="19" t="s">
        <v>2324</v>
      </c>
      <c r="G880" s="19" t="s">
        <v>3876</v>
      </c>
      <c r="H880" s="12" t="s">
        <v>2314</v>
      </c>
      <c r="I880" s="20">
        <v>5531.44</v>
      </c>
      <c r="J880" s="12" t="s">
        <v>2247</v>
      </c>
      <c r="K880" s="12" t="s">
        <v>3877</v>
      </c>
      <c r="L880" s="12" t="s">
        <v>2249</v>
      </c>
      <c r="M880" s="12"/>
      <c r="N880" s="12" t="s">
        <v>3878</v>
      </c>
      <c r="O880" s="20">
        <v>0</v>
      </c>
      <c r="P880" s="20">
        <v>10000</v>
      </c>
      <c r="Q880" s="20">
        <v>0</v>
      </c>
      <c r="R880" s="20">
        <v>0</v>
      </c>
      <c r="S880" s="20">
        <v>680</v>
      </c>
      <c r="U880" s="22" t="str">
        <f>IFERROR(VLOOKUP(B880,[1]Planilha1!$A$1:$B$34,2,FALSE),"Liberado")</f>
        <v>Liberado</v>
      </c>
    </row>
    <row r="881" spans="1:53" s="21" customFormat="1" ht="20.100000000000001" customHeight="1" x14ac:dyDescent="0.2">
      <c r="A881" s="12" t="s">
        <v>90</v>
      </c>
      <c r="B881" s="18" t="s">
        <v>279</v>
      </c>
      <c r="C881" s="12" t="s">
        <v>427</v>
      </c>
      <c r="D881" s="12" t="s">
        <v>848</v>
      </c>
      <c r="E881" s="19" t="s">
        <v>5</v>
      </c>
      <c r="F881" s="19" t="s">
        <v>2255</v>
      </c>
      <c r="G881" s="19" t="s">
        <v>3886</v>
      </c>
      <c r="H881" s="12" t="s">
        <v>3887</v>
      </c>
      <c r="I881" s="20">
        <v>7692.5</v>
      </c>
      <c r="J881" s="12" t="s">
        <v>2247</v>
      </c>
      <c r="K881" s="12" t="s">
        <v>3888</v>
      </c>
      <c r="L881" s="12" t="s">
        <v>2249</v>
      </c>
      <c r="M881" s="12"/>
      <c r="N881" s="12" t="s">
        <v>3889</v>
      </c>
      <c r="O881" s="20">
        <v>0</v>
      </c>
      <c r="P881" s="20">
        <v>10000</v>
      </c>
      <c r="Q881" s="20">
        <v>0</v>
      </c>
      <c r="R881" s="20">
        <v>0</v>
      </c>
      <c r="S881" s="20">
        <v>1040</v>
      </c>
      <c r="U881" s="22" t="str">
        <f>IFERROR(VLOOKUP(B881,[1]Planilha1!$A$1:$B$34,2,FALSE),"Liberado")</f>
        <v>Liberado</v>
      </c>
    </row>
    <row r="882" spans="1:53" s="21" customFormat="1" ht="20.100000000000001" customHeight="1" x14ac:dyDescent="0.2">
      <c r="A882" s="12" t="s">
        <v>90</v>
      </c>
      <c r="B882" s="18" t="s">
        <v>279</v>
      </c>
      <c r="C882" s="12" t="s">
        <v>574</v>
      </c>
      <c r="D882" s="12" t="s">
        <v>9152</v>
      </c>
      <c r="E882" s="19" t="s">
        <v>5</v>
      </c>
      <c r="F882" s="19" t="s">
        <v>2244</v>
      </c>
      <c r="G882" s="19" t="s">
        <v>9153</v>
      </c>
      <c r="H882" s="12" t="s">
        <v>9154</v>
      </c>
      <c r="I882" s="20">
        <v>0</v>
      </c>
      <c r="J882" s="12" t="s">
        <v>2325</v>
      </c>
      <c r="K882" s="12" t="s">
        <v>9155</v>
      </c>
      <c r="L882" s="12" t="s">
        <v>7875</v>
      </c>
      <c r="M882" s="12"/>
      <c r="N882" s="12" t="s">
        <v>8154</v>
      </c>
      <c r="O882" s="23">
        <v>0</v>
      </c>
      <c r="P882" s="23">
        <v>10000</v>
      </c>
      <c r="Q882" s="23">
        <v>0</v>
      </c>
      <c r="R882" s="24">
        <v>0</v>
      </c>
      <c r="S882" s="25">
        <v>0</v>
      </c>
      <c r="U882" s="22" t="str">
        <f>IFERROR(VLOOKUP(B882,[1]Planilha1!$A$1:$B$34,2,FALSE),"Liberado")</f>
        <v>Liberado</v>
      </c>
    </row>
    <row r="883" spans="1:53" s="21" customFormat="1" ht="20.100000000000001" customHeight="1" x14ac:dyDescent="0.2">
      <c r="A883" s="40" t="s">
        <v>199</v>
      </c>
      <c r="B883" s="41" t="s">
        <v>279</v>
      </c>
      <c r="C883" s="14">
        <v>1</v>
      </c>
      <c r="D883" s="40" t="s">
        <v>2221</v>
      </c>
      <c r="E883" s="42" t="s">
        <v>2220</v>
      </c>
      <c r="F883" s="43" t="s">
        <v>7389</v>
      </c>
      <c r="G883" s="36" t="s">
        <v>7460</v>
      </c>
      <c r="H883" s="40" t="s">
        <v>2221</v>
      </c>
      <c r="I883" s="44">
        <v>507.72</v>
      </c>
      <c r="J883" s="40" t="s">
        <v>7400</v>
      </c>
      <c r="K883" s="40" t="s">
        <v>7461</v>
      </c>
      <c r="L883" s="40" t="s">
        <v>7431</v>
      </c>
      <c r="M883" s="42" t="s">
        <v>40</v>
      </c>
      <c r="N883" s="40" t="s">
        <v>7422</v>
      </c>
      <c r="O883" s="23">
        <v>741.07</v>
      </c>
      <c r="P883" s="23">
        <v>0</v>
      </c>
      <c r="Q883" s="23">
        <v>0</v>
      </c>
      <c r="R883" s="24">
        <v>0</v>
      </c>
      <c r="S883" s="25">
        <v>0</v>
      </c>
      <c r="T883" s="32"/>
      <c r="U883" s="22" t="str">
        <f>IFERROR(VLOOKUP(B883,[1]Planilha1!$A$1:$B$34,2,FALSE),"Liberado")</f>
        <v>Liberado</v>
      </c>
      <c r="V883" s="45"/>
      <c r="W883" s="45"/>
      <c r="X883" s="45"/>
      <c r="Y883" s="45"/>
      <c r="Z883" s="45"/>
      <c r="AA883" s="45"/>
      <c r="AB883" s="45"/>
      <c r="AC883" s="45"/>
      <c r="AD883" s="45"/>
      <c r="AE883" s="45"/>
      <c r="AF883" s="45"/>
      <c r="AG883" s="45"/>
      <c r="AH883" s="45"/>
      <c r="AI883" s="45"/>
      <c r="AJ883" s="45"/>
      <c r="AK883" s="45"/>
      <c r="AL883" s="45"/>
      <c r="AM883" s="45"/>
      <c r="AN883" s="45"/>
      <c r="AO883" s="45"/>
      <c r="AP883" s="45"/>
      <c r="AQ883" s="45"/>
      <c r="AR883" s="45"/>
      <c r="AS883" s="45"/>
      <c r="AT883" s="45"/>
      <c r="AU883" s="45"/>
      <c r="AV883" s="45"/>
      <c r="AW883" s="45"/>
      <c r="AX883" s="45"/>
      <c r="AY883" s="45"/>
      <c r="AZ883" s="45"/>
      <c r="BA883" s="45"/>
    </row>
    <row r="884" spans="1:53" s="21" customFormat="1" ht="20.100000000000001" customHeight="1" x14ac:dyDescent="0.2">
      <c r="A884" s="40" t="s">
        <v>199</v>
      </c>
      <c r="B884" s="41" t="s">
        <v>279</v>
      </c>
      <c r="C884" s="14">
        <v>1</v>
      </c>
      <c r="D884" s="40" t="s">
        <v>2221</v>
      </c>
      <c r="E884" s="42" t="s">
        <v>2220</v>
      </c>
      <c r="F884" s="43" t="s">
        <v>7389</v>
      </c>
      <c r="G884" s="36" t="s">
        <v>7462</v>
      </c>
      <c r="H884" s="40" t="s">
        <v>2221</v>
      </c>
      <c r="I884" s="44">
        <v>419.56</v>
      </c>
      <c r="J884" s="40" t="s">
        <v>7400</v>
      </c>
      <c r="K884" s="40" t="s">
        <v>7463</v>
      </c>
      <c r="L884" s="40" t="s">
        <v>7431</v>
      </c>
      <c r="M884" s="42" t="s">
        <v>40</v>
      </c>
      <c r="N884" s="40" t="s">
        <v>7403</v>
      </c>
      <c r="O884" s="23">
        <v>0</v>
      </c>
      <c r="P884" s="23">
        <v>0</v>
      </c>
      <c r="Q884" s="23">
        <v>419.56</v>
      </c>
      <c r="R884" s="24">
        <v>0</v>
      </c>
      <c r="S884" s="25">
        <v>0</v>
      </c>
      <c r="T884" s="32"/>
      <c r="U884" s="22" t="str">
        <f>IFERROR(VLOOKUP(B884,[1]Planilha1!$A$1:$B$34,2,FALSE),"Liberado")</f>
        <v>Liberado</v>
      </c>
      <c r="V884" s="45"/>
      <c r="W884" s="45"/>
      <c r="X884" s="45"/>
      <c r="Y884" s="45"/>
      <c r="Z884" s="45"/>
      <c r="AA884" s="45"/>
      <c r="AB884" s="45"/>
      <c r="AC884" s="45"/>
      <c r="AD884" s="45"/>
      <c r="AE884" s="45"/>
      <c r="AF884" s="45"/>
      <c r="AG884" s="45"/>
      <c r="AH884" s="45"/>
      <c r="AI884" s="45"/>
      <c r="AJ884" s="45"/>
      <c r="AK884" s="45"/>
      <c r="AL884" s="45"/>
      <c r="AM884" s="45"/>
      <c r="AN884" s="45"/>
      <c r="AO884" s="45"/>
      <c r="AP884" s="45"/>
      <c r="AQ884" s="45"/>
      <c r="AR884" s="45"/>
      <c r="AS884" s="45"/>
      <c r="AT884" s="45"/>
      <c r="AU884" s="45"/>
      <c r="AV884" s="45"/>
      <c r="AW884" s="45"/>
      <c r="AX884" s="45"/>
      <c r="AY884" s="45"/>
      <c r="AZ884" s="45"/>
      <c r="BA884" s="45"/>
    </row>
    <row r="885" spans="1:53" s="21" customFormat="1" ht="20.100000000000001" customHeight="1" x14ac:dyDescent="0.2">
      <c r="A885" s="40" t="s">
        <v>200</v>
      </c>
      <c r="B885" s="41" t="s">
        <v>279</v>
      </c>
      <c r="C885" s="14">
        <v>1</v>
      </c>
      <c r="D885" s="40" t="s">
        <v>2222</v>
      </c>
      <c r="E885" s="42" t="s">
        <v>2220</v>
      </c>
      <c r="F885" s="43" t="s">
        <v>7389</v>
      </c>
      <c r="G885" s="36">
        <v>38810603</v>
      </c>
      <c r="H885" s="40" t="s">
        <v>2222</v>
      </c>
      <c r="I885" s="44">
        <v>156203.4</v>
      </c>
      <c r="J885" s="40" t="s">
        <v>7400</v>
      </c>
      <c r="K885" s="40" t="s">
        <v>7415</v>
      </c>
      <c r="L885" s="40" t="s">
        <v>7416</v>
      </c>
      <c r="M885" s="42" t="s">
        <v>40</v>
      </c>
      <c r="N885" s="40" t="s">
        <v>7852</v>
      </c>
      <c r="O885" s="23">
        <v>0</v>
      </c>
      <c r="P885" s="23">
        <v>156203.4</v>
      </c>
      <c r="Q885" s="23">
        <v>0</v>
      </c>
      <c r="R885" s="24">
        <v>0</v>
      </c>
      <c r="S885" s="25">
        <v>0</v>
      </c>
      <c r="T885" s="32"/>
      <c r="U885" s="22" t="str">
        <f>IFERROR(VLOOKUP(B885,[1]Planilha1!$A$1:$B$34,2,FALSE),"Liberado")</f>
        <v>Liberado</v>
      </c>
      <c r="V885" s="45"/>
      <c r="W885" s="45"/>
      <c r="X885" s="45"/>
      <c r="Y885" s="45"/>
      <c r="Z885" s="45"/>
      <c r="AA885" s="45"/>
      <c r="AB885" s="45"/>
      <c r="AC885" s="45"/>
      <c r="AD885" s="45"/>
      <c r="AE885" s="45"/>
      <c r="AF885" s="45"/>
      <c r="AG885" s="45"/>
      <c r="AH885" s="45"/>
      <c r="AI885" s="45"/>
      <c r="AJ885" s="45"/>
      <c r="AK885" s="45"/>
      <c r="AL885" s="45"/>
      <c r="AM885" s="45"/>
      <c r="AN885" s="45"/>
      <c r="AO885" s="45"/>
      <c r="AP885" s="45"/>
      <c r="AQ885" s="45"/>
      <c r="AR885" s="45"/>
      <c r="AS885" s="45"/>
      <c r="AT885" s="45"/>
      <c r="AU885" s="45"/>
      <c r="AV885" s="45"/>
      <c r="AW885" s="45"/>
      <c r="AX885" s="45"/>
      <c r="AY885" s="45"/>
      <c r="AZ885" s="45"/>
      <c r="BA885" s="45"/>
    </row>
    <row r="886" spans="1:53" s="21" customFormat="1" ht="20.100000000000001" customHeight="1" x14ac:dyDescent="0.2">
      <c r="A886" s="12" t="s">
        <v>61</v>
      </c>
      <c r="B886" s="18" t="s">
        <v>19</v>
      </c>
      <c r="C886" s="12">
        <v>1</v>
      </c>
      <c r="D886" s="12" t="s">
        <v>329</v>
      </c>
      <c r="E886" s="19" t="s">
        <v>5</v>
      </c>
      <c r="F886" s="19" t="s">
        <v>2279</v>
      </c>
      <c r="G886" s="19" t="s">
        <v>2280</v>
      </c>
      <c r="H886" s="12" t="s">
        <v>2281</v>
      </c>
      <c r="I886" s="20">
        <v>136028.18</v>
      </c>
      <c r="J886" s="12" t="s">
        <v>2282</v>
      </c>
      <c r="K886" s="12" t="s">
        <v>2283</v>
      </c>
      <c r="L886" s="12" t="s">
        <v>2260</v>
      </c>
      <c r="M886" s="12"/>
      <c r="N886" s="12" t="s">
        <v>2284</v>
      </c>
      <c r="O886" s="20">
        <v>0</v>
      </c>
      <c r="P886" s="20">
        <v>136028.18</v>
      </c>
      <c r="Q886" s="20">
        <v>0</v>
      </c>
      <c r="R886" s="20">
        <v>0</v>
      </c>
      <c r="S886" s="20">
        <v>480</v>
      </c>
      <c r="U886" s="22" t="str">
        <f>IFERROR(VLOOKUP(B886,[1]Planilha1!$A$1:$B$34,2,FALSE),"Liberado")</f>
        <v>Liberado</v>
      </c>
    </row>
    <row r="887" spans="1:53" s="21" customFormat="1" ht="20.100000000000001" customHeight="1" x14ac:dyDescent="0.2">
      <c r="A887" s="27" t="s">
        <v>163</v>
      </c>
      <c r="B887" s="28" t="s">
        <v>19</v>
      </c>
      <c r="C887" s="27" t="s">
        <v>331</v>
      </c>
      <c r="D887" s="27" t="s">
        <v>2170</v>
      </c>
      <c r="E887" s="27" t="s">
        <v>7</v>
      </c>
      <c r="F887" s="27" t="s">
        <v>6507</v>
      </c>
      <c r="G887" s="27" t="s">
        <v>7301</v>
      </c>
      <c r="H887" s="27" t="s">
        <v>7302</v>
      </c>
      <c r="I887" s="29">
        <v>30000</v>
      </c>
      <c r="J887" s="27" t="s">
        <v>6510</v>
      </c>
      <c r="K887" s="27" t="s">
        <v>11967</v>
      </c>
      <c r="L887" s="27" t="s">
        <v>7201</v>
      </c>
      <c r="M887" s="30" t="s">
        <v>6531</v>
      </c>
      <c r="N887" s="27" t="s">
        <v>7303</v>
      </c>
      <c r="O887" s="23">
        <v>47727.18</v>
      </c>
      <c r="P887" s="23">
        <v>0</v>
      </c>
      <c r="Q887" s="23">
        <v>0</v>
      </c>
      <c r="R887" s="24">
        <v>28232.43</v>
      </c>
      <c r="S887" s="25">
        <v>0</v>
      </c>
      <c r="T887" s="32"/>
      <c r="U887" s="22" t="str">
        <f>IFERROR(VLOOKUP(B887,[1]Planilha1!$A$1:$B$34,2,FALSE),"Liberado")</f>
        <v>Liberado</v>
      </c>
      <c r="V887" s="31"/>
      <c r="W887" s="31"/>
      <c r="X887" s="31"/>
      <c r="Y887" s="31"/>
      <c r="Z887" s="31"/>
      <c r="AA887" s="31"/>
      <c r="AB887" s="31"/>
      <c r="AC887" s="31"/>
      <c r="AD887" s="31"/>
      <c r="AE887" s="31"/>
      <c r="AF887" s="31"/>
      <c r="AG887" s="31"/>
      <c r="AH887" s="31"/>
      <c r="AI887" s="31"/>
      <c r="AJ887" s="31"/>
      <c r="AK887" s="31"/>
      <c r="AL887" s="31"/>
      <c r="AM887" s="31"/>
      <c r="AN887" s="31"/>
      <c r="AO887" s="31"/>
      <c r="AP887" s="31"/>
      <c r="AQ887" s="31"/>
      <c r="AR887" s="31"/>
      <c r="AS887" s="31"/>
      <c r="AT887" s="31"/>
      <c r="AU887" s="31"/>
      <c r="AV887" s="31"/>
      <c r="AW887" s="31"/>
      <c r="AX887" s="31"/>
      <c r="AY887" s="31"/>
      <c r="AZ887" s="31"/>
      <c r="BA887" s="31"/>
    </row>
    <row r="888" spans="1:53" s="21" customFormat="1" ht="20.100000000000001" customHeight="1" x14ac:dyDescent="0.2">
      <c r="A888" s="12" t="s">
        <v>67</v>
      </c>
      <c r="B888" s="18" t="s">
        <v>20</v>
      </c>
      <c r="C888" s="12" t="s">
        <v>331</v>
      </c>
      <c r="D888" s="12" t="s">
        <v>342</v>
      </c>
      <c r="E888" s="19" t="s">
        <v>5</v>
      </c>
      <c r="F888" s="19" t="s">
        <v>2255</v>
      </c>
      <c r="G888" s="19" t="s">
        <v>2331</v>
      </c>
      <c r="H888" s="12" t="s">
        <v>2332</v>
      </c>
      <c r="I888" s="20">
        <v>4000</v>
      </c>
      <c r="J888" s="12" t="s">
        <v>2325</v>
      </c>
      <c r="K888" s="12" t="s">
        <v>2333</v>
      </c>
      <c r="L888" s="12" t="s">
        <v>2334</v>
      </c>
      <c r="M888" s="12"/>
      <c r="N888" s="12" t="s">
        <v>7969</v>
      </c>
      <c r="O888" s="20">
        <v>4000</v>
      </c>
      <c r="P888" s="20">
        <v>10000</v>
      </c>
      <c r="Q888" s="20">
        <v>0</v>
      </c>
      <c r="R888" s="20">
        <v>0</v>
      </c>
      <c r="S888" s="20">
        <v>1920</v>
      </c>
      <c r="U888" s="22" t="str">
        <f>IFERROR(VLOOKUP(B888,[1]Planilha1!$A$1:$B$34,2,FALSE),"Liberado")</f>
        <v>Pendente Revisão Trabalhista</v>
      </c>
    </row>
    <row r="889" spans="1:53" s="21" customFormat="1" ht="20.100000000000001" customHeight="1" x14ac:dyDescent="0.2">
      <c r="A889" s="12" t="s">
        <v>68</v>
      </c>
      <c r="B889" s="18" t="s">
        <v>20</v>
      </c>
      <c r="C889" s="12" t="s">
        <v>331</v>
      </c>
      <c r="D889" s="12" t="s">
        <v>345</v>
      </c>
      <c r="E889" s="19" t="s">
        <v>5</v>
      </c>
      <c r="F889" s="19" t="s">
        <v>2273</v>
      </c>
      <c r="G889" s="19" t="s">
        <v>2343</v>
      </c>
      <c r="H889" s="12" t="s">
        <v>2344</v>
      </c>
      <c r="I889" s="20">
        <v>250</v>
      </c>
      <c r="J889" s="12" t="s">
        <v>2247</v>
      </c>
      <c r="K889" s="12" t="s">
        <v>2345</v>
      </c>
      <c r="L889" s="12" t="s">
        <v>4044</v>
      </c>
      <c r="M889" s="12"/>
      <c r="N889" s="12" t="s">
        <v>7970</v>
      </c>
      <c r="O889" s="20">
        <v>0</v>
      </c>
      <c r="P889" s="20">
        <v>0</v>
      </c>
      <c r="Q889" s="20">
        <v>0</v>
      </c>
      <c r="R889" s="20">
        <v>0</v>
      </c>
      <c r="S889" s="20">
        <v>1920</v>
      </c>
      <c r="U889" s="22" t="str">
        <f>IFERROR(VLOOKUP(B889,[1]Planilha1!$A$1:$B$34,2,FALSE),"Liberado")</f>
        <v>Pendente Revisão Trabalhista</v>
      </c>
    </row>
    <row r="890" spans="1:53" s="21" customFormat="1" ht="20.100000000000001" customHeight="1" x14ac:dyDescent="0.2">
      <c r="A890" s="12" t="s">
        <v>68</v>
      </c>
      <c r="B890" s="18" t="s">
        <v>20</v>
      </c>
      <c r="C890" s="12" t="s">
        <v>331</v>
      </c>
      <c r="D890" s="12" t="s">
        <v>347</v>
      </c>
      <c r="E890" s="19" t="s">
        <v>5</v>
      </c>
      <c r="F890" s="19" t="s">
        <v>2244</v>
      </c>
      <c r="G890" s="19" t="s">
        <v>2351</v>
      </c>
      <c r="H890" s="12" t="s">
        <v>2352</v>
      </c>
      <c r="I890" s="20">
        <v>5100</v>
      </c>
      <c r="J890" s="12" t="s">
        <v>2247</v>
      </c>
      <c r="K890" s="12" t="s">
        <v>2353</v>
      </c>
      <c r="L890" s="12" t="s">
        <v>2359</v>
      </c>
      <c r="M890" s="12"/>
      <c r="N890" s="12" t="s">
        <v>2354</v>
      </c>
      <c r="O890" s="20">
        <v>0</v>
      </c>
      <c r="P890" s="20">
        <v>23737.59</v>
      </c>
      <c r="Q890" s="20">
        <v>0</v>
      </c>
      <c r="R890" s="20">
        <v>0</v>
      </c>
      <c r="S890" s="20">
        <v>1920</v>
      </c>
      <c r="U890" s="22" t="str">
        <f>IFERROR(VLOOKUP(B890,[1]Planilha1!$A$1:$B$34,2,FALSE),"Liberado")</f>
        <v>Pendente Revisão Trabalhista</v>
      </c>
    </row>
    <row r="891" spans="1:53" s="21" customFormat="1" ht="20.100000000000001" customHeight="1" x14ac:dyDescent="0.2">
      <c r="A891" s="12" t="s">
        <v>67</v>
      </c>
      <c r="B891" s="18" t="s">
        <v>20</v>
      </c>
      <c r="C891" s="12" t="s">
        <v>331</v>
      </c>
      <c r="D891" s="12" t="s">
        <v>348</v>
      </c>
      <c r="E891" s="19" t="s">
        <v>5</v>
      </c>
      <c r="F891" s="19" t="s">
        <v>2355</v>
      </c>
      <c r="G891" s="19" t="s">
        <v>2356</v>
      </c>
      <c r="H891" s="12" t="s">
        <v>2357</v>
      </c>
      <c r="I891" s="20">
        <v>3096</v>
      </c>
      <c r="J891" s="12" t="s">
        <v>2247</v>
      </c>
      <c r="K891" s="12" t="s">
        <v>2358</v>
      </c>
      <c r="L891" s="12" t="s">
        <v>2359</v>
      </c>
      <c r="M891" s="12"/>
      <c r="N891" s="12" t="s">
        <v>2360</v>
      </c>
      <c r="O891" s="20">
        <v>26549.39</v>
      </c>
      <c r="P891" s="20">
        <v>0</v>
      </c>
      <c r="Q891" s="20">
        <v>0</v>
      </c>
      <c r="R891" s="20">
        <v>0</v>
      </c>
      <c r="S891" s="20">
        <v>1920</v>
      </c>
      <c r="U891" s="22" t="str">
        <f>IFERROR(VLOOKUP(B891,[1]Planilha1!$A$1:$B$34,2,FALSE),"Liberado")</f>
        <v>Pendente Revisão Trabalhista</v>
      </c>
    </row>
    <row r="892" spans="1:53" s="21" customFormat="1" ht="20.100000000000001" customHeight="1" x14ac:dyDescent="0.2">
      <c r="A892" s="12" t="s">
        <v>67</v>
      </c>
      <c r="B892" s="18" t="s">
        <v>20</v>
      </c>
      <c r="C892" s="12" t="s">
        <v>331</v>
      </c>
      <c r="D892" s="12" t="s">
        <v>355</v>
      </c>
      <c r="E892" s="19" t="s">
        <v>5</v>
      </c>
      <c r="F892" s="19" t="s">
        <v>2244</v>
      </c>
      <c r="G892" s="19" t="s">
        <v>2386</v>
      </c>
      <c r="H892" s="12" t="s">
        <v>2387</v>
      </c>
      <c r="I892" s="20">
        <v>20000</v>
      </c>
      <c r="J892" s="12" t="s">
        <v>2247</v>
      </c>
      <c r="K892" s="12" t="s">
        <v>2388</v>
      </c>
      <c r="L892" s="12" t="s">
        <v>2359</v>
      </c>
      <c r="M892" s="12"/>
      <c r="N892" s="12" t="s">
        <v>2323</v>
      </c>
      <c r="O892" s="20">
        <v>21117.19</v>
      </c>
      <c r="P892" s="20">
        <v>0</v>
      </c>
      <c r="Q892" s="20">
        <v>0</v>
      </c>
      <c r="R892" s="20">
        <v>0</v>
      </c>
      <c r="S892" s="20">
        <v>928</v>
      </c>
      <c r="U892" s="22" t="str">
        <f>IFERROR(VLOOKUP(B892,[1]Planilha1!$A$1:$B$34,2,FALSE),"Liberado")</f>
        <v>Pendente Revisão Trabalhista</v>
      </c>
    </row>
    <row r="893" spans="1:53" s="21" customFormat="1" ht="20.100000000000001" customHeight="1" x14ac:dyDescent="0.2">
      <c r="A893" s="12" t="s">
        <v>67</v>
      </c>
      <c r="B893" s="18" t="s">
        <v>20</v>
      </c>
      <c r="C893" s="12" t="s">
        <v>331</v>
      </c>
      <c r="D893" s="12" t="s">
        <v>358</v>
      </c>
      <c r="E893" s="19" t="s">
        <v>5</v>
      </c>
      <c r="F893" s="19" t="s">
        <v>2273</v>
      </c>
      <c r="G893" s="19" t="s">
        <v>2398</v>
      </c>
      <c r="H893" s="12" t="s">
        <v>2399</v>
      </c>
      <c r="I893" s="20">
        <v>64508.63</v>
      </c>
      <c r="J893" s="12" t="s">
        <v>2247</v>
      </c>
      <c r="K893" s="12" t="s">
        <v>2400</v>
      </c>
      <c r="L893" s="12" t="s">
        <v>2299</v>
      </c>
      <c r="M893" s="12"/>
      <c r="N893" s="12" t="s">
        <v>2401</v>
      </c>
      <c r="O893" s="20">
        <v>0</v>
      </c>
      <c r="P893" s="20">
        <v>64508.63</v>
      </c>
      <c r="Q893" s="20">
        <v>0</v>
      </c>
      <c r="R893" s="20">
        <v>0</v>
      </c>
      <c r="S893" s="20">
        <v>920</v>
      </c>
      <c r="U893" s="22" t="str">
        <f>IFERROR(VLOOKUP(B893,[1]Planilha1!$A$1:$B$34,2,FALSE),"Liberado")</f>
        <v>Pendente Revisão Trabalhista</v>
      </c>
    </row>
    <row r="894" spans="1:53" s="21" customFormat="1" ht="20.100000000000001" customHeight="1" x14ac:dyDescent="0.2">
      <c r="A894" s="12" t="s">
        <v>67</v>
      </c>
      <c r="B894" s="18" t="s">
        <v>20</v>
      </c>
      <c r="C894" s="12" t="s">
        <v>331</v>
      </c>
      <c r="D894" s="12" t="s">
        <v>7985</v>
      </c>
      <c r="E894" s="19" t="s">
        <v>5</v>
      </c>
      <c r="F894" s="19" t="s">
        <v>2324</v>
      </c>
      <c r="G894" s="19" t="s">
        <v>7986</v>
      </c>
      <c r="H894" s="12" t="s">
        <v>3380</v>
      </c>
      <c r="I894" s="20">
        <v>1088.18</v>
      </c>
      <c r="J894" s="12" t="s">
        <v>2325</v>
      </c>
      <c r="K894" s="12" t="s">
        <v>7987</v>
      </c>
      <c r="L894" s="12" t="s">
        <v>7988</v>
      </c>
      <c r="M894" s="12"/>
      <c r="N894" s="12" t="s">
        <v>7989</v>
      </c>
      <c r="O894" s="20">
        <v>0</v>
      </c>
      <c r="P894" s="20">
        <v>10000</v>
      </c>
      <c r="Q894" s="20">
        <v>0</v>
      </c>
      <c r="R894" s="20">
        <v>0</v>
      </c>
      <c r="S894" s="20">
        <v>680</v>
      </c>
      <c r="U894" s="22" t="str">
        <f>IFERROR(VLOOKUP(B894,[1]Planilha1!$A$1:$B$34,2,FALSE),"Liberado")</f>
        <v>Pendente Revisão Trabalhista</v>
      </c>
    </row>
    <row r="895" spans="1:53" s="21" customFormat="1" ht="20.100000000000001" customHeight="1" x14ac:dyDescent="0.2">
      <c r="A895" s="12" t="s">
        <v>67</v>
      </c>
      <c r="B895" s="18" t="s">
        <v>20</v>
      </c>
      <c r="C895" s="12" t="s">
        <v>331</v>
      </c>
      <c r="D895" s="12" t="s">
        <v>7985</v>
      </c>
      <c r="E895" s="19" t="s">
        <v>5</v>
      </c>
      <c r="F895" s="19" t="s">
        <v>2324</v>
      </c>
      <c r="G895" s="19" t="s">
        <v>7990</v>
      </c>
      <c r="H895" s="12" t="s">
        <v>3380</v>
      </c>
      <c r="I895" s="20">
        <v>1559.34</v>
      </c>
      <c r="J895" s="12" t="s">
        <v>2325</v>
      </c>
      <c r="K895" s="12" t="s">
        <v>7991</v>
      </c>
      <c r="L895" s="12" t="s">
        <v>3255</v>
      </c>
      <c r="M895" s="12"/>
      <c r="N895" s="12" t="s">
        <v>7992</v>
      </c>
      <c r="O895" s="20">
        <v>0</v>
      </c>
      <c r="P895" s="20">
        <v>10000</v>
      </c>
      <c r="Q895" s="20">
        <v>0</v>
      </c>
      <c r="R895" s="20">
        <v>0</v>
      </c>
      <c r="S895" s="20">
        <v>720</v>
      </c>
      <c r="U895" s="22" t="str">
        <f>IFERROR(VLOOKUP(B895,[1]Planilha1!$A$1:$B$34,2,FALSE),"Liberado")</f>
        <v>Pendente Revisão Trabalhista</v>
      </c>
    </row>
    <row r="896" spans="1:53" s="21" customFormat="1" ht="20.100000000000001" customHeight="1" x14ac:dyDescent="0.2">
      <c r="A896" s="12" t="s">
        <v>67</v>
      </c>
      <c r="B896" s="18" t="s">
        <v>20</v>
      </c>
      <c r="C896" s="12" t="s">
        <v>331</v>
      </c>
      <c r="D896" s="12" t="s">
        <v>377</v>
      </c>
      <c r="E896" s="19" t="s">
        <v>5</v>
      </c>
      <c r="F896" s="19" t="s">
        <v>2244</v>
      </c>
      <c r="G896" s="19" t="s">
        <v>2470</v>
      </c>
      <c r="H896" s="12" t="s">
        <v>2471</v>
      </c>
      <c r="I896" s="20">
        <v>20000</v>
      </c>
      <c r="J896" s="12" t="s">
        <v>2247</v>
      </c>
      <c r="K896" s="12" t="s">
        <v>2472</v>
      </c>
      <c r="L896" s="12" t="s">
        <v>7869</v>
      </c>
      <c r="M896" s="12"/>
      <c r="N896" s="12" t="s">
        <v>2323</v>
      </c>
      <c r="O896" s="20">
        <v>0</v>
      </c>
      <c r="P896" s="20">
        <v>20000</v>
      </c>
      <c r="Q896" s="20">
        <v>0</v>
      </c>
      <c r="R896" s="20">
        <v>0</v>
      </c>
      <c r="S896" s="20">
        <v>320</v>
      </c>
      <c r="U896" s="22" t="str">
        <f>IFERROR(VLOOKUP(B896,[1]Planilha1!$A$1:$B$34,2,FALSE),"Liberado")</f>
        <v>Pendente Revisão Trabalhista</v>
      </c>
    </row>
    <row r="897" spans="1:53" s="21" customFormat="1" ht="20.100000000000001" customHeight="1" x14ac:dyDescent="0.2">
      <c r="A897" s="12" t="s">
        <v>67</v>
      </c>
      <c r="B897" s="18" t="s">
        <v>20</v>
      </c>
      <c r="C897" s="12" t="s">
        <v>331</v>
      </c>
      <c r="D897" s="12" t="s">
        <v>377</v>
      </c>
      <c r="E897" s="19" t="s">
        <v>5</v>
      </c>
      <c r="F897" s="19" t="s">
        <v>2273</v>
      </c>
      <c r="G897" s="19" t="s">
        <v>2473</v>
      </c>
      <c r="H897" s="12" t="s">
        <v>2471</v>
      </c>
      <c r="I897" s="20">
        <v>24291.31</v>
      </c>
      <c r="J897" s="12" t="s">
        <v>2247</v>
      </c>
      <c r="K897" s="12" t="s">
        <v>2474</v>
      </c>
      <c r="L897" s="12" t="s">
        <v>2249</v>
      </c>
      <c r="M897" s="12"/>
      <c r="N897" s="12" t="s">
        <v>2475</v>
      </c>
      <c r="O897" s="20">
        <v>0</v>
      </c>
      <c r="P897" s="20">
        <v>12000</v>
      </c>
      <c r="Q897" s="20">
        <v>0</v>
      </c>
      <c r="R897" s="20">
        <v>0</v>
      </c>
      <c r="S897" s="20">
        <v>320</v>
      </c>
      <c r="U897" s="22" t="str">
        <f>IFERROR(VLOOKUP(B897,[1]Planilha1!$A$1:$B$34,2,FALSE),"Liberado")</f>
        <v>Pendente Revisão Trabalhista</v>
      </c>
    </row>
    <row r="898" spans="1:53" s="21" customFormat="1" ht="20.100000000000001" customHeight="1" x14ac:dyDescent="0.2">
      <c r="A898" s="12" t="s">
        <v>67</v>
      </c>
      <c r="B898" s="18" t="s">
        <v>20</v>
      </c>
      <c r="C898" s="12" t="s">
        <v>331</v>
      </c>
      <c r="D898" s="12" t="s">
        <v>8023</v>
      </c>
      <c r="E898" s="19" t="s">
        <v>5</v>
      </c>
      <c r="F898" s="19" t="s">
        <v>2273</v>
      </c>
      <c r="G898" s="19" t="s">
        <v>8024</v>
      </c>
      <c r="H898" s="12" t="s">
        <v>8025</v>
      </c>
      <c r="I898" s="20">
        <v>15000</v>
      </c>
      <c r="J898" s="12" t="s">
        <v>2247</v>
      </c>
      <c r="K898" s="12" t="s">
        <v>8026</v>
      </c>
      <c r="L898" s="12" t="s">
        <v>8027</v>
      </c>
      <c r="M898" s="12" t="s">
        <v>8020</v>
      </c>
      <c r="N898" s="12" t="s">
        <v>8028</v>
      </c>
      <c r="O898" s="20">
        <v>0</v>
      </c>
      <c r="P898" s="20">
        <v>15000</v>
      </c>
      <c r="Q898" s="20">
        <v>0</v>
      </c>
      <c r="R898" s="20">
        <v>0</v>
      </c>
      <c r="S898" s="20">
        <v>200</v>
      </c>
      <c r="U898" s="22" t="str">
        <f>IFERROR(VLOOKUP(B898,[1]Planilha1!$A$1:$B$34,2,FALSE),"Liberado")</f>
        <v>Pendente Revisão Trabalhista</v>
      </c>
    </row>
    <row r="899" spans="1:53" s="21" customFormat="1" ht="20.100000000000001" customHeight="1" x14ac:dyDescent="0.2">
      <c r="A899" s="12" t="s">
        <v>67</v>
      </c>
      <c r="B899" s="18" t="s">
        <v>20</v>
      </c>
      <c r="C899" s="12" t="s">
        <v>381</v>
      </c>
      <c r="D899" s="12" t="s">
        <v>383</v>
      </c>
      <c r="E899" s="19" t="s">
        <v>5</v>
      </c>
      <c r="F899" s="19" t="s">
        <v>2324</v>
      </c>
      <c r="G899" s="19" t="s">
        <v>2488</v>
      </c>
      <c r="H899" s="12" t="s">
        <v>2489</v>
      </c>
      <c r="I899" s="20">
        <v>2650</v>
      </c>
      <c r="J899" s="12" t="s">
        <v>2325</v>
      </c>
      <c r="K899" s="12" t="s">
        <v>2490</v>
      </c>
      <c r="L899" s="12" t="s">
        <v>3058</v>
      </c>
      <c r="M899" s="12"/>
      <c r="N899" s="12" t="s">
        <v>8071</v>
      </c>
      <c r="O899" s="20">
        <v>0</v>
      </c>
      <c r="P899" s="20">
        <v>0</v>
      </c>
      <c r="Q899" s="20">
        <v>0</v>
      </c>
      <c r="R899" s="20">
        <v>0</v>
      </c>
      <c r="S899" s="20">
        <v>1920</v>
      </c>
      <c r="U899" s="22" t="str">
        <f>IFERROR(VLOOKUP(B899,[1]Planilha1!$A$1:$B$34,2,FALSE),"Liberado")</f>
        <v>Pendente Revisão Trabalhista</v>
      </c>
    </row>
    <row r="900" spans="1:53" s="21" customFormat="1" ht="20.100000000000001" customHeight="1" x14ac:dyDescent="0.2">
      <c r="A900" s="12" t="s">
        <v>67</v>
      </c>
      <c r="B900" s="18" t="s">
        <v>20</v>
      </c>
      <c r="C900" s="12" t="s">
        <v>397</v>
      </c>
      <c r="D900" s="12" t="s">
        <v>404</v>
      </c>
      <c r="E900" s="19" t="s">
        <v>5</v>
      </c>
      <c r="F900" s="19" t="s">
        <v>2324</v>
      </c>
      <c r="G900" s="19" t="s">
        <v>2568</v>
      </c>
      <c r="H900" s="12" t="s">
        <v>2569</v>
      </c>
      <c r="I900" s="20">
        <v>25000</v>
      </c>
      <c r="J900" s="12" t="s">
        <v>2264</v>
      </c>
      <c r="K900" s="12" t="s">
        <v>2570</v>
      </c>
      <c r="L900" s="12" t="s">
        <v>2249</v>
      </c>
      <c r="M900" s="12"/>
      <c r="N900" s="12" t="s">
        <v>2321</v>
      </c>
      <c r="O900" s="20">
        <v>0</v>
      </c>
      <c r="P900" s="20">
        <v>2000</v>
      </c>
      <c r="Q900" s="20">
        <v>0</v>
      </c>
      <c r="R900" s="20">
        <v>0</v>
      </c>
      <c r="S900" s="20">
        <v>920</v>
      </c>
      <c r="U900" s="22" t="str">
        <f>IFERROR(VLOOKUP(B900,[1]Planilha1!$A$1:$B$34,2,FALSE),"Liberado")</f>
        <v>Pendente Revisão Trabalhista</v>
      </c>
    </row>
    <row r="901" spans="1:53" s="21" customFormat="1" ht="20.100000000000001" customHeight="1" x14ac:dyDescent="0.2">
      <c r="A901" s="12" t="s">
        <v>67</v>
      </c>
      <c r="B901" s="18" t="s">
        <v>20</v>
      </c>
      <c r="C901" s="12" t="s">
        <v>397</v>
      </c>
      <c r="D901" s="12" t="s">
        <v>404</v>
      </c>
      <c r="E901" s="19" t="s">
        <v>5</v>
      </c>
      <c r="F901" s="19" t="s">
        <v>8004</v>
      </c>
      <c r="G901" s="19" t="s">
        <v>8113</v>
      </c>
      <c r="H901" s="12" t="s">
        <v>2569</v>
      </c>
      <c r="I901" s="20">
        <v>10264.799999999999</v>
      </c>
      <c r="J901" s="12" t="s">
        <v>2264</v>
      </c>
      <c r="K901" s="12" t="s">
        <v>2570</v>
      </c>
      <c r="L901" s="12" t="s">
        <v>2249</v>
      </c>
      <c r="M901" s="12"/>
      <c r="N901" s="12" t="s">
        <v>2438</v>
      </c>
      <c r="O901" s="20">
        <v>0</v>
      </c>
      <c r="P901" s="20">
        <v>2000</v>
      </c>
      <c r="Q901" s="20">
        <v>0</v>
      </c>
      <c r="R901" s="20">
        <v>0</v>
      </c>
      <c r="S901" s="20">
        <v>912</v>
      </c>
      <c r="U901" s="22" t="str">
        <f>IFERROR(VLOOKUP(B901,[1]Planilha1!$A$1:$B$34,2,FALSE),"Liberado")</f>
        <v>Pendente Revisão Trabalhista</v>
      </c>
    </row>
    <row r="902" spans="1:53" s="21" customFormat="1" ht="20.100000000000001" customHeight="1" x14ac:dyDescent="0.2">
      <c r="A902" s="12" t="s">
        <v>67</v>
      </c>
      <c r="B902" s="18" t="s">
        <v>20</v>
      </c>
      <c r="C902" s="12" t="s">
        <v>466</v>
      </c>
      <c r="D902" s="12" t="s">
        <v>8248</v>
      </c>
      <c r="E902" s="19" t="s">
        <v>5</v>
      </c>
      <c r="F902" s="19" t="s">
        <v>2244</v>
      </c>
      <c r="G902" s="19" t="s">
        <v>8249</v>
      </c>
      <c r="H902" s="12" t="s">
        <v>8250</v>
      </c>
      <c r="I902" s="20">
        <v>12000</v>
      </c>
      <c r="J902" s="12" t="s">
        <v>2325</v>
      </c>
      <c r="K902" s="12" t="s">
        <v>8251</v>
      </c>
      <c r="L902" s="12" t="s">
        <v>2288</v>
      </c>
      <c r="M902" s="12" t="s">
        <v>8252</v>
      </c>
      <c r="N902" s="12" t="s">
        <v>8154</v>
      </c>
      <c r="O902" s="20">
        <v>0</v>
      </c>
      <c r="P902" s="20">
        <v>10000</v>
      </c>
      <c r="Q902" s="20">
        <v>0</v>
      </c>
      <c r="R902" s="20">
        <v>0</v>
      </c>
      <c r="S902" s="20">
        <v>0</v>
      </c>
      <c r="U902" s="22" t="str">
        <f>IFERROR(VLOOKUP(B902,[1]Planilha1!$A$1:$B$34,2,FALSE),"Liberado")</f>
        <v>Pendente Revisão Trabalhista</v>
      </c>
    </row>
    <row r="903" spans="1:53" s="21" customFormat="1" ht="20.100000000000001" customHeight="1" x14ac:dyDescent="0.2">
      <c r="A903" s="12" t="s">
        <v>67</v>
      </c>
      <c r="B903" s="18" t="s">
        <v>20</v>
      </c>
      <c r="C903" s="12" t="s">
        <v>534</v>
      </c>
      <c r="D903" s="12" t="s">
        <v>554</v>
      </c>
      <c r="E903" s="19" t="s">
        <v>5</v>
      </c>
      <c r="F903" s="19" t="s">
        <v>2244</v>
      </c>
      <c r="G903" s="19" t="s">
        <v>3090</v>
      </c>
      <c r="H903" s="12" t="s">
        <v>3091</v>
      </c>
      <c r="I903" s="20">
        <v>31256</v>
      </c>
      <c r="J903" s="12" t="s">
        <v>2247</v>
      </c>
      <c r="K903" s="12" t="s">
        <v>3092</v>
      </c>
      <c r="L903" s="12" t="s">
        <v>2249</v>
      </c>
      <c r="M903" s="12"/>
      <c r="N903" s="12" t="s">
        <v>3093</v>
      </c>
      <c r="O903" s="20">
        <v>0</v>
      </c>
      <c r="P903" s="20">
        <v>15000</v>
      </c>
      <c r="Q903" s="20">
        <v>0</v>
      </c>
      <c r="R903" s="20">
        <v>0</v>
      </c>
      <c r="S903" s="20">
        <v>320</v>
      </c>
      <c r="U903" s="22" t="str">
        <f>IFERROR(VLOOKUP(B903,[1]Planilha1!$A$1:$B$34,2,FALSE),"Liberado")</f>
        <v>Pendente Revisão Trabalhista</v>
      </c>
    </row>
    <row r="904" spans="1:53" s="21" customFormat="1" ht="20.100000000000001" customHeight="1" x14ac:dyDescent="0.2">
      <c r="A904" s="12" t="s">
        <v>67</v>
      </c>
      <c r="B904" s="18" t="s">
        <v>20</v>
      </c>
      <c r="C904" s="12" t="s">
        <v>331</v>
      </c>
      <c r="D904" s="12" t="s">
        <v>1094</v>
      </c>
      <c r="E904" s="19" t="s">
        <v>5</v>
      </c>
      <c r="F904" s="19" t="s">
        <v>2273</v>
      </c>
      <c r="G904" s="19" t="s">
        <v>4551</v>
      </c>
      <c r="H904" s="12" t="s">
        <v>4552</v>
      </c>
      <c r="I904" s="20">
        <v>10000</v>
      </c>
      <c r="J904" s="12" t="s">
        <v>2258</v>
      </c>
      <c r="K904" s="12" t="s">
        <v>4553</v>
      </c>
      <c r="L904" s="12" t="s">
        <v>2368</v>
      </c>
      <c r="M904" s="12"/>
      <c r="N904" s="12" t="s">
        <v>9156</v>
      </c>
      <c r="O904" s="23">
        <v>3500</v>
      </c>
      <c r="P904" s="23">
        <v>0</v>
      </c>
      <c r="Q904" s="23">
        <v>0</v>
      </c>
      <c r="R904" s="24">
        <v>0</v>
      </c>
      <c r="S904" s="25">
        <v>800</v>
      </c>
      <c r="U904" s="22" t="str">
        <f>IFERROR(VLOOKUP(B904,[1]Planilha1!$A$1:$B$34,2,FALSE),"Liberado")</f>
        <v>Pendente Revisão Trabalhista</v>
      </c>
    </row>
    <row r="905" spans="1:53" s="21" customFormat="1" ht="20.100000000000001" customHeight="1" x14ac:dyDescent="0.2">
      <c r="A905" s="12" t="s">
        <v>67</v>
      </c>
      <c r="B905" s="18" t="s">
        <v>20</v>
      </c>
      <c r="C905" s="12" t="s">
        <v>331</v>
      </c>
      <c r="D905" s="12" t="s">
        <v>9157</v>
      </c>
      <c r="E905" s="19" t="s">
        <v>5</v>
      </c>
      <c r="F905" s="19" t="s">
        <v>2324</v>
      </c>
      <c r="G905" s="19" t="s">
        <v>9158</v>
      </c>
      <c r="H905" s="12" t="s">
        <v>9159</v>
      </c>
      <c r="I905" s="20">
        <v>519.4</v>
      </c>
      <c r="J905" s="12" t="s">
        <v>2325</v>
      </c>
      <c r="K905" s="12" t="s">
        <v>9160</v>
      </c>
      <c r="L905" s="12" t="s">
        <v>9161</v>
      </c>
      <c r="M905" s="12" t="s">
        <v>9162</v>
      </c>
      <c r="N905" s="12" t="s">
        <v>9163</v>
      </c>
      <c r="O905" s="23">
        <v>0</v>
      </c>
      <c r="P905" s="23">
        <v>10000</v>
      </c>
      <c r="Q905" s="23">
        <v>0</v>
      </c>
      <c r="R905" s="24">
        <v>0</v>
      </c>
      <c r="S905" s="25">
        <v>640</v>
      </c>
      <c r="U905" s="22" t="str">
        <f>IFERROR(VLOOKUP(B905,[1]Planilha1!$A$1:$B$34,2,FALSE),"Liberado")</f>
        <v>Pendente Revisão Trabalhista</v>
      </c>
    </row>
    <row r="906" spans="1:53" s="21" customFormat="1" ht="20.100000000000001" customHeight="1" x14ac:dyDescent="0.2">
      <c r="A906" s="12" t="s">
        <v>67</v>
      </c>
      <c r="B906" s="18" t="s">
        <v>20</v>
      </c>
      <c r="C906" s="12" t="s">
        <v>397</v>
      </c>
      <c r="D906" s="12" t="s">
        <v>1095</v>
      </c>
      <c r="E906" s="19" t="s">
        <v>5</v>
      </c>
      <c r="F906" s="19" t="s">
        <v>2244</v>
      </c>
      <c r="G906" s="19" t="s">
        <v>4554</v>
      </c>
      <c r="H906" s="12" t="s">
        <v>3016</v>
      </c>
      <c r="I906" s="20">
        <v>24633.55</v>
      </c>
      <c r="J906" s="12" t="s">
        <v>2325</v>
      </c>
      <c r="K906" s="12" t="s">
        <v>4555</v>
      </c>
      <c r="L906" s="12" t="s">
        <v>2672</v>
      </c>
      <c r="M906" s="12"/>
      <c r="N906" s="12" t="s">
        <v>7927</v>
      </c>
      <c r="O906" s="23">
        <v>0</v>
      </c>
      <c r="P906" s="23">
        <v>10000</v>
      </c>
      <c r="Q906" s="23">
        <v>0</v>
      </c>
      <c r="R906" s="24">
        <v>0</v>
      </c>
      <c r="S906" s="25">
        <v>1920</v>
      </c>
      <c r="U906" s="22" t="str">
        <f>IFERROR(VLOOKUP(B906,[1]Planilha1!$A$1:$B$34,2,FALSE),"Liberado")</f>
        <v>Pendente Revisão Trabalhista</v>
      </c>
    </row>
    <row r="907" spans="1:53" s="21" customFormat="1" ht="20.100000000000001" customHeight="1" x14ac:dyDescent="0.2">
      <c r="A907" s="12" t="s">
        <v>67</v>
      </c>
      <c r="B907" s="18" t="s">
        <v>20</v>
      </c>
      <c r="C907" s="12" t="s">
        <v>397</v>
      </c>
      <c r="D907" s="12" t="s">
        <v>9164</v>
      </c>
      <c r="E907" s="19" t="s">
        <v>5</v>
      </c>
      <c r="F907" s="19" t="s">
        <v>2255</v>
      </c>
      <c r="G907" s="19" t="s">
        <v>9165</v>
      </c>
      <c r="H907" s="12" t="s">
        <v>4557</v>
      </c>
      <c r="I907" s="20">
        <v>23356</v>
      </c>
      <c r="J907" s="12" t="s">
        <v>2247</v>
      </c>
      <c r="K907" s="12" t="s">
        <v>9166</v>
      </c>
      <c r="L907" s="12" t="s">
        <v>7875</v>
      </c>
      <c r="M907" s="12"/>
      <c r="N907" s="12" t="s">
        <v>2323</v>
      </c>
      <c r="O907" s="23">
        <v>0</v>
      </c>
      <c r="P907" s="23">
        <v>9356</v>
      </c>
      <c r="Q907" s="23">
        <v>0</v>
      </c>
      <c r="R907" s="24">
        <v>0</v>
      </c>
      <c r="S907" s="25">
        <v>64</v>
      </c>
      <c r="U907" s="22" t="str">
        <f>IFERROR(VLOOKUP(B907,[1]Planilha1!$A$1:$B$34,2,FALSE),"Liberado")</f>
        <v>Pendente Revisão Trabalhista</v>
      </c>
    </row>
    <row r="908" spans="1:53" s="21" customFormat="1" ht="20.100000000000001" customHeight="1" x14ac:dyDescent="0.2">
      <c r="A908" s="12" t="s">
        <v>67</v>
      </c>
      <c r="B908" s="18" t="s">
        <v>20</v>
      </c>
      <c r="C908" s="12" t="s">
        <v>466</v>
      </c>
      <c r="D908" s="12" t="s">
        <v>469</v>
      </c>
      <c r="E908" s="19" t="s">
        <v>5</v>
      </c>
      <c r="F908" s="19" t="s">
        <v>2273</v>
      </c>
      <c r="G908" s="19" t="s">
        <v>9167</v>
      </c>
      <c r="H908" s="12" t="s">
        <v>2489</v>
      </c>
      <c r="I908" s="20">
        <v>40000</v>
      </c>
      <c r="J908" s="12" t="s">
        <v>2247</v>
      </c>
      <c r="K908" s="12" t="s">
        <v>9168</v>
      </c>
      <c r="L908" s="12" t="s">
        <v>2299</v>
      </c>
      <c r="M908" s="12"/>
      <c r="N908" s="12" t="s">
        <v>9169</v>
      </c>
      <c r="O908" s="23">
        <v>0</v>
      </c>
      <c r="P908" s="23">
        <v>15000</v>
      </c>
      <c r="Q908" s="23">
        <v>0</v>
      </c>
      <c r="R908" s="24">
        <v>0</v>
      </c>
      <c r="S908" s="25">
        <v>120</v>
      </c>
      <c r="U908" s="22" t="str">
        <f>IFERROR(VLOOKUP(B908,[1]Planilha1!$A$1:$B$34,2,FALSE),"Liberado")</f>
        <v>Pendente Revisão Trabalhista</v>
      </c>
    </row>
    <row r="909" spans="1:53" s="21" customFormat="1" ht="20.100000000000001" customHeight="1" x14ac:dyDescent="0.2">
      <c r="A909" s="12" t="s">
        <v>67</v>
      </c>
      <c r="B909" s="18" t="s">
        <v>20</v>
      </c>
      <c r="C909" s="12" t="s">
        <v>331</v>
      </c>
      <c r="D909" s="12" t="s">
        <v>1102</v>
      </c>
      <c r="E909" s="19" t="s">
        <v>5</v>
      </c>
      <c r="F909" s="19" t="s">
        <v>2244</v>
      </c>
      <c r="G909" s="19" t="s">
        <v>4574</v>
      </c>
      <c r="H909" s="12" t="s">
        <v>4575</v>
      </c>
      <c r="I909" s="20">
        <v>26551.32</v>
      </c>
      <c r="J909" s="12" t="s">
        <v>2270</v>
      </c>
      <c r="K909" s="12" t="s">
        <v>3379</v>
      </c>
      <c r="L909" s="12" t="s">
        <v>2380</v>
      </c>
      <c r="M909" s="12"/>
      <c r="N909" s="12" t="s">
        <v>9184</v>
      </c>
      <c r="O909" s="23">
        <v>0</v>
      </c>
      <c r="P909" s="23">
        <v>0</v>
      </c>
      <c r="Q909" s="23">
        <v>0</v>
      </c>
      <c r="R909" s="24">
        <v>0</v>
      </c>
      <c r="S909" s="25">
        <v>975.76</v>
      </c>
      <c r="U909" s="22" t="str">
        <f>IFERROR(VLOOKUP(B909,[1]Planilha1!$A$1:$B$34,2,FALSE),"Liberado")</f>
        <v>Pendente Revisão Trabalhista</v>
      </c>
    </row>
    <row r="910" spans="1:53" s="21" customFormat="1" ht="20.100000000000001" customHeight="1" x14ac:dyDescent="0.2">
      <c r="A910" s="12" t="s">
        <v>67</v>
      </c>
      <c r="B910" s="18" t="s">
        <v>20</v>
      </c>
      <c r="C910" s="12" t="s">
        <v>466</v>
      </c>
      <c r="D910" s="12" t="s">
        <v>1140</v>
      </c>
      <c r="E910" s="19" t="s">
        <v>5</v>
      </c>
      <c r="F910" s="19" t="s">
        <v>2244</v>
      </c>
      <c r="G910" s="19" t="s">
        <v>4687</v>
      </c>
      <c r="H910" s="12" t="s">
        <v>4688</v>
      </c>
      <c r="I910" s="20">
        <v>21600</v>
      </c>
      <c r="J910" s="12" t="s">
        <v>2247</v>
      </c>
      <c r="K910" s="12" t="s">
        <v>4689</v>
      </c>
      <c r="L910" s="12" t="s">
        <v>2334</v>
      </c>
      <c r="M910" s="12"/>
      <c r="N910" s="12" t="s">
        <v>9258</v>
      </c>
      <c r="O910" s="23">
        <v>28500</v>
      </c>
      <c r="P910" s="23">
        <v>0</v>
      </c>
      <c r="Q910" s="23">
        <v>0</v>
      </c>
      <c r="R910" s="24">
        <v>0</v>
      </c>
      <c r="S910" s="25">
        <v>1920</v>
      </c>
      <c r="U910" s="22" t="str">
        <f>IFERROR(VLOOKUP(B910,[1]Planilha1!$A$1:$B$34,2,FALSE),"Liberado")</f>
        <v>Pendente Revisão Trabalhista</v>
      </c>
    </row>
    <row r="911" spans="1:53" s="21" customFormat="1" ht="20.100000000000001" customHeight="1" x14ac:dyDescent="0.2">
      <c r="A911" s="27" t="s">
        <v>138</v>
      </c>
      <c r="B911" s="28" t="s">
        <v>20</v>
      </c>
      <c r="C911" s="27" t="s">
        <v>331</v>
      </c>
      <c r="D911" s="27" t="s">
        <v>11271</v>
      </c>
      <c r="E911" s="27" t="s">
        <v>7</v>
      </c>
      <c r="F911" s="27" t="s">
        <v>6507</v>
      </c>
      <c r="G911" s="27" t="s">
        <v>11272</v>
      </c>
      <c r="H911" s="27" t="s">
        <v>11273</v>
      </c>
      <c r="I911" s="29">
        <v>38000</v>
      </c>
      <c r="J911" s="27" t="s">
        <v>6510</v>
      </c>
      <c r="K911" s="27" t="s">
        <v>11274</v>
      </c>
      <c r="L911" s="27" t="s">
        <v>6579</v>
      </c>
      <c r="M911" s="30">
        <v>42998</v>
      </c>
      <c r="N911" s="35" t="s">
        <v>12097</v>
      </c>
      <c r="O911" s="23">
        <v>0</v>
      </c>
      <c r="P911" s="23">
        <v>30000</v>
      </c>
      <c r="Q911" s="23">
        <v>0</v>
      </c>
      <c r="R911" s="24">
        <v>0</v>
      </c>
      <c r="S911" s="25">
        <v>0</v>
      </c>
      <c r="T911" s="32" t="s">
        <v>12066</v>
      </c>
      <c r="U911" s="22" t="str">
        <f>IFERROR(VLOOKUP(B911,[1]Planilha1!$A$1:$B$34,2,FALSE),"Liberado")</f>
        <v>Pendente Revisão Trabalhista</v>
      </c>
      <c r="V911" s="31"/>
      <c r="W911" s="31"/>
      <c r="X911" s="31"/>
      <c r="Y911" s="31"/>
      <c r="Z911" s="31"/>
      <c r="AA911" s="31"/>
      <c r="AB911" s="31"/>
      <c r="AC911" s="31"/>
      <c r="AD911" s="31"/>
      <c r="AE911" s="31"/>
      <c r="AF911" s="31"/>
      <c r="AG911" s="31"/>
      <c r="AH911" s="31"/>
      <c r="AI911" s="31"/>
      <c r="AJ911" s="31"/>
      <c r="AK911" s="31"/>
      <c r="AL911" s="31"/>
      <c r="AM911" s="31"/>
      <c r="AN911" s="31"/>
      <c r="AO911" s="31"/>
      <c r="AP911" s="31"/>
      <c r="AQ911" s="31"/>
      <c r="AR911" s="31"/>
      <c r="AS911" s="31"/>
      <c r="AT911" s="31"/>
      <c r="AU911" s="31"/>
      <c r="AV911" s="31"/>
      <c r="AW911" s="31"/>
      <c r="AX911" s="31"/>
      <c r="AY911" s="31"/>
      <c r="AZ911" s="31"/>
      <c r="BA911" s="31"/>
    </row>
    <row r="912" spans="1:53" s="21" customFormat="1" ht="20.100000000000001" customHeight="1" x14ac:dyDescent="0.2">
      <c r="A912" s="27" t="s">
        <v>138</v>
      </c>
      <c r="B912" s="28" t="s">
        <v>20</v>
      </c>
      <c r="C912" s="27" t="s">
        <v>331</v>
      </c>
      <c r="D912" s="27" t="s">
        <v>1901</v>
      </c>
      <c r="E912" s="27" t="s">
        <v>7</v>
      </c>
      <c r="F912" s="27" t="s">
        <v>6507</v>
      </c>
      <c r="G912" s="27" t="s">
        <v>6634</v>
      </c>
      <c r="H912" s="27" t="s">
        <v>6635</v>
      </c>
      <c r="I912" s="29">
        <v>36000</v>
      </c>
      <c r="J912" s="27" t="s">
        <v>6510</v>
      </c>
      <c r="K912" s="27" t="s">
        <v>11549</v>
      </c>
      <c r="L912" s="27" t="s">
        <v>6579</v>
      </c>
      <c r="M912" s="30" t="s">
        <v>6531</v>
      </c>
      <c r="N912" s="35" t="s">
        <v>12097</v>
      </c>
      <c r="O912" s="23">
        <v>0</v>
      </c>
      <c r="P912" s="23">
        <v>30000</v>
      </c>
      <c r="Q912" s="23">
        <v>0</v>
      </c>
      <c r="R912" s="24">
        <v>0</v>
      </c>
      <c r="S912" s="25">
        <v>0</v>
      </c>
      <c r="T912" s="32" t="s">
        <v>12066</v>
      </c>
      <c r="U912" s="22" t="str">
        <f>IFERROR(VLOOKUP(B912,[1]Planilha1!$A$1:$B$34,2,FALSE),"Liberado")</f>
        <v>Pendente Revisão Trabalhista</v>
      </c>
      <c r="V912" s="31"/>
      <c r="W912" s="31"/>
      <c r="X912" s="31"/>
      <c r="Y912" s="31"/>
      <c r="Z912" s="31"/>
      <c r="AA912" s="31"/>
      <c r="AB912" s="31"/>
      <c r="AC912" s="31"/>
      <c r="AD912" s="31"/>
      <c r="AE912" s="31"/>
      <c r="AF912" s="31"/>
      <c r="AG912" s="31"/>
      <c r="AH912" s="31"/>
      <c r="AI912" s="31"/>
      <c r="AJ912" s="31"/>
      <c r="AK912" s="31"/>
      <c r="AL912" s="31"/>
      <c r="AM912" s="31"/>
      <c r="AN912" s="31"/>
      <c r="AO912" s="31"/>
      <c r="AP912" s="31"/>
      <c r="AQ912" s="31"/>
      <c r="AR912" s="31"/>
      <c r="AS912" s="31"/>
      <c r="AT912" s="31"/>
      <c r="AU912" s="31"/>
      <c r="AV912" s="31"/>
      <c r="AW912" s="31"/>
      <c r="AX912" s="31"/>
      <c r="AY912" s="31"/>
      <c r="AZ912" s="31"/>
      <c r="BA912" s="31"/>
    </row>
    <row r="913" spans="1:53" s="21" customFormat="1" ht="20.100000000000001" customHeight="1" x14ac:dyDescent="0.2">
      <c r="A913" s="27" t="s">
        <v>138</v>
      </c>
      <c r="B913" s="28" t="s">
        <v>20</v>
      </c>
      <c r="C913" s="27" t="s">
        <v>397</v>
      </c>
      <c r="D913" s="27" t="s">
        <v>2043</v>
      </c>
      <c r="E913" s="27" t="s">
        <v>7</v>
      </c>
      <c r="F913" s="27" t="s">
        <v>6507</v>
      </c>
      <c r="G913" s="27" t="s">
        <v>11780</v>
      </c>
      <c r="H913" s="27" t="s">
        <v>6635</v>
      </c>
      <c r="I913" s="29">
        <v>35000</v>
      </c>
      <c r="J913" s="27" t="s">
        <v>6510</v>
      </c>
      <c r="K913" s="27" t="s">
        <v>11781</v>
      </c>
      <c r="L913" s="27" t="s">
        <v>6579</v>
      </c>
      <c r="M913" s="30">
        <v>42241</v>
      </c>
      <c r="N913" s="35" t="s">
        <v>12097</v>
      </c>
      <c r="O913" s="23">
        <v>0</v>
      </c>
      <c r="P913" s="23">
        <v>40000</v>
      </c>
      <c r="Q913" s="23">
        <v>0</v>
      </c>
      <c r="R913" s="24">
        <v>0</v>
      </c>
      <c r="S913" s="25">
        <v>0</v>
      </c>
      <c r="T913" s="32" t="s">
        <v>12066</v>
      </c>
      <c r="U913" s="22" t="str">
        <f>IFERROR(VLOOKUP(B913,[1]Planilha1!$A$1:$B$34,2,FALSE),"Liberado")</f>
        <v>Pendente Revisão Trabalhista</v>
      </c>
      <c r="V913" s="31"/>
      <c r="W913" s="31"/>
      <c r="X913" s="31"/>
      <c r="Y913" s="31"/>
      <c r="Z913" s="31"/>
      <c r="AA913" s="31"/>
      <c r="AB913" s="31"/>
      <c r="AC913" s="31"/>
      <c r="AD913" s="31"/>
      <c r="AE913" s="31"/>
      <c r="AF913" s="31"/>
      <c r="AG913" s="31"/>
      <c r="AH913" s="31"/>
      <c r="AI913" s="31"/>
      <c r="AJ913" s="31"/>
      <c r="AK913" s="31"/>
      <c r="AL913" s="31"/>
      <c r="AM913" s="31"/>
      <c r="AN913" s="31"/>
      <c r="AO913" s="31"/>
      <c r="AP913" s="31"/>
      <c r="AQ913" s="31"/>
      <c r="AR913" s="31"/>
      <c r="AS913" s="31"/>
      <c r="AT913" s="31"/>
      <c r="AU913" s="31"/>
      <c r="AV913" s="31"/>
      <c r="AW913" s="31"/>
      <c r="AX913" s="31"/>
      <c r="AY913" s="31"/>
      <c r="AZ913" s="31"/>
      <c r="BA913" s="31"/>
    </row>
    <row r="914" spans="1:53" s="21" customFormat="1" ht="20.100000000000001" customHeight="1" x14ac:dyDescent="0.2">
      <c r="A914" s="27" t="s">
        <v>138</v>
      </c>
      <c r="B914" s="28" t="s">
        <v>20</v>
      </c>
      <c r="C914" s="27" t="s">
        <v>466</v>
      </c>
      <c r="D914" s="27" t="s">
        <v>2183</v>
      </c>
      <c r="E914" s="27" t="s">
        <v>7</v>
      </c>
      <c r="F914" s="27" t="s">
        <v>6507</v>
      </c>
      <c r="G914" s="27" t="s">
        <v>7321</v>
      </c>
      <c r="H914" s="27" t="s">
        <v>7322</v>
      </c>
      <c r="I914" s="29">
        <v>30000</v>
      </c>
      <c r="J914" s="27" t="s">
        <v>6510</v>
      </c>
      <c r="K914" s="27" t="s">
        <v>11987</v>
      </c>
      <c r="L914" s="27" t="s">
        <v>7265</v>
      </c>
      <c r="M914" s="30">
        <v>41191</v>
      </c>
      <c r="N914" s="27" t="s">
        <v>11988</v>
      </c>
      <c r="O914" s="23">
        <v>18294.97</v>
      </c>
      <c r="P914" s="23">
        <v>25608</v>
      </c>
      <c r="Q914" s="23">
        <v>0</v>
      </c>
      <c r="R914" s="24">
        <v>20714.419999999998</v>
      </c>
      <c r="S914" s="25">
        <v>0</v>
      </c>
      <c r="T914" s="32"/>
      <c r="U914" s="22" t="str">
        <f>IFERROR(VLOOKUP(B914,[1]Planilha1!$A$1:$B$34,2,FALSE),"Liberado")</f>
        <v>Pendente Revisão Trabalhista</v>
      </c>
      <c r="V914" s="31"/>
      <c r="W914" s="31"/>
      <c r="X914" s="31"/>
      <c r="Y914" s="31"/>
      <c r="Z914" s="31"/>
      <c r="AA914" s="31"/>
      <c r="AB914" s="31"/>
      <c r="AC914" s="31"/>
      <c r="AD914" s="31"/>
      <c r="AE914" s="31"/>
      <c r="AF914" s="31"/>
      <c r="AG914" s="31"/>
      <c r="AH914" s="31"/>
      <c r="AI914" s="31"/>
      <c r="AJ914" s="31"/>
      <c r="AK914" s="31"/>
      <c r="AL914" s="31"/>
      <c r="AM914" s="31"/>
      <c r="AN914" s="31"/>
      <c r="AO914" s="31"/>
      <c r="AP914" s="31"/>
      <c r="AQ914" s="31"/>
      <c r="AR914" s="31"/>
      <c r="AS914" s="31"/>
      <c r="AT914" s="31"/>
      <c r="AU914" s="31"/>
      <c r="AV914" s="31"/>
      <c r="AW914" s="31"/>
      <c r="AX914" s="31"/>
      <c r="AY914" s="31"/>
      <c r="AZ914" s="31"/>
      <c r="BA914" s="31"/>
    </row>
    <row r="915" spans="1:53" s="21" customFormat="1" ht="20.100000000000001" customHeight="1" x14ac:dyDescent="0.2">
      <c r="A915" s="12" t="s">
        <v>8133</v>
      </c>
      <c r="B915" s="18" t="s">
        <v>21</v>
      </c>
      <c r="C915" s="12" t="s">
        <v>411</v>
      </c>
      <c r="D915" s="12" t="s">
        <v>412</v>
      </c>
      <c r="E915" s="19" t="s">
        <v>5</v>
      </c>
      <c r="F915" s="19" t="s">
        <v>2273</v>
      </c>
      <c r="G915" s="19" t="s">
        <v>2596</v>
      </c>
      <c r="H915" s="12" t="s">
        <v>2597</v>
      </c>
      <c r="I915" s="20">
        <v>1000</v>
      </c>
      <c r="J915" s="12" t="s">
        <v>2325</v>
      </c>
      <c r="K915" s="12" t="s">
        <v>2598</v>
      </c>
      <c r="L915" s="12" t="s">
        <v>2334</v>
      </c>
      <c r="M915" s="12"/>
      <c r="N915" s="12" t="s">
        <v>12071</v>
      </c>
      <c r="O915" s="20">
        <v>3500</v>
      </c>
      <c r="P915" s="20">
        <v>0</v>
      </c>
      <c r="Q915" s="20">
        <v>0</v>
      </c>
      <c r="R915" s="20">
        <v>0</v>
      </c>
      <c r="S915" s="20">
        <v>960</v>
      </c>
      <c r="U915" s="22" t="str">
        <f>IFERROR(VLOOKUP(B915,[1]Planilha1!$A$1:$B$34,2,FALSE),"Liberado")</f>
        <v>Liberado</v>
      </c>
    </row>
    <row r="916" spans="1:53" s="21" customFormat="1" ht="20.100000000000001" customHeight="1" x14ac:dyDescent="0.2">
      <c r="A916" s="12" t="s">
        <v>8133</v>
      </c>
      <c r="B916" s="18" t="s">
        <v>21</v>
      </c>
      <c r="C916" s="12" t="s">
        <v>331</v>
      </c>
      <c r="D916" s="12" t="s">
        <v>1100</v>
      </c>
      <c r="E916" s="19" t="s">
        <v>5</v>
      </c>
      <c r="F916" s="19" t="s">
        <v>6</v>
      </c>
      <c r="G916" s="19" t="s">
        <v>4569</v>
      </c>
      <c r="H916" s="12" t="s">
        <v>4570</v>
      </c>
      <c r="I916" s="20">
        <v>1000</v>
      </c>
      <c r="J916" s="12" t="s">
        <v>2325</v>
      </c>
      <c r="K916" s="12" t="s">
        <v>4571</v>
      </c>
      <c r="L916" s="12" t="s">
        <v>2260</v>
      </c>
      <c r="M916" s="12"/>
      <c r="N916" s="12" t="s">
        <v>7927</v>
      </c>
      <c r="O916" s="23">
        <v>0</v>
      </c>
      <c r="P916" s="23">
        <v>1000</v>
      </c>
      <c r="Q916" s="23">
        <v>0</v>
      </c>
      <c r="R916" s="24">
        <v>0</v>
      </c>
      <c r="S916" s="25">
        <v>1920</v>
      </c>
      <c r="U916" s="22" t="str">
        <f>IFERROR(VLOOKUP(B916,[1]Planilha1!$A$1:$B$34,2,FALSE),"Liberado")</f>
        <v>Liberado</v>
      </c>
    </row>
    <row r="917" spans="1:53" s="21" customFormat="1" ht="20.100000000000001" customHeight="1" x14ac:dyDescent="0.2">
      <c r="A917" s="12" t="s">
        <v>107</v>
      </c>
      <c r="B917" s="18" t="s">
        <v>295</v>
      </c>
      <c r="C917" s="12" t="s">
        <v>696</v>
      </c>
      <c r="D917" s="12" t="s">
        <v>697</v>
      </c>
      <c r="E917" s="19" t="s">
        <v>5</v>
      </c>
      <c r="F917" s="19" t="s">
        <v>2273</v>
      </c>
      <c r="G917" s="19" t="s">
        <v>3511</v>
      </c>
      <c r="H917" s="12" t="s">
        <v>3512</v>
      </c>
      <c r="I917" s="20">
        <v>1000</v>
      </c>
      <c r="J917" s="12" t="s">
        <v>2325</v>
      </c>
      <c r="K917" s="12" t="s">
        <v>3513</v>
      </c>
      <c r="L917" s="12" t="s">
        <v>2713</v>
      </c>
      <c r="M917" s="12"/>
      <c r="N917" s="12" t="s">
        <v>8337</v>
      </c>
      <c r="O917" s="20">
        <v>15000</v>
      </c>
      <c r="P917" s="20">
        <v>0</v>
      </c>
      <c r="Q917" s="20">
        <v>0</v>
      </c>
      <c r="R917" s="20">
        <v>0</v>
      </c>
      <c r="S917" s="20">
        <v>1920</v>
      </c>
      <c r="U917" s="22" t="str">
        <f>IFERROR(VLOOKUP(B917,[1]Planilha1!$A$1:$B$34,2,FALSE),"Liberado")</f>
        <v>Liberado</v>
      </c>
    </row>
    <row r="918" spans="1:53" s="21" customFormat="1" ht="20.100000000000001" customHeight="1" x14ac:dyDescent="0.2">
      <c r="A918" s="12" t="s">
        <v>107</v>
      </c>
      <c r="B918" s="18" t="s">
        <v>295</v>
      </c>
      <c r="C918" s="12" t="s">
        <v>427</v>
      </c>
      <c r="D918" s="12" t="s">
        <v>1097</v>
      </c>
      <c r="E918" s="19" t="s">
        <v>5</v>
      </c>
      <c r="F918" s="19" t="s">
        <v>4559</v>
      </c>
      <c r="G918" s="19" t="s">
        <v>4560</v>
      </c>
      <c r="H918" s="12" t="s">
        <v>2601</v>
      </c>
      <c r="I918" s="20">
        <v>3600000</v>
      </c>
      <c r="J918" s="12" t="s">
        <v>2247</v>
      </c>
      <c r="K918" s="12" t="s">
        <v>4561</v>
      </c>
      <c r="L918" s="12" t="s">
        <v>2249</v>
      </c>
      <c r="M918" s="12"/>
      <c r="N918" s="12" t="s">
        <v>4562</v>
      </c>
      <c r="O918" s="23">
        <v>0</v>
      </c>
      <c r="P918" s="23">
        <v>0</v>
      </c>
      <c r="Q918" s="23">
        <v>0</v>
      </c>
      <c r="R918" s="24">
        <v>0</v>
      </c>
      <c r="S918" s="25">
        <v>880</v>
      </c>
      <c r="U918" s="22" t="str">
        <f>IFERROR(VLOOKUP(B918,[1]Planilha1!$A$1:$B$34,2,FALSE),"Liberado")</f>
        <v>Liberado</v>
      </c>
    </row>
    <row r="919" spans="1:53" s="21" customFormat="1" ht="20.100000000000001" customHeight="1" x14ac:dyDescent="0.2">
      <c r="A919" s="12" t="s">
        <v>107</v>
      </c>
      <c r="B919" s="18" t="s">
        <v>295</v>
      </c>
      <c r="C919" s="12" t="s">
        <v>602</v>
      </c>
      <c r="D919" s="12" t="s">
        <v>9171</v>
      </c>
      <c r="E919" s="19" t="s">
        <v>5</v>
      </c>
      <c r="F919" s="19" t="s">
        <v>12</v>
      </c>
      <c r="G919" s="19" t="s">
        <v>7795</v>
      </c>
      <c r="H919" s="12" t="s">
        <v>8410</v>
      </c>
      <c r="I919" s="20">
        <v>496599.65</v>
      </c>
      <c r="J919" s="12" t="s">
        <v>2247</v>
      </c>
      <c r="K919" s="12" t="s">
        <v>9172</v>
      </c>
      <c r="L919" s="12" t="s">
        <v>3466</v>
      </c>
      <c r="M919" s="12"/>
      <c r="N919" s="12" t="s">
        <v>9173</v>
      </c>
      <c r="O919" s="23">
        <v>0</v>
      </c>
      <c r="P919" s="23">
        <v>496599.65</v>
      </c>
      <c r="Q919" s="23">
        <v>0</v>
      </c>
      <c r="R919" s="24">
        <v>0</v>
      </c>
      <c r="S919" s="25">
        <v>320</v>
      </c>
      <c r="U919" s="22" t="str">
        <f>IFERROR(VLOOKUP(B919,[1]Planilha1!$A$1:$B$34,2,FALSE),"Liberado")</f>
        <v>Liberado</v>
      </c>
    </row>
    <row r="920" spans="1:53" s="21" customFormat="1" ht="20.100000000000001" customHeight="1" x14ac:dyDescent="0.2">
      <c r="A920" s="12" t="s">
        <v>107</v>
      </c>
      <c r="B920" s="18" t="s">
        <v>295</v>
      </c>
      <c r="C920" s="12">
        <v>14</v>
      </c>
      <c r="D920" s="12" t="s">
        <v>9175</v>
      </c>
      <c r="E920" s="19" t="s">
        <v>5</v>
      </c>
      <c r="F920" s="19" t="s">
        <v>2273</v>
      </c>
      <c r="G920" s="19" t="s">
        <v>9176</v>
      </c>
      <c r="H920" s="12" t="s">
        <v>8410</v>
      </c>
      <c r="I920" s="20">
        <v>68110</v>
      </c>
      <c r="J920" s="12" t="s">
        <v>2325</v>
      </c>
      <c r="K920" s="12" t="s">
        <v>9177</v>
      </c>
      <c r="L920" s="12" t="s">
        <v>3233</v>
      </c>
      <c r="M920" s="12"/>
      <c r="N920" s="12" t="s">
        <v>9178</v>
      </c>
      <c r="O920" s="23">
        <v>0</v>
      </c>
      <c r="P920" s="23">
        <v>50000</v>
      </c>
      <c r="Q920" s="23">
        <v>0</v>
      </c>
      <c r="R920" s="24">
        <v>0</v>
      </c>
      <c r="S920" s="25">
        <v>0</v>
      </c>
      <c r="U920" s="22" t="str">
        <f>IFERROR(VLOOKUP(B920,[1]Planilha1!$A$1:$B$34,2,FALSE),"Liberado")</f>
        <v>Liberado</v>
      </c>
    </row>
    <row r="921" spans="1:53" s="21" customFormat="1" ht="20.100000000000001" customHeight="1" x14ac:dyDescent="0.2">
      <c r="A921" s="12" t="s">
        <v>107</v>
      </c>
      <c r="B921" s="18" t="s">
        <v>295</v>
      </c>
      <c r="C921" s="12" t="s">
        <v>466</v>
      </c>
      <c r="D921" s="12" t="s">
        <v>9566</v>
      </c>
      <c r="E921" s="19" t="s">
        <v>5</v>
      </c>
      <c r="F921" s="19" t="s">
        <v>2244</v>
      </c>
      <c r="G921" s="19" t="s">
        <v>9567</v>
      </c>
      <c r="H921" s="12" t="s">
        <v>4923</v>
      </c>
      <c r="I921" s="20">
        <v>28110</v>
      </c>
      <c r="J921" s="12" t="s">
        <v>2264</v>
      </c>
      <c r="K921" s="12" t="s">
        <v>4857</v>
      </c>
      <c r="L921" s="12" t="s">
        <v>7875</v>
      </c>
      <c r="M921" s="12"/>
      <c r="N921" s="12" t="s">
        <v>2595</v>
      </c>
      <c r="O921" s="23">
        <v>0</v>
      </c>
      <c r="P921" s="23">
        <v>10000</v>
      </c>
      <c r="Q921" s="23">
        <v>0</v>
      </c>
      <c r="R921" s="24">
        <v>0</v>
      </c>
      <c r="S921" s="25">
        <v>256</v>
      </c>
      <c r="U921" s="22" t="str">
        <f>IFERROR(VLOOKUP(B921,[1]Planilha1!$A$1:$B$34,2,FALSE),"Liberado")</f>
        <v>Liberado</v>
      </c>
    </row>
    <row r="922" spans="1:53" s="21" customFormat="1" ht="20.100000000000001" customHeight="1" x14ac:dyDescent="0.2">
      <c r="A922" s="12" t="s">
        <v>107</v>
      </c>
      <c r="B922" s="18" t="s">
        <v>295</v>
      </c>
      <c r="C922" s="12">
        <v>20</v>
      </c>
      <c r="D922" s="12" t="s">
        <v>1622</v>
      </c>
      <c r="E922" s="19" t="s">
        <v>5</v>
      </c>
      <c r="F922" s="19" t="s">
        <v>2244</v>
      </c>
      <c r="G922" s="19" t="s">
        <v>10497</v>
      </c>
      <c r="H922" s="12" t="s">
        <v>5768</v>
      </c>
      <c r="I922" s="20">
        <v>37480</v>
      </c>
      <c r="J922" s="12" t="s">
        <v>2302</v>
      </c>
      <c r="K922" s="12" t="s">
        <v>2303</v>
      </c>
      <c r="L922" s="12" t="s">
        <v>7875</v>
      </c>
      <c r="M922" s="12"/>
      <c r="N922" s="12" t="s">
        <v>5898</v>
      </c>
      <c r="O922" s="23">
        <v>0</v>
      </c>
      <c r="P922" s="23">
        <v>0</v>
      </c>
      <c r="Q922" s="23">
        <v>0</v>
      </c>
      <c r="R922" s="24">
        <v>0</v>
      </c>
      <c r="S922" s="25">
        <v>192</v>
      </c>
      <c r="U922" s="22" t="str">
        <f>IFERROR(VLOOKUP(B922,[1]Planilha1!$A$1:$B$34,2,FALSE),"Liberado")</f>
        <v>Liberado</v>
      </c>
    </row>
    <row r="923" spans="1:53" s="21" customFormat="1" ht="20.100000000000001" customHeight="1" x14ac:dyDescent="0.2">
      <c r="A923" s="27" t="s">
        <v>129</v>
      </c>
      <c r="B923" s="28" t="s">
        <v>295</v>
      </c>
      <c r="C923" s="27">
        <v>1</v>
      </c>
      <c r="D923" s="27" t="s">
        <v>11138</v>
      </c>
      <c r="E923" s="27" t="s">
        <v>7</v>
      </c>
      <c r="F923" s="27" t="s">
        <v>6507</v>
      </c>
      <c r="G923" s="27" t="s">
        <v>11139</v>
      </c>
      <c r="H923" s="27" t="s">
        <v>6619</v>
      </c>
      <c r="I923" s="29">
        <v>40000</v>
      </c>
      <c r="J923" s="27" t="s">
        <v>6510</v>
      </c>
      <c r="K923" s="27" t="s">
        <v>11099</v>
      </c>
      <c r="L923" s="27" t="s">
        <v>7770</v>
      </c>
      <c r="M923" s="30">
        <v>43125</v>
      </c>
      <c r="N923" s="27" t="s">
        <v>6511</v>
      </c>
      <c r="O923" s="23">
        <v>30000</v>
      </c>
      <c r="P923" s="23">
        <v>0</v>
      </c>
      <c r="Q923" s="23">
        <v>0</v>
      </c>
      <c r="R923" s="24">
        <v>0</v>
      </c>
      <c r="S923" s="25">
        <v>0</v>
      </c>
      <c r="T923" s="32"/>
      <c r="U923" s="22" t="str">
        <f>IFERROR(VLOOKUP(B923,[1]Planilha1!$A$1:$B$34,2,FALSE),"Liberado")</f>
        <v>Liberado</v>
      </c>
      <c r="V923" s="31"/>
      <c r="W923" s="31"/>
      <c r="X923" s="31"/>
      <c r="Y923" s="31"/>
      <c r="Z923" s="31"/>
      <c r="AA923" s="31"/>
      <c r="AB923" s="31"/>
      <c r="AC923" s="31"/>
      <c r="AD923" s="31"/>
      <c r="AE923" s="31"/>
      <c r="AF923" s="31"/>
      <c r="AG923" s="31"/>
      <c r="AH923" s="31"/>
      <c r="AI923" s="31"/>
      <c r="AJ923" s="31"/>
      <c r="AK923" s="31"/>
      <c r="AL923" s="31"/>
      <c r="AM923" s="31"/>
      <c r="AN923" s="31"/>
      <c r="AO923" s="31"/>
      <c r="AP923" s="31"/>
      <c r="AQ923" s="31"/>
      <c r="AR923" s="31"/>
      <c r="AS923" s="31"/>
      <c r="AT923" s="31"/>
      <c r="AU923" s="31"/>
      <c r="AV923" s="31"/>
      <c r="AW923" s="31"/>
      <c r="AX923" s="31"/>
      <c r="AY923" s="31"/>
      <c r="AZ923" s="31"/>
      <c r="BA923" s="31"/>
    </row>
    <row r="924" spans="1:53" s="21" customFormat="1" ht="20.100000000000001" customHeight="1" x14ac:dyDescent="0.2">
      <c r="A924" s="27" t="s">
        <v>129</v>
      </c>
      <c r="B924" s="28" t="s">
        <v>295</v>
      </c>
      <c r="C924" s="27">
        <v>1</v>
      </c>
      <c r="D924" s="27" t="s">
        <v>11194</v>
      </c>
      <c r="E924" s="27" t="s">
        <v>7</v>
      </c>
      <c r="F924" s="27" t="s">
        <v>6507</v>
      </c>
      <c r="G924" s="27" t="s">
        <v>11195</v>
      </c>
      <c r="H924" s="27" t="s">
        <v>6619</v>
      </c>
      <c r="I924" s="29">
        <v>40000</v>
      </c>
      <c r="J924" s="27" t="s">
        <v>6510</v>
      </c>
      <c r="K924" s="27" t="s">
        <v>11196</v>
      </c>
      <c r="L924" s="27" t="s">
        <v>7770</v>
      </c>
      <c r="M924" s="30">
        <v>43075</v>
      </c>
      <c r="N924" s="27" t="s">
        <v>6511</v>
      </c>
      <c r="O924" s="23">
        <v>30000</v>
      </c>
      <c r="P924" s="23">
        <v>0</v>
      </c>
      <c r="Q924" s="23">
        <v>0</v>
      </c>
      <c r="R924" s="24">
        <v>0</v>
      </c>
      <c r="S924" s="25">
        <v>0</v>
      </c>
      <c r="T924" s="32"/>
      <c r="U924" s="22" t="str">
        <f>IFERROR(VLOOKUP(B924,[1]Planilha1!$A$1:$B$34,2,FALSE),"Liberado")</f>
        <v>Liberado</v>
      </c>
      <c r="V924" s="31"/>
      <c r="W924" s="31"/>
      <c r="X924" s="31"/>
      <c r="Y924" s="31"/>
      <c r="Z924" s="31"/>
      <c r="AA924" s="31"/>
      <c r="AB924" s="31"/>
      <c r="AC924" s="31"/>
      <c r="AD924" s="31"/>
      <c r="AE924" s="31"/>
      <c r="AF924" s="31"/>
      <c r="AG924" s="31"/>
      <c r="AH924" s="31"/>
      <c r="AI924" s="31"/>
      <c r="AJ924" s="31"/>
      <c r="AK924" s="31"/>
      <c r="AL924" s="31"/>
      <c r="AM924" s="31"/>
      <c r="AN924" s="31"/>
      <c r="AO924" s="31"/>
      <c r="AP924" s="31"/>
      <c r="AQ924" s="31"/>
      <c r="AR924" s="31"/>
      <c r="AS924" s="31"/>
      <c r="AT924" s="31"/>
      <c r="AU924" s="31"/>
      <c r="AV924" s="31"/>
      <c r="AW924" s="31"/>
      <c r="AX924" s="31"/>
      <c r="AY924" s="31"/>
      <c r="AZ924" s="31"/>
      <c r="BA924" s="31"/>
    </row>
    <row r="925" spans="1:53" s="21" customFormat="1" ht="20.100000000000001" customHeight="1" x14ac:dyDescent="0.2">
      <c r="A925" s="27" t="s">
        <v>129</v>
      </c>
      <c r="B925" s="28" t="s">
        <v>295</v>
      </c>
      <c r="C925" s="27">
        <v>1</v>
      </c>
      <c r="D925" s="27" t="s">
        <v>11406</v>
      </c>
      <c r="E925" s="27" t="s">
        <v>7</v>
      </c>
      <c r="F925" s="27" t="s">
        <v>6507</v>
      </c>
      <c r="G925" s="27" t="s">
        <v>11407</v>
      </c>
      <c r="H925" s="27" t="s">
        <v>6576</v>
      </c>
      <c r="I925" s="29">
        <v>40000</v>
      </c>
      <c r="J925" s="27" t="s">
        <v>6510</v>
      </c>
      <c r="K925" s="27" t="s">
        <v>11408</v>
      </c>
      <c r="L925" s="27" t="s">
        <v>6579</v>
      </c>
      <c r="M925" s="30">
        <v>42922</v>
      </c>
      <c r="N925" s="27" t="s">
        <v>6511</v>
      </c>
      <c r="O925" s="23">
        <v>21102.7</v>
      </c>
      <c r="P925" s="23">
        <v>39769.78</v>
      </c>
      <c r="Q925" s="23">
        <v>0</v>
      </c>
      <c r="R925" s="24">
        <v>0</v>
      </c>
      <c r="S925" s="25">
        <v>0</v>
      </c>
      <c r="T925" s="32"/>
      <c r="U925" s="22" t="str">
        <f>IFERROR(VLOOKUP(B925,[1]Planilha1!$A$1:$B$34,2,FALSE),"Liberado")</f>
        <v>Liberado</v>
      </c>
      <c r="V925" s="31"/>
      <c r="W925" s="31"/>
      <c r="X925" s="31"/>
      <c r="Y925" s="31"/>
      <c r="Z925" s="31"/>
      <c r="AA925" s="31"/>
      <c r="AB925" s="31"/>
      <c r="AC925" s="31"/>
      <c r="AD925" s="31"/>
      <c r="AE925" s="31"/>
      <c r="AF925" s="31"/>
      <c r="AG925" s="31"/>
      <c r="AH925" s="31"/>
      <c r="AI925" s="31"/>
      <c r="AJ925" s="31"/>
      <c r="AK925" s="31"/>
      <c r="AL925" s="31"/>
      <c r="AM925" s="31"/>
      <c r="AN925" s="31"/>
      <c r="AO925" s="31"/>
      <c r="AP925" s="31"/>
      <c r="AQ925" s="31"/>
      <c r="AR925" s="31"/>
      <c r="AS925" s="31"/>
      <c r="AT925" s="31"/>
      <c r="AU925" s="31"/>
      <c r="AV925" s="31"/>
      <c r="AW925" s="31"/>
      <c r="AX925" s="31"/>
      <c r="AY925" s="31"/>
      <c r="AZ925" s="31"/>
      <c r="BA925" s="31"/>
    </row>
    <row r="926" spans="1:53" s="21" customFormat="1" ht="20.100000000000001" customHeight="1" x14ac:dyDescent="0.2">
      <c r="A926" s="27" t="s">
        <v>129</v>
      </c>
      <c r="B926" s="28" t="s">
        <v>295</v>
      </c>
      <c r="C926" s="27">
        <v>1</v>
      </c>
      <c r="D926" s="27" t="s">
        <v>1891</v>
      </c>
      <c r="E926" s="27" t="s">
        <v>7</v>
      </c>
      <c r="F926" s="27" t="s">
        <v>6507</v>
      </c>
      <c r="G926" s="27" t="s">
        <v>6618</v>
      </c>
      <c r="H926" s="27" t="s">
        <v>6619</v>
      </c>
      <c r="I926" s="29">
        <v>140000</v>
      </c>
      <c r="J926" s="27" t="s">
        <v>6510</v>
      </c>
      <c r="K926" s="27" t="s">
        <v>11529</v>
      </c>
      <c r="L926" s="27" t="s">
        <v>6585</v>
      </c>
      <c r="M926" s="30">
        <v>42772</v>
      </c>
      <c r="N926" s="27" t="s">
        <v>11530</v>
      </c>
      <c r="O926" s="23">
        <v>10000</v>
      </c>
      <c r="P926" s="23">
        <v>0</v>
      </c>
      <c r="Q926" s="23">
        <v>0</v>
      </c>
      <c r="R926" s="24">
        <v>0</v>
      </c>
      <c r="S926" s="25">
        <v>0</v>
      </c>
      <c r="T926" s="32"/>
      <c r="U926" s="22" t="str">
        <f>IFERROR(VLOOKUP(B926,[1]Planilha1!$A$1:$B$34,2,FALSE),"Liberado")</f>
        <v>Liberado</v>
      </c>
      <c r="V926" s="31"/>
      <c r="W926" s="31"/>
      <c r="X926" s="31"/>
      <c r="Y926" s="31"/>
      <c r="Z926" s="31"/>
      <c r="AA926" s="31"/>
      <c r="AB926" s="31"/>
      <c r="AC926" s="31"/>
      <c r="AD926" s="31"/>
      <c r="AE926" s="31"/>
      <c r="AF926" s="31"/>
      <c r="AG926" s="31"/>
      <c r="AH926" s="31"/>
      <c r="AI926" s="31"/>
      <c r="AJ926" s="31"/>
      <c r="AK926" s="31"/>
      <c r="AL926" s="31"/>
      <c r="AM926" s="31"/>
      <c r="AN926" s="31"/>
      <c r="AO926" s="31"/>
      <c r="AP926" s="31"/>
      <c r="AQ926" s="31"/>
      <c r="AR926" s="31"/>
      <c r="AS926" s="31"/>
      <c r="AT926" s="31"/>
      <c r="AU926" s="31"/>
      <c r="AV926" s="31"/>
      <c r="AW926" s="31"/>
      <c r="AX926" s="31"/>
      <c r="AY926" s="31"/>
      <c r="AZ926" s="31"/>
      <c r="BA926" s="31"/>
    </row>
    <row r="927" spans="1:53" s="21" customFormat="1" ht="20.100000000000001" customHeight="1" x14ac:dyDescent="0.2">
      <c r="A927" s="27" t="s">
        <v>129</v>
      </c>
      <c r="B927" s="28" t="s">
        <v>295</v>
      </c>
      <c r="C927" s="27">
        <v>1</v>
      </c>
      <c r="D927" s="27" t="s">
        <v>1895</v>
      </c>
      <c r="E927" s="27" t="s">
        <v>7</v>
      </c>
      <c r="F927" s="27" t="s">
        <v>6507</v>
      </c>
      <c r="G927" s="27" t="s">
        <v>11537</v>
      </c>
      <c r="H927" s="27" t="s">
        <v>6576</v>
      </c>
      <c r="I927" s="29">
        <v>40000</v>
      </c>
      <c r="J927" s="27" t="s">
        <v>6510</v>
      </c>
      <c r="K927" s="27" t="s">
        <v>11538</v>
      </c>
      <c r="L927" s="27" t="s">
        <v>6585</v>
      </c>
      <c r="M927" s="30">
        <v>42760</v>
      </c>
      <c r="N927" s="27" t="s">
        <v>11539</v>
      </c>
      <c r="O927" s="23">
        <v>38434.080000000002</v>
      </c>
      <c r="P927" s="23">
        <v>378184.73</v>
      </c>
      <c r="Q927" s="23">
        <v>0</v>
      </c>
      <c r="R927" s="24">
        <v>0</v>
      </c>
      <c r="S927" s="25">
        <v>0</v>
      </c>
      <c r="T927" s="32"/>
      <c r="U927" s="22" t="str">
        <f>IFERROR(VLOOKUP(B927,[1]Planilha1!$A$1:$B$34,2,FALSE),"Liberado")</f>
        <v>Liberado</v>
      </c>
      <c r="V927" s="31"/>
      <c r="W927" s="31"/>
      <c r="X927" s="31"/>
      <c r="Y927" s="31"/>
      <c r="Z927" s="31"/>
      <c r="AA927" s="31"/>
      <c r="AB927" s="31"/>
      <c r="AC927" s="31"/>
      <c r="AD927" s="31"/>
      <c r="AE927" s="31"/>
      <c r="AF927" s="31"/>
      <c r="AG927" s="31"/>
      <c r="AH927" s="31"/>
      <c r="AI927" s="31"/>
      <c r="AJ927" s="31"/>
      <c r="AK927" s="31"/>
      <c r="AL927" s="31"/>
      <c r="AM927" s="31"/>
      <c r="AN927" s="31"/>
      <c r="AO927" s="31"/>
      <c r="AP927" s="31"/>
      <c r="AQ927" s="31"/>
      <c r="AR927" s="31"/>
      <c r="AS927" s="31"/>
      <c r="AT927" s="31"/>
      <c r="AU927" s="31"/>
      <c r="AV927" s="31"/>
      <c r="AW927" s="31"/>
      <c r="AX927" s="31"/>
      <c r="AY927" s="31"/>
      <c r="AZ927" s="31"/>
      <c r="BA927" s="31"/>
    </row>
    <row r="928" spans="1:53" s="21" customFormat="1" ht="20.100000000000001" customHeight="1" x14ac:dyDescent="0.2">
      <c r="A928" s="27" t="s">
        <v>129</v>
      </c>
      <c r="B928" s="28" t="s">
        <v>295</v>
      </c>
      <c r="C928" s="27">
        <v>1</v>
      </c>
      <c r="D928" s="27" t="s">
        <v>1944</v>
      </c>
      <c r="E928" s="27" t="s">
        <v>7</v>
      </c>
      <c r="F928" s="27" t="s">
        <v>6507</v>
      </c>
      <c r="G928" s="27" t="s">
        <v>6724</v>
      </c>
      <c r="H928" s="27" t="s">
        <v>6725</v>
      </c>
      <c r="I928" s="29">
        <v>37000</v>
      </c>
      <c r="J928" s="27" t="s">
        <v>6510</v>
      </c>
      <c r="K928" s="27" t="s">
        <v>11625</v>
      </c>
      <c r="L928" s="27" t="s">
        <v>6579</v>
      </c>
      <c r="M928" s="30">
        <v>42605</v>
      </c>
      <c r="N928" s="27" t="s">
        <v>6511</v>
      </c>
      <c r="O928" s="23">
        <v>100000</v>
      </c>
      <c r="P928" s="23">
        <v>1314142.45</v>
      </c>
      <c r="Q928" s="23">
        <v>0</v>
      </c>
      <c r="R928" s="24">
        <v>0</v>
      </c>
      <c r="S928" s="25">
        <v>0</v>
      </c>
      <c r="T928" s="32"/>
      <c r="U928" s="22" t="str">
        <f>IFERROR(VLOOKUP(B928,[1]Planilha1!$A$1:$B$34,2,FALSE),"Liberado")</f>
        <v>Liberado</v>
      </c>
      <c r="V928" s="31"/>
      <c r="W928" s="31"/>
      <c r="X928" s="31"/>
      <c r="Y928" s="31"/>
      <c r="Z928" s="31"/>
      <c r="AA928" s="31"/>
      <c r="AB928" s="31"/>
      <c r="AC928" s="31"/>
      <c r="AD928" s="31"/>
      <c r="AE928" s="31"/>
      <c r="AF928" s="31"/>
      <c r="AG928" s="31"/>
      <c r="AH928" s="31"/>
      <c r="AI928" s="31"/>
      <c r="AJ928" s="31"/>
      <c r="AK928" s="31"/>
      <c r="AL928" s="31"/>
      <c r="AM928" s="31"/>
      <c r="AN928" s="31"/>
      <c r="AO928" s="31"/>
      <c r="AP928" s="31"/>
      <c r="AQ928" s="31"/>
      <c r="AR928" s="31"/>
      <c r="AS928" s="31"/>
      <c r="AT928" s="31"/>
      <c r="AU928" s="31"/>
      <c r="AV928" s="31"/>
      <c r="AW928" s="31"/>
      <c r="AX928" s="31"/>
      <c r="AY928" s="31"/>
      <c r="AZ928" s="31"/>
      <c r="BA928" s="31"/>
    </row>
    <row r="929" spans="1:53" s="21" customFormat="1" ht="20.100000000000001" customHeight="1" x14ac:dyDescent="0.2">
      <c r="A929" s="27" t="s">
        <v>129</v>
      </c>
      <c r="B929" s="28" t="s">
        <v>295</v>
      </c>
      <c r="C929" s="27">
        <v>1</v>
      </c>
      <c r="D929" s="27" t="s">
        <v>1972</v>
      </c>
      <c r="E929" s="27" t="s">
        <v>7</v>
      </c>
      <c r="F929" s="27" t="s">
        <v>6507</v>
      </c>
      <c r="G929" s="27" t="s">
        <v>6943</v>
      </c>
      <c r="H929" s="27" t="s">
        <v>6619</v>
      </c>
      <c r="I929" s="29">
        <v>35000</v>
      </c>
      <c r="J929" s="27" t="s">
        <v>6510</v>
      </c>
      <c r="K929" s="27" t="s">
        <v>11668</v>
      </c>
      <c r="L929" s="27" t="s">
        <v>6684</v>
      </c>
      <c r="M929" s="30">
        <v>42538</v>
      </c>
      <c r="N929" s="27" t="s">
        <v>6944</v>
      </c>
      <c r="O929" s="23">
        <v>102551.22</v>
      </c>
      <c r="P929" s="23">
        <v>284292.07</v>
      </c>
      <c r="Q929" s="23">
        <v>0</v>
      </c>
      <c r="R929" s="24">
        <v>0</v>
      </c>
      <c r="S929" s="25">
        <v>0</v>
      </c>
      <c r="T929" s="32"/>
      <c r="U929" s="22" t="str">
        <f>IFERROR(VLOOKUP(B929,[1]Planilha1!$A$1:$B$34,2,FALSE),"Liberado")</f>
        <v>Liberado</v>
      </c>
      <c r="V929" s="31"/>
      <c r="W929" s="31"/>
      <c r="X929" s="31"/>
      <c r="Y929" s="31"/>
      <c r="Z929" s="31"/>
      <c r="AA929" s="31"/>
      <c r="AB929" s="31"/>
      <c r="AC929" s="31"/>
      <c r="AD929" s="31"/>
      <c r="AE929" s="31"/>
      <c r="AF929" s="31"/>
      <c r="AG929" s="31"/>
      <c r="AH929" s="31"/>
      <c r="AI929" s="31"/>
      <c r="AJ929" s="31"/>
      <c r="AK929" s="31"/>
      <c r="AL929" s="31"/>
      <c r="AM929" s="31"/>
      <c r="AN929" s="31"/>
      <c r="AO929" s="31"/>
      <c r="AP929" s="31"/>
      <c r="AQ929" s="31"/>
      <c r="AR929" s="31"/>
      <c r="AS929" s="31"/>
      <c r="AT929" s="31"/>
      <c r="AU929" s="31"/>
      <c r="AV929" s="31"/>
      <c r="AW929" s="31"/>
      <c r="AX929" s="31"/>
      <c r="AY929" s="31"/>
      <c r="AZ929" s="31"/>
      <c r="BA929" s="31"/>
    </row>
    <row r="930" spans="1:53" s="21" customFormat="1" ht="20.100000000000001" customHeight="1" x14ac:dyDescent="0.2">
      <c r="A930" s="27" t="s">
        <v>129</v>
      </c>
      <c r="B930" s="28" t="s">
        <v>295</v>
      </c>
      <c r="C930" s="27">
        <v>1</v>
      </c>
      <c r="D930" s="27" t="s">
        <v>1978</v>
      </c>
      <c r="E930" s="27" t="s">
        <v>7</v>
      </c>
      <c r="F930" s="27" t="s">
        <v>6507</v>
      </c>
      <c r="G930" s="27" t="s">
        <v>6970</v>
      </c>
      <c r="H930" s="27" t="s">
        <v>6619</v>
      </c>
      <c r="I930" s="29">
        <v>80000</v>
      </c>
      <c r="J930" s="27" t="s">
        <v>6510</v>
      </c>
      <c r="K930" s="27" t="s">
        <v>11679</v>
      </c>
      <c r="L930" s="27" t="s">
        <v>6664</v>
      </c>
      <c r="M930" s="30">
        <v>42535</v>
      </c>
      <c r="N930" s="27" t="s">
        <v>11680</v>
      </c>
      <c r="O930" s="23">
        <v>0</v>
      </c>
      <c r="P930" s="23">
        <v>0.01</v>
      </c>
      <c r="Q930" s="23">
        <v>0</v>
      </c>
      <c r="R930" s="24">
        <v>0</v>
      </c>
      <c r="S930" s="25">
        <v>0</v>
      </c>
      <c r="T930" s="32"/>
      <c r="U930" s="22" t="str">
        <f>IFERROR(VLOOKUP(B930,[1]Planilha1!$A$1:$B$34,2,FALSE),"Liberado")</f>
        <v>Liberado</v>
      </c>
      <c r="V930" s="31"/>
      <c r="W930" s="31"/>
      <c r="X930" s="31"/>
      <c r="Y930" s="31"/>
      <c r="Z930" s="31"/>
      <c r="AA930" s="31"/>
      <c r="AB930" s="31"/>
      <c r="AC930" s="31"/>
      <c r="AD930" s="31"/>
      <c r="AE930" s="31"/>
      <c r="AF930" s="31"/>
      <c r="AG930" s="31"/>
      <c r="AH930" s="31"/>
      <c r="AI930" s="31"/>
      <c r="AJ930" s="31"/>
      <c r="AK930" s="31"/>
      <c r="AL930" s="31"/>
      <c r="AM930" s="31"/>
      <c r="AN930" s="31"/>
      <c r="AO930" s="31"/>
      <c r="AP930" s="31"/>
      <c r="AQ930" s="31"/>
      <c r="AR930" s="31"/>
      <c r="AS930" s="31"/>
      <c r="AT930" s="31"/>
      <c r="AU930" s="31"/>
      <c r="AV930" s="31"/>
      <c r="AW930" s="31"/>
      <c r="AX930" s="31"/>
      <c r="AY930" s="31"/>
      <c r="AZ930" s="31"/>
      <c r="BA930" s="31"/>
    </row>
    <row r="931" spans="1:53" s="21" customFormat="1" ht="20.100000000000001" customHeight="1" x14ac:dyDescent="0.2">
      <c r="A931" s="27" t="s">
        <v>129</v>
      </c>
      <c r="B931" s="28" t="s">
        <v>295</v>
      </c>
      <c r="C931" s="27">
        <v>1</v>
      </c>
      <c r="D931" s="27" t="s">
        <v>2031</v>
      </c>
      <c r="E931" s="27" t="s">
        <v>7</v>
      </c>
      <c r="F931" s="27" t="s">
        <v>6507</v>
      </c>
      <c r="G931" s="27" t="s">
        <v>7061</v>
      </c>
      <c r="H931" s="27" t="s">
        <v>6619</v>
      </c>
      <c r="I931" s="29">
        <v>32000</v>
      </c>
      <c r="J931" s="27" t="s">
        <v>6510</v>
      </c>
      <c r="K931" s="27" t="s">
        <v>11768</v>
      </c>
      <c r="L931" s="27" t="s">
        <v>7051</v>
      </c>
      <c r="M931" s="30">
        <v>42298</v>
      </c>
      <c r="N931" s="27" t="s">
        <v>7062</v>
      </c>
      <c r="O931" s="23">
        <v>279234.96999999997</v>
      </c>
      <c r="P931" s="23">
        <v>0</v>
      </c>
      <c r="Q931" s="23">
        <v>0</v>
      </c>
      <c r="R931" s="24">
        <v>9783.06</v>
      </c>
      <c r="S931" s="25">
        <v>0</v>
      </c>
      <c r="T931" s="32"/>
      <c r="U931" s="22" t="str">
        <f>IFERROR(VLOOKUP(B931,[1]Planilha1!$A$1:$B$34,2,FALSE),"Liberado")</f>
        <v>Liberado</v>
      </c>
      <c r="V931" s="31"/>
      <c r="W931" s="31"/>
      <c r="X931" s="31"/>
      <c r="Y931" s="31"/>
      <c r="Z931" s="31"/>
      <c r="AA931" s="31"/>
      <c r="AB931" s="31"/>
      <c r="AC931" s="31"/>
      <c r="AD931" s="31"/>
      <c r="AE931" s="31"/>
      <c r="AF931" s="31"/>
      <c r="AG931" s="31"/>
      <c r="AH931" s="31"/>
      <c r="AI931" s="31"/>
      <c r="AJ931" s="31"/>
      <c r="AK931" s="31"/>
      <c r="AL931" s="31"/>
      <c r="AM931" s="31"/>
      <c r="AN931" s="31"/>
      <c r="AO931" s="31"/>
      <c r="AP931" s="31"/>
      <c r="AQ931" s="31"/>
      <c r="AR931" s="31"/>
      <c r="AS931" s="31"/>
      <c r="AT931" s="31"/>
      <c r="AU931" s="31"/>
      <c r="AV931" s="31"/>
      <c r="AW931" s="31"/>
      <c r="AX931" s="31"/>
      <c r="AY931" s="31"/>
      <c r="AZ931" s="31"/>
      <c r="BA931" s="31"/>
    </row>
    <row r="932" spans="1:53" s="21" customFormat="1" ht="20.100000000000001" customHeight="1" x14ac:dyDescent="0.2">
      <c r="A932" s="27" t="s">
        <v>129</v>
      </c>
      <c r="B932" s="28" t="s">
        <v>295</v>
      </c>
      <c r="C932" s="27">
        <v>1</v>
      </c>
      <c r="D932" s="27" t="s">
        <v>2045</v>
      </c>
      <c r="E932" s="27" t="s">
        <v>7</v>
      </c>
      <c r="F932" s="27" t="s">
        <v>6507</v>
      </c>
      <c r="G932" s="27" t="s">
        <v>7090</v>
      </c>
      <c r="H932" s="27" t="s">
        <v>6576</v>
      </c>
      <c r="I932" s="29">
        <v>100000</v>
      </c>
      <c r="J932" s="27" t="s">
        <v>6630</v>
      </c>
      <c r="K932" s="27" t="s">
        <v>11782</v>
      </c>
      <c r="L932" s="27" t="s">
        <v>6664</v>
      </c>
      <c r="M932" s="30" t="s">
        <v>6531</v>
      </c>
      <c r="N932" s="27" t="s">
        <v>11783</v>
      </c>
      <c r="O932" s="23">
        <v>25179.03</v>
      </c>
      <c r="P932" s="23">
        <v>0</v>
      </c>
      <c r="Q932" s="23">
        <v>0</v>
      </c>
      <c r="R932" s="24">
        <v>17919.259999999998</v>
      </c>
      <c r="S932" s="25">
        <v>0</v>
      </c>
      <c r="T932" s="32"/>
      <c r="U932" s="22" t="str">
        <f>IFERROR(VLOOKUP(B932,[1]Planilha1!$A$1:$B$34,2,FALSE),"Liberado")</f>
        <v>Liberado</v>
      </c>
      <c r="V932" s="31"/>
      <c r="W932" s="31"/>
      <c r="X932" s="31"/>
      <c r="Y932" s="31"/>
      <c r="Z932" s="31"/>
      <c r="AA932" s="31"/>
      <c r="AB932" s="31"/>
      <c r="AC932" s="31"/>
      <c r="AD932" s="31"/>
      <c r="AE932" s="31"/>
      <c r="AF932" s="31"/>
      <c r="AG932" s="31"/>
      <c r="AH932" s="31"/>
      <c r="AI932" s="31"/>
      <c r="AJ932" s="31"/>
      <c r="AK932" s="31"/>
      <c r="AL932" s="31"/>
      <c r="AM932" s="31"/>
      <c r="AN932" s="31"/>
      <c r="AO932" s="31"/>
      <c r="AP932" s="31"/>
      <c r="AQ932" s="31"/>
      <c r="AR932" s="31"/>
      <c r="AS932" s="31"/>
      <c r="AT932" s="31"/>
      <c r="AU932" s="31"/>
      <c r="AV932" s="31"/>
      <c r="AW932" s="31"/>
      <c r="AX932" s="31"/>
      <c r="AY932" s="31"/>
      <c r="AZ932" s="31"/>
      <c r="BA932" s="31"/>
    </row>
    <row r="933" spans="1:53" s="21" customFormat="1" ht="20.100000000000001" customHeight="1" x14ac:dyDescent="0.2">
      <c r="A933" s="40" t="s">
        <v>201</v>
      </c>
      <c r="B933" s="41" t="s">
        <v>295</v>
      </c>
      <c r="C933" s="14">
        <v>1</v>
      </c>
      <c r="D933" s="40" t="s">
        <v>2222</v>
      </c>
      <c r="E933" s="42" t="s">
        <v>2220</v>
      </c>
      <c r="F933" s="43" t="s">
        <v>7389</v>
      </c>
      <c r="G933" s="36">
        <v>38810530</v>
      </c>
      <c r="H933" s="40" t="s">
        <v>2222</v>
      </c>
      <c r="I933" s="44">
        <v>119084.36</v>
      </c>
      <c r="J933" s="40" t="s">
        <v>7400</v>
      </c>
      <c r="K933" s="40" t="s">
        <v>7415</v>
      </c>
      <c r="L933" s="40" t="s">
        <v>7416</v>
      </c>
      <c r="M933" s="42" t="s">
        <v>40</v>
      </c>
      <c r="N933" s="40" t="s">
        <v>7852</v>
      </c>
      <c r="O933" s="23">
        <v>0</v>
      </c>
      <c r="P933" s="23">
        <v>119084.36</v>
      </c>
      <c r="Q933" s="23">
        <v>0</v>
      </c>
      <c r="R933" s="24">
        <v>0</v>
      </c>
      <c r="S933" s="25">
        <v>0</v>
      </c>
      <c r="T933" s="32"/>
      <c r="U933" s="22" t="str">
        <f>IFERROR(VLOOKUP(B933,[1]Planilha1!$A$1:$B$34,2,FALSE),"Liberado")</f>
        <v>Liberado</v>
      </c>
      <c r="V933" s="45"/>
      <c r="W933" s="45"/>
      <c r="X933" s="45"/>
      <c r="Y933" s="45"/>
      <c r="Z933" s="45"/>
      <c r="AA933" s="45"/>
      <c r="AB933" s="45"/>
      <c r="AC933" s="45"/>
      <c r="AD933" s="45"/>
      <c r="AE933" s="45"/>
      <c r="AF933" s="45"/>
      <c r="AG933" s="45"/>
      <c r="AH933" s="45"/>
      <c r="AI933" s="45"/>
      <c r="AJ933" s="45"/>
      <c r="AK933" s="45"/>
      <c r="AL933" s="45"/>
      <c r="AM933" s="45"/>
      <c r="AN933" s="45"/>
      <c r="AO933" s="45"/>
      <c r="AP933" s="45"/>
      <c r="AQ933" s="45"/>
      <c r="AR933" s="45"/>
      <c r="AS933" s="45"/>
      <c r="AT933" s="45"/>
      <c r="AU933" s="45"/>
      <c r="AV933" s="45"/>
      <c r="AW933" s="45"/>
      <c r="AX933" s="45"/>
      <c r="AY933" s="45"/>
      <c r="AZ933" s="45"/>
      <c r="BA933" s="45"/>
    </row>
    <row r="934" spans="1:53" s="21" customFormat="1" ht="20.100000000000001" customHeight="1" x14ac:dyDescent="0.2">
      <c r="A934" s="12" t="s">
        <v>7998</v>
      </c>
      <c r="B934" s="18" t="s">
        <v>22</v>
      </c>
      <c r="C934" s="12" t="s">
        <v>331</v>
      </c>
      <c r="D934" s="12" t="s">
        <v>7999</v>
      </c>
      <c r="E934" s="19" t="s">
        <v>5</v>
      </c>
      <c r="F934" s="19" t="s">
        <v>2324</v>
      </c>
      <c r="G934" s="19" t="s">
        <v>8000</v>
      </c>
      <c r="H934" s="12" t="s">
        <v>8001</v>
      </c>
      <c r="I934" s="20">
        <v>22858.02</v>
      </c>
      <c r="J934" s="12" t="s">
        <v>2270</v>
      </c>
      <c r="K934" s="12" t="s">
        <v>8002</v>
      </c>
      <c r="L934" s="12" t="s">
        <v>2326</v>
      </c>
      <c r="M934" s="12"/>
      <c r="N934" s="12" t="s">
        <v>8003</v>
      </c>
      <c r="O934" s="20">
        <v>0</v>
      </c>
      <c r="P934" s="20">
        <v>0</v>
      </c>
      <c r="Q934" s="20">
        <v>0</v>
      </c>
      <c r="R934" s="20">
        <v>0</v>
      </c>
      <c r="S934" s="20">
        <v>160</v>
      </c>
      <c r="U934" s="22" t="str">
        <f>IFERROR(VLOOKUP(B934,[1]Planilha1!$A$1:$B$34,2,FALSE),"Liberado")</f>
        <v>Liberado</v>
      </c>
    </row>
    <row r="935" spans="1:53" s="21" customFormat="1" ht="20.100000000000001" customHeight="1" x14ac:dyDescent="0.2">
      <c r="A935" s="12" t="s">
        <v>7998</v>
      </c>
      <c r="B935" s="18" t="s">
        <v>22</v>
      </c>
      <c r="C935" s="12" t="s">
        <v>397</v>
      </c>
      <c r="D935" s="12" t="s">
        <v>405</v>
      </c>
      <c r="E935" s="19" t="s">
        <v>5</v>
      </c>
      <c r="F935" s="19" t="s">
        <v>2244</v>
      </c>
      <c r="G935" s="19" t="s">
        <v>2573</v>
      </c>
      <c r="H935" s="12" t="s">
        <v>2574</v>
      </c>
      <c r="I935" s="20">
        <v>11000</v>
      </c>
      <c r="J935" s="12" t="s">
        <v>2270</v>
      </c>
      <c r="K935" s="12" t="s">
        <v>2575</v>
      </c>
      <c r="L935" s="12" t="s">
        <v>2334</v>
      </c>
      <c r="M935" s="12"/>
      <c r="N935" s="12" t="s">
        <v>2576</v>
      </c>
      <c r="O935" s="20">
        <v>0</v>
      </c>
      <c r="P935" s="20">
        <v>0</v>
      </c>
      <c r="Q935" s="20">
        <v>0</v>
      </c>
      <c r="R935" s="20">
        <v>0</v>
      </c>
      <c r="S935" s="20">
        <v>1215.76</v>
      </c>
      <c r="U935" s="22" t="str">
        <f>IFERROR(VLOOKUP(B935,[1]Planilha1!$A$1:$B$34,2,FALSE),"Liberado")</f>
        <v>Liberado</v>
      </c>
    </row>
    <row r="936" spans="1:53" s="21" customFormat="1" ht="20.100000000000001" customHeight="1" x14ac:dyDescent="0.2">
      <c r="A936" s="12" t="s">
        <v>7998</v>
      </c>
      <c r="B936" s="18" t="s">
        <v>22</v>
      </c>
      <c r="C936" s="12" t="s">
        <v>466</v>
      </c>
      <c r="D936" s="12" t="s">
        <v>471</v>
      </c>
      <c r="E936" s="19" t="s">
        <v>5</v>
      </c>
      <c r="F936" s="19" t="s">
        <v>2244</v>
      </c>
      <c r="G936" s="19" t="s">
        <v>2788</v>
      </c>
      <c r="H936" s="12" t="s">
        <v>2789</v>
      </c>
      <c r="I936" s="20">
        <v>1000</v>
      </c>
      <c r="J936" s="12" t="s">
        <v>2325</v>
      </c>
      <c r="K936" s="12" t="s">
        <v>2790</v>
      </c>
      <c r="L936" s="12" t="s">
        <v>2260</v>
      </c>
      <c r="M936" s="12"/>
      <c r="N936" s="12" t="s">
        <v>7927</v>
      </c>
      <c r="O936" s="20">
        <v>0</v>
      </c>
      <c r="P936" s="20">
        <v>7000</v>
      </c>
      <c r="Q936" s="20">
        <v>0</v>
      </c>
      <c r="R936" s="20">
        <v>0</v>
      </c>
      <c r="S936" s="20">
        <v>1920</v>
      </c>
      <c r="U936" s="22" t="str">
        <f>IFERROR(VLOOKUP(B936,[1]Planilha1!$A$1:$B$34,2,FALSE),"Liberado")</f>
        <v>Liberado</v>
      </c>
    </row>
    <row r="937" spans="1:53" s="21" customFormat="1" ht="20.100000000000001" customHeight="1" x14ac:dyDescent="0.2">
      <c r="A937" s="12" t="s">
        <v>7998</v>
      </c>
      <c r="B937" s="18" t="s">
        <v>22</v>
      </c>
      <c r="C937" s="12" t="s">
        <v>466</v>
      </c>
      <c r="D937" s="12" t="s">
        <v>8214</v>
      </c>
      <c r="E937" s="19" t="s">
        <v>5</v>
      </c>
      <c r="F937" s="19" t="s">
        <v>8215</v>
      </c>
      <c r="G937" s="19" t="s">
        <v>8216</v>
      </c>
      <c r="H937" s="12" t="s">
        <v>8217</v>
      </c>
      <c r="I937" s="20">
        <v>1000</v>
      </c>
      <c r="J937" s="12" t="s">
        <v>2270</v>
      </c>
      <c r="K937" s="12" t="s">
        <v>8218</v>
      </c>
      <c r="L937" s="12" t="s">
        <v>4407</v>
      </c>
      <c r="M937" s="12"/>
      <c r="N937" s="12" t="s">
        <v>8219</v>
      </c>
      <c r="O937" s="20">
        <v>2000</v>
      </c>
      <c r="P937" s="20">
        <v>0</v>
      </c>
      <c r="Q937" s="20">
        <v>0</v>
      </c>
      <c r="R937" s="20">
        <v>0</v>
      </c>
      <c r="S937" s="20">
        <v>1287.76</v>
      </c>
      <c r="U937" s="22" t="str">
        <f>IFERROR(VLOOKUP(B937,[1]Planilha1!$A$1:$B$34,2,FALSE),"Liberado")</f>
        <v>Liberado</v>
      </c>
    </row>
    <row r="938" spans="1:53" s="21" customFormat="1" ht="20.100000000000001" customHeight="1" x14ac:dyDescent="0.2">
      <c r="A938" s="12" t="s">
        <v>7998</v>
      </c>
      <c r="B938" s="18" t="s">
        <v>22</v>
      </c>
      <c r="C938" s="12" t="s">
        <v>397</v>
      </c>
      <c r="D938" s="12" t="s">
        <v>1099</v>
      </c>
      <c r="E938" s="19" t="s">
        <v>5</v>
      </c>
      <c r="F938" s="19" t="s">
        <v>4565</v>
      </c>
      <c r="G938" s="19" t="s">
        <v>4566</v>
      </c>
      <c r="H938" s="12" t="s">
        <v>4567</v>
      </c>
      <c r="I938" s="20">
        <v>33888.1</v>
      </c>
      <c r="J938" s="12" t="s">
        <v>2270</v>
      </c>
      <c r="K938" s="12" t="s">
        <v>4568</v>
      </c>
      <c r="L938" s="12" t="s">
        <v>8717</v>
      </c>
      <c r="M938" s="12"/>
      <c r="N938" s="12" t="s">
        <v>2653</v>
      </c>
      <c r="O938" s="23">
        <v>0</v>
      </c>
      <c r="P938" s="23">
        <v>10000</v>
      </c>
      <c r="Q938" s="23">
        <v>0</v>
      </c>
      <c r="R938" s="24">
        <v>0</v>
      </c>
      <c r="S938" s="25">
        <v>240</v>
      </c>
      <c r="U938" s="22" t="str">
        <f>IFERROR(VLOOKUP(B938,[1]Planilha1!$A$1:$B$34,2,FALSE),"Liberado")</f>
        <v>Liberado</v>
      </c>
    </row>
    <row r="939" spans="1:53" s="21" customFormat="1" ht="20.100000000000001" customHeight="1" x14ac:dyDescent="0.2">
      <c r="A939" s="12" t="s">
        <v>7998</v>
      </c>
      <c r="B939" s="18" t="s">
        <v>22</v>
      </c>
      <c r="C939" s="12" t="s">
        <v>397</v>
      </c>
      <c r="D939" s="12" t="s">
        <v>9179</v>
      </c>
      <c r="E939" s="19" t="s">
        <v>5</v>
      </c>
      <c r="F939" s="19" t="s">
        <v>9180</v>
      </c>
      <c r="G939" s="19" t="s">
        <v>9181</v>
      </c>
      <c r="H939" s="12" t="s">
        <v>9182</v>
      </c>
      <c r="I939" s="20">
        <v>1272.8800000000001</v>
      </c>
      <c r="J939" s="12" t="s">
        <v>2270</v>
      </c>
      <c r="K939" s="12" t="s">
        <v>9183</v>
      </c>
      <c r="L939" s="12" t="s">
        <v>2260</v>
      </c>
      <c r="M939" s="12"/>
      <c r="N939" s="12" t="s">
        <v>5298</v>
      </c>
      <c r="O939" s="23">
        <v>0</v>
      </c>
      <c r="P939" s="23">
        <v>1200</v>
      </c>
      <c r="Q939" s="23">
        <v>0</v>
      </c>
      <c r="R939" s="24">
        <v>2400</v>
      </c>
      <c r="S939" s="25">
        <v>1558.23</v>
      </c>
      <c r="U939" s="22" t="str">
        <f>IFERROR(VLOOKUP(B939,[1]Planilha1!$A$1:$B$34,2,FALSE),"Liberado")</f>
        <v>Liberado</v>
      </c>
    </row>
    <row r="940" spans="1:53" s="21" customFormat="1" ht="20.100000000000001" customHeight="1" x14ac:dyDescent="0.2">
      <c r="A940" s="12" t="s">
        <v>7998</v>
      </c>
      <c r="B940" s="18" t="s">
        <v>22</v>
      </c>
      <c r="C940" s="12" t="s">
        <v>331</v>
      </c>
      <c r="D940" s="12" t="s">
        <v>1103</v>
      </c>
      <c r="E940" s="19" t="s">
        <v>5</v>
      </c>
      <c r="F940" s="19" t="s">
        <v>2355</v>
      </c>
      <c r="G940" s="19" t="s">
        <v>4576</v>
      </c>
      <c r="H940" s="12" t="s">
        <v>4577</v>
      </c>
      <c r="I940" s="20">
        <v>1000</v>
      </c>
      <c r="J940" s="12" t="s">
        <v>2270</v>
      </c>
      <c r="K940" s="12" t="s">
        <v>3379</v>
      </c>
      <c r="L940" s="12" t="s">
        <v>2334</v>
      </c>
      <c r="M940" s="12"/>
      <c r="N940" s="12" t="s">
        <v>9185</v>
      </c>
      <c r="O940" s="23">
        <v>0</v>
      </c>
      <c r="P940" s="23">
        <v>10000</v>
      </c>
      <c r="Q940" s="23">
        <v>0</v>
      </c>
      <c r="R940" s="24">
        <v>0</v>
      </c>
      <c r="S940" s="25">
        <v>791.83</v>
      </c>
      <c r="U940" s="22" t="str">
        <f>IFERROR(VLOOKUP(B940,[1]Planilha1!$A$1:$B$34,2,FALSE),"Liberado")</f>
        <v>Liberado</v>
      </c>
    </row>
    <row r="941" spans="1:53" s="21" customFormat="1" ht="20.100000000000001" customHeight="1" x14ac:dyDescent="0.2">
      <c r="A941" s="40" t="s">
        <v>235</v>
      </c>
      <c r="B941" s="41" t="s">
        <v>22</v>
      </c>
      <c r="C941" s="12" t="s">
        <v>331</v>
      </c>
      <c r="D941" s="40" t="s">
        <v>2243</v>
      </c>
      <c r="E941" s="42" t="s">
        <v>2220</v>
      </c>
      <c r="F941" s="43" t="s">
        <v>7389</v>
      </c>
      <c r="G941" s="36" t="s">
        <v>7623</v>
      </c>
      <c r="H941" s="40" t="s">
        <v>2243</v>
      </c>
      <c r="I941" s="44">
        <v>16788</v>
      </c>
      <c r="J941" s="40" t="s">
        <v>7391</v>
      </c>
      <c r="K941" s="40" t="s">
        <v>7450</v>
      </c>
      <c r="L941" s="40" t="s">
        <v>7431</v>
      </c>
      <c r="M941" s="42" t="s">
        <v>40</v>
      </c>
      <c r="N941" s="40" t="s">
        <v>7852</v>
      </c>
      <c r="O941" s="23">
        <v>0</v>
      </c>
      <c r="P941" s="23">
        <v>16788</v>
      </c>
      <c r="Q941" s="23">
        <v>0</v>
      </c>
      <c r="R941" s="24">
        <v>0</v>
      </c>
      <c r="S941" s="25">
        <v>0</v>
      </c>
      <c r="T941" s="32"/>
      <c r="U941" s="22" t="str">
        <f>IFERROR(VLOOKUP(B941,[1]Planilha1!$A$1:$B$34,2,FALSE),"Liberado")</f>
        <v>Liberado</v>
      </c>
      <c r="V941" s="45"/>
      <c r="W941" s="45"/>
      <c r="X941" s="45"/>
      <c r="Y941" s="45"/>
      <c r="Z941" s="45"/>
      <c r="AA941" s="45"/>
      <c r="AB941" s="45"/>
      <c r="AC941" s="45"/>
      <c r="AD941" s="45"/>
      <c r="AE941" s="45"/>
      <c r="AF941" s="45"/>
      <c r="AG941" s="45"/>
      <c r="AH941" s="45"/>
      <c r="AI941" s="45"/>
      <c r="AJ941" s="45"/>
      <c r="AK941" s="45"/>
      <c r="AL941" s="45"/>
      <c r="AM941" s="45"/>
      <c r="AN941" s="45"/>
      <c r="AO941" s="45"/>
      <c r="AP941" s="45"/>
      <c r="AQ941" s="45"/>
      <c r="AR941" s="45"/>
      <c r="AS941" s="45"/>
      <c r="AT941" s="45"/>
      <c r="AU941" s="45"/>
      <c r="AV941" s="45"/>
      <c r="AW941" s="45"/>
      <c r="AX941" s="45"/>
      <c r="AY941" s="45"/>
      <c r="AZ941" s="45"/>
      <c r="BA941" s="45"/>
    </row>
    <row r="942" spans="1:53" s="21" customFormat="1" ht="20.100000000000001" customHeight="1" x14ac:dyDescent="0.2">
      <c r="A942" s="27" t="s">
        <v>162</v>
      </c>
      <c r="B942" s="28" t="s">
        <v>24</v>
      </c>
      <c r="C942" s="27" t="s">
        <v>397</v>
      </c>
      <c r="D942" s="27" t="s">
        <v>2139</v>
      </c>
      <c r="E942" s="27" t="s">
        <v>7</v>
      </c>
      <c r="F942" s="27" t="s">
        <v>6507</v>
      </c>
      <c r="G942" s="27" t="s">
        <v>7249</v>
      </c>
      <c r="H942" s="27" t="s">
        <v>7250</v>
      </c>
      <c r="I942" s="29">
        <v>30000</v>
      </c>
      <c r="J942" s="27" t="s">
        <v>6520</v>
      </c>
      <c r="K942" s="27" t="s">
        <v>11920</v>
      </c>
      <c r="L942" s="27" t="s">
        <v>7104</v>
      </c>
      <c r="M942" s="30">
        <v>41487</v>
      </c>
      <c r="N942" s="27" t="s">
        <v>7251</v>
      </c>
      <c r="O942" s="23">
        <v>10000</v>
      </c>
      <c r="P942" s="23">
        <v>0</v>
      </c>
      <c r="Q942" s="23">
        <v>0</v>
      </c>
      <c r="R942" s="24">
        <v>10000</v>
      </c>
      <c r="S942" s="25">
        <v>0</v>
      </c>
      <c r="T942" s="32"/>
      <c r="U942" s="22" t="str">
        <f>IFERROR(VLOOKUP(B942,[1]Planilha1!$A$1:$B$34,2,FALSE),"Liberado")</f>
        <v>Liberado</v>
      </c>
      <c r="V942" s="31"/>
      <c r="W942" s="31"/>
      <c r="X942" s="31"/>
      <c r="Y942" s="31"/>
      <c r="Z942" s="31"/>
      <c r="AA942" s="31"/>
      <c r="AB942" s="31"/>
      <c r="AC942" s="31"/>
      <c r="AD942" s="31"/>
      <c r="AE942" s="31"/>
      <c r="AF942" s="31"/>
      <c r="AG942" s="31"/>
      <c r="AH942" s="31"/>
      <c r="AI942" s="31"/>
      <c r="AJ942" s="31"/>
      <c r="AK942" s="31"/>
      <c r="AL942" s="31"/>
      <c r="AM942" s="31"/>
      <c r="AN942" s="31"/>
      <c r="AO942" s="31"/>
      <c r="AP942" s="31"/>
      <c r="AQ942" s="31"/>
      <c r="AR942" s="31"/>
      <c r="AS942" s="31"/>
      <c r="AT942" s="31"/>
      <c r="AU942" s="31"/>
      <c r="AV942" s="31"/>
      <c r="AW942" s="31"/>
      <c r="AX942" s="31"/>
      <c r="AY942" s="31"/>
      <c r="AZ942" s="31"/>
      <c r="BA942" s="31"/>
    </row>
    <row r="943" spans="1:53" s="21" customFormat="1" ht="20.100000000000001" customHeight="1" x14ac:dyDescent="0.2">
      <c r="A943" s="12" t="s">
        <v>7964</v>
      </c>
      <c r="B943" s="18" t="s">
        <v>26</v>
      </c>
      <c r="C943" s="12" t="s">
        <v>331</v>
      </c>
      <c r="D943" s="12" t="s">
        <v>7965</v>
      </c>
      <c r="E943" s="19" t="s">
        <v>5</v>
      </c>
      <c r="F943" s="19" t="s">
        <v>2324</v>
      </c>
      <c r="G943" s="19" t="s">
        <v>7966</v>
      </c>
      <c r="H943" s="12" t="s">
        <v>7967</v>
      </c>
      <c r="I943" s="20">
        <v>935.2</v>
      </c>
      <c r="J943" s="12" t="s">
        <v>2247</v>
      </c>
      <c r="K943" s="12" t="s">
        <v>7968</v>
      </c>
      <c r="L943" s="12" t="s">
        <v>2249</v>
      </c>
      <c r="M943" s="12"/>
      <c r="N943" s="12" t="s">
        <v>2394</v>
      </c>
      <c r="O943" s="20">
        <v>0</v>
      </c>
      <c r="P943" s="20">
        <v>10000</v>
      </c>
      <c r="Q943" s="20">
        <v>0</v>
      </c>
      <c r="R943" s="20">
        <v>0</v>
      </c>
      <c r="S943" s="20">
        <v>1920</v>
      </c>
      <c r="U943" s="22" t="str">
        <f>IFERROR(VLOOKUP(B943,[1]Planilha1!$A$1:$B$34,2,FALSE),"Liberado")</f>
        <v>Liberado</v>
      </c>
    </row>
    <row r="944" spans="1:53" s="21" customFormat="1" ht="20.100000000000001" customHeight="1" x14ac:dyDescent="0.2">
      <c r="A944" s="12" t="s">
        <v>7964</v>
      </c>
      <c r="B944" s="18" t="s">
        <v>26</v>
      </c>
      <c r="C944" s="12" t="s">
        <v>331</v>
      </c>
      <c r="D944" s="12" t="s">
        <v>344</v>
      </c>
      <c r="E944" s="19" t="s">
        <v>5</v>
      </c>
      <c r="F944" s="19" t="s">
        <v>2244</v>
      </c>
      <c r="G944" s="19" t="s">
        <v>2339</v>
      </c>
      <c r="H944" s="12" t="s">
        <v>2340</v>
      </c>
      <c r="I944" s="20">
        <v>21600</v>
      </c>
      <c r="J944" s="12" t="s">
        <v>2264</v>
      </c>
      <c r="K944" s="12" t="s">
        <v>2341</v>
      </c>
      <c r="L944" s="12" t="s">
        <v>4323</v>
      </c>
      <c r="M944" s="12"/>
      <c r="N944" s="12" t="s">
        <v>2342</v>
      </c>
      <c r="O944" s="20">
        <v>3000</v>
      </c>
      <c r="P944" s="20">
        <v>0</v>
      </c>
      <c r="Q944" s="20">
        <v>0</v>
      </c>
      <c r="R944" s="20">
        <v>0</v>
      </c>
      <c r="S944" s="20">
        <v>864</v>
      </c>
      <c r="U944" s="22" t="str">
        <f>IFERROR(VLOOKUP(B944,[1]Planilha1!$A$1:$B$34,2,FALSE),"Liberado")</f>
        <v>Liberado</v>
      </c>
    </row>
    <row r="945" spans="1:21" s="21" customFormat="1" ht="20.100000000000001" customHeight="1" x14ac:dyDescent="0.2">
      <c r="A945" s="12" t="s">
        <v>7964</v>
      </c>
      <c r="B945" s="18" t="s">
        <v>26</v>
      </c>
      <c r="C945" s="12" t="s">
        <v>331</v>
      </c>
      <c r="D945" s="12" t="s">
        <v>354</v>
      </c>
      <c r="E945" s="19" t="s">
        <v>5</v>
      </c>
      <c r="F945" s="19" t="s">
        <v>10</v>
      </c>
      <c r="G945" s="19" t="s">
        <v>2382</v>
      </c>
      <c r="H945" s="12" t="s">
        <v>2383</v>
      </c>
      <c r="I945" s="20">
        <v>16000</v>
      </c>
      <c r="J945" s="12" t="s">
        <v>2258</v>
      </c>
      <c r="K945" s="12" t="s">
        <v>2384</v>
      </c>
      <c r="L945" s="12" t="s">
        <v>2368</v>
      </c>
      <c r="M945" s="12"/>
      <c r="N945" s="12" t="s">
        <v>2385</v>
      </c>
      <c r="O945" s="20">
        <v>0</v>
      </c>
      <c r="P945" s="20">
        <v>13416.4</v>
      </c>
      <c r="Q945" s="20">
        <v>0</v>
      </c>
      <c r="R945" s="20">
        <v>0</v>
      </c>
      <c r="S945" s="20">
        <v>1200</v>
      </c>
      <c r="U945" s="22" t="str">
        <f>IFERROR(VLOOKUP(B945,[1]Planilha1!$A$1:$B$34,2,FALSE),"Liberado")</f>
        <v>Liberado</v>
      </c>
    </row>
    <row r="946" spans="1:21" s="21" customFormat="1" ht="20.100000000000001" customHeight="1" x14ac:dyDescent="0.2">
      <c r="A946" s="12" t="s">
        <v>7964</v>
      </c>
      <c r="B946" s="18" t="s">
        <v>26</v>
      </c>
      <c r="C946" s="12" t="s">
        <v>331</v>
      </c>
      <c r="D946" s="12" t="s">
        <v>357</v>
      </c>
      <c r="E946" s="19" t="s">
        <v>5</v>
      </c>
      <c r="F946" s="19" t="s">
        <v>2244</v>
      </c>
      <c r="G946" s="19" t="s">
        <v>2395</v>
      </c>
      <c r="H946" s="12" t="s">
        <v>2396</v>
      </c>
      <c r="I946" s="20">
        <v>30000</v>
      </c>
      <c r="J946" s="12" t="s">
        <v>2258</v>
      </c>
      <c r="K946" s="12" t="s">
        <v>2397</v>
      </c>
      <c r="L946" s="12" t="s">
        <v>2608</v>
      </c>
      <c r="M946" s="12"/>
      <c r="N946" s="12" t="s">
        <v>7977</v>
      </c>
      <c r="O946" s="20">
        <v>15192.66</v>
      </c>
      <c r="P946" s="20">
        <v>0</v>
      </c>
      <c r="Q946" s="20">
        <v>0</v>
      </c>
      <c r="R946" s="20">
        <v>0</v>
      </c>
      <c r="S946" s="20">
        <v>1120</v>
      </c>
      <c r="U946" s="22" t="str">
        <f>IFERROR(VLOOKUP(B946,[1]Planilha1!$A$1:$B$34,2,FALSE),"Liberado")</f>
        <v>Liberado</v>
      </c>
    </row>
    <row r="947" spans="1:21" s="21" customFormat="1" ht="20.100000000000001" customHeight="1" x14ac:dyDescent="0.2">
      <c r="A947" s="12" t="s">
        <v>7964</v>
      </c>
      <c r="B947" s="18" t="s">
        <v>26</v>
      </c>
      <c r="C947" s="12" t="s">
        <v>331</v>
      </c>
      <c r="D947" s="12" t="s">
        <v>365</v>
      </c>
      <c r="E947" s="19" t="s">
        <v>5</v>
      </c>
      <c r="F947" s="19" t="s">
        <v>2255</v>
      </c>
      <c r="G947" s="19" t="s">
        <v>2424</v>
      </c>
      <c r="H947" s="12" t="s">
        <v>2425</v>
      </c>
      <c r="I947" s="20">
        <v>76157.88</v>
      </c>
      <c r="J947" s="12" t="s">
        <v>2258</v>
      </c>
      <c r="K947" s="12" t="s">
        <v>2426</v>
      </c>
      <c r="L947" s="12" t="s">
        <v>2368</v>
      </c>
      <c r="M947" s="12"/>
      <c r="N947" s="12" t="s">
        <v>2427</v>
      </c>
      <c r="O947" s="20">
        <v>0</v>
      </c>
      <c r="P947" s="20">
        <v>10000</v>
      </c>
      <c r="Q947" s="20">
        <v>0</v>
      </c>
      <c r="R947" s="20">
        <v>0</v>
      </c>
      <c r="S947" s="20">
        <v>720</v>
      </c>
      <c r="U947" s="22" t="str">
        <f>IFERROR(VLOOKUP(B947,[1]Planilha1!$A$1:$B$34,2,FALSE),"Liberado")</f>
        <v>Liberado</v>
      </c>
    </row>
    <row r="948" spans="1:21" s="21" customFormat="1" ht="20.100000000000001" customHeight="1" x14ac:dyDescent="0.2">
      <c r="A948" s="12" t="s">
        <v>7964</v>
      </c>
      <c r="B948" s="18" t="s">
        <v>26</v>
      </c>
      <c r="C948" s="12" t="s">
        <v>331</v>
      </c>
      <c r="D948" s="12" t="s">
        <v>369</v>
      </c>
      <c r="E948" s="19" t="s">
        <v>5</v>
      </c>
      <c r="F948" s="19" t="s">
        <v>2244</v>
      </c>
      <c r="G948" s="19" t="s">
        <v>2439</v>
      </c>
      <c r="H948" s="12" t="s">
        <v>2440</v>
      </c>
      <c r="I948" s="20">
        <v>10000</v>
      </c>
      <c r="J948" s="12" t="s">
        <v>2258</v>
      </c>
      <c r="K948" s="12" t="s">
        <v>2441</v>
      </c>
      <c r="L948" s="12" t="s">
        <v>2368</v>
      </c>
      <c r="M948" s="12"/>
      <c r="N948" s="12" t="s">
        <v>2412</v>
      </c>
      <c r="O948" s="20">
        <v>0</v>
      </c>
      <c r="P948" s="20">
        <v>10000</v>
      </c>
      <c r="Q948" s="20">
        <v>0</v>
      </c>
      <c r="R948" s="20">
        <v>0</v>
      </c>
      <c r="S948" s="20">
        <v>480</v>
      </c>
      <c r="U948" s="22" t="str">
        <f>IFERROR(VLOOKUP(B948,[1]Planilha1!$A$1:$B$34,2,FALSE),"Liberado")</f>
        <v>Liberado</v>
      </c>
    </row>
    <row r="949" spans="1:21" s="21" customFormat="1" ht="20.100000000000001" customHeight="1" x14ac:dyDescent="0.2">
      <c r="A949" s="12" t="s">
        <v>7964</v>
      </c>
      <c r="B949" s="18" t="s">
        <v>26</v>
      </c>
      <c r="C949" s="12" t="s">
        <v>331</v>
      </c>
      <c r="D949" s="12" t="s">
        <v>370</v>
      </c>
      <c r="E949" s="19" t="s">
        <v>5</v>
      </c>
      <c r="F949" s="19" t="s">
        <v>2244</v>
      </c>
      <c r="G949" s="19" t="s">
        <v>2442</v>
      </c>
      <c r="H949" s="12" t="s">
        <v>2443</v>
      </c>
      <c r="I949" s="20">
        <v>10000</v>
      </c>
      <c r="J949" s="12" t="s">
        <v>2258</v>
      </c>
      <c r="K949" s="12" t="s">
        <v>2444</v>
      </c>
      <c r="L949" s="12" t="s">
        <v>2368</v>
      </c>
      <c r="M949" s="12"/>
      <c r="N949" s="12" t="s">
        <v>2412</v>
      </c>
      <c r="O949" s="20">
        <v>0</v>
      </c>
      <c r="P949" s="20">
        <v>10000</v>
      </c>
      <c r="Q949" s="20">
        <v>0</v>
      </c>
      <c r="R949" s="20">
        <v>0</v>
      </c>
      <c r="S949" s="20">
        <v>560</v>
      </c>
      <c r="U949" s="22" t="str">
        <f>IFERROR(VLOOKUP(B949,[1]Planilha1!$A$1:$B$34,2,FALSE),"Liberado")</f>
        <v>Liberado</v>
      </c>
    </row>
    <row r="950" spans="1:21" s="21" customFormat="1" ht="20.100000000000001" customHeight="1" x14ac:dyDescent="0.2">
      <c r="A950" s="12" t="s">
        <v>7964</v>
      </c>
      <c r="B950" s="18" t="s">
        <v>26</v>
      </c>
      <c r="C950" s="12" t="s">
        <v>331</v>
      </c>
      <c r="D950" s="12" t="s">
        <v>375</v>
      </c>
      <c r="E950" s="19" t="s">
        <v>5</v>
      </c>
      <c r="F950" s="19" t="s">
        <v>2244</v>
      </c>
      <c r="G950" s="19" t="s">
        <v>2462</v>
      </c>
      <c r="H950" s="12" t="s">
        <v>2463</v>
      </c>
      <c r="I950" s="20">
        <v>10000</v>
      </c>
      <c r="J950" s="12" t="s">
        <v>2258</v>
      </c>
      <c r="K950" s="12" t="s">
        <v>2410</v>
      </c>
      <c r="L950" s="12" t="s">
        <v>2368</v>
      </c>
      <c r="M950" s="12"/>
      <c r="N950" s="12" t="s">
        <v>2412</v>
      </c>
      <c r="O950" s="20">
        <v>0</v>
      </c>
      <c r="P950" s="20">
        <v>10000</v>
      </c>
      <c r="Q950" s="20">
        <v>0</v>
      </c>
      <c r="R950" s="20">
        <v>0</v>
      </c>
      <c r="S950" s="20">
        <v>360</v>
      </c>
      <c r="U950" s="22" t="str">
        <f>IFERROR(VLOOKUP(B950,[1]Planilha1!$A$1:$B$34,2,FALSE),"Liberado")</f>
        <v>Liberado</v>
      </c>
    </row>
    <row r="951" spans="1:21" s="21" customFormat="1" ht="20.100000000000001" customHeight="1" x14ac:dyDescent="0.2">
      <c r="A951" s="12" t="s">
        <v>7964</v>
      </c>
      <c r="B951" s="18" t="s">
        <v>26</v>
      </c>
      <c r="C951" s="12" t="s">
        <v>331</v>
      </c>
      <c r="D951" s="12" t="s">
        <v>380</v>
      </c>
      <c r="E951" s="19" t="s">
        <v>5</v>
      </c>
      <c r="F951" s="19" t="s">
        <v>2480</v>
      </c>
      <c r="G951" s="19" t="s">
        <v>2481</v>
      </c>
      <c r="H951" s="12" t="s">
        <v>2482</v>
      </c>
      <c r="I951" s="20">
        <v>7955.48</v>
      </c>
      <c r="J951" s="12" t="s">
        <v>2270</v>
      </c>
      <c r="K951" s="12" t="s">
        <v>2483</v>
      </c>
      <c r="L951" s="12" t="s">
        <v>3000</v>
      </c>
      <c r="M951" s="12"/>
      <c r="N951" s="12" t="s">
        <v>8022</v>
      </c>
      <c r="O951" s="20">
        <v>0</v>
      </c>
      <c r="P951" s="20">
        <v>5000</v>
      </c>
      <c r="Q951" s="20">
        <v>0</v>
      </c>
      <c r="R951" s="20">
        <v>0</v>
      </c>
      <c r="S951" s="20">
        <v>240</v>
      </c>
      <c r="U951" s="22" t="str">
        <f>IFERROR(VLOOKUP(B951,[1]Planilha1!$A$1:$B$34,2,FALSE),"Liberado")</f>
        <v>Liberado</v>
      </c>
    </row>
    <row r="952" spans="1:21" s="21" customFormat="1" ht="20.100000000000001" customHeight="1" x14ac:dyDescent="0.2">
      <c r="A952" s="12" t="s">
        <v>7964</v>
      </c>
      <c r="B952" s="18" t="s">
        <v>26</v>
      </c>
      <c r="C952" s="12" t="s">
        <v>331</v>
      </c>
      <c r="D952" s="12" t="s">
        <v>1101</v>
      </c>
      <c r="E952" s="19" t="s">
        <v>5</v>
      </c>
      <c r="F952" s="19" t="s">
        <v>2244</v>
      </c>
      <c r="G952" s="19" t="s">
        <v>4572</v>
      </c>
      <c r="H952" s="12" t="s">
        <v>4573</v>
      </c>
      <c r="I952" s="20">
        <v>33000</v>
      </c>
      <c r="J952" s="12" t="s">
        <v>2270</v>
      </c>
      <c r="K952" s="12" t="s">
        <v>3379</v>
      </c>
      <c r="L952" s="12" t="s">
        <v>2249</v>
      </c>
      <c r="M952" s="12"/>
      <c r="N952" s="12" t="s">
        <v>2983</v>
      </c>
      <c r="O952" s="23">
        <v>0</v>
      </c>
      <c r="P952" s="23">
        <v>12000</v>
      </c>
      <c r="Q952" s="23">
        <v>0</v>
      </c>
      <c r="R952" s="24">
        <v>0</v>
      </c>
      <c r="S952" s="25">
        <v>1535.76</v>
      </c>
      <c r="U952" s="22" t="str">
        <f>IFERROR(VLOOKUP(B952,[1]Planilha1!$A$1:$B$34,2,FALSE),"Liberado")</f>
        <v>Liberado</v>
      </c>
    </row>
    <row r="953" spans="1:21" s="21" customFormat="1" ht="20.100000000000001" customHeight="1" x14ac:dyDescent="0.2">
      <c r="A953" s="12" t="s">
        <v>7964</v>
      </c>
      <c r="B953" s="18" t="s">
        <v>26</v>
      </c>
      <c r="C953" s="12" t="s">
        <v>397</v>
      </c>
      <c r="D953" s="12" t="s">
        <v>1132</v>
      </c>
      <c r="E953" s="19" t="s">
        <v>5</v>
      </c>
      <c r="F953" s="19" t="s">
        <v>2273</v>
      </c>
      <c r="G953" s="19" t="s">
        <v>4658</v>
      </c>
      <c r="H953" s="12" t="s">
        <v>4659</v>
      </c>
      <c r="I953" s="20">
        <v>10000</v>
      </c>
      <c r="J953" s="12" t="s">
        <v>2270</v>
      </c>
      <c r="K953" s="12" t="s">
        <v>4660</v>
      </c>
      <c r="L953" s="12" t="s">
        <v>2767</v>
      </c>
      <c r="M953" s="12"/>
      <c r="N953" s="12" t="s">
        <v>4661</v>
      </c>
      <c r="O953" s="23">
        <v>0</v>
      </c>
      <c r="P953" s="23">
        <v>10000</v>
      </c>
      <c r="Q953" s="23">
        <v>0</v>
      </c>
      <c r="R953" s="24">
        <v>0</v>
      </c>
      <c r="S953" s="25">
        <v>847.9</v>
      </c>
      <c r="U953" s="22" t="str">
        <f>IFERROR(VLOOKUP(B953,[1]Planilha1!$A$1:$B$34,2,FALSE),"Liberado")</f>
        <v>Liberado</v>
      </c>
    </row>
    <row r="954" spans="1:21" s="21" customFormat="1" ht="20.100000000000001" customHeight="1" x14ac:dyDescent="0.2">
      <c r="A954" s="12" t="s">
        <v>7964</v>
      </c>
      <c r="B954" s="18" t="s">
        <v>26</v>
      </c>
      <c r="C954" s="12" t="s">
        <v>411</v>
      </c>
      <c r="D954" s="12" t="s">
        <v>9206</v>
      </c>
      <c r="E954" s="19" t="s">
        <v>5</v>
      </c>
      <c r="F954" s="19" t="s">
        <v>2273</v>
      </c>
      <c r="G954" s="19" t="s">
        <v>9207</v>
      </c>
      <c r="H954" s="12" t="s">
        <v>9208</v>
      </c>
      <c r="I954" s="20">
        <v>20000</v>
      </c>
      <c r="J954" s="12" t="s">
        <v>2270</v>
      </c>
      <c r="K954" s="12" t="s">
        <v>9209</v>
      </c>
      <c r="L954" s="12" t="s">
        <v>2767</v>
      </c>
      <c r="M954" s="12"/>
      <c r="N954" s="12" t="s">
        <v>9210</v>
      </c>
      <c r="O954" s="23">
        <v>0</v>
      </c>
      <c r="P954" s="23">
        <v>5000</v>
      </c>
      <c r="Q954" s="23">
        <v>0</v>
      </c>
      <c r="R954" s="24">
        <v>0</v>
      </c>
      <c r="S954" s="25">
        <v>160</v>
      </c>
      <c r="U954" s="22" t="str">
        <f>IFERROR(VLOOKUP(B954,[1]Planilha1!$A$1:$B$34,2,FALSE),"Liberado")</f>
        <v>Liberado</v>
      </c>
    </row>
    <row r="955" spans="1:21" s="21" customFormat="1" ht="20.100000000000001" customHeight="1" x14ac:dyDescent="0.2">
      <c r="A955" s="12" t="s">
        <v>7930</v>
      </c>
      <c r="B955" s="18" t="s">
        <v>27</v>
      </c>
      <c r="C955" s="12" t="s">
        <v>337</v>
      </c>
      <c r="D955" s="12" t="s">
        <v>698</v>
      </c>
      <c r="E955" s="19" t="s">
        <v>5</v>
      </c>
      <c r="F955" s="19" t="s">
        <v>2244</v>
      </c>
      <c r="G955" s="19" t="s">
        <v>3515</v>
      </c>
      <c r="H955" s="12" t="s">
        <v>3516</v>
      </c>
      <c r="I955" s="20">
        <v>100099.98</v>
      </c>
      <c r="J955" s="12" t="s">
        <v>2270</v>
      </c>
      <c r="K955" s="12" t="s">
        <v>3517</v>
      </c>
      <c r="L955" s="12" t="s">
        <v>2505</v>
      </c>
      <c r="M955" s="12"/>
      <c r="N955" s="12" t="s">
        <v>7931</v>
      </c>
      <c r="O955" s="20">
        <v>0</v>
      </c>
      <c r="P955" s="20">
        <v>0</v>
      </c>
      <c r="Q955" s="20">
        <v>0</v>
      </c>
      <c r="R955" s="20">
        <v>0</v>
      </c>
      <c r="S955" s="20">
        <v>1352</v>
      </c>
      <c r="U955" s="22" t="str">
        <f>IFERROR(VLOOKUP(B955,[1]Planilha1!$A$1:$B$34,2,FALSE),"Liberado")</f>
        <v>Liberado</v>
      </c>
    </row>
    <row r="956" spans="1:21" s="21" customFormat="1" ht="20.100000000000001" customHeight="1" x14ac:dyDescent="0.2">
      <c r="A956" s="12" t="s">
        <v>7930</v>
      </c>
      <c r="B956" s="18" t="s">
        <v>27</v>
      </c>
      <c r="C956" s="12" t="s">
        <v>331</v>
      </c>
      <c r="D956" s="12" t="s">
        <v>379</v>
      </c>
      <c r="E956" s="19" t="s">
        <v>5</v>
      </c>
      <c r="F956" s="19" t="s">
        <v>2273</v>
      </c>
      <c r="G956" s="19" t="s">
        <v>2477</v>
      </c>
      <c r="H956" s="12" t="s">
        <v>2478</v>
      </c>
      <c r="I956" s="20">
        <v>46850</v>
      </c>
      <c r="J956" s="12" t="s">
        <v>2270</v>
      </c>
      <c r="K956" s="12" t="s">
        <v>2479</v>
      </c>
      <c r="L956" s="12" t="s">
        <v>4407</v>
      </c>
      <c r="M956" s="12"/>
      <c r="N956" s="12" t="s">
        <v>8013</v>
      </c>
      <c r="O956" s="20">
        <v>0</v>
      </c>
      <c r="P956" s="20">
        <v>10000</v>
      </c>
      <c r="Q956" s="20">
        <v>0</v>
      </c>
      <c r="R956" s="20">
        <v>0</v>
      </c>
      <c r="S956" s="20">
        <v>320</v>
      </c>
      <c r="U956" s="22" t="str">
        <f>IFERROR(VLOOKUP(B956,[1]Planilha1!$A$1:$B$34,2,FALSE),"Liberado")</f>
        <v>Liberado</v>
      </c>
    </row>
    <row r="957" spans="1:21" s="21" customFormat="1" ht="20.100000000000001" customHeight="1" x14ac:dyDescent="0.2">
      <c r="A957" s="12" t="s">
        <v>7930</v>
      </c>
      <c r="B957" s="18" t="s">
        <v>27</v>
      </c>
      <c r="C957" s="12" t="s">
        <v>381</v>
      </c>
      <c r="D957" s="12" t="s">
        <v>8065</v>
      </c>
      <c r="E957" s="19" t="s">
        <v>5</v>
      </c>
      <c r="F957" s="19" t="s">
        <v>6</v>
      </c>
      <c r="G957" s="19" t="s">
        <v>8066</v>
      </c>
      <c r="H957" s="12" t="s">
        <v>8067</v>
      </c>
      <c r="I957" s="20">
        <v>1050</v>
      </c>
      <c r="J957" s="12" t="s">
        <v>2247</v>
      </c>
      <c r="K957" s="12" t="s">
        <v>8068</v>
      </c>
      <c r="L957" s="12" t="s">
        <v>2515</v>
      </c>
      <c r="M957" s="12"/>
      <c r="N957" s="12" t="s">
        <v>8069</v>
      </c>
      <c r="O957" s="20">
        <v>0</v>
      </c>
      <c r="P957" s="20">
        <v>0</v>
      </c>
      <c r="Q957" s="20">
        <v>0</v>
      </c>
      <c r="R957" s="20">
        <v>0</v>
      </c>
      <c r="S957" s="20">
        <v>1920</v>
      </c>
      <c r="U957" s="22" t="str">
        <f>IFERROR(VLOOKUP(B957,[1]Planilha1!$A$1:$B$34,2,FALSE),"Liberado")</f>
        <v>Liberado</v>
      </c>
    </row>
    <row r="958" spans="1:21" s="21" customFormat="1" ht="20.100000000000001" customHeight="1" x14ac:dyDescent="0.2">
      <c r="A958" s="12" t="s">
        <v>7930</v>
      </c>
      <c r="B958" s="18" t="s">
        <v>27</v>
      </c>
      <c r="C958" s="12" t="s">
        <v>381</v>
      </c>
      <c r="D958" s="12" t="s">
        <v>8083</v>
      </c>
      <c r="E958" s="19" t="s">
        <v>5</v>
      </c>
      <c r="F958" s="19" t="s">
        <v>2273</v>
      </c>
      <c r="G958" s="19" t="s">
        <v>8084</v>
      </c>
      <c r="H958" s="12" t="s">
        <v>2376</v>
      </c>
      <c r="I958" s="20">
        <v>25000</v>
      </c>
      <c r="J958" s="12" t="s">
        <v>2270</v>
      </c>
      <c r="K958" s="12" t="s">
        <v>8085</v>
      </c>
      <c r="L958" s="12" t="s">
        <v>2330</v>
      </c>
      <c r="M958" s="12"/>
      <c r="N958" s="12" t="s">
        <v>5298</v>
      </c>
      <c r="O958" s="20">
        <v>0</v>
      </c>
      <c r="P958" s="20">
        <v>10000</v>
      </c>
      <c r="Q958" s="20">
        <v>0</v>
      </c>
      <c r="R958" s="20">
        <v>0</v>
      </c>
      <c r="S958" s="20">
        <v>64</v>
      </c>
      <c r="U958" s="22" t="str">
        <f>IFERROR(VLOOKUP(B958,[1]Planilha1!$A$1:$B$34,2,FALSE),"Liberado")</f>
        <v>Liberado</v>
      </c>
    </row>
    <row r="959" spans="1:21" s="21" customFormat="1" ht="20.100000000000001" customHeight="1" x14ac:dyDescent="0.2">
      <c r="A959" s="12" t="s">
        <v>7930</v>
      </c>
      <c r="B959" s="18" t="s">
        <v>27</v>
      </c>
      <c r="C959" s="12" t="s">
        <v>381</v>
      </c>
      <c r="D959" s="12" t="s">
        <v>8108</v>
      </c>
      <c r="E959" s="19" t="s">
        <v>5</v>
      </c>
      <c r="F959" s="19" t="s">
        <v>2273</v>
      </c>
      <c r="G959" s="19" t="s">
        <v>8109</v>
      </c>
      <c r="H959" s="12" t="s">
        <v>2376</v>
      </c>
      <c r="I959" s="20">
        <v>15000</v>
      </c>
      <c r="J959" s="12" t="s">
        <v>2270</v>
      </c>
      <c r="K959" s="12" t="s">
        <v>8110</v>
      </c>
      <c r="L959" s="12" t="s">
        <v>4261</v>
      </c>
      <c r="M959" s="12"/>
      <c r="N959" s="12" t="s">
        <v>5298</v>
      </c>
      <c r="O959" s="20">
        <v>0</v>
      </c>
      <c r="P959" s="20">
        <v>5000</v>
      </c>
      <c r="Q959" s="20">
        <v>0</v>
      </c>
      <c r="R959" s="20">
        <v>0</v>
      </c>
      <c r="S959" s="20">
        <v>96</v>
      </c>
      <c r="U959" s="22" t="str">
        <f>IFERROR(VLOOKUP(B959,[1]Planilha1!$A$1:$B$34,2,FALSE),"Liberado")</f>
        <v>Liberado</v>
      </c>
    </row>
    <row r="960" spans="1:21" s="21" customFormat="1" ht="20.100000000000001" customHeight="1" x14ac:dyDescent="0.2">
      <c r="A960" s="12" t="s">
        <v>7930</v>
      </c>
      <c r="B960" s="18" t="s">
        <v>27</v>
      </c>
      <c r="C960" s="12" t="s">
        <v>534</v>
      </c>
      <c r="D960" s="12" t="s">
        <v>553</v>
      </c>
      <c r="E960" s="19" t="s">
        <v>5</v>
      </c>
      <c r="F960" s="19" t="s">
        <v>3086</v>
      </c>
      <c r="G960" s="19" t="s">
        <v>3087</v>
      </c>
      <c r="H960" s="12" t="s">
        <v>3088</v>
      </c>
      <c r="I960" s="20">
        <v>17600</v>
      </c>
      <c r="J960" s="12" t="s">
        <v>2270</v>
      </c>
      <c r="K960" s="12" t="s">
        <v>3089</v>
      </c>
      <c r="L960" s="12" t="s">
        <v>4044</v>
      </c>
      <c r="M960" s="12"/>
      <c r="N960" s="12" t="s">
        <v>8325</v>
      </c>
      <c r="O960" s="20">
        <v>0</v>
      </c>
      <c r="P960" s="20">
        <v>5000</v>
      </c>
      <c r="Q960" s="20">
        <v>0</v>
      </c>
      <c r="R960" s="20">
        <v>0</v>
      </c>
      <c r="S960" s="20">
        <v>288</v>
      </c>
      <c r="U960" s="22" t="str">
        <f>IFERROR(VLOOKUP(B960,[1]Planilha1!$A$1:$B$34,2,FALSE),"Liberado")</f>
        <v>Liberado</v>
      </c>
    </row>
    <row r="961" spans="1:53" s="21" customFormat="1" ht="20.100000000000001" customHeight="1" x14ac:dyDescent="0.2">
      <c r="A961" s="12" t="s">
        <v>7930</v>
      </c>
      <c r="B961" s="18" t="s">
        <v>27</v>
      </c>
      <c r="C961" s="12" t="s">
        <v>534</v>
      </c>
      <c r="D961" s="12" t="s">
        <v>555</v>
      </c>
      <c r="E961" s="19" t="s">
        <v>5</v>
      </c>
      <c r="F961" s="19" t="s">
        <v>4670</v>
      </c>
      <c r="G961" s="19" t="s">
        <v>3094</v>
      </c>
      <c r="H961" s="12" t="s">
        <v>3095</v>
      </c>
      <c r="I961" s="20">
        <v>10000</v>
      </c>
      <c r="J961" s="12" t="s">
        <v>2270</v>
      </c>
      <c r="K961" s="12" t="s">
        <v>3096</v>
      </c>
      <c r="L961" s="12" t="s">
        <v>2322</v>
      </c>
      <c r="M961" s="12"/>
      <c r="N961" s="12" t="s">
        <v>8326</v>
      </c>
      <c r="O961" s="20">
        <v>4000</v>
      </c>
      <c r="P961" s="20">
        <v>1666.06</v>
      </c>
      <c r="Q961" s="20">
        <v>0</v>
      </c>
      <c r="R961" s="20">
        <v>0</v>
      </c>
      <c r="S961" s="20">
        <v>192</v>
      </c>
      <c r="U961" s="22" t="str">
        <f>IFERROR(VLOOKUP(B961,[1]Planilha1!$A$1:$B$34,2,FALSE),"Liberado")</f>
        <v>Liberado</v>
      </c>
    </row>
    <row r="962" spans="1:53" s="21" customFormat="1" ht="20.100000000000001" customHeight="1" x14ac:dyDescent="0.2">
      <c r="A962" s="12" t="s">
        <v>7930</v>
      </c>
      <c r="B962" s="18" t="s">
        <v>27</v>
      </c>
      <c r="C962" s="12" t="s">
        <v>534</v>
      </c>
      <c r="D962" s="12" t="s">
        <v>8327</v>
      </c>
      <c r="E962" s="19" t="s">
        <v>5</v>
      </c>
      <c r="F962" s="19" t="s">
        <v>2273</v>
      </c>
      <c r="G962" s="19" t="s">
        <v>8328</v>
      </c>
      <c r="H962" s="12" t="s">
        <v>3095</v>
      </c>
      <c r="I962" s="20">
        <v>10000</v>
      </c>
      <c r="J962" s="12" t="s">
        <v>2270</v>
      </c>
      <c r="K962" s="12" t="s">
        <v>8329</v>
      </c>
      <c r="L962" s="12" t="s">
        <v>8027</v>
      </c>
      <c r="M962" s="12" t="s">
        <v>8330</v>
      </c>
      <c r="N962" s="12" t="s">
        <v>5298</v>
      </c>
      <c r="O962" s="20">
        <v>0</v>
      </c>
      <c r="P962" s="20">
        <v>5000</v>
      </c>
      <c r="Q962" s="20">
        <v>0</v>
      </c>
      <c r="R962" s="20">
        <v>0</v>
      </c>
      <c r="S962" s="20">
        <v>128</v>
      </c>
      <c r="U962" s="22" t="str">
        <f>IFERROR(VLOOKUP(B962,[1]Planilha1!$A$1:$B$34,2,FALSE),"Liberado")</f>
        <v>Liberado</v>
      </c>
    </row>
    <row r="963" spans="1:53" s="21" customFormat="1" ht="20.100000000000001" customHeight="1" x14ac:dyDescent="0.2">
      <c r="A963" s="12" t="s">
        <v>7930</v>
      </c>
      <c r="B963" s="18" t="s">
        <v>27</v>
      </c>
      <c r="C963" s="12">
        <v>1</v>
      </c>
      <c r="D963" s="12" t="s">
        <v>838</v>
      </c>
      <c r="E963" s="19" t="s">
        <v>5</v>
      </c>
      <c r="F963" s="19" t="s">
        <v>2273</v>
      </c>
      <c r="G963" s="19" t="s">
        <v>3855</v>
      </c>
      <c r="H963" s="12" t="s">
        <v>3020</v>
      </c>
      <c r="I963" s="20">
        <v>38918.76</v>
      </c>
      <c r="J963" s="12" t="s">
        <v>2264</v>
      </c>
      <c r="K963" s="12" t="s">
        <v>8622</v>
      </c>
      <c r="L963" s="12" t="s">
        <v>2827</v>
      </c>
      <c r="M963" s="12"/>
      <c r="N963" s="12" t="s">
        <v>2595</v>
      </c>
      <c r="O963" s="20">
        <v>0</v>
      </c>
      <c r="P963" s="20">
        <v>0</v>
      </c>
      <c r="Q963" s="20">
        <v>0</v>
      </c>
      <c r="R963" s="20">
        <v>0</v>
      </c>
      <c r="S963" s="20">
        <v>320</v>
      </c>
      <c r="U963" s="22" t="str">
        <f>IFERROR(VLOOKUP(B963,[1]Planilha1!$A$1:$B$34,2,FALSE),"Liberado")</f>
        <v>Liberado</v>
      </c>
    </row>
    <row r="964" spans="1:53" s="21" customFormat="1" ht="20.100000000000001" customHeight="1" x14ac:dyDescent="0.2">
      <c r="A964" s="12" t="s">
        <v>7930</v>
      </c>
      <c r="B964" s="18" t="s">
        <v>27</v>
      </c>
      <c r="C964" s="12" t="s">
        <v>381</v>
      </c>
      <c r="D964" s="12" t="s">
        <v>9211</v>
      </c>
      <c r="E964" s="19" t="s">
        <v>5</v>
      </c>
      <c r="F964" s="19" t="s">
        <v>2273</v>
      </c>
      <c r="G964" s="19" t="s">
        <v>9212</v>
      </c>
      <c r="H964" s="12" t="s">
        <v>4662</v>
      </c>
      <c r="I964" s="20">
        <v>1000</v>
      </c>
      <c r="J964" s="12" t="s">
        <v>2270</v>
      </c>
      <c r="K964" s="12" t="s">
        <v>9213</v>
      </c>
      <c r="L964" s="12" t="s">
        <v>2320</v>
      </c>
      <c r="M964" s="12"/>
      <c r="N964" s="12" t="s">
        <v>4663</v>
      </c>
      <c r="O964" s="23">
        <v>0</v>
      </c>
      <c r="P964" s="23">
        <v>200</v>
      </c>
      <c r="Q964" s="23">
        <v>0</v>
      </c>
      <c r="R964" s="24">
        <v>0</v>
      </c>
      <c r="S964" s="25">
        <v>280</v>
      </c>
      <c r="U964" s="22" t="str">
        <f>IFERROR(VLOOKUP(B964,[1]Planilha1!$A$1:$B$34,2,FALSE),"Liberado")</f>
        <v>Liberado</v>
      </c>
    </row>
    <row r="965" spans="1:53" s="21" customFormat="1" ht="20.100000000000001" customHeight="1" x14ac:dyDescent="0.2">
      <c r="A965" s="12" t="s">
        <v>7930</v>
      </c>
      <c r="B965" s="18" t="s">
        <v>27</v>
      </c>
      <c r="C965" s="12" t="s">
        <v>381</v>
      </c>
      <c r="D965" s="12" t="s">
        <v>9214</v>
      </c>
      <c r="E965" s="19" t="s">
        <v>5</v>
      </c>
      <c r="F965" s="19" t="s">
        <v>4670</v>
      </c>
      <c r="G965" s="19" t="s">
        <v>9215</v>
      </c>
      <c r="H965" s="12" t="s">
        <v>9216</v>
      </c>
      <c r="I965" s="20">
        <v>8450.2800000000007</v>
      </c>
      <c r="J965" s="12" t="s">
        <v>2270</v>
      </c>
      <c r="K965" s="12" t="s">
        <v>9217</v>
      </c>
      <c r="L965" s="12" t="s">
        <v>2288</v>
      </c>
      <c r="M965" s="12" t="s">
        <v>9218</v>
      </c>
      <c r="N965" s="12" t="s">
        <v>5298</v>
      </c>
      <c r="O965" s="23">
        <v>0</v>
      </c>
      <c r="P965" s="23">
        <v>18450.28</v>
      </c>
      <c r="Q965" s="23">
        <v>0</v>
      </c>
      <c r="R965" s="24">
        <v>0</v>
      </c>
      <c r="S965" s="25">
        <v>80</v>
      </c>
      <c r="U965" s="22" t="str">
        <f>IFERROR(VLOOKUP(B965,[1]Planilha1!$A$1:$B$34,2,FALSE),"Liberado")</f>
        <v>Liberado</v>
      </c>
    </row>
    <row r="966" spans="1:53" s="21" customFormat="1" ht="20.100000000000001" customHeight="1" x14ac:dyDescent="0.2">
      <c r="A966" s="12" t="s">
        <v>7930</v>
      </c>
      <c r="B966" s="18" t="s">
        <v>27</v>
      </c>
      <c r="C966" s="12" t="s">
        <v>320</v>
      </c>
      <c r="D966" s="12" t="s">
        <v>1133</v>
      </c>
      <c r="E966" s="19" t="s">
        <v>5</v>
      </c>
      <c r="F966" s="19" t="s">
        <v>2273</v>
      </c>
      <c r="G966" s="19" t="s">
        <v>4664</v>
      </c>
      <c r="H966" s="12" t="s">
        <v>4665</v>
      </c>
      <c r="I966" s="20">
        <v>10000</v>
      </c>
      <c r="J966" s="12" t="s">
        <v>2270</v>
      </c>
      <c r="K966" s="12" t="s">
        <v>4666</v>
      </c>
      <c r="L966" s="12" t="s">
        <v>2767</v>
      </c>
      <c r="M966" s="12"/>
      <c r="N966" s="12" t="s">
        <v>4667</v>
      </c>
      <c r="O966" s="23">
        <v>10000</v>
      </c>
      <c r="P966" s="23">
        <v>0</v>
      </c>
      <c r="Q966" s="23">
        <v>0</v>
      </c>
      <c r="R966" s="24">
        <v>0</v>
      </c>
      <c r="S966" s="25">
        <v>200</v>
      </c>
      <c r="U966" s="22" t="str">
        <f>IFERROR(VLOOKUP(B966,[1]Planilha1!$A$1:$B$34,2,FALSE),"Liberado")</f>
        <v>Liberado</v>
      </c>
    </row>
    <row r="967" spans="1:53" s="21" customFormat="1" ht="20.100000000000001" customHeight="1" x14ac:dyDescent="0.2">
      <c r="A967" s="12" t="s">
        <v>7930</v>
      </c>
      <c r="B967" s="18" t="s">
        <v>27</v>
      </c>
      <c r="C967" s="12" t="s">
        <v>320</v>
      </c>
      <c r="D967" s="12" t="s">
        <v>1134</v>
      </c>
      <c r="E967" s="19" t="s">
        <v>5</v>
      </c>
      <c r="F967" s="19" t="s">
        <v>2273</v>
      </c>
      <c r="G967" s="19" t="s">
        <v>4668</v>
      </c>
      <c r="H967" s="12" t="s">
        <v>2965</v>
      </c>
      <c r="I967" s="20">
        <v>13969.2</v>
      </c>
      <c r="J967" s="12" t="s">
        <v>2270</v>
      </c>
      <c r="K967" s="12" t="s">
        <v>4669</v>
      </c>
      <c r="L967" s="12" t="s">
        <v>3029</v>
      </c>
      <c r="M967" s="12"/>
      <c r="N967" s="12" t="s">
        <v>9219</v>
      </c>
      <c r="O967" s="23">
        <v>0</v>
      </c>
      <c r="P967" s="23">
        <v>5000</v>
      </c>
      <c r="Q967" s="23">
        <v>0</v>
      </c>
      <c r="R967" s="24">
        <v>0</v>
      </c>
      <c r="S967" s="25">
        <v>192</v>
      </c>
      <c r="U967" s="22" t="str">
        <f>IFERROR(VLOOKUP(B967,[1]Planilha1!$A$1:$B$34,2,FALSE),"Liberado")</f>
        <v>Liberado</v>
      </c>
    </row>
    <row r="968" spans="1:53" s="21" customFormat="1" ht="20.100000000000001" customHeight="1" x14ac:dyDescent="0.2">
      <c r="A968" s="12" t="s">
        <v>7930</v>
      </c>
      <c r="B968" s="18" t="s">
        <v>27</v>
      </c>
      <c r="C968" s="12" t="s">
        <v>534</v>
      </c>
      <c r="D968" s="12" t="s">
        <v>1130</v>
      </c>
      <c r="E968" s="19" t="s">
        <v>5</v>
      </c>
      <c r="F968" s="19" t="s">
        <v>2273</v>
      </c>
      <c r="G968" s="19" t="s">
        <v>4651</v>
      </c>
      <c r="H968" s="12" t="s">
        <v>4652</v>
      </c>
      <c r="I968" s="20">
        <v>1000</v>
      </c>
      <c r="J968" s="12" t="s">
        <v>2270</v>
      </c>
      <c r="K968" s="12" t="s">
        <v>3379</v>
      </c>
      <c r="L968" s="12" t="s">
        <v>9220</v>
      </c>
      <c r="M968" s="12"/>
      <c r="N968" s="12" t="s">
        <v>9221</v>
      </c>
      <c r="O968" s="23">
        <v>16357.05</v>
      </c>
      <c r="P968" s="23">
        <v>0</v>
      </c>
      <c r="Q968" s="23">
        <v>0</v>
      </c>
      <c r="R968" s="24">
        <v>0</v>
      </c>
      <c r="S968" s="25">
        <v>2227.09</v>
      </c>
      <c r="U968" s="22" t="str">
        <f>IFERROR(VLOOKUP(B968,[1]Planilha1!$A$1:$B$34,2,FALSE),"Liberado")</f>
        <v>Liberado</v>
      </c>
    </row>
    <row r="969" spans="1:53" s="21" customFormat="1" ht="20.100000000000001" customHeight="1" x14ac:dyDescent="0.2">
      <c r="A969" s="12" t="s">
        <v>7930</v>
      </c>
      <c r="B969" s="18" t="s">
        <v>27</v>
      </c>
      <c r="C969" s="12" t="s">
        <v>534</v>
      </c>
      <c r="D969" s="12" t="s">
        <v>9222</v>
      </c>
      <c r="E969" s="19" t="s">
        <v>5</v>
      </c>
      <c r="F969" s="19" t="s">
        <v>8</v>
      </c>
      <c r="G969" s="19" t="s">
        <v>9223</v>
      </c>
      <c r="H969" s="12" t="s">
        <v>9224</v>
      </c>
      <c r="I969" s="20">
        <v>1000</v>
      </c>
      <c r="J969" s="12" t="s">
        <v>2270</v>
      </c>
      <c r="K969" s="12" t="s">
        <v>9225</v>
      </c>
      <c r="L969" s="12" t="s">
        <v>2505</v>
      </c>
      <c r="M969" s="12"/>
      <c r="N969" s="12" t="s">
        <v>9226</v>
      </c>
      <c r="O969" s="23">
        <v>0</v>
      </c>
      <c r="P969" s="23">
        <v>5000</v>
      </c>
      <c r="Q969" s="23">
        <v>0</v>
      </c>
      <c r="R969" s="24">
        <v>0</v>
      </c>
      <c r="S969" s="25">
        <v>647.6</v>
      </c>
      <c r="U969" s="22" t="str">
        <f>IFERROR(VLOOKUP(B969,[1]Planilha1!$A$1:$B$34,2,FALSE),"Liberado")</f>
        <v>Liberado</v>
      </c>
    </row>
    <row r="970" spans="1:53" s="21" customFormat="1" ht="20.100000000000001" customHeight="1" x14ac:dyDescent="0.2">
      <c r="A970" s="12" t="s">
        <v>7930</v>
      </c>
      <c r="B970" s="18" t="s">
        <v>27</v>
      </c>
      <c r="C970" s="12" t="s">
        <v>534</v>
      </c>
      <c r="D970" s="12" t="s">
        <v>1135</v>
      </c>
      <c r="E970" s="19" t="s">
        <v>5</v>
      </c>
      <c r="F970" s="19" t="s">
        <v>4670</v>
      </c>
      <c r="G970" s="19" t="s">
        <v>4671</v>
      </c>
      <c r="H970" s="12" t="s">
        <v>3088</v>
      </c>
      <c r="I970" s="20">
        <v>1663.5</v>
      </c>
      <c r="J970" s="12" t="s">
        <v>2270</v>
      </c>
      <c r="K970" s="12" t="s">
        <v>4672</v>
      </c>
      <c r="L970" s="12" t="s">
        <v>2359</v>
      </c>
      <c r="M970" s="12"/>
      <c r="N970" s="12" t="s">
        <v>4673</v>
      </c>
      <c r="O970" s="23">
        <v>2000</v>
      </c>
      <c r="P970" s="23">
        <v>0</v>
      </c>
      <c r="Q970" s="23">
        <v>0</v>
      </c>
      <c r="R970" s="24">
        <v>0</v>
      </c>
      <c r="S970" s="25">
        <v>728.84</v>
      </c>
      <c r="U970" s="22" t="str">
        <f>IFERROR(VLOOKUP(B970,[1]Planilha1!$A$1:$B$34,2,FALSE),"Liberado")</f>
        <v>Liberado</v>
      </c>
    </row>
    <row r="971" spans="1:53" s="21" customFormat="1" ht="20.100000000000001" customHeight="1" x14ac:dyDescent="0.2">
      <c r="A971" s="12" t="s">
        <v>7930</v>
      </c>
      <c r="B971" s="18" t="s">
        <v>27</v>
      </c>
      <c r="C971" s="12" t="s">
        <v>381</v>
      </c>
      <c r="D971" s="12" t="s">
        <v>9427</v>
      </c>
      <c r="E971" s="19" t="s">
        <v>5</v>
      </c>
      <c r="F971" s="19" t="s">
        <v>2244</v>
      </c>
      <c r="G971" s="19" t="s">
        <v>9428</v>
      </c>
      <c r="H971" s="12" t="s">
        <v>2960</v>
      </c>
      <c r="I971" s="20">
        <v>20000</v>
      </c>
      <c r="J971" s="12" t="s">
        <v>2270</v>
      </c>
      <c r="K971" s="12" t="s">
        <v>9429</v>
      </c>
      <c r="L971" s="12" t="s">
        <v>3435</v>
      </c>
      <c r="M971" s="12" t="s">
        <v>9430</v>
      </c>
      <c r="N971" s="12" t="s">
        <v>5298</v>
      </c>
      <c r="O971" s="23">
        <v>0</v>
      </c>
      <c r="P971" s="23">
        <v>0</v>
      </c>
      <c r="Q971" s="23">
        <v>0</v>
      </c>
      <c r="R971" s="24">
        <v>0</v>
      </c>
      <c r="S971" s="25">
        <v>0</v>
      </c>
      <c r="U971" s="22" t="str">
        <f>IFERROR(VLOOKUP(B971,[1]Planilha1!$A$1:$B$34,2,FALSE),"Liberado")</f>
        <v>Liberado</v>
      </c>
    </row>
    <row r="972" spans="1:53" s="21" customFormat="1" ht="20.100000000000001" customHeight="1" x14ac:dyDescent="0.2">
      <c r="A972" s="12" t="s">
        <v>111</v>
      </c>
      <c r="B972" s="18" t="s">
        <v>28</v>
      </c>
      <c r="C972" s="12" t="s">
        <v>331</v>
      </c>
      <c r="D972" s="12" t="s">
        <v>1136</v>
      </c>
      <c r="E972" s="19" t="s">
        <v>5</v>
      </c>
      <c r="F972" s="19" t="s">
        <v>2273</v>
      </c>
      <c r="G972" s="19" t="s">
        <v>4674</v>
      </c>
      <c r="H972" s="12" t="s">
        <v>4675</v>
      </c>
      <c r="I972" s="20">
        <v>20000</v>
      </c>
      <c r="J972" s="12" t="s">
        <v>2270</v>
      </c>
      <c r="K972" s="12" t="s">
        <v>4676</v>
      </c>
      <c r="L972" s="12" t="s">
        <v>7978</v>
      </c>
      <c r="M972" s="12"/>
      <c r="N972" s="12" t="s">
        <v>4677</v>
      </c>
      <c r="O972" s="23">
        <v>0</v>
      </c>
      <c r="P972" s="23">
        <v>6000</v>
      </c>
      <c r="Q972" s="23">
        <v>0</v>
      </c>
      <c r="R972" s="24">
        <v>0</v>
      </c>
      <c r="S972" s="25">
        <v>240</v>
      </c>
      <c r="U972" s="22" t="str">
        <f>IFERROR(VLOOKUP(B972,[1]Planilha1!$A$1:$B$34,2,FALSE),"Liberado")</f>
        <v>Liberado</v>
      </c>
    </row>
    <row r="973" spans="1:53" s="21" customFormat="1" ht="20.100000000000001" customHeight="1" x14ac:dyDescent="0.2">
      <c r="A973" s="12" t="s">
        <v>111</v>
      </c>
      <c r="B973" s="18" t="s">
        <v>28</v>
      </c>
      <c r="C973" s="12" t="s">
        <v>397</v>
      </c>
      <c r="D973" s="12" t="s">
        <v>1137</v>
      </c>
      <c r="E973" s="19" t="s">
        <v>5</v>
      </c>
      <c r="F973" s="19" t="s">
        <v>2673</v>
      </c>
      <c r="G973" s="19" t="s">
        <v>4678</v>
      </c>
      <c r="H973" s="12" t="s">
        <v>4679</v>
      </c>
      <c r="I973" s="20">
        <v>5553.12</v>
      </c>
      <c r="J973" s="12" t="s">
        <v>2270</v>
      </c>
      <c r="K973" s="12" t="s">
        <v>4680</v>
      </c>
      <c r="L973" s="12" t="s">
        <v>2320</v>
      </c>
      <c r="M973" s="12"/>
      <c r="N973" s="12" t="s">
        <v>9230</v>
      </c>
      <c r="O973" s="23">
        <v>0</v>
      </c>
      <c r="P973" s="23">
        <v>0</v>
      </c>
      <c r="Q973" s="23">
        <v>0</v>
      </c>
      <c r="R973" s="24">
        <v>0</v>
      </c>
      <c r="S973" s="25">
        <v>260</v>
      </c>
      <c r="U973" s="22" t="str">
        <f>IFERROR(VLOOKUP(B973,[1]Planilha1!$A$1:$B$34,2,FALSE),"Liberado")</f>
        <v>Liberado</v>
      </c>
    </row>
    <row r="974" spans="1:53" s="21" customFormat="1" ht="20.100000000000001" customHeight="1" x14ac:dyDescent="0.2">
      <c r="A974" s="12" t="s">
        <v>111</v>
      </c>
      <c r="B974" s="18" t="s">
        <v>28</v>
      </c>
      <c r="C974" s="12" t="s">
        <v>397</v>
      </c>
      <c r="D974" s="12" t="s">
        <v>9231</v>
      </c>
      <c r="E974" s="19" t="s">
        <v>5</v>
      </c>
      <c r="F974" s="19" t="s">
        <v>2244</v>
      </c>
      <c r="G974" s="19" t="s">
        <v>9232</v>
      </c>
      <c r="H974" s="12" t="s">
        <v>9233</v>
      </c>
      <c r="I974" s="20">
        <v>18740</v>
      </c>
      <c r="J974" s="12" t="s">
        <v>2270</v>
      </c>
      <c r="K974" s="12" t="s">
        <v>9234</v>
      </c>
      <c r="L974" s="12" t="s">
        <v>2320</v>
      </c>
      <c r="M974" s="12"/>
      <c r="N974" s="12" t="s">
        <v>4663</v>
      </c>
      <c r="O974" s="23">
        <v>0</v>
      </c>
      <c r="P974" s="23">
        <v>5000</v>
      </c>
      <c r="Q974" s="23">
        <v>0</v>
      </c>
      <c r="R974" s="24">
        <v>0</v>
      </c>
      <c r="S974" s="25">
        <v>256</v>
      </c>
      <c r="U974" s="22" t="str">
        <f>IFERROR(VLOOKUP(B974,[1]Planilha1!$A$1:$B$34,2,FALSE),"Liberado")</f>
        <v>Liberado</v>
      </c>
    </row>
    <row r="975" spans="1:53" s="21" customFormat="1" ht="20.100000000000001" customHeight="1" x14ac:dyDescent="0.2">
      <c r="A975" s="27" t="s">
        <v>131</v>
      </c>
      <c r="B975" s="28" t="s">
        <v>28</v>
      </c>
      <c r="C975" s="27" t="s">
        <v>411</v>
      </c>
      <c r="D975" s="27" t="s">
        <v>11275</v>
      </c>
      <c r="E975" s="27" t="s">
        <v>7</v>
      </c>
      <c r="F975" s="27" t="s">
        <v>6507</v>
      </c>
      <c r="G975" s="27" t="s">
        <v>11276</v>
      </c>
      <c r="H975" s="27" t="s">
        <v>6587</v>
      </c>
      <c r="I975" s="29">
        <v>40000</v>
      </c>
      <c r="J975" s="27" t="s">
        <v>6514</v>
      </c>
      <c r="K975" s="27" t="s">
        <v>11099</v>
      </c>
      <c r="L975" s="27" t="s">
        <v>11090</v>
      </c>
      <c r="M975" s="30">
        <v>43150</v>
      </c>
      <c r="N975" s="27" t="s">
        <v>11277</v>
      </c>
      <c r="O975" s="23">
        <v>0</v>
      </c>
      <c r="P975" s="23">
        <v>81709.919999999998</v>
      </c>
      <c r="Q975" s="23">
        <v>0</v>
      </c>
      <c r="R975" s="24">
        <v>0</v>
      </c>
      <c r="S975" s="25">
        <v>0</v>
      </c>
      <c r="T975" s="32"/>
      <c r="U975" s="22" t="str">
        <f>IFERROR(VLOOKUP(B975,[1]Planilha1!$A$1:$B$34,2,FALSE),"Liberado")</f>
        <v>Liberado</v>
      </c>
      <c r="V975" s="31"/>
      <c r="W975" s="31"/>
      <c r="X975" s="31"/>
      <c r="Y975" s="31"/>
      <c r="Z975" s="31"/>
      <c r="AA975" s="31"/>
      <c r="AB975" s="31"/>
      <c r="AC975" s="31"/>
      <c r="AD975" s="31"/>
      <c r="AE975" s="31"/>
      <c r="AF975" s="31"/>
      <c r="AG975" s="31"/>
      <c r="AH975" s="31"/>
      <c r="AI975" s="31"/>
      <c r="AJ975" s="31"/>
      <c r="AK975" s="31"/>
      <c r="AL975" s="31"/>
      <c r="AM975" s="31"/>
      <c r="AN975" s="31"/>
      <c r="AO975" s="31"/>
      <c r="AP975" s="31"/>
      <c r="AQ975" s="31"/>
      <c r="AR975" s="31"/>
      <c r="AS975" s="31"/>
      <c r="AT975" s="31"/>
      <c r="AU975" s="31"/>
      <c r="AV975" s="31"/>
      <c r="AW975" s="31"/>
      <c r="AX975" s="31"/>
      <c r="AY975" s="31"/>
      <c r="AZ975" s="31"/>
      <c r="BA975" s="31"/>
    </row>
    <row r="976" spans="1:53" s="21" customFormat="1" ht="20.100000000000001" customHeight="1" x14ac:dyDescent="0.2">
      <c r="A976" s="27" t="s">
        <v>131</v>
      </c>
      <c r="B976" s="28" t="s">
        <v>28</v>
      </c>
      <c r="C976" s="27" t="s">
        <v>411</v>
      </c>
      <c r="D976" s="27" t="s">
        <v>11364</v>
      </c>
      <c r="E976" s="27" t="s">
        <v>7</v>
      </c>
      <c r="F976" s="27" t="s">
        <v>6507</v>
      </c>
      <c r="G976" s="27" t="s">
        <v>11365</v>
      </c>
      <c r="H976" s="27" t="s">
        <v>6587</v>
      </c>
      <c r="I976" s="29">
        <v>40000</v>
      </c>
      <c r="J976" s="27" t="s">
        <v>6514</v>
      </c>
      <c r="K976" s="27" t="s">
        <v>11366</v>
      </c>
      <c r="L976" s="27" t="s">
        <v>6585</v>
      </c>
      <c r="M976" s="30" t="s">
        <v>6531</v>
      </c>
      <c r="N976" s="27" t="s">
        <v>11367</v>
      </c>
      <c r="O976" s="37">
        <v>7000</v>
      </c>
      <c r="P976" s="23">
        <v>0</v>
      </c>
      <c r="Q976" s="23">
        <v>0</v>
      </c>
      <c r="R976" s="24">
        <v>0</v>
      </c>
      <c r="S976" s="25">
        <v>0</v>
      </c>
      <c r="T976" s="32"/>
      <c r="U976" s="22" t="str">
        <f>IFERROR(VLOOKUP(B976,[1]Planilha1!$A$1:$B$34,2,FALSE),"Liberado")</f>
        <v>Liberado</v>
      </c>
      <c r="V976" s="31"/>
      <c r="W976" s="31"/>
      <c r="X976" s="31"/>
      <c r="Y976" s="31"/>
      <c r="Z976" s="31"/>
      <c r="AA976" s="31"/>
      <c r="AB976" s="31"/>
      <c r="AC976" s="31"/>
      <c r="AD976" s="31"/>
      <c r="AE976" s="31"/>
      <c r="AF976" s="31"/>
      <c r="AG976" s="31"/>
      <c r="AH976" s="31"/>
      <c r="AI976" s="31"/>
      <c r="AJ976" s="31"/>
      <c r="AK976" s="31"/>
      <c r="AL976" s="31"/>
      <c r="AM976" s="31"/>
      <c r="AN976" s="31"/>
      <c r="AO976" s="31"/>
      <c r="AP976" s="31"/>
      <c r="AQ976" s="31"/>
      <c r="AR976" s="31"/>
      <c r="AS976" s="31"/>
      <c r="AT976" s="31"/>
      <c r="AU976" s="31"/>
      <c r="AV976" s="31"/>
      <c r="AW976" s="31"/>
      <c r="AX976" s="31"/>
      <c r="AY976" s="31"/>
      <c r="AZ976" s="31"/>
      <c r="BA976" s="31"/>
    </row>
    <row r="977" spans="1:53" s="21" customFormat="1" ht="20.100000000000001" customHeight="1" x14ac:dyDescent="0.2">
      <c r="A977" s="27" t="s">
        <v>131</v>
      </c>
      <c r="B977" s="28" t="s">
        <v>28</v>
      </c>
      <c r="C977" s="27" t="s">
        <v>411</v>
      </c>
      <c r="D977" s="27" t="s">
        <v>11417</v>
      </c>
      <c r="E977" s="27" t="s">
        <v>7</v>
      </c>
      <c r="F977" s="27" t="s">
        <v>6507</v>
      </c>
      <c r="G977" s="27" t="s">
        <v>11418</v>
      </c>
      <c r="H977" s="27" t="s">
        <v>6587</v>
      </c>
      <c r="I977" s="29">
        <v>40000</v>
      </c>
      <c r="J977" s="27" t="s">
        <v>6514</v>
      </c>
      <c r="K977" s="27" t="s">
        <v>11099</v>
      </c>
      <c r="L977" s="27" t="s">
        <v>6680</v>
      </c>
      <c r="M977" s="30" t="s">
        <v>6531</v>
      </c>
      <c r="N977" s="27" t="s">
        <v>11419</v>
      </c>
      <c r="O977" s="37">
        <v>25074.32</v>
      </c>
      <c r="P977" s="23">
        <v>0</v>
      </c>
      <c r="Q977" s="23">
        <v>0</v>
      </c>
      <c r="R977" s="24">
        <v>0</v>
      </c>
      <c r="S977" s="25">
        <v>0</v>
      </c>
      <c r="T977" s="32"/>
      <c r="U977" s="22" t="str">
        <f>IFERROR(VLOOKUP(B977,[1]Planilha1!$A$1:$B$34,2,FALSE),"Liberado")</f>
        <v>Liberado</v>
      </c>
      <c r="V977" s="31"/>
      <c r="W977" s="31"/>
      <c r="X977" s="31"/>
      <c r="Y977" s="31"/>
      <c r="Z977" s="31"/>
      <c r="AA977" s="31"/>
      <c r="AB977" s="31"/>
      <c r="AC977" s="31"/>
      <c r="AD977" s="31"/>
      <c r="AE977" s="31"/>
      <c r="AF977" s="31"/>
      <c r="AG977" s="31"/>
      <c r="AH977" s="31"/>
      <c r="AI977" s="31"/>
      <c r="AJ977" s="31"/>
      <c r="AK977" s="31"/>
      <c r="AL977" s="31"/>
      <c r="AM977" s="31"/>
      <c r="AN977" s="31"/>
      <c r="AO977" s="31"/>
      <c r="AP977" s="31"/>
      <c r="AQ977" s="31"/>
      <c r="AR977" s="31"/>
      <c r="AS977" s="31"/>
      <c r="AT977" s="31"/>
      <c r="AU977" s="31"/>
      <c r="AV977" s="31"/>
      <c r="AW977" s="31"/>
      <c r="AX977" s="31"/>
      <c r="AY977" s="31"/>
      <c r="AZ977" s="31"/>
      <c r="BA977" s="31"/>
    </row>
    <row r="978" spans="1:53" s="21" customFormat="1" ht="20.100000000000001" customHeight="1" x14ac:dyDescent="0.2">
      <c r="A978" s="27" t="s">
        <v>131</v>
      </c>
      <c r="B978" s="28" t="s">
        <v>28</v>
      </c>
      <c r="C978" s="27" t="s">
        <v>337</v>
      </c>
      <c r="D978" s="27" t="s">
        <v>1869</v>
      </c>
      <c r="E978" s="27" t="s">
        <v>7</v>
      </c>
      <c r="F978" s="27" t="s">
        <v>6507</v>
      </c>
      <c r="G978" s="27" t="s">
        <v>6586</v>
      </c>
      <c r="H978" s="27" t="s">
        <v>6587</v>
      </c>
      <c r="I978" s="29">
        <v>36000</v>
      </c>
      <c r="J978" s="27" t="s">
        <v>6514</v>
      </c>
      <c r="K978" s="27" t="s">
        <v>11099</v>
      </c>
      <c r="L978" s="27" t="s">
        <v>6664</v>
      </c>
      <c r="M978" s="30">
        <v>42908</v>
      </c>
      <c r="N978" s="27" t="s">
        <v>11495</v>
      </c>
      <c r="O978" s="37">
        <v>7303.67</v>
      </c>
      <c r="P978" s="23">
        <v>0</v>
      </c>
      <c r="Q978" s="23">
        <v>0</v>
      </c>
      <c r="R978" s="24">
        <v>0</v>
      </c>
      <c r="S978" s="25">
        <v>0</v>
      </c>
      <c r="T978" s="32"/>
      <c r="U978" s="22" t="str">
        <f>IFERROR(VLOOKUP(B978,[1]Planilha1!$A$1:$B$34,2,FALSE),"Liberado")</f>
        <v>Liberado</v>
      </c>
      <c r="V978" s="31"/>
      <c r="W978" s="31"/>
      <c r="X978" s="31"/>
      <c r="Y978" s="31"/>
      <c r="Z978" s="31"/>
      <c r="AA978" s="31"/>
      <c r="AB978" s="31"/>
      <c r="AC978" s="31"/>
      <c r="AD978" s="31"/>
      <c r="AE978" s="31"/>
      <c r="AF978" s="31"/>
      <c r="AG978" s="31"/>
      <c r="AH978" s="31"/>
      <c r="AI978" s="31"/>
      <c r="AJ978" s="31"/>
      <c r="AK978" s="31"/>
      <c r="AL978" s="31"/>
      <c r="AM978" s="31"/>
      <c r="AN978" s="31"/>
      <c r="AO978" s="31"/>
      <c r="AP978" s="31"/>
      <c r="AQ978" s="31"/>
      <c r="AR978" s="31"/>
      <c r="AS978" s="31"/>
      <c r="AT978" s="31"/>
      <c r="AU978" s="31"/>
      <c r="AV978" s="31"/>
      <c r="AW978" s="31"/>
      <c r="AX978" s="31"/>
      <c r="AY978" s="31"/>
      <c r="AZ978" s="31"/>
      <c r="BA978" s="31"/>
    </row>
    <row r="979" spans="1:53" s="21" customFormat="1" ht="20.100000000000001" customHeight="1" x14ac:dyDescent="0.2">
      <c r="A979" s="27" t="s">
        <v>131</v>
      </c>
      <c r="B979" s="28" t="s">
        <v>28</v>
      </c>
      <c r="C979" s="27" t="s">
        <v>411</v>
      </c>
      <c r="D979" s="27" t="s">
        <v>1877</v>
      </c>
      <c r="E979" s="27" t="s">
        <v>7</v>
      </c>
      <c r="F979" s="27" t="s">
        <v>6507</v>
      </c>
      <c r="G979" s="27" t="s">
        <v>6600</v>
      </c>
      <c r="H979" s="27" t="s">
        <v>6587</v>
      </c>
      <c r="I979" s="29">
        <v>36000</v>
      </c>
      <c r="J979" s="27" t="s">
        <v>6514</v>
      </c>
      <c r="K979" s="27" t="s">
        <v>11504</v>
      </c>
      <c r="L979" s="27" t="s">
        <v>6680</v>
      </c>
      <c r="M979" s="30">
        <v>42940</v>
      </c>
      <c r="N979" s="27" t="s">
        <v>11505</v>
      </c>
      <c r="O979" s="38">
        <v>10000</v>
      </c>
      <c r="P979" s="23">
        <v>0</v>
      </c>
      <c r="Q979" s="23">
        <v>0</v>
      </c>
      <c r="R979" s="24">
        <v>0</v>
      </c>
      <c r="S979" s="25">
        <v>0</v>
      </c>
      <c r="T979" s="32"/>
      <c r="U979" s="22" t="str">
        <f>IFERROR(VLOOKUP(B979,[1]Planilha1!$A$1:$B$34,2,FALSE),"Liberado")</f>
        <v>Liberado</v>
      </c>
      <c r="V979" s="31"/>
      <c r="W979" s="31"/>
      <c r="X979" s="31"/>
      <c r="Y979" s="31"/>
      <c r="Z979" s="31"/>
      <c r="AA979" s="31"/>
      <c r="AB979" s="31"/>
      <c r="AC979" s="31"/>
      <c r="AD979" s="31"/>
      <c r="AE979" s="31"/>
      <c r="AF979" s="31"/>
      <c r="AG979" s="31"/>
      <c r="AH979" s="31"/>
      <c r="AI979" s="31"/>
      <c r="AJ979" s="31"/>
      <c r="AK979" s="31"/>
      <c r="AL979" s="31"/>
      <c r="AM979" s="31"/>
      <c r="AN979" s="31"/>
      <c r="AO979" s="31"/>
      <c r="AP979" s="31"/>
      <c r="AQ979" s="31"/>
      <c r="AR979" s="31"/>
      <c r="AS979" s="31"/>
      <c r="AT979" s="31"/>
      <c r="AU979" s="31"/>
      <c r="AV979" s="31"/>
      <c r="AW979" s="31"/>
      <c r="AX979" s="31"/>
      <c r="AY979" s="31"/>
      <c r="AZ979" s="31"/>
      <c r="BA979" s="31"/>
    </row>
    <row r="980" spans="1:53" s="21" customFormat="1" ht="20.100000000000001" customHeight="1" x14ac:dyDescent="0.2">
      <c r="A980" s="27" t="s">
        <v>131</v>
      </c>
      <c r="B980" s="28" t="s">
        <v>28</v>
      </c>
      <c r="C980" s="27" t="s">
        <v>331</v>
      </c>
      <c r="D980" s="27" t="s">
        <v>1886</v>
      </c>
      <c r="E980" s="27" t="s">
        <v>7</v>
      </c>
      <c r="F980" s="27" t="s">
        <v>6507</v>
      </c>
      <c r="G980" s="27" t="s">
        <v>6611</v>
      </c>
      <c r="H980" s="27" t="s">
        <v>6587</v>
      </c>
      <c r="I980" s="29">
        <v>40000</v>
      </c>
      <c r="J980" s="27" t="s">
        <v>6514</v>
      </c>
      <c r="K980" s="27" t="s">
        <v>11518</v>
      </c>
      <c r="L980" s="27" t="s">
        <v>6664</v>
      </c>
      <c r="M980" s="30">
        <v>42788</v>
      </c>
      <c r="N980" s="27" t="s">
        <v>11519</v>
      </c>
      <c r="O980" s="23">
        <v>0</v>
      </c>
      <c r="P980" s="23">
        <v>0.01</v>
      </c>
      <c r="Q980" s="23">
        <v>0</v>
      </c>
      <c r="R980" s="24">
        <v>0</v>
      </c>
      <c r="S980" s="25">
        <v>0</v>
      </c>
      <c r="T980" s="32"/>
      <c r="U980" s="22" t="str">
        <f>IFERROR(VLOOKUP(B980,[1]Planilha1!$A$1:$B$34,2,FALSE),"Liberado")</f>
        <v>Liberado</v>
      </c>
      <c r="V980" s="31"/>
      <c r="W980" s="31"/>
      <c r="X980" s="31"/>
      <c r="Y980" s="31"/>
      <c r="Z980" s="31"/>
      <c r="AA980" s="31"/>
      <c r="AB980" s="31"/>
      <c r="AC980" s="31"/>
      <c r="AD980" s="31"/>
      <c r="AE980" s="31"/>
      <c r="AF980" s="31"/>
      <c r="AG980" s="31"/>
      <c r="AH980" s="31"/>
      <c r="AI980" s="31"/>
      <c r="AJ980" s="31"/>
      <c r="AK980" s="31"/>
      <c r="AL980" s="31"/>
      <c r="AM980" s="31"/>
      <c r="AN980" s="31"/>
      <c r="AO980" s="31"/>
      <c r="AP980" s="31"/>
      <c r="AQ980" s="31"/>
      <c r="AR980" s="31"/>
      <c r="AS980" s="31"/>
      <c r="AT980" s="31"/>
      <c r="AU980" s="31"/>
      <c r="AV980" s="31"/>
      <c r="AW980" s="31"/>
      <c r="AX980" s="31"/>
      <c r="AY980" s="31"/>
      <c r="AZ980" s="31"/>
      <c r="BA980" s="31"/>
    </row>
    <row r="981" spans="1:53" s="21" customFormat="1" ht="20.100000000000001" customHeight="1" x14ac:dyDescent="0.2">
      <c r="A981" s="27" t="s">
        <v>131</v>
      </c>
      <c r="B981" s="28" t="s">
        <v>28</v>
      </c>
      <c r="C981" s="27" t="s">
        <v>381</v>
      </c>
      <c r="D981" s="27" t="s">
        <v>1890</v>
      </c>
      <c r="E981" s="27" t="s">
        <v>7</v>
      </c>
      <c r="F981" s="27" t="s">
        <v>6507</v>
      </c>
      <c r="G981" s="27" t="s">
        <v>11526</v>
      </c>
      <c r="H981" s="27" t="s">
        <v>6587</v>
      </c>
      <c r="I981" s="29">
        <v>36000</v>
      </c>
      <c r="J981" s="27" t="s">
        <v>6514</v>
      </c>
      <c r="K981" s="27" t="s">
        <v>11527</v>
      </c>
      <c r="L981" s="27" t="s">
        <v>6579</v>
      </c>
      <c r="M981" s="30">
        <v>43139</v>
      </c>
      <c r="N981" s="27" t="s">
        <v>11528</v>
      </c>
      <c r="O981" s="38">
        <v>0</v>
      </c>
      <c r="P981" s="23">
        <v>273221.67</v>
      </c>
      <c r="Q981" s="23">
        <v>0</v>
      </c>
      <c r="R981" s="24">
        <v>0</v>
      </c>
      <c r="S981" s="25">
        <v>0</v>
      </c>
      <c r="T981" s="32"/>
      <c r="U981" s="22" t="str">
        <f>IFERROR(VLOOKUP(B981,[1]Planilha1!$A$1:$B$34,2,FALSE),"Liberado")</f>
        <v>Liberado</v>
      </c>
      <c r="V981" s="31"/>
      <c r="W981" s="31"/>
      <c r="X981" s="31"/>
      <c r="Y981" s="31"/>
      <c r="Z981" s="31"/>
      <c r="AA981" s="31"/>
      <c r="AB981" s="31"/>
      <c r="AC981" s="31"/>
      <c r="AD981" s="31"/>
      <c r="AE981" s="31"/>
      <c r="AF981" s="31"/>
      <c r="AG981" s="31"/>
      <c r="AH981" s="31"/>
      <c r="AI981" s="31"/>
      <c r="AJ981" s="31"/>
      <c r="AK981" s="31"/>
      <c r="AL981" s="31"/>
      <c r="AM981" s="31"/>
      <c r="AN981" s="31"/>
      <c r="AO981" s="31"/>
      <c r="AP981" s="31"/>
      <c r="AQ981" s="31"/>
      <c r="AR981" s="31"/>
      <c r="AS981" s="31"/>
      <c r="AT981" s="31"/>
      <c r="AU981" s="31"/>
      <c r="AV981" s="31"/>
      <c r="AW981" s="31"/>
      <c r="AX981" s="31"/>
      <c r="AY981" s="31"/>
      <c r="AZ981" s="31"/>
      <c r="BA981" s="31"/>
    </row>
    <row r="982" spans="1:53" s="21" customFormat="1" ht="20.100000000000001" customHeight="1" x14ac:dyDescent="0.2">
      <c r="A982" s="27" t="s">
        <v>131</v>
      </c>
      <c r="B982" s="28" t="s">
        <v>28</v>
      </c>
      <c r="C982" s="27" t="s">
        <v>337</v>
      </c>
      <c r="D982" s="27" t="s">
        <v>1905</v>
      </c>
      <c r="E982" s="27" t="s">
        <v>7</v>
      </c>
      <c r="F982" s="27" t="s">
        <v>6507</v>
      </c>
      <c r="G982" s="27" t="s">
        <v>6641</v>
      </c>
      <c r="H982" s="27" t="s">
        <v>6642</v>
      </c>
      <c r="I982" s="29">
        <v>50000</v>
      </c>
      <c r="J982" s="27" t="s">
        <v>6514</v>
      </c>
      <c r="K982" s="27" t="s">
        <v>11558</v>
      </c>
      <c r="L982" s="27" t="s">
        <v>6680</v>
      </c>
      <c r="M982" s="30" t="s">
        <v>6531</v>
      </c>
      <c r="N982" s="27" t="s">
        <v>11559</v>
      </c>
      <c r="O982" s="38">
        <v>9189</v>
      </c>
      <c r="P982" s="23">
        <v>0</v>
      </c>
      <c r="Q982" s="23">
        <v>0</v>
      </c>
      <c r="R982" s="24">
        <v>9189</v>
      </c>
      <c r="S982" s="25">
        <v>0</v>
      </c>
      <c r="T982" s="32"/>
      <c r="U982" s="22" t="str">
        <f>IFERROR(VLOOKUP(B982,[1]Planilha1!$A$1:$B$34,2,FALSE),"Liberado")</f>
        <v>Liberado</v>
      </c>
      <c r="V982" s="31"/>
      <c r="W982" s="31"/>
      <c r="X982" s="31"/>
      <c r="Y982" s="31"/>
      <c r="Z982" s="31"/>
      <c r="AA982" s="31"/>
      <c r="AB982" s="31"/>
      <c r="AC982" s="31"/>
      <c r="AD982" s="31"/>
      <c r="AE982" s="31"/>
      <c r="AF982" s="31"/>
      <c r="AG982" s="31"/>
      <c r="AH982" s="31"/>
      <c r="AI982" s="31"/>
      <c r="AJ982" s="31"/>
      <c r="AK982" s="31"/>
      <c r="AL982" s="31"/>
      <c r="AM982" s="31"/>
      <c r="AN982" s="31"/>
      <c r="AO982" s="31"/>
      <c r="AP982" s="31"/>
      <c r="AQ982" s="31"/>
      <c r="AR982" s="31"/>
      <c r="AS982" s="31"/>
      <c r="AT982" s="31"/>
      <c r="AU982" s="31"/>
      <c r="AV982" s="31"/>
      <c r="AW982" s="31"/>
      <c r="AX982" s="31"/>
      <c r="AY982" s="31"/>
      <c r="AZ982" s="31"/>
      <c r="BA982" s="31"/>
    </row>
    <row r="983" spans="1:53" s="21" customFormat="1" ht="20.100000000000001" customHeight="1" x14ac:dyDescent="0.2">
      <c r="A983" s="27" t="s">
        <v>131</v>
      </c>
      <c r="B983" s="28" t="s">
        <v>28</v>
      </c>
      <c r="C983" s="27" t="s">
        <v>411</v>
      </c>
      <c r="D983" s="27" t="s">
        <v>1929</v>
      </c>
      <c r="E983" s="27" t="s">
        <v>7</v>
      </c>
      <c r="F983" s="27" t="s">
        <v>6507</v>
      </c>
      <c r="G983" s="27" t="s">
        <v>6683</v>
      </c>
      <c r="H983" s="27" t="s">
        <v>6587</v>
      </c>
      <c r="I983" s="29">
        <v>36000</v>
      </c>
      <c r="J983" s="27" t="s">
        <v>6514</v>
      </c>
      <c r="K983" s="27" t="s">
        <v>11599</v>
      </c>
      <c r="L983" s="27" t="s">
        <v>11556</v>
      </c>
      <c r="M983" s="30" t="s">
        <v>6531</v>
      </c>
      <c r="N983" s="27" t="s">
        <v>11600</v>
      </c>
      <c r="O983" s="38">
        <v>0</v>
      </c>
      <c r="P983" s="23">
        <v>0</v>
      </c>
      <c r="Q983" s="23">
        <v>0</v>
      </c>
      <c r="R983" s="24">
        <v>6000</v>
      </c>
      <c r="S983" s="25">
        <v>0</v>
      </c>
      <c r="T983" s="32"/>
      <c r="U983" s="22" t="str">
        <f>IFERROR(VLOOKUP(B983,[1]Planilha1!$A$1:$B$34,2,FALSE),"Liberado")</f>
        <v>Liberado</v>
      </c>
      <c r="V983" s="31"/>
      <c r="W983" s="31"/>
      <c r="X983" s="31"/>
      <c r="Y983" s="31"/>
      <c r="Z983" s="31"/>
      <c r="AA983" s="31"/>
      <c r="AB983" s="31"/>
      <c r="AC983" s="31"/>
      <c r="AD983" s="31"/>
      <c r="AE983" s="31"/>
      <c r="AF983" s="31"/>
      <c r="AG983" s="31"/>
      <c r="AH983" s="31"/>
      <c r="AI983" s="31"/>
      <c r="AJ983" s="31"/>
      <c r="AK983" s="31"/>
      <c r="AL983" s="31"/>
      <c r="AM983" s="31"/>
      <c r="AN983" s="31"/>
      <c r="AO983" s="31"/>
      <c r="AP983" s="31"/>
      <c r="AQ983" s="31"/>
      <c r="AR983" s="31"/>
      <c r="AS983" s="31"/>
      <c r="AT983" s="31"/>
      <c r="AU983" s="31"/>
      <c r="AV983" s="31"/>
      <c r="AW983" s="31"/>
      <c r="AX983" s="31"/>
      <c r="AY983" s="31"/>
      <c r="AZ983" s="31"/>
      <c r="BA983" s="31"/>
    </row>
    <row r="984" spans="1:53" s="21" customFormat="1" ht="20.100000000000001" customHeight="1" x14ac:dyDescent="0.2">
      <c r="A984" s="27" t="s">
        <v>131</v>
      </c>
      <c r="B984" s="28" t="s">
        <v>28</v>
      </c>
      <c r="C984" s="27" t="s">
        <v>397</v>
      </c>
      <c r="D984" s="27" t="s">
        <v>1931</v>
      </c>
      <c r="E984" s="27" t="s">
        <v>7</v>
      </c>
      <c r="F984" s="27" t="s">
        <v>6507</v>
      </c>
      <c r="G984" s="27" t="s">
        <v>6685</v>
      </c>
      <c r="H984" s="27" t="s">
        <v>6587</v>
      </c>
      <c r="I984" s="29">
        <v>36000</v>
      </c>
      <c r="J984" s="27" t="s">
        <v>6514</v>
      </c>
      <c r="K984" s="27" t="s">
        <v>11603</v>
      </c>
      <c r="L984" s="27" t="s">
        <v>11556</v>
      </c>
      <c r="M984" s="30" t="s">
        <v>6531</v>
      </c>
      <c r="N984" s="27" t="s">
        <v>11604</v>
      </c>
      <c r="O984" s="38">
        <v>0</v>
      </c>
      <c r="P984" s="23">
        <v>0</v>
      </c>
      <c r="Q984" s="23">
        <v>0</v>
      </c>
      <c r="R984" s="24">
        <v>0</v>
      </c>
      <c r="S984" s="25">
        <v>0</v>
      </c>
      <c r="T984" s="32"/>
      <c r="U984" s="22" t="str">
        <f>IFERROR(VLOOKUP(B984,[1]Planilha1!$A$1:$B$34,2,FALSE),"Liberado")</f>
        <v>Liberado</v>
      </c>
      <c r="V984" s="31"/>
      <c r="W984" s="31"/>
      <c r="X984" s="31"/>
      <c r="Y984" s="31"/>
      <c r="Z984" s="31"/>
      <c r="AA984" s="31"/>
      <c r="AB984" s="31"/>
      <c r="AC984" s="31"/>
      <c r="AD984" s="31"/>
      <c r="AE984" s="31"/>
      <c r="AF984" s="31"/>
      <c r="AG984" s="31"/>
      <c r="AH984" s="31"/>
      <c r="AI984" s="31"/>
      <c r="AJ984" s="31"/>
      <c r="AK984" s="31"/>
      <c r="AL984" s="31"/>
      <c r="AM984" s="31"/>
      <c r="AN984" s="31"/>
      <c r="AO984" s="31"/>
      <c r="AP984" s="31"/>
      <c r="AQ984" s="31"/>
      <c r="AR984" s="31"/>
      <c r="AS984" s="31"/>
      <c r="AT984" s="31"/>
      <c r="AU984" s="31"/>
      <c r="AV984" s="31"/>
      <c r="AW984" s="31"/>
      <c r="AX984" s="31"/>
      <c r="AY984" s="31"/>
      <c r="AZ984" s="31"/>
      <c r="BA984" s="31"/>
    </row>
    <row r="985" spans="1:53" s="21" customFormat="1" ht="20.100000000000001" customHeight="1" x14ac:dyDescent="0.2">
      <c r="A985" s="27" t="s">
        <v>131</v>
      </c>
      <c r="B985" s="28" t="s">
        <v>28</v>
      </c>
      <c r="C985" s="27" t="s">
        <v>331</v>
      </c>
      <c r="D985" s="27" t="s">
        <v>1934</v>
      </c>
      <c r="E985" s="27" t="s">
        <v>7</v>
      </c>
      <c r="F985" s="27" t="s">
        <v>6507</v>
      </c>
      <c r="G985" s="27" t="s">
        <v>6706</v>
      </c>
      <c r="H985" s="27" t="s">
        <v>6587</v>
      </c>
      <c r="I985" s="29">
        <v>36000</v>
      </c>
      <c r="J985" s="27" t="s">
        <v>6514</v>
      </c>
      <c r="K985" s="27" t="s">
        <v>11606</v>
      </c>
      <c r="L985" s="27" t="s">
        <v>6664</v>
      </c>
      <c r="M985" s="30" t="s">
        <v>6531</v>
      </c>
      <c r="N985" s="27" t="s">
        <v>11607</v>
      </c>
      <c r="O985" s="23">
        <v>77496.17</v>
      </c>
      <c r="P985" s="23">
        <v>44632.88</v>
      </c>
      <c r="Q985" s="23">
        <v>0</v>
      </c>
      <c r="R985" s="24">
        <v>0</v>
      </c>
      <c r="S985" s="25">
        <v>0</v>
      </c>
      <c r="T985" s="32"/>
      <c r="U985" s="22" t="str">
        <f>IFERROR(VLOOKUP(B985,[1]Planilha1!$A$1:$B$34,2,FALSE),"Liberado")</f>
        <v>Liberado</v>
      </c>
      <c r="V985" s="31"/>
      <c r="W985" s="31"/>
      <c r="X985" s="31"/>
      <c r="Y985" s="31"/>
      <c r="Z985" s="31"/>
      <c r="AA985" s="31"/>
      <c r="AB985" s="31"/>
      <c r="AC985" s="31"/>
      <c r="AD985" s="31"/>
      <c r="AE985" s="31"/>
      <c r="AF985" s="31"/>
      <c r="AG985" s="31"/>
      <c r="AH985" s="31"/>
      <c r="AI985" s="31"/>
      <c r="AJ985" s="31"/>
      <c r="AK985" s="31"/>
      <c r="AL985" s="31"/>
      <c r="AM985" s="31"/>
      <c r="AN985" s="31"/>
      <c r="AO985" s="31"/>
      <c r="AP985" s="31"/>
      <c r="AQ985" s="31"/>
      <c r="AR985" s="31"/>
      <c r="AS985" s="31"/>
      <c r="AT985" s="31"/>
      <c r="AU985" s="31"/>
      <c r="AV985" s="31"/>
      <c r="AW985" s="31"/>
      <c r="AX985" s="31"/>
      <c r="AY985" s="31"/>
      <c r="AZ985" s="31"/>
      <c r="BA985" s="31"/>
    </row>
    <row r="986" spans="1:53" s="21" customFormat="1" ht="20.100000000000001" customHeight="1" x14ac:dyDescent="0.2">
      <c r="A986" s="27" t="s">
        <v>131</v>
      </c>
      <c r="B986" s="28" t="s">
        <v>28</v>
      </c>
      <c r="C986" s="27" t="s">
        <v>331</v>
      </c>
      <c r="D986" s="27" t="s">
        <v>1940</v>
      </c>
      <c r="E986" s="27" t="s">
        <v>7</v>
      </c>
      <c r="F986" s="27" t="s">
        <v>6507</v>
      </c>
      <c r="G986" s="27" t="s">
        <v>6717</v>
      </c>
      <c r="H986" s="27" t="s">
        <v>6718</v>
      </c>
      <c r="I986" s="29">
        <v>253153.79</v>
      </c>
      <c r="J986" s="27" t="s">
        <v>6514</v>
      </c>
      <c r="K986" s="27" t="s">
        <v>11616</v>
      </c>
      <c r="L986" s="27" t="s">
        <v>6579</v>
      </c>
      <c r="M986" s="30" t="s">
        <v>6531</v>
      </c>
      <c r="N986" s="27" t="s">
        <v>6719</v>
      </c>
      <c r="O986" s="23">
        <v>0</v>
      </c>
      <c r="P986" s="23">
        <v>479180.29</v>
      </c>
      <c r="Q986" s="23">
        <v>0</v>
      </c>
      <c r="R986" s="24">
        <v>0</v>
      </c>
      <c r="S986" s="25">
        <v>0</v>
      </c>
      <c r="T986" s="32"/>
      <c r="U986" s="22" t="str">
        <f>IFERROR(VLOOKUP(B986,[1]Planilha1!$A$1:$B$34,2,FALSE),"Liberado")</f>
        <v>Liberado</v>
      </c>
      <c r="V986" s="31"/>
      <c r="W986" s="31"/>
      <c r="X986" s="31"/>
      <c r="Y986" s="31"/>
      <c r="Z986" s="31"/>
      <c r="AA986" s="31"/>
      <c r="AB986" s="31"/>
      <c r="AC986" s="31"/>
      <c r="AD986" s="31"/>
      <c r="AE986" s="31"/>
      <c r="AF986" s="31"/>
      <c r="AG986" s="31"/>
      <c r="AH986" s="31"/>
      <c r="AI986" s="31"/>
      <c r="AJ986" s="31"/>
      <c r="AK986" s="31"/>
      <c r="AL986" s="31"/>
      <c r="AM986" s="31"/>
      <c r="AN986" s="31"/>
      <c r="AO986" s="31"/>
      <c r="AP986" s="31"/>
      <c r="AQ986" s="31"/>
      <c r="AR986" s="31"/>
      <c r="AS986" s="31"/>
      <c r="AT986" s="31"/>
      <c r="AU986" s="31"/>
      <c r="AV986" s="31"/>
      <c r="AW986" s="31"/>
      <c r="AX986" s="31"/>
      <c r="AY986" s="31"/>
      <c r="AZ986" s="31"/>
      <c r="BA986" s="31"/>
    </row>
    <row r="987" spans="1:53" s="21" customFormat="1" ht="20.100000000000001" customHeight="1" x14ac:dyDescent="0.2">
      <c r="A987" s="27" t="s">
        <v>131</v>
      </c>
      <c r="B987" s="28" t="s">
        <v>28</v>
      </c>
      <c r="C987" s="27" t="s">
        <v>331</v>
      </c>
      <c r="D987" s="27" t="s">
        <v>1941</v>
      </c>
      <c r="E987" s="27" t="s">
        <v>7</v>
      </c>
      <c r="F987" s="27" t="s">
        <v>6507</v>
      </c>
      <c r="G987" s="27" t="s">
        <v>6720</v>
      </c>
      <c r="H987" s="27" t="s">
        <v>6587</v>
      </c>
      <c r="I987" s="29">
        <v>36000</v>
      </c>
      <c r="J987" s="27" t="s">
        <v>6514</v>
      </c>
      <c r="K987" s="27" t="s">
        <v>11617</v>
      </c>
      <c r="L987" s="27" t="s">
        <v>6664</v>
      </c>
      <c r="M987" s="30" t="s">
        <v>6531</v>
      </c>
      <c r="N987" s="27" t="s">
        <v>11618</v>
      </c>
      <c r="O987" s="38">
        <v>0</v>
      </c>
      <c r="P987" s="23">
        <v>0</v>
      </c>
      <c r="Q987" s="23">
        <v>0</v>
      </c>
      <c r="R987" s="24">
        <v>0</v>
      </c>
      <c r="S987" s="25">
        <v>0</v>
      </c>
      <c r="T987" s="32"/>
      <c r="U987" s="22" t="str">
        <f>IFERROR(VLOOKUP(B987,[1]Planilha1!$A$1:$B$34,2,FALSE),"Liberado")</f>
        <v>Liberado</v>
      </c>
      <c r="V987" s="31"/>
      <c r="W987" s="31"/>
      <c r="X987" s="31"/>
      <c r="Y987" s="31"/>
      <c r="Z987" s="31"/>
      <c r="AA987" s="31"/>
      <c r="AB987" s="31"/>
      <c r="AC987" s="31"/>
      <c r="AD987" s="31"/>
      <c r="AE987" s="31"/>
      <c r="AF987" s="31"/>
      <c r="AG987" s="31"/>
      <c r="AH987" s="31"/>
      <c r="AI987" s="31"/>
      <c r="AJ987" s="31"/>
      <c r="AK987" s="31"/>
      <c r="AL987" s="31"/>
      <c r="AM987" s="31"/>
      <c r="AN987" s="31"/>
      <c r="AO987" s="31"/>
      <c r="AP987" s="31"/>
      <c r="AQ987" s="31"/>
      <c r="AR987" s="31"/>
      <c r="AS987" s="31"/>
      <c r="AT987" s="31"/>
      <c r="AU987" s="31"/>
      <c r="AV987" s="31"/>
      <c r="AW987" s="31"/>
      <c r="AX987" s="31"/>
      <c r="AY987" s="31"/>
      <c r="AZ987" s="31"/>
      <c r="BA987" s="31"/>
    </row>
    <row r="988" spans="1:53" s="21" customFormat="1" ht="20.100000000000001" customHeight="1" x14ac:dyDescent="0.2">
      <c r="A988" s="27" t="s">
        <v>131</v>
      </c>
      <c r="B988" s="28" t="s">
        <v>28</v>
      </c>
      <c r="C988" s="27" t="s">
        <v>331</v>
      </c>
      <c r="D988" s="27" t="s">
        <v>1952</v>
      </c>
      <c r="E988" s="27" t="s">
        <v>7</v>
      </c>
      <c r="F988" s="27" t="s">
        <v>6507</v>
      </c>
      <c r="G988" s="27" t="s">
        <v>11636</v>
      </c>
      <c r="H988" s="27" t="s">
        <v>6587</v>
      </c>
      <c r="I988" s="29">
        <v>36000</v>
      </c>
      <c r="J988" s="27" t="s">
        <v>6514</v>
      </c>
      <c r="K988" s="27" t="s">
        <v>11637</v>
      </c>
      <c r="L988" s="27" t="s">
        <v>6664</v>
      </c>
      <c r="M988" s="30" t="s">
        <v>6531</v>
      </c>
      <c r="N988" s="27" t="s">
        <v>11638</v>
      </c>
      <c r="O988" s="38">
        <v>0</v>
      </c>
      <c r="P988" s="23">
        <v>0</v>
      </c>
      <c r="Q988" s="23">
        <v>0</v>
      </c>
      <c r="R988" s="24">
        <v>0</v>
      </c>
      <c r="S988" s="25">
        <v>0</v>
      </c>
      <c r="T988" s="32"/>
      <c r="U988" s="22" t="str">
        <f>IFERROR(VLOOKUP(B988,[1]Planilha1!$A$1:$B$34,2,FALSE),"Liberado")</f>
        <v>Liberado</v>
      </c>
      <c r="V988" s="31"/>
      <c r="W988" s="31"/>
      <c r="X988" s="31"/>
      <c r="Y988" s="31"/>
      <c r="Z988" s="31"/>
      <c r="AA988" s="31"/>
      <c r="AB988" s="31"/>
      <c r="AC988" s="31"/>
      <c r="AD988" s="31"/>
      <c r="AE988" s="31"/>
      <c r="AF988" s="31"/>
      <c r="AG988" s="31"/>
      <c r="AH988" s="31"/>
      <c r="AI988" s="31"/>
      <c r="AJ988" s="31"/>
      <c r="AK988" s="31"/>
      <c r="AL988" s="31"/>
      <c r="AM988" s="31"/>
      <c r="AN988" s="31"/>
      <c r="AO988" s="31"/>
      <c r="AP988" s="31"/>
      <c r="AQ988" s="31"/>
      <c r="AR988" s="31"/>
      <c r="AS988" s="31"/>
      <c r="AT988" s="31"/>
      <c r="AU988" s="31"/>
      <c r="AV988" s="31"/>
      <c r="AW988" s="31"/>
      <c r="AX988" s="31"/>
      <c r="AY988" s="31"/>
      <c r="AZ988" s="31"/>
      <c r="BA988" s="31"/>
    </row>
    <row r="989" spans="1:53" s="21" customFormat="1" ht="20.100000000000001" customHeight="1" x14ac:dyDescent="0.2">
      <c r="A989" s="27" t="s">
        <v>131</v>
      </c>
      <c r="B989" s="28" t="s">
        <v>28</v>
      </c>
      <c r="C989" s="27" t="s">
        <v>331</v>
      </c>
      <c r="D989" s="27" t="s">
        <v>1953</v>
      </c>
      <c r="E989" s="27" t="s">
        <v>7</v>
      </c>
      <c r="F989" s="27" t="s">
        <v>6507</v>
      </c>
      <c r="G989" s="27" t="s">
        <v>11639</v>
      </c>
      <c r="H989" s="27" t="s">
        <v>6587</v>
      </c>
      <c r="I989" s="29">
        <v>36000</v>
      </c>
      <c r="J989" s="27" t="s">
        <v>6514</v>
      </c>
      <c r="K989" s="27" t="s">
        <v>11640</v>
      </c>
      <c r="L989" s="27" t="s">
        <v>6664</v>
      </c>
      <c r="M989" s="30" t="s">
        <v>6531</v>
      </c>
      <c r="N989" s="27" t="s">
        <v>11641</v>
      </c>
      <c r="O989" s="23">
        <v>0</v>
      </c>
      <c r="P989" s="23">
        <v>478349.69</v>
      </c>
      <c r="Q989" s="23">
        <v>0</v>
      </c>
      <c r="R989" s="24">
        <v>0</v>
      </c>
      <c r="S989" s="25">
        <v>0</v>
      </c>
      <c r="T989" s="32"/>
      <c r="U989" s="22" t="str">
        <f>IFERROR(VLOOKUP(B989,[1]Planilha1!$A$1:$B$34,2,FALSE),"Liberado")</f>
        <v>Liberado</v>
      </c>
      <c r="V989" s="31"/>
      <c r="W989" s="31"/>
      <c r="X989" s="31"/>
      <c r="Y989" s="31"/>
      <c r="Z989" s="31"/>
      <c r="AA989" s="31"/>
      <c r="AB989" s="31"/>
      <c r="AC989" s="31"/>
      <c r="AD989" s="31"/>
      <c r="AE989" s="31"/>
      <c r="AF989" s="31"/>
      <c r="AG989" s="31"/>
      <c r="AH989" s="31"/>
      <c r="AI989" s="31"/>
      <c r="AJ989" s="31"/>
      <c r="AK989" s="31"/>
      <c r="AL989" s="31"/>
      <c r="AM989" s="31"/>
      <c r="AN989" s="31"/>
      <c r="AO989" s="31"/>
      <c r="AP989" s="31"/>
      <c r="AQ989" s="31"/>
      <c r="AR989" s="31"/>
      <c r="AS989" s="31"/>
      <c r="AT989" s="31"/>
      <c r="AU989" s="31"/>
      <c r="AV989" s="31"/>
      <c r="AW989" s="31"/>
      <c r="AX989" s="31"/>
      <c r="AY989" s="31"/>
      <c r="AZ989" s="31"/>
      <c r="BA989" s="31"/>
    </row>
    <row r="990" spans="1:53" s="21" customFormat="1" ht="20.100000000000001" customHeight="1" x14ac:dyDescent="0.2">
      <c r="A990" s="27" t="s">
        <v>131</v>
      </c>
      <c r="B990" s="28" t="s">
        <v>28</v>
      </c>
      <c r="C990" s="27" t="s">
        <v>397</v>
      </c>
      <c r="D990" s="27" t="s">
        <v>1954</v>
      </c>
      <c r="E990" s="27" t="s">
        <v>7</v>
      </c>
      <c r="F990" s="27" t="s">
        <v>6507</v>
      </c>
      <c r="G990" s="27" t="s">
        <v>6799</v>
      </c>
      <c r="H990" s="27" t="s">
        <v>6587</v>
      </c>
      <c r="I990" s="29">
        <v>36000</v>
      </c>
      <c r="J990" s="27" t="s">
        <v>6514</v>
      </c>
      <c r="K990" s="27" t="s">
        <v>11642</v>
      </c>
      <c r="L990" s="27" t="s">
        <v>7086</v>
      </c>
      <c r="M990" s="30" t="s">
        <v>6531</v>
      </c>
      <c r="N990" s="27" t="s">
        <v>11643</v>
      </c>
      <c r="O990" s="38">
        <v>0</v>
      </c>
      <c r="P990" s="23">
        <v>0</v>
      </c>
      <c r="Q990" s="23">
        <v>0</v>
      </c>
      <c r="R990" s="24">
        <v>8000</v>
      </c>
      <c r="S990" s="25">
        <v>0</v>
      </c>
      <c r="T990" s="32"/>
      <c r="U990" s="22" t="str">
        <f>IFERROR(VLOOKUP(B990,[1]Planilha1!$A$1:$B$34,2,FALSE),"Liberado")</f>
        <v>Liberado</v>
      </c>
      <c r="V990" s="31"/>
      <c r="W990" s="31"/>
      <c r="X990" s="31"/>
      <c r="Y990" s="31"/>
      <c r="Z990" s="31"/>
      <c r="AA990" s="31"/>
      <c r="AB990" s="31"/>
      <c r="AC990" s="31"/>
      <c r="AD990" s="31"/>
      <c r="AE990" s="31"/>
      <c r="AF990" s="31"/>
      <c r="AG990" s="31"/>
      <c r="AH990" s="31"/>
      <c r="AI990" s="31"/>
      <c r="AJ990" s="31"/>
      <c r="AK990" s="31"/>
      <c r="AL990" s="31"/>
      <c r="AM990" s="31"/>
      <c r="AN990" s="31"/>
      <c r="AO990" s="31"/>
      <c r="AP990" s="31"/>
      <c r="AQ990" s="31"/>
      <c r="AR990" s="31"/>
      <c r="AS990" s="31"/>
      <c r="AT990" s="31"/>
      <c r="AU990" s="31"/>
      <c r="AV990" s="31"/>
      <c r="AW990" s="31"/>
      <c r="AX990" s="31"/>
      <c r="AY990" s="31"/>
      <c r="AZ990" s="31"/>
      <c r="BA990" s="31"/>
    </row>
    <row r="991" spans="1:53" s="21" customFormat="1" ht="20.100000000000001" customHeight="1" x14ac:dyDescent="0.2">
      <c r="A991" s="27" t="s">
        <v>131</v>
      </c>
      <c r="B991" s="28" t="s">
        <v>28</v>
      </c>
      <c r="C991" s="27" t="s">
        <v>397</v>
      </c>
      <c r="D991" s="27" t="s">
        <v>1968</v>
      </c>
      <c r="E991" s="27" t="s">
        <v>7</v>
      </c>
      <c r="F991" s="27" t="s">
        <v>6507</v>
      </c>
      <c r="G991" s="27" t="s">
        <v>6936</v>
      </c>
      <c r="H991" s="27" t="s">
        <v>6587</v>
      </c>
      <c r="I991" s="29">
        <v>36000</v>
      </c>
      <c r="J991" s="27" t="s">
        <v>6514</v>
      </c>
      <c r="K991" s="27" t="s">
        <v>11662</v>
      </c>
      <c r="L991" s="27" t="s">
        <v>7104</v>
      </c>
      <c r="M991" s="30">
        <v>42597</v>
      </c>
      <c r="N991" s="27" t="s">
        <v>11663</v>
      </c>
      <c r="O991" s="38">
        <v>0</v>
      </c>
      <c r="P991" s="23">
        <v>0</v>
      </c>
      <c r="Q991" s="23">
        <v>0</v>
      </c>
      <c r="R991" s="24">
        <v>0</v>
      </c>
      <c r="S991" s="25">
        <v>0</v>
      </c>
      <c r="T991" s="32"/>
      <c r="U991" s="22" t="str">
        <f>IFERROR(VLOOKUP(B991,[1]Planilha1!$A$1:$B$34,2,FALSE),"Liberado")</f>
        <v>Liberado</v>
      </c>
      <c r="V991" s="31"/>
      <c r="W991" s="31"/>
      <c r="X991" s="31"/>
      <c r="Y991" s="31"/>
      <c r="Z991" s="31"/>
      <c r="AA991" s="31"/>
      <c r="AB991" s="31"/>
      <c r="AC991" s="31"/>
      <c r="AD991" s="31"/>
      <c r="AE991" s="31"/>
      <c r="AF991" s="31"/>
      <c r="AG991" s="31"/>
      <c r="AH991" s="31"/>
      <c r="AI991" s="31"/>
      <c r="AJ991" s="31"/>
      <c r="AK991" s="31"/>
      <c r="AL991" s="31"/>
      <c r="AM991" s="31"/>
      <c r="AN991" s="31"/>
      <c r="AO991" s="31"/>
      <c r="AP991" s="31"/>
      <c r="AQ991" s="31"/>
      <c r="AR991" s="31"/>
      <c r="AS991" s="31"/>
      <c r="AT991" s="31"/>
      <c r="AU991" s="31"/>
      <c r="AV991" s="31"/>
      <c r="AW991" s="31"/>
      <c r="AX991" s="31"/>
      <c r="AY991" s="31"/>
      <c r="AZ991" s="31"/>
      <c r="BA991" s="31"/>
    </row>
    <row r="992" spans="1:53" s="21" customFormat="1" ht="20.100000000000001" customHeight="1" x14ac:dyDescent="0.2">
      <c r="A992" s="27" t="s">
        <v>131</v>
      </c>
      <c r="B992" s="28" t="s">
        <v>28</v>
      </c>
      <c r="C992" s="27" t="s">
        <v>397</v>
      </c>
      <c r="D992" s="27" t="s">
        <v>1976</v>
      </c>
      <c r="E992" s="27" t="s">
        <v>7</v>
      </c>
      <c r="F992" s="27" t="s">
        <v>6507</v>
      </c>
      <c r="G992" s="27" t="s">
        <v>6968</v>
      </c>
      <c r="H992" s="27" t="s">
        <v>6587</v>
      </c>
      <c r="I992" s="29">
        <v>36000</v>
      </c>
      <c r="J992" s="27" t="s">
        <v>6514</v>
      </c>
      <c r="K992" s="27" t="s">
        <v>11675</v>
      </c>
      <c r="L992" s="27" t="s">
        <v>11535</v>
      </c>
      <c r="M992" s="30" t="s">
        <v>6531</v>
      </c>
      <c r="N992" s="27" t="s">
        <v>11676</v>
      </c>
      <c r="O992" s="23">
        <v>51259.23</v>
      </c>
      <c r="P992" s="23">
        <v>0</v>
      </c>
      <c r="Q992" s="23">
        <v>0</v>
      </c>
      <c r="R992" s="24">
        <v>13969.26</v>
      </c>
      <c r="S992" s="25">
        <v>0</v>
      </c>
      <c r="T992" s="32"/>
      <c r="U992" s="22" t="str">
        <f>IFERROR(VLOOKUP(B992,[1]Planilha1!$A$1:$B$34,2,FALSE),"Liberado")</f>
        <v>Liberado</v>
      </c>
      <c r="V992" s="31"/>
      <c r="W992" s="31"/>
      <c r="X992" s="31"/>
      <c r="Y992" s="31"/>
      <c r="Z992" s="31"/>
      <c r="AA992" s="31"/>
      <c r="AB992" s="31"/>
      <c r="AC992" s="31"/>
      <c r="AD992" s="31"/>
      <c r="AE992" s="31"/>
      <c r="AF992" s="31"/>
      <c r="AG992" s="31"/>
      <c r="AH992" s="31"/>
      <c r="AI992" s="31"/>
      <c r="AJ992" s="31"/>
      <c r="AK992" s="31"/>
      <c r="AL992" s="31"/>
      <c r="AM992" s="31"/>
      <c r="AN992" s="31"/>
      <c r="AO992" s="31"/>
      <c r="AP992" s="31"/>
      <c r="AQ992" s="31"/>
      <c r="AR992" s="31"/>
      <c r="AS992" s="31"/>
      <c r="AT992" s="31"/>
      <c r="AU992" s="31"/>
      <c r="AV992" s="31"/>
      <c r="AW992" s="31"/>
      <c r="AX992" s="31"/>
      <c r="AY992" s="31"/>
      <c r="AZ992" s="31"/>
      <c r="BA992" s="31"/>
    </row>
    <row r="993" spans="1:53" s="21" customFormat="1" ht="20.100000000000001" customHeight="1" x14ac:dyDescent="0.2">
      <c r="A993" s="27" t="s">
        <v>131</v>
      </c>
      <c r="B993" s="28" t="s">
        <v>28</v>
      </c>
      <c r="C993" s="27" t="s">
        <v>331</v>
      </c>
      <c r="D993" s="27" t="s">
        <v>1977</v>
      </c>
      <c r="E993" s="27" t="s">
        <v>7</v>
      </c>
      <c r="F993" s="27" t="s">
        <v>6507</v>
      </c>
      <c r="G993" s="27" t="s">
        <v>6969</v>
      </c>
      <c r="H993" s="27" t="s">
        <v>6587</v>
      </c>
      <c r="I993" s="29">
        <v>36000</v>
      </c>
      <c r="J993" s="27" t="s">
        <v>6514</v>
      </c>
      <c r="K993" s="27" t="s">
        <v>11677</v>
      </c>
      <c r="L993" s="27" t="s">
        <v>6684</v>
      </c>
      <c r="M993" s="30" t="s">
        <v>6531</v>
      </c>
      <c r="N993" s="27" t="s">
        <v>11678</v>
      </c>
      <c r="O993" s="38">
        <v>0</v>
      </c>
      <c r="P993" s="23">
        <v>17183.189999999999</v>
      </c>
      <c r="Q993" s="23">
        <v>0</v>
      </c>
      <c r="R993" s="24">
        <v>8969.26</v>
      </c>
      <c r="S993" s="25">
        <v>0</v>
      </c>
      <c r="T993" s="32"/>
      <c r="U993" s="22" t="str">
        <f>IFERROR(VLOOKUP(B993,[1]Planilha1!$A$1:$B$34,2,FALSE),"Liberado")</f>
        <v>Liberado</v>
      </c>
      <c r="V993" s="31"/>
      <c r="W993" s="31"/>
      <c r="X993" s="31"/>
      <c r="Y993" s="31"/>
      <c r="Z993" s="31"/>
      <c r="AA993" s="31"/>
      <c r="AB993" s="31"/>
      <c r="AC993" s="31"/>
      <c r="AD993" s="31"/>
      <c r="AE993" s="31"/>
      <c r="AF993" s="31"/>
      <c r="AG993" s="31"/>
      <c r="AH993" s="31"/>
      <c r="AI993" s="31"/>
      <c r="AJ993" s="31"/>
      <c r="AK993" s="31"/>
      <c r="AL993" s="31"/>
      <c r="AM993" s="31"/>
      <c r="AN993" s="31"/>
      <c r="AO993" s="31"/>
      <c r="AP993" s="31"/>
      <c r="AQ993" s="31"/>
      <c r="AR993" s="31"/>
      <c r="AS993" s="31"/>
      <c r="AT993" s="31"/>
      <c r="AU993" s="31"/>
      <c r="AV993" s="31"/>
      <c r="AW993" s="31"/>
      <c r="AX993" s="31"/>
      <c r="AY993" s="31"/>
      <c r="AZ993" s="31"/>
      <c r="BA993" s="31"/>
    </row>
    <row r="994" spans="1:53" s="21" customFormat="1" ht="20.100000000000001" customHeight="1" x14ac:dyDescent="0.2">
      <c r="A994" s="27" t="s">
        <v>131</v>
      </c>
      <c r="B994" s="28" t="s">
        <v>28</v>
      </c>
      <c r="C994" s="27" t="s">
        <v>337</v>
      </c>
      <c r="D994" s="27" t="s">
        <v>1985</v>
      </c>
      <c r="E994" s="27" t="s">
        <v>7</v>
      </c>
      <c r="F994" s="27" t="s">
        <v>6507</v>
      </c>
      <c r="G994" s="27" t="s">
        <v>6982</v>
      </c>
      <c r="H994" s="27" t="s">
        <v>6983</v>
      </c>
      <c r="I994" s="29">
        <v>167511.34</v>
      </c>
      <c r="J994" s="27" t="s">
        <v>6514</v>
      </c>
      <c r="K994" s="27" t="s">
        <v>11691</v>
      </c>
      <c r="L994" s="27" t="s">
        <v>11556</v>
      </c>
      <c r="M994" s="30">
        <v>42864</v>
      </c>
      <c r="N994" s="27" t="s">
        <v>11692</v>
      </c>
      <c r="O994" s="23">
        <v>0</v>
      </c>
      <c r="P994" s="23">
        <v>49049.55</v>
      </c>
      <c r="Q994" s="23">
        <v>0</v>
      </c>
      <c r="R994" s="24">
        <v>0</v>
      </c>
      <c r="S994" s="25">
        <v>0</v>
      </c>
      <c r="T994" s="32"/>
      <c r="U994" s="22" t="str">
        <f>IFERROR(VLOOKUP(B994,[1]Planilha1!$A$1:$B$34,2,FALSE),"Liberado")</f>
        <v>Liberado</v>
      </c>
      <c r="V994" s="31"/>
      <c r="W994" s="31"/>
      <c r="X994" s="31"/>
      <c r="Y994" s="31"/>
      <c r="Z994" s="31"/>
      <c r="AA994" s="31"/>
      <c r="AB994" s="31"/>
      <c r="AC994" s="31"/>
      <c r="AD994" s="31"/>
      <c r="AE994" s="31"/>
      <c r="AF994" s="31"/>
      <c r="AG994" s="31"/>
      <c r="AH994" s="31"/>
      <c r="AI994" s="31"/>
      <c r="AJ994" s="31"/>
      <c r="AK994" s="31"/>
      <c r="AL994" s="31"/>
      <c r="AM994" s="31"/>
      <c r="AN994" s="31"/>
      <c r="AO994" s="31"/>
      <c r="AP994" s="31"/>
      <c r="AQ994" s="31"/>
      <c r="AR994" s="31"/>
      <c r="AS994" s="31"/>
      <c r="AT994" s="31"/>
      <c r="AU994" s="31"/>
      <c r="AV994" s="31"/>
      <c r="AW994" s="31"/>
      <c r="AX994" s="31"/>
      <c r="AY994" s="31"/>
      <c r="AZ994" s="31"/>
      <c r="BA994" s="31"/>
    </row>
    <row r="995" spans="1:53" s="21" customFormat="1" ht="20.100000000000001" customHeight="1" x14ac:dyDescent="0.2">
      <c r="A995" s="27" t="s">
        <v>131</v>
      </c>
      <c r="B995" s="28" t="s">
        <v>28</v>
      </c>
      <c r="C995" s="27" t="s">
        <v>337</v>
      </c>
      <c r="D995" s="27" t="s">
        <v>1987</v>
      </c>
      <c r="E995" s="27" t="s">
        <v>7</v>
      </c>
      <c r="F995" s="27" t="s">
        <v>6507</v>
      </c>
      <c r="G995" s="27" t="s">
        <v>11695</v>
      </c>
      <c r="H995" s="27" t="s">
        <v>6986</v>
      </c>
      <c r="I995" s="29">
        <v>237774.53</v>
      </c>
      <c r="J995" s="27" t="s">
        <v>6514</v>
      </c>
      <c r="K995" s="27" t="s">
        <v>11696</v>
      </c>
      <c r="L995" s="27" t="s">
        <v>6579</v>
      </c>
      <c r="M995" s="30">
        <v>43074</v>
      </c>
      <c r="N995" s="27" t="s">
        <v>6719</v>
      </c>
      <c r="O995" s="23">
        <v>0</v>
      </c>
      <c r="P995" s="23">
        <v>255022.49</v>
      </c>
      <c r="Q995" s="23">
        <v>0</v>
      </c>
      <c r="R995" s="24">
        <v>0</v>
      </c>
      <c r="S995" s="25">
        <v>0</v>
      </c>
      <c r="T995" s="32"/>
      <c r="U995" s="22" t="str">
        <f>IFERROR(VLOOKUP(B995,[1]Planilha1!$A$1:$B$34,2,FALSE),"Liberado")</f>
        <v>Liberado</v>
      </c>
      <c r="V995" s="31"/>
      <c r="W995" s="31"/>
      <c r="X995" s="31"/>
      <c r="Y995" s="31"/>
      <c r="Z995" s="31"/>
      <c r="AA995" s="31"/>
      <c r="AB995" s="31"/>
      <c r="AC995" s="31"/>
      <c r="AD995" s="31"/>
      <c r="AE995" s="31"/>
      <c r="AF995" s="31"/>
      <c r="AG995" s="31"/>
      <c r="AH995" s="31"/>
      <c r="AI995" s="31"/>
      <c r="AJ995" s="31"/>
      <c r="AK995" s="31"/>
      <c r="AL995" s="31"/>
      <c r="AM995" s="31"/>
      <c r="AN995" s="31"/>
      <c r="AO995" s="31"/>
      <c r="AP995" s="31"/>
      <c r="AQ995" s="31"/>
      <c r="AR995" s="31"/>
      <c r="AS995" s="31"/>
      <c r="AT995" s="31"/>
      <c r="AU995" s="31"/>
      <c r="AV995" s="31"/>
      <c r="AW995" s="31"/>
      <c r="AX995" s="31"/>
      <c r="AY995" s="31"/>
      <c r="AZ995" s="31"/>
      <c r="BA995" s="31"/>
    </row>
    <row r="996" spans="1:53" s="21" customFormat="1" ht="20.100000000000001" customHeight="1" x14ac:dyDescent="0.2">
      <c r="A996" s="27" t="s">
        <v>131</v>
      </c>
      <c r="B996" s="28" t="s">
        <v>28</v>
      </c>
      <c r="C996" s="27" t="s">
        <v>397</v>
      </c>
      <c r="D996" s="27" t="s">
        <v>2032</v>
      </c>
      <c r="E996" s="27" t="s">
        <v>7</v>
      </c>
      <c r="F996" s="27" t="s">
        <v>6507</v>
      </c>
      <c r="G996" s="27" t="s">
        <v>7063</v>
      </c>
      <c r="H996" s="27" t="s">
        <v>6587</v>
      </c>
      <c r="I996" s="29">
        <v>32000</v>
      </c>
      <c r="J996" s="27" t="s">
        <v>6514</v>
      </c>
      <c r="K996" s="27" t="s">
        <v>11769</v>
      </c>
      <c r="L996" s="27" t="s">
        <v>7033</v>
      </c>
      <c r="M996" s="30" t="s">
        <v>6531</v>
      </c>
      <c r="N996" s="27" t="s">
        <v>12078</v>
      </c>
      <c r="O996" s="23">
        <v>0</v>
      </c>
      <c r="P996" s="23">
        <v>144151.12</v>
      </c>
      <c r="Q996" s="23">
        <v>0</v>
      </c>
      <c r="R996" s="24">
        <v>8959.6299999999992</v>
      </c>
      <c r="S996" s="25">
        <v>0</v>
      </c>
      <c r="T996" s="32"/>
      <c r="U996" s="22" t="str">
        <f>IFERROR(VLOOKUP(B996,[1]Planilha1!$A$1:$B$34,2,FALSE),"Liberado")</f>
        <v>Liberado</v>
      </c>
      <c r="V996" s="31"/>
      <c r="W996" s="31"/>
      <c r="X996" s="31"/>
      <c r="Y996" s="31"/>
      <c r="Z996" s="31"/>
      <c r="AA996" s="31"/>
      <c r="AB996" s="31"/>
      <c r="AC996" s="31"/>
      <c r="AD996" s="31"/>
      <c r="AE996" s="31"/>
      <c r="AF996" s="31"/>
      <c r="AG996" s="31"/>
      <c r="AH996" s="31"/>
      <c r="AI996" s="31"/>
      <c r="AJ996" s="31"/>
      <c r="AK996" s="31"/>
      <c r="AL996" s="31"/>
      <c r="AM996" s="31"/>
      <c r="AN996" s="31"/>
      <c r="AO996" s="31"/>
      <c r="AP996" s="31"/>
      <c r="AQ996" s="31"/>
      <c r="AR996" s="31"/>
      <c r="AS996" s="31"/>
      <c r="AT996" s="31"/>
      <c r="AU996" s="31"/>
      <c r="AV996" s="31"/>
      <c r="AW996" s="31"/>
      <c r="AX996" s="31"/>
      <c r="AY996" s="31"/>
      <c r="AZ996" s="31"/>
      <c r="BA996" s="31"/>
    </row>
    <row r="997" spans="1:53" s="21" customFormat="1" ht="20.100000000000001" customHeight="1" x14ac:dyDescent="0.2">
      <c r="A997" s="27" t="s">
        <v>131</v>
      </c>
      <c r="B997" s="28" t="s">
        <v>28</v>
      </c>
      <c r="C997" s="27" t="s">
        <v>397</v>
      </c>
      <c r="D997" s="27" t="s">
        <v>2083</v>
      </c>
      <c r="E997" s="27" t="s">
        <v>7</v>
      </c>
      <c r="F997" s="27" t="s">
        <v>6507</v>
      </c>
      <c r="G997" s="27" t="s">
        <v>7155</v>
      </c>
      <c r="H997" s="27" t="s">
        <v>6587</v>
      </c>
      <c r="I997" s="29">
        <v>30000</v>
      </c>
      <c r="J997" s="27" t="s">
        <v>6514</v>
      </c>
      <c r="K997" s="27" t="s">
        <v>11840</v>
      </c>
      <c r="L997" s="27" t="s">
        <v>7280</v>
      </c>
      <c r="M997" s="30" t="s">
        <v>6531</v>
      </c>
      <c r="N997" s="27" t="s">
        <v>11841</v>
      </c>
      <c r="O997" s="38">
        <v>0</v>
      </c>
      <c r="P997" s="23">
        <v>0</v>
      </c>
      <c r="Q997" s="23">
        <v>0</v>
      </c>
      <c r="R997" s="24">
        <v>8184</v>
      </c>
      <c r="S997" s="25">
        <v>0</v>
      </c>
      <c r="T997" s="32"/>
      <c r="U997" s="22" t="str">
        <f>IFERROR(VLOOKUP(B997,[1]Planilha1!$A$1:$B$34,2,FALSE),"Liberado")</f>
        <v>Liberado</v>
      </c>
      <c r="V997" s="31"/>
      <c r="W997" s="31"/>
      <c r="X997" s="31"/>
      <c r="Y997" s="31"/>
      <c r="Z997" s="31"/>
      <c r="AA997" s="31"/>
      <c r="AB997" s="31"/>
      <c r="AC997" s="31"/>
      <c r="AD997" s="31"/>
      <c r="AE997" s="31"/>
      <c r="AF997" s="31"/>
      <c r="AG997" s="31"/>
      <c r="AH997" s="31"/>
      <c r="AI997" s="31"/>
      <c r="AJ997" s="31"/>
      <c r="AK997" s="31"/>
      <c r="AL997" s="31"/>
      <c r="AM997" s="31"/>
      <c r="AN997" s="31"/>
      <c r="AO997" s="31"/>
      <c r="AP997" s="31"/>
      <c r="AQ997" s="31"/>
      <c r="AR997" s="31"/>
      <c r="AS997" s="31"/>
      <c r="AT997" s="31"/>
      <c r="AU997" s="31"/>
      <c r="AV997" s="31"/>
      <c r="AW997" s="31"/>
      <c r="AX997" s="31"/>
      <c r="AY997" s="31"/>
      <c r="AZ997" s="31"/>
      <c r="BA997" s="31"/>
    </row>
    <row r="998" spans="1:53" s="21" customFormat="1" ht="20.100000000000001" customHeight="1" x14ac:dyDescent="0.2">
      <c r="A998" s="12" t="s">
        <v>62</v>
      </c>
      <c r="B998" s="18" t="s">
        <v>245</v>
      </c>
      <c r="C998" s="12" t="s">
        <v>327</v>
      </c>
      <c r="D998" s="12" t="s">
        <v>332</v>
      </c>
      <c r="E998" s="19" t="s">
        <v>5</v>
      </c>
      <c r="F998" s="19" t="s">
        <v>10</v>
      </c>
      <c r="G998" s="19" t="s">
        <v>2290</v>
      </c>
      <c r="H998" s="12" t="s">
        <v>2291</v>
      </c>
      <c r="I998" s="20">
        <v>19399.599999999999</v>
      </c>
      <c r="J998" s="12" t="s">
        <v>2247</v>
      </c>
      <c r="K998" s="12" t="s">
        <v>2292</v>
      </c>
      <c r="L998" s="12" t="s">
        <v>2249</v>
      </c>
      <c r="M998" s="12"/>
      <c r="N998" s="12" t="s">
        <v>2293</v>
      </c>
      <c r="O998" s="20">
        <v>0</v>
      </c>
      <c r="P998" s="20">
        <v>7000</v>
      </c>
      <c r="Q998" s="20">
        <v>0</v>
      </c>
      <c r="R998" s="20">
        <v>0</v>
      </c>
      <c r="S998" s="20">
        <v>600</v>
      </c>
      <c r="U998" s="22" t="str">
        <f>IFERROR(VLOOKUP(B998,[1]Planilha1!$A$1:$B$34,2,FALSE),"Liberado")</f>
        <v>Liberado</v>
      </c>
    </row>
    <row r="999" spans="1:53" s="21" customFormat="1" ht="20.100000000000001" customHeight="1" x14ac:dyDescent="0.2">
      <c r="A999" s="40" t="s">
        <v>202</v>
      </c>
      <c r="B999" s="41" t="s">
        <v>245</v>
      </c>
      <c r="C999" s="14">
        <v>1</v>
      </c>
      <c r="D999" s="40" t="s">
        <v>2222</v>
      </c>
      <c r="E999" s="42" t="s">
        <v>2220</v>
      </c>
      <c r="F999" s="43" t="s">
        <v>7389</v>
      </c>
      <c r="G999" s="36">
        <v>38810476</v>
      </c>
      <c r="H999" s="40" t="s">
        <v>2222</v>
      </c>
      <c r="I999" s="44">
        <v>271442.27999999997</v>
      </c>
      <c r="J999" s="40" t="s">
        <v>7400</v>
      </c>
      <c r="K999" s="40" t="s">
        <v>7415</v>
      </c>
      <c r="L999" s="40" t="s">
        <v>7416</v>
      </c>
      <c r="M999" s="42" t="s">
        <v>40</v>
      </c>
      <c r="N999" s="40" t="s">
        <v>7852</v>
      </c>
      <c r="O999" s="23">
        <v>0</v>
      </c>
      <c r="P999" s="23">
        <v>271442.27999999997</v>
      </c>
      <c r="Q999" s="23">
        <v>0</v>
      </c>
      <c r="R999" s="24">
        <v>0</v>
      </c>
      <c r="S999" s="25">
        <v>0</v>
      </c>
      <c r="T999" s="32"/>
      <c r="U999" s="22" t="str">
        <f>IFERROR(VLOOKUP(B999,[1]Planilha1!$A$1:$B$34,2,FALSE),"Liberado")</f>
        <v>Liberado</v>
      </c>
      <c r="V999" s="45"/>
      <c r="W999" s="45"/>
      <c r="X999" s="45"/>
      <c r="Y999" s="45"/>
      <c r="Z999" s="45"/>
      <c r="AA999" s="45"/>
      <c r="AB999" s="45"/>
      <c r="AC999" s="45"/>
      <c r="AD999" s="45"/>
      <c r="AE999" s="45"/>
      <c r="AF999" s="45"/>
      <c r="AG999" s="45"/>
      <c r="AH999" s="45"/>
      <c r="AI999" s="45"/>
      <c r="AJ999" s="45"/>
      <c r="AK999" s="45"/>
      <c r="AL999" s="45"/>
      <c r="AM999" s="45"/>
      <c r="AN999" s="45"/>
      <c r="AO999" s="45"/>
      <c r="AP999" s="45"/>
      <c r="AQ999" s="45"/>
      <c r="AR999" s="45"/>
      <c r="AS999" s="45"/>
      <c r="AT999" s="45"/>
      <c r="AU999" s="45"/>
      <c r="AV999" s="45"/>
      <c r="AW999" s="45"/>
      <c r="AX999" s="45"/>
      <c r="AY999" s="45"/>
      <c r="AZ999" s="45"/>
      <c r="BA999" s="45"/>
    </row>
    <row r="1000" spans="1:53" s="21" customFormat="1" ht="20.100000000000001" customHeight="1" x14ac:dyDescent="0.2">
      <c r="A1000" s="12" t="s">
        <v>106</v>
      </c>
      <c r="B1000" s="18" t="s">
        <v>294</v>
      </c>
      <c r="C1000" s="12" t="s">
        <v>634</v>
      </c>
      <c r="D1000" s="12" t="s">
        <v>8441</v>
      </c>
      <c r="E1000" s="19" t="s">
        <v>5</v>
      </c>
      <c r="F1000" s="19" t="s">
        <v>2273</v>
      </c>
      <c r="G1000" s="19" t="s">
        <v>8442</v>
      </c>
      <c r="H1000" s="12" t="s">
        <v>8443</v>
      </c>
      <c r="I1000" s="20">
        <v>10000</v>
      </c>
      <c r="J1000" s="12" t="s">
        <v>2247</v>
      </c>
      <c r="K1000" s="12" t="s">
        <v>8444</v>
      </c>
      <c r="L1000" s="12" t="s">
        <v>8139</v>
      </c>
      <c r="M1000" s="12"/>
      <c r="N1000" s="12" t="s">
        <v>8445</v>
      </c>
      <c r="O1000" s="20">
        <v>0</v>
      </c>
      <c r="P1000" s="20">
        <v>8000</v>
      </c>
      <c r="Q1000" s="20">
        <v>0</v>
      </c>
      <c r="R1000" s="20">
        <v>0</v>
      </c>
      <c r="S1000" s="20">
        <v>64</v>
      </c>
      <c r="U1000" s="22" t="str">
        <f>IFERROR(VLOOKUP(B1000,[1]Planilha1!$A$1:$B$34,2,FALSE),"Liberado")</f>
        <v>Pendente Revisão Trabalhista</v>
      </c>
    </row>
    <row r="1001" spans="1:53" s="21" customFormat="1" ht="20.100000000000001" customHeight="1" x14ac:dyDescent="0.2">
      <c r="A1001" s="12" t="s">
        <v>106</v>
      </c>
      <c r="B1001" s="18" t="s">
        <v>294</v>
      </c>
      <c r="C1001" s="12" t="s">
        <v>667</v>
      </c>
      <c r="D1001" s="12" t="s">
        <v>670</v>
      </c>
      <c r="E1001" s="19" t="s">
        <v>5</v>
      </c>
      <c r="F1001" s="19" t="s">
        <v>2273</v>
      </c>
      <c r="G1001" s="19" t="s">
        <v>3444</v>
      </c>
      <c r="H1001" s="12" t="s">
        <v>3436</v>
      </c>
      <c r="I1001" s="20">
        <v>15000</v>
      </c>
      <c r="J1001" s="12" t="s">
        <v>2264</v>
      </c>
      <c r="K1001" s="12" t="s">
        <v>3445</v>
      </c>
      <c r="L1001" s="12" t="s">
        <v>2334</v>
      </c>
      <c r="M1001" s="12"/>
      <c r="N1001" s="12" t="s">
        <v>2342</v>
      </c>
      <c r="O1001" s="20">
        <v>15000</v>
      </c>
      <c r="P1001" s="20">
        <v>0</v>
      </c>
      <c r="Q1001" s="20">
        <v>0</v>
      </c>
      <c r="R1001" s="20">
        <v>0</v>
      </c>
      <c r="S1001" s="20">
        <v>416</v>
      </c>
      <c r="U1001" s="22" t="str">
        <f>IFERROR(VLOOKUP(B1001,[1]Planilha1!$A$1:$B$34,2,FALSE),"Liberado")</f>
        <v>Pendente Revisão Trabalhista</v>
      </c>
    </row>
    <row r="1002" spans="1:53" s="21" customFormat="1" ht="20.100000000000001" customHeight="1" x14ac:dyDescent="0.2">
      <c r="A1002" s="12" t="s">
        <v>106</v>
      </c>
      <c r="B1002" s="18" t="s">
        <v>294</v>
      </c>
      <c r="C1002" s="12" t="s">
        <v>337</v>
      </c>
      <c r="D1002" s="12" t="s">
        <v>9235</v>
      </c>
      <c r="E1002" s="19" t="s">
        <v>5</v>
      </c>
      <c r="F1002" s="19" t="s">
        <v>6</v>
      </c>
      <c r="G1002" s="19" t="s">
        <v>9236</v>
      </c>
      <c r="H1002" s="12" t="s">
        <v>9237</v>
      </c>
      <c r="I1002" s="20">
        <v>16408.009999999998</v>
      </c>
      <c r="J1002" s="12" t="s">
        <v>2270</v>
      </c>
      <c r="K1002" s="12" t="s">
        <v>9238</v>
      </c>
      <c r="L1002" s="12" t="s">
        <v>2330</v>
      </c>
      <c r="M1002" s="12"/>
      <c r="N1002" s="12" t="s">
        <v>9239</v>
      </c>
      <c r="O1002" s="23">
        <v>0</v>
      </c>
      <c r="P1002" s="23">
        <v>0</v>
      </c>
      <c r="Q1002" s="23">
        <v>0</v>
      </c>
      <c r="R1002" s="24">
        <v>0</v>
      </c>
      <c r="S1002" s="25">
        <v>80</v>
      </c>
      <c r="U1002" s="22" t="str">
        <f>IFERROR(VLOOKUP(B1002,[1]Planilha1!$A$1:$B$34,2,FALSE),"Liberado")</f>
        <v>Pendente Revisão Trabalhista</v>
      </c>
    </row>
    <row r="1003" spans="1:53" s="21" customFormat="1" ht="20.100000000000001" customHeight="1" x14ac:dyDescent="0.2">
      <c r="A1003" s="12" t="s">
        <v>106</v>
      </c>
      <c r="B1003" s="18" t="s">
        <v>294</v>
      </c>
      <c r="C1003" s="12" t="s">
        <v>738</v>
      </c>
      <c r="D1003" s="12" t="s">
        <v>9242</v>
      </c>
      <c r="E1003" s="19" t="s">
        <v>5</v>
      </c>
      <c r="F1003" s="19" t="s">
        <v>3735</v>
      </c>
      <c r="G1003" s="19" t="s">
        <v>9243</v>
      </c>
      <c r="H1003" s="12" t="s">
        <v>2607</v>
      </c>
      <c r="I1003" s="20">
        <v>86232</v>
      </c>
      <c r="J1003" s="12" t="s">
        <v>2325</v>
      </c>
      <c r="K1003" s="12" t="s">
        <v>9244</v>
      </c>
      <c r="L1003" s="12" t="s">
        <v>8187</v>
      </c>
      <c r="M1003" s="12"/>
      <c r="N1003" s="12" t="s">
        <v>9245</v>
      </c>
      <c r="O1003" s="23">
        <v>0</v>
      </c>
      <c r="P1003" s="23">
        <v>85000</v>
      </c>
      <c r="Q1003" s="23">
        <v>0</v>
      </c>
      <c r="R1003" s="24">
        <v>0</v>
      </c>
      <c r="S1003" s="25">
        <v>0</v>
      </c>
      <c r="U1003" s="22" t="str">
        <f>IFERROR(VLOOKUP(B1003,[1]Planilha1!$A$1:$B$34,2,FALSE),"Liberado")</f>
        <v>Pendente Revisão Trabalhista</v>
      </c>
    </row>
    <row r="1004" spans="1:53" s="21" customFormat="1" ht="20.100000000000001" customHeight="1" x14ac:dyDescent="0.2">
      <c r="A1004" s="12" t="s">
        <v>106</v>
      </c>
      <c r="B1004" s="18" t="s">
        <v>294</v>
      </c>
      <c r="C1004" s="12" t="s">
        <v>738</v>
      </c>
      <c r="D1004" s="12" t="s">
        <v>9246</v>
      </c>
      <c r="E1004" s="19" t="s">
        <v>5</v>
      </c>
      <c r="F1004" s="19" t="s">
        <v>3735</v>
      </c>
      <c r="G1004" s="19" t="s">
        <v>9247</v>
      </c>
      <c r="H1004" s="12" t="s">
        <v>2607</v>
      </c>
      <c r="I1004" s="20">
        <v>86232</v>
      </c>
      <c r="J1004" s="12" t="s">
        <v>2325</v>
      </c>
      <c r="K1004" s="12" t="s">
        <v>9248</v>
      </c>
      <c r="L1004" s="12" t="s">
        <v>8187</v>
      </c>
      <c r="M1004" s="12"/>
      <c r="N1004" s="12" t="s">
        <v>9249</v>
      </c>
      <c r="O1004" s="23">
        <v>0</v>
      </c>
      <c r="P1004" s="23">
        <v>85000</v>
      </c>
      <c r="Q1004" s="23">
        <v>0</v>
      </c>
      <c r="R1004" s="24">
        <v>0</v>
      </c>
      <c r="S1004" s="25">
        <v>0</v>
      </c>
      <c r="U1004" s="22" t="str">
        <f>IFERROR(VLOOKUP(B1004,[1]Planilha1!$A$1:$B$34,2,FALSE),"Liberado")</f>
        <v>Pendente Revisão Trabalhista</v>
      </c>
    </row>
    <row r="1005" spans="1:53" s="21" customFormat="1" ht="20.100000000000001" customHeight="1" x14ac:dyDescent="0.2">
      <c r="A1005" s="12" t="s">
        <v>106</v>
      </c>
      <c r="B1005" s="18" t="s">
        <v>294</v>
      </c>
      <c r="C1005" s="12" t="s">
        <v>738</v>
      </c>
      <c r="D1005" s="12" t="s">
        <v>9250</v>
      </c>
      <c r="E1005" s="19" t="s">
        <v>5</v>
      </c>
      <c r="F1005" s="19" t="s">
        <v>6393</v>
      </c>
      <c r="G1005" s="19" t="s">
        <v>9251</v>
      </c>
      <c r="H1005" s="12" t="s">
        <v>2607</v>
      </c>
      <c r="I1005" s="20">
        <v>86232</v>
      </c>
      <c r="J1005" s="12" t="s">
        <v>2325</v>
      </c>
      <c r="K1005" s="12" t="s">
        <v>9252</v>
      </c>
      <c r="L1005" s="12" t="s">
        <v>8187</v>
      </c>
      <c r="M1005" s="12"/>
      <c r="N1005" s="12" t="s">
        <v>9253</v>
      </c>
      <c r="O1005" s="23">
        <v>0</v>
      </c>
      <c r="P1005" s="23">
        <v>86000</v>
      </c>
      <c r="Q1005" s="23">
        <v>0</v>
      </c>
      <c r="R1005" s="24">
        <v>0</v>
      </c>
      <c r="S1005" s="25">
        <v>0</v>
      </c>
      <c r="U1005" s="22" t="str">
        <f>IFERROR(VLOOKUP(B1005,[1]Planilha1!$A$1:$B$34,2,FALSE),"Liberado")</f>
        <v>Pendente Revisão Trabalhista</v>
      </c>
    </row>
    <row r="1006" spans="1:53" s="21" customFormat="1" ht="20.100000000000001" customHeight="1" x14ac:dyDescent="0.2">
      <c r="A1006" s="27" t="s">
        <v>121</v>
      </c>
      <c r="B1006" s="28" t="s">
        <v>294</v>
      </c>
      <c r="C1006" s="27" t="s">
        <v>671</v>
      </c>
      <c r="D1006" s="27" t="s">
        <v>11143</v>
      </c>
      <c r="E1006" s="27" t="s">
        <v>7</v>
      </c>
      <c r="F1006" s="27" t="s">
        <v>6507</v>
      </c>
      <c r="G1006" s="27" t="s">
        <v>11144</v>
      </c>
      <c r="H1006" s="27" t="s">
        <v>6555</v>
      </c>
      <c r="I1006" s="29">
        <v>40000</v>
      </c>
      <c r="J1006" s="27" t="s">
        <v>6510</v>
      </c>
      <c r="K1006" s="27" t="s">
        <v>11099</v>
      </c>
      <c r="L1006" s="27" t="s">
        <v>7770</v>
      </c>
      <c r="M1006" s="30">
        <v>43061</v>
      </c>
      <c r="N1006" s="35" t="s">
        <v>12097</v>
      </c>
      <c r="O1006" s="23">
        <v>0</v>
      </c>
      <c r="P1006" s="23">
        <v>35000</v>
      </c>
      <c r="Q1006" s="23">
        <v>0</v>
      </c>
      <c r="R1006" s="24">
        <v>0</v>
      </c>
      <c r="S1006" s="25">
        <v>0</v>
      </c>
      <c r="T1006" s="32" t="s">
        <v>12066</v>
      </c>
      <c r="U1006" s="22" t="str">
        <f>IFERROR(VLOOKUP(B1006,[1]Planilha1!$A$1:$B$34,2,FALSE),"Liberado")</f>
        <v>Pendente Revisão Trabalhista</v>
      </c>
      <c r="V1006" s="31"/>
      <c r="W1006" s="31"/>
      <c r="X1006" s="31"/>
      <c r="Y1006" s="31"/>
      <c r="Z1006" s="31"/>
      <c r="AA1006" s="31"/>
      <c r="AB1006" s="31"/>
      <c r="AC1006" s="31"/>
      <c r="AD1006" s="31"/>
      <c r="AE1006" s="31"/>
      <c r="AF1006" s="31"/>
      <c r="AG1006" s="31"/>
      <c r="AH1006" s="31"/>
      <c r="AI1006" s="31"/>
      <c r="AJ1006" s="31"/>
      <c r="AK1006" s="31"/>
      <c r="AL1006" s="31"/>
      <c r="AM1006" s="31"/>
      <c r="AN1006" s="31"/>
      <c r="AO1006" s="31"/>
      <c r="AP1006" s="31"/>
      <c r="AQ1006" s="31"/>
      <c r="AR1006" s="31"/>
      <c r="AS1006" s="31"/>
      <c r="AT1006" s="31"/>
      <c r="AU1006" s="31"/>
      <c r="AV1006" s="31"/>
      <c r="AW1006" s="31"/>
      <c r="AX1006" s="31"/>
      <c r="AY1006" s="31"/>
      <c r="AZ1006" s="31"/>
      <c r="BA1006" s="31"/>
    </row>
    <row r="1007" spans="1:53" s="21" customFormat="1" ht="20.100000000000001" customHeight="1" x14ac:dyDescent="0.2">
      <c r="A1007" s="27" t="s">
        <v>121</v>
      </c>
      <c r="B1007" s="28" t="s">
        <v>294</v>
      </c>
      <c r="C1007" s="27" t="s">
        <v>318</v>
      </c>
      <c r="D1007" s="27" t="s">
        <v>1844</v>
      </c>
      <c r="E1007" s="27" t="s">
        <v>7</v>
      </c>
      <c r="F1007" s="27" t="s">
        <v>6507</v>
      </c>
      <c r="G1007" s="27" t="s">
        <v>6536</v>
      </c>
      <c r="H1007" s="27" t="s">
        <v>6537</v>
      </c>
      <c r="I1007" s="29">
        <v>60000</v>
      </c>
      <c r="J1007" s="27" t="s">
        <v>6510</v>
      </c>
      <c r="K1007" s="27" t="s">
        <v>11460</v>
      </c>
      <c r="L1007" s="27" t="s">
        <v>6579</v>
      </c>
      <c r="M1007" s="30">
        <v>42886</v>
      </c>
      <c r="N1007" s="27" t="s">
        <v>11461</v>
      </c>
      <c r="O1007" s="23">
        <v>0</v>
      </c>
      <c r="P1007" s="23">
        <v>885652.4</v>
      </c>
      <c r="Q1007" s="23">
        <v>0</v>
      </c>
      <c r="R1007" s="24">
        <v>0</v>
      </c>
      <c r="S1007" s="25">
        <v>0</v>
      </c>
      <c r="T1007" s="32"/>
      <c r="U1007" s="22" t="str">
        <f>IFERROR(VLOOKUP(B1007,[1]Planilha1!$A$1:$B$34,2,FALSE),"Liberado")</f>
        <v>Pendente Revisão Trabalhista</v>
      </c>
      <c r="V1007" s="31"/>
      <c r="W1007" s="31"/>
      <c r="X1007" s="31"/>
      <c r="Y1007" s="31"/>
      <c r="Z1007" s="31"/>
      <c r="AA1007" s="31"/>
      <c r="AB1007" s="31"/>
      <c r="AC1007" s="31"/>
      <c r="AD1007" s="31"/>
      <c r="AE1007" s="31"/>
      <c r="AF1007" s="31"/>
      <c r="AG1007" s="31"/>
      <c r="AH1007" s="31"/>
      <c r="AI1007" s="31"/>
      <c r="AJ1007" s="31"/>
      <c r="AK1007" s="31"/>
      <c r="AL1007" s="31"/>
      <c r="AM1007" s="31"/>
      <c r="AN1007" s="31"/>
      <c r="AO1007" s="31"/>
      <c r="AP1007" s="31"/>
      <c r="AQ1007" s="31"/>
      <c r="AR1007" s="31"/>
      <c r="AS1007" s="31"/>
      <c r="AT1007" s="31"/>
      <c r="AU1007" s="31"/>
      <c r="AV1007" s="31"/>
      <c r="AW1007" s="31"/>
      <c r="AX1007" s="31"/>
      <c r="AY1007" s="31"/>
      <c r="AZ1007" s="31"/>
      <c r="BA1007" s="31"/>
    </row>
    <row r="1008" spans="1:53" s="21" customFormat="1" ht="20.100000000000001" customHeight="1" x14ac:dyDescent="0.2">
      <c r="A1008" s="27" t="s">
        <v>121</v>
      </c>
      <c r="B1008" s="28" t="s">
        <v>294</v>
      </c>
      <c r="C1008" s="27" t="s">
        <v>337</v>
      </c>
      <c r="D1008" s="27" t="s">
        <v>1853</v>
      </c>
      <c r="E1008" s="27" t="s">
        <v>7</v>
      </c>
      <c r="F1008" s="27" t="s">
        <v>6507</v>
      </c>
      <c r="G1008" s="27" t="s">
        <v>11469</v>
      </c>
      <c r="H1008" s="27" t="s">
        <v>6555</v>
      </c>
      <c r="I1008" s="29">
        <v>50000</v>
      </c>
      <c r="J1008" s="27" t="s">
        <v>6510</v>
      </c>
      <c r="K1008" s="27" t="s">
        <v>11470</v>
      </c>
      <c r="L1008" s="27" t="s">
        <v>6579</v>
      </c>
      <c r="M1008" s="30">
        <v>42864</v>
      </c>
      <c r="N1008" s="27" t="s">
        <v>11471</v>
      </c>
      <c r="O1008" s="23">
        <v>0</v>
      </c>
      <c r="P1008" s="23">
        <v>885763.17</v>
      </c>
      <c r="Q1008" s="23">
        <v>0</v>
      </c>
      <c r="R1008" s="24">
        <v>0</v>
      </c>
      <c r="S1008" s="25">
        <v>0</v>
      </c>
      <c r="T1008" s="32"/>
      <c r="U1008" s="22" t="str">
        <f>IFERROR(VLOOKUP(B1008,[1]Planilha1!$A$1:$B$34,2,FALSE),"Liberado")</f>
        <v>Pendente Revisão Trabalhista</v>
      </c>
      <c r="V1008" s="31"/>
      <c r="W1008" s="31"/>
      <c r="X1008" s="31"/>
      <c r="Y1008" s="31"/>
      <c r="Z1008" s="31"/>
      <c r="AA1008" s="31"/>
      <c r="AB1008" s="31"/>
      <c r="AC1008" s="31"/>
      <c r="AD1008" s="31"/>
      <c r="AE1008" s="31"/>
      <c r="AF1008" s="31"/>
      <c r="AG1008" s="31"/>
      <c r="AH1008" s="31"/>
      <c r="AI1008" s="31"/>
      <c r="AJ1008" s="31"/>
      <c r="AK1008" s="31"/>
      <c r="AL1008" s="31"/>
      <c r="AM1008" s="31"/>
      <c r="AN1008" s="31"/>
      <c r="AO1008" s="31"/>
      <c r="AP1008" s="31"/>
      <c r="AQ1008" s="31"/>
      <c r="AR1008" s="31"/>
      <c r="AS1008" s="31"/>
      <c r="AT1008" s="31"/>
      <c r="AU1008" s="31"/>
      <c r="AV1008" s="31"/>
      <c r="AW1008" s="31"/>
      <c r="AX1008" s="31"/>
      <c r="AY1008" s="31"/>
      <c r="AZ1008" s="31"/>
      <c r="BA1008" s="31"/>
    </row>
    <row r="1009" spans="1:53" s="21" customFormat="1" ht="20.100000000000001" customHeight="1" x14ac:dyDescent="0.2">
      <c r="A1009" s="27" t="s">
        <v>121</v>
      </c>
      <c r="B1009" s="28" t="s">
        <v>294</v>
      </c>
      <c r="C1009" s="27" t="s">
        <v>325</v>
      </c>
      <c r="D1009" s="27" t="s">
        <v>2038</v>
      </c>
      <c r="E1009" s="27" t="s">
        <v>7</v>
      </c>
      <c r="F1009" s="27" t="s">
        <v>6507</v>
      </c>
      <c r="G1009" s="27" t="s">
        <v>7071</v>
      </c>
      <c r="H1009" s="27" t="s">
        <v>7072</v>
      </c>
      <c r="I1009" s="29">
        <v>150000</v>
      </c>
      <c r="J1009" s="27" t="s">
        <v>6510</v>
      </c>
      <c r="K1009" s="27" t="s">
        <v>11776</v>
      </c>
      <c r="L1009" s="27" t="s">
        <v>6664</v>
      </c>
      <c r="M1009" s="30">
        <v>42228</v>
      </c>
      <c r="N1009" s="27" t="s">
        <v>11539</v>
      </c>
      <c r="O1009" s="23">
        <v>118109.49</v>
      </c>
      <c r="P1009" s="23">
        <v>393.1</v>
      </c>
      <c r="Q1009" s="23">
        <v>0</v>
      </c>
      <c r="R1009" s="24">
        <v>8583.06</v>
      </c>
      <c r="S1009" s="25">
        <v>0</v>
      </c>
      <c r="T1009" s="32"/>
      <c r="U1009" s="22" t="str">
        <f>IFERROR(VLOOKUP(B1009,[1]Planilha1!$A$1:$B$34,2,FALSE),"Liberado")</f>
        <v>Pendente Revisão Trabalhista</v>
      </c>
      <c r="V1009" s="31"/>
      <c r="W1009" s="31"/>
      <c r="X1009" s="31"/>
      <c r="Y1009" s="31"/>
      <c r="Z1009" s="31"/>
      <c r="AA1009" s="31"/>
      <c r="AB1009" s="31"/>
      <c r="AC1009" s="31"/>
      <c r="AD1009" s="31"/>
      <c r="AE1009" s="31"/>
      <c r="AF1009" s="31"/>
      <c r="AG1009" s="31"/>
      <c r="AH1009" s="31"/>
      <c r="AI1009" s="31"/>
      <c r="AJ1009" s="31"/>
      <c r="AK1009" s="31"/>
      <c r="AL1009" s="31"/>
      <c r="AM1009" s="31"/>
      <c r="AN1009" s="31"/>
      <c r="AO1009" s="31"/>
      <c r="AP1009" s="31"/>
      <c r="AQ1009" s="31"/>
      <c r="AR1009" s="31"/>
      <c r="AS1009" s="31"/>
      <c r="AT1009" s="31"/>
      <c r="AU1009" s="31"/>
      <c r="AV1009" s="31"/>
      <c r="AW1009" s="31"/>
      <c r="AX1009" s="31"/>
      <c r="AY1009" s="31"/>
      <c r="AZ1009" s="31"/>
      <c r="BA1009" s="31"/>
    </row>
    <row r="1010" spans="1:53" s="21" customFormat="1" ht="20.100000000000001" customHeight="1" x14ac:dyDescent="0.2">
      <c r="A1010" s="27" t="s">
        <v>121</v>
      </c>
      <c r="B1010" s="28" t="s">
        <v>294</v>
      </c>
      <c r="C1010" s="27" t="s">
        <v>634</v>
      </c>
      <c r="D1010" s="27" t="s">
        <v>2075</v>
      </c>
      <c r="E1010" s="27" t="s">
        <v>7</v>
      </c>
      <c r="F1010" s="27" t="s">
        <v>6507</v>
      </c>
      <c r="G1010" s="27" t="s">
        <v>7140</v>
      </c>
      <c r="H1010" s="27" t="s">
        <v>6537</v>
      </c>
      <c r="I1010" s="29">
        <v>50000</v>
      </c>
      <c r="J1010" s="27" t="s">
        <v>6510</v>
      </c>
      <c r="K1010" s="27" t="s">
        <v>11830</v>
      </c>
      <c r="L1010" s="27" t="s">
        <v>7051</v>
      </c>
      <c r="M1010" s="30" t="s">
        <v>6531</v>
      </c>
      <c r="N1010" s="27" t="s">
        <v>7141</v>
      </c>
      <c r="O1010" s="23">
        <v>90000</v>
      </c>
      <c r="P1010" s="23">
        <v>0</v>
      </c>
      <c r="Q1010" s="23">
        <v>0</v>
      </c>
      <c r="R1010" s="24">
        <v>24549.16</v>
      </c>
      <c r="S1010" s="25">
        <v>0</v>
      </c>
      <c r="T1010" s="32"/>
      <c r="U1010" s="22" t="str">
        <f>IFERROR(VLOOKUP(B1010,[1]Planilha1!$A$1:$B$34,2,FALSE),"Liberado")</f>
        <v>Pendente Revisão Trabalhista</v>
      </c>
      <c r="V1010" s="31"/>
      <c r="W1010" s="31"/>
      <c r="X1010" s="31"/>
      <c r="Y1010" s="31"/>
      <c r="Z1010" s="31"/>
      <c r="AA1010" s="31"/>
      <c r="AB1010" s="31"/>
      <c r="AC1010" s="31"/>
      <c r="AD1010" s="31"/>
      <c r="AE1010" s="31"/>
      <c r="AF1010" s="31"/>
      <c r="AG1010" s="31"/>
      <c r="AH1010" s="31"/>
      <c r="AI1010" s="31"/>
      <c r="AJ1010" s="31"/>
      <c r="AK1010" s="31"/>
      <c r="AL1010" s="31"/>
      <c r="AM1010" s="31"/>
      <c r="AN1010" s="31"/>
      <c r="AO1010" s="31"/>
      <c r="AP1010" s="31"/>
      <c r="AQ1010" s="31"/>
      <c r="AR1010" s="31"/>
      <c r="AS1010" s="31"/>
      <c r="AT1010" s="31"/>
      <c r="AU1010" s="31"/>
      <c r="AV1010" s="31"/>
      <c r="AW1010" s="31"/>
      <c r="AX1010" s="31"/>
      <c r="AY1010" s="31"/>
      <c r="AZ1010" s="31"/>
      <c r="BA1010" s="31"/>
    </row>
    <row r="1011" spans="1:53" s="21" customFormat="1" ht="20.100000000000001" customHeight="1" x14ac:dyDescent="0.2">
      <c r="A1011" s="27" t="s">
        <v>121</v>
      </c>
      <c r="B1011" s="28" t="s">
        <v>294</v>
      </c>
      <c r="C1011" s="27" t="s">
        <v>602</v>
      </c>
      <c r="D1011" s="27" t="s">
        <v>2079</v>
      </c>
      <c r="E1011" s="27" t="s">
        <v>7</v>
      </c>
      <c r="F1011" s="27" t="s">
        <v>6507</v>
      </c>
      <c r="G1011" s="27" t="s">
        <v>7150</v>
      </c>
      <c r="H1011" s="27" t="s">
        <v>7072</v>
      </c>
      <c r="I1011" s="29">
        <v>50000</v>
      </c>
      <c r="J1011" s="27" t="s">
        <v>6510</v>
      </c>
      <c r="K1011" s="27" t="s">
        <v>11834</v>
      </c>
      <c r="L1011" s="27" t="s">
        <v>6673</v>
      </c>
      <c r="M1011" s="30" t="s">
        <v>6531</v>
      </c>
      <c r="N1011" s="27" t="s">
        <v>7151</v>
      </c>
      <c r="O1011" s="23">
        <v>26541.83</v>
      </c>
      <c r="P1011" s="23">
        <v>14466.38</v>
      </c>
      <c r="Q1011" s="23">
        <v>0</v>
      </c>
      <c r="R1011" s="24">
        <v>23851.93</v>
      </c>
      <c r="S1011" s="25">
        <v>0</v>
      </c>
      <c r="T1011" s="32"/>
      <c r="U1011" s="22" t="str">
        <f>IFERROR(VLOOKUP(B1011,[1]Planilha1!$A$1:$B$34,2,FALSE),"Liberado")</f>
        <v>Pendente Revisão Trabalhista</v>
      </c>
      <c r="V1011" s="31"/>
      <c r="W1011" s="31"/>
      <c r="X1011" s="31"/>
      <c r="Y1011" s="31"/>
      <c r="Z1011" s="31"/>
      <c r="AA1011" s="31"/>
      <c r="AB1011" s="31"/>
      <c r="AC1011" s="31"/>
      <c r="AD1011" s="31"/>
      <c r="AE1011" s="31"/>
      <c r="AF1011" s="31"/>
      <c r="AG1011" s="31"/>
      <c r="AH1011" s="31"/>
      <c r="AI1011" s="31"/>
      <c r="AJ1011" s="31"/>
      <c r="AK1011" s="31"/>
      <c r="AL1011" s="31"/>
      <c r="AM1011" s="31"/>
      <c r="AN1011" s="31"/>
      <c r="AO1011" s="31"/>
      <c r="AP1011" s="31"/>
      <c r="AQ1011" s="31"/>
      <c r="AR1011" s="31"/>
      <c r="AS1011" s="31"/>
      <c r="AT1011" s="31"/>
      <c r="AU1011" s="31"/>
      <c r="AV1011" s="31"/>
      <c r="AW1011" s="31"/>
      <c r="AX1011" s="31"/>
      <c r="AY1011" s="31"/>
      <c r="AZ1011" s="31"/>
      <c r="BA1011" s="31"/>
    </row>
    <row r="1012" spans="1:53" s="21" customFormat="1" ht="20.100000000000001" customHeight="1" x14ac:dyDescent="0.2">
      <c r="A1012" s="27" t="s">
        <v>121</v>
      </c>
      <c r="B1012" s="28" t="s">
        <v>294</v>
      </c>
      <c r="C1012" s="27" t="s">
        <v>1009</v>
      </c>
      <c r="D1012" s="27" t="s">
        <v>2133</v>
      </c>
      <c r="E1012" s="27" t="s">
        <v>7</v>
      </c>
      <c r="F1012" s="27" t="s">
        <v>6507</v>
      </c>
      <c r="G1012" s="27" t="s">
        <v>7244</v>
      </c>
      <c r="H1012" s="27" t="s">
        <v>6537</v>
      </c>
      <c r="I1012" s="29">
        <v>30000</v>
      </c>
      <c r="J1012" s="27" t="s">
        <v>6510</v>
      </c>
      <c r="K1012" s="27" t="s">
        <v>11881</v>
      </c>
      <c r="L1012" s="27" t="s">
        <v>7051</v>
      </c>
      <c r="M1012" s="30" t="s">
        <v>6531</v>
      </c>
      <c r="N1012" s="27" t="s">
        <v>11910</v>
      </c>
      <c r="O1012" s="23">
        <v>0</v>
      </c>
      <c r="P1012" s="23">
        <v>72657.94</v>
      </c>
      <c r="Q1012" s="23">
        <v>0</v>
      </c>
      <c r="R1012" s="24">
        <v>14971.65</v>
      </c>
      <c r="S1012" s="25">
        <v>0</v>
      </c>
      <c r="T1012" s="32"/>
      <c r="U1012" s="22" t="str">
        <f>IFERROR(VLOOKUP(B1012,[1]Planilha1!$A$1:$B$34,2,FALSE),"Liberado")</f>
        <v>Pendente Revisão Trabalhista</v>
      </c>
      <c r="V1012" s="31"/>
      <c r="W1012" s="31"/>
      <c r="X1012" s="31"/>
      <c r="Y1012" s="31"/>
      <c r="Z1012" s="31"/>
      <c r="AA1012" s="31"/>
      <c r="AB1012" s="31"/>
      <c r="AC1012" s="31"/>
      <c r="AD1012" s="31"/>
      <c r="AE1012" s="31"/>
      <c r="AF1012" s="31"/>
      <c r="AG1012" s="31"/>
      <c r="AH1012" s="31"/>
      <c r="AI1012" s="31"/>
      <c r="AJ1012" s="31"/>
      <c r="AK1012" s="31"/>
      <c r="AL1012" s="31"/>
      <c r="AM1012" s="31"/>
      <c r="AN1012" s="31"/>
      <c r="AO1012" s="31"/>
      <c r="AP1012" s="31"/>
      <c r="AQ1012" s="31"/>
      <c r="AR1012" s="31"/>
      <c r="AS1012" s="31"/>
      <c r="AT1012" s="31"/>
      <c r="AU1012" s="31"/>
      <c r="AV1012" s="31"/>
      <c r="AW1012" s="31"/>
      <c r="AX1012" s="31"/>
      <c r="AY1012" s="31"/>
      <c r="AZ1012" s="31"/>
      <c r="BA1012" s="31"/>
    </row>
    <row r="1013" spans="1:53" s="21" customFormat="1" ht="20.100000000000001" customHeight="1" x14ac:dyDescent="0.2">
      <c r="A1013" s="27" t="s">
        <v>121</v>
      </c>
      <c r="B1013" s="28" t="s">
        <v>294</v>
      </c>
      <c r="C1013" s="27" t="s">
        <v>556</v>
      </c>
      <c r="D1013" s="27" t="s">
        <v>2152</v>
      </c>
      <c r="E1013" s="27" t="s">
        <v>7</v>
      </c>
      <c r="F1013" s="27" t="s">
        <v>6507</v>
      </c>
      <c r="G1013" s="27" t="s">
        <v>7271</v>
      </c>
      <c r="H1013" s="27" t="s">
        <v>7272</v>
      </c>
      <c r="I1013" s="29">
        <v>150000</v>
      </c>
      <c r="J1013" s="27" t="s">
        <v>6510</v>
      </c>
      <c r="K1013" s="27" t="s">
        <v>11940</v>
      </c>
      <c r="L1013" s="27" t="s">
        <v>7163</v>
      </c>
      <c r="M1013" s="30">
        <v>41382</v>
      </c>
      <c r="N1013" s="27" t="s">
        <v>7273</v>
      </c>
      <c r="O1013" s="23">
        <v>35012.43</v>
      </c>
      <c r="P1013" s="23">
        <v>0</v>
      </c>
      <c r="Q1013" s="23">
        <v>0</v>
      </c>
      <c r="R1013" s="24">
        <v>15241.17</v>
      </c>
      <c r="S1013" s="25">
        <v>0</v>
      </c>
      <c r="T1013" s="32"/>
      <c r="U1013" s="22" t="str">
        <f>IFERROR(VLOOKUP(B1013,[1]Planilha1!$A$1:$B$34,2,FALSE),"Liberado")</f>
        <v>Pendente Revisão Trabalhista</v>
      </c>
      <c r="V1013" s="31"/>
      <c r="W1013" s="31"/>
      <c r="X1013" s="31"/>
      <c r="Y1013" s="31"/>
      <c r="Z1013" s="31"/>
      <c r="AA1013" s="31"/>
      <c r="AB1013" s="31"/>
      <c r="AC1013" s="31"/>
      <c r="AD1013" s="31"/>
      <c r="AE1013" s="31"/>
      <c r="AF1013" s="31"/>
      <c r="AG1013" s="31"/>
      <c r="AH1013" s="31"/>
      <c r="AI1013" s="31"/>
      <c r="AJ1013" s="31"/>
      <c r="AK1013" s="31"/>
      <c r="AL1013" s="31"/>
      <c r="AM1013" s="31"/>
      <c r="AN1013" s="31"/>
      <c r="AO1013" s="31"/>
      <c r="AP1013" s="31"/>
      <c r="AQ1013" s="31"/>
      <c r="AR1013" s="31"/>
      <c r="AS1013" s="31"/>
      <c r="AT1013" s="31"/>
      <c r="AU1013" s="31"/>
      <c r="AV1013" s="31"/>
      <c r="AW1013" s="31"/>
      <c r="AX1013" s="31"/>
      <c r="AY1013" s="31"/>
      <c r="AZ1013" s="31"/>
      <c r="BA1013" s="31"/>
    </row>
    <row r="1014" spans="1:53" s="21" customFormat="1" ht="20.100000000000001" customHeight="1" x14ac:dyDescent="0.2">
      <c r="A1014" s="27" t="s">
        <v>121</v>
      </c>
      <c r="B1014" s="28" t="s">
        <v>294</v>
      </c>
      <c r="C1014" s="27" t="s">
        <v>602</v>
      </c>
      <c r="D1014" s="27" t="s">
        <v>2153</v>
      </c>
      <c r="E1014" s="27" t="s">
        <v>7</v>
      </c>
      <c r="F1014" s="27" t="s">
        <v>6507</v>
      </c>
      <c r="G1014" s="27" t="s">
        <v>7274</v>
      </c>
      <c r="H1014" s="27" t="s">
        <v>7072</v>
      </c>
      <c r="I1014" s="29">
        <v>80000</v>
      </c>
      <c r="J1014" s="27" t="s">
        <v>6510</v>
      </c>
      <c r="K1014" s="27" t="s">
        <v>11941</v>
      </c>
      <c r="L1014" s="27" t="s">
        <v>7051</v>
      </c>
      <c r="M1014" s="30" t="s">
        <v>6531</v>
      </c>
      <c r="N1014" s="27" t="s">
        <v>7275</v>
      </c>
      <c r="O1014" s="23">
        <v>52299.31</v>
      </c>
      <c r="P1014" s="23">
        <v>29260.98</v>
      </c>
      <c r="Q1014" s="23">
        <v>0</v>
      </c>
      <c r="R1014" s="24">
        <v>132309.26999999999</v>
      </c>
      <c r="S1014" s="25">
        <v>0</v>
      </c>
      <c r="T1014" s="32"/>
      <c r="U1014" s="22" t="str">
        <f>IFERROR(VLOOKUP(B1014,[1]Planilha1!$A$1:$B$34,2,FALSE),"Liberado")</f>
        <v>Pendente Revisão Trabalhista</v>
      </c>
      <c r="V1014" s="31"/>
      <c r="W1014" s="31"/>
      <c r="X1014" s="31"/>
      <c r="Y1014" s="31"/>
      <c r="Z1014" s="31"/>
      <c r="AA1014" s="31"/>
      <c r="AB1014" s="31"/>
      <c r="AC1014" s="31"/>
      <c r="AD1014" s="31"/>
      <c r="AE1014" s="31"/>
      <c r="AF1014" s="31"/>
      <c r="AG1014" s="31"/>
      <c r="AH1014" s="31"/>
      <c r="AI1014" s="31"/>
      <c r="AJ1014" s="31"/>
      <c r="AK1014" s="31"/>
      <c r="AL1014" s="31"/>
      <c r="AM1014" s="31"/>
      <c r="AN1014" s="31"/>
      <c r="AO1014" s="31"/>
      <c r="AP1014" s="31"/>
      <c r="AQ1014" s="31"/>
      <c r="AR1014" s="31"/>
      <c r="AS1014" s="31"/>
      <c r="AT1014" s="31"/>
      <c r="AU1014" s="31"/>
      <c r="AV1014" s="31"/>
      <c r="AW1014" s="31"/>
      <c r="AX1014" s="31"/>
      <c r="AY1014" s="31"/>
      <c r="AZ1014" s="31"/>
      <c r="BA1014" s="31"/>
    </row>
    <row r="1015" spans="1:53" s="21" customFormat="1" ht="20.100000000000001" customHeight="1" x14ac:dyDescent="0.2">
      <c r="A1015" s="27" t="s">
        <v>121</v>
      </c>
      <c r="B1015" s="28" t="s">
        <v>294</v>
      </c>
      <c r="C1015" s="27" t="s">
        <v>574</v>
      </c>
      <c r="D1015" s="27" t="s">
        <v>2155</v>
      </c>
      <c r="E1015" s="27" t="s">
        <v>7</v>
      </c>
      <c r="F1015" s="27" t="s">
        <v>6507</v>
      </c>
      <c r="G1015" s="27" t="s">
        <v>7277</v>
      </c>
      <c r="H1015" s="27" t="s">
        <v>7278</v>
      </c>
      <c r="I1015" s="29">
        <v>200000</v>
      </c>
      <c r="J1015" s="27" t="s">
        <v>6510</v>
      </c>
      <c r="K1015" s="27" t="s">
        <v>11944</v>
      </c>
      <c r="L1015" s="27" t="s">
        <v>7265</v>
      </c>
      <c r="M1015" s="30" t="s">
        <v>6531</v>
      </c>
      <c r="N1015" s="27" t="s">
        <v>7097</v>
      </c>
      <c r="O1015" s="23">
        <v>43752.56</v>
      </c>
      <c r="P1015" s="23">
        <v>0</v>
      </c>
      <c r="Q1015" s="23">
        <v>0</v>
      </c>
      <c r="R1015" s="24">
        <v>8183.06</v>
      </c>
      <c r="S1015" s="25">
        <v>0</v>
      </c>
      <c r="T1015" s="32"/>
      <c r="U1015" s="22" t="str">
        <f>IFERROR(VLOOKUP(B1015,[1]Planilha1!$A$1:$B$34,2,FALSE),"Liberado")</f>
        <v>Pendente Revisão Trabalhista</v>
      </c>
      <c r="V1015" s="31"/>
      <c r="W1015" s="31"/>
      <c r="X1015" s="31"/>
      <c r="Y1015" s="31"/>
      <c r="Z1015" s="31"/>
      <c r="AA1015" s="31"/>
      <c r="AB1015" s="31"/>
      <c r="AC1015" s="31"/>
      <c r="AD1015" s="31"/>
      <c r="AE1015" s="31"/>
      <c r="AF1015" s="31"/>
      <c r="AG1015" s="31"/>
      <c r="AH1015" s="31"/>
      <c r="AI1015" s="31"/>
      <c r="AJ1015" s="31"/>
      <c r="AK1015" s="31"/>
      <c r="AL1015" s="31"/>
      <c r="AM1015" s="31"/>
      <c r="AN1015" s="31"/>
      <c r="AO1015" s="31"/>
      <c r="AP1015" s="31"/>
      <c r="AQ1015" s="31"/>
      <c r="AR1015" s="31"/>
      <c r="AS1015" s="31"/>
      <c r="AT1015" s="31"/>
      <c r="AU1015" s="31"/>
      <c r="AV1015" s="31"/>
      <c r="AW1015" s="31"/>
      <c r="AX1015" s="31"/>
      <c r="AY1015" s="31"/>
      <c r="AZ1015" s="31"/>
      <c r="BA1015" s="31"/>
    </row>
    <row r="1016" spans="1:53" s="21" customFormat="1" ht="20.100000000000001" customHeight="1" x14ac:dyDescent="0.2">
      <c r="A1016" s="27" t="s">
        <v>121</v>
      </c>
      <c r="B1016" s="28" t="s">
        <v>294</v>
      </c>
      <c r="C1016" s="27" t="s">
        <v>574</v>
      </c>
      <c r="D1016" s="27" t="s">
        <v>2157</v>
      </c>
      <c r="E1016" s="27" t="s">
        <v>7</v>
      </c>
      <c r="F1016" s="27" t="s">
        <v>6507</v>
      </c>
      <c r="G1016" s="27" t="s">
        <v>7282</v>
      </c>
      <c r="H1016" s="27" t="s">
        <v>7278</v>
      </c>
      <c r="I1016" s="29">
        <v>100000</v>
      </c>
      <c r="J1016" s="27" t="s">
        <v>6510</v>
      </c>
      <c r="K1016" s="27" t="s">
        <v>11946</v>
      </c>
      <c r="L1016" s="27" t="s">
        <v>6684</v>
      </c>
      <c r="M1016" s="30" t="s">
        <v>6531</v>
      </c>
      <c r="N1016" s="27" t="s">
        <v>7097</v>
      </c>
      <c r="O1016" s="23">
        <v>8081.77</v>
      </c>
      <c r="P1016" s="23">
        <v>0</v>
      </c>
      <c r="Q1016" s="23">
        <v>0</v>
      </c>
      <c r="R1016" s="24">
        <v>8183.06</v>
      </c>
      <c r="S1016" s="25">
        <v>0</v>
      </c>
      <c r="T1016" s="32"/>
      <c r="U1016" s="22" t="str">
        <f>IFERROR(VLOOKUP(B1016,[1]Planilha1!$A$1:$B$34,2,FALSE),"Liberado")</f>
        <v>Pendente Revisão Trabalhista</v>
      </c>
      <c r="V1016" s="31"/>
      <c r="W1016" s="31"/>
      <c r="X1016" s="31"/>
      <c r="Y1016" s="31"/>
      <c r="Z1016" s="31"/>
      <c r="AA1016" s="31"/>
      <c r="AB1016" s="31"/>
      <c r="AC1016" s="31"/>
      <c r="AD1016" s="31"/>
      <c r="AE1016" s="31"/>
      <c r="AF1016" s="31"/>
      <c r="AG1016" s="31"/>
      <c r="AH1016" s="31"/>
      <c r="AI1016" s="31"/>
      <c r="AJ1016" s="31"/>
      <c r="AK1016" s="31"/>
      <c r="AL1016" s="31"/>
      <c r="AM1016" s="31"/>
      <c r="AN1016" s="31"/>
      <c r="AO1016" s="31"/>
      <c r="AP1016" s="31"/>
      <c r="AQ1016" s="31"/>
      <c r="AR1016" s="31"/>
      <c r="AS1016" s="31"/>
      <c r="AT1016" s="31"/>
      <c r="AU1016" s="31"/>
      <c r="AV1016" s="31"/>
      <c r="AW1016" s="31"/>
      <c r="AX1016" s="31"/>
      <c r="AY1016" s="31"/>
      <c r="AZ1016" s="31"/>
      <c r="BA1016" s="31"/>
    </row>
    <row r="1017" spans="1:53" s="21" customFormat="1" ht="20.100000000000001" customHeight="1" x14ac:dyDescent="0.2">
      <c r="A1017" s="27" t="s">
        <v>121</v>
      </c>
      <c r="B1017" s="28" t="s">
        <v>294</v>
      </c>
      <c r="C1017" s="27" t="s">
        <v>574</v>
      </c>
      <c r="D1017" s="27" t="s">
        <v>2168</v>
      </c>
      <c r="E1017" s="27" t="s">
        <v>7</v>
      </c>
      <c r="F1017" s="27" t="s">
        <v>6507</v>
      </c>
      <c r="G1017" s="27" t="s">
        <v>7298</v>
      </c>
      <c r="H1017" s="27" t="s">
        <v>7278</v>
      </c>
      <c r="I1017" s="29">
        <v>200000</v>
      </c>
      <c r="J1017" s="27" t="s">
        <v>6510</v>
      </c>
      <c r="K1017" s="27" t="s">
        <v>11965</v>
      </c>
      <c r="L1017" s="27" t="s">
        <v>7038</v>
      </c>
      <c r="M1017" s="30" t="s">
        <v>6531</v>
      </c>
      <c r="N1017" s="27" t="s">
        <v>7299</v>
      </c>
      <c r="O1017" s="23">
        <v>34269.96</v>
      </c>
      <c r="P1017" s="23">
        <v>0</v>
      </c>
      <c r="Q1017" s="23">
        <v>0</v>
      </c>
      <c r="R1017" s="24">
        <v>8183.06</v>
      </c>
      <c r="S1017" s="25">
        <v>0</v>
      </c>
      <c r="T1017" s="32"/>
      <c r="U1017" s="22" t="str">
        <f>IFERROR(VLOOKUP(B1017,[1]Planilha1!$A$1:$B$34,2,FALSE),"Liberado")</f>
        <v>Pendente Revisão Trabalhista</v>
      </c>
      <c r="V1017" s="31"/>
      <c r="W1017" s="31"/>
      <c r="X1017" s="31"/>
      <c r="Y1017" s="31"/>
      <c r="Z1017" s="31"/>
      <c r="AA1017" s="31"/>
      <c r="AB1017" s="31"/>
      <c r="AC1017" s="31"/>
      <c r="AD1017" s="31"/>
      <c r="AE1017" s="31"/>
      <c r="AF1017" s="31"/>
      <c r="AG1017" s="31"/>
      <c r="AH1017" s="31"/>
      <c r="AI1017" s="31"/>
      <c r="AJ1017" s="31"/>
      <c r="AK1017" s="31"/>
      <c r="AL1017" s="31"/>
      <c r="AM1017" s="31"/>
      <c r="AN1017" s="31"/>
      <c r="AO1017" s="31"/>
      <c r="AP1017" s="31"/>
      <c r="AQ1017" s="31"/>
      <c r="AR1017" s="31"/>
      <c r="AS1017" s="31"/>
      <c r="AT1017" s="31"/>
      <c r="AU1017" s="31"/>
      <c r="AV1017" s="31"/>
      <c r="AW1017" s="31"/>
      <c r="AX1017" s="31"/>
      <c r="AY1017" s="31"/>
      <c r="AZ1017" s="31"/>
      <c r="BA1017" s="31"/>
    </row>
    <row r="1018" spans="1:53" s="21" customFormat="1" ht="20.100000000000001" customHeight="1" x14ac:dyDescent="0.2">
      <c r="A1018" s="27" t="s">
        <v>121</v>
      </c>
      <c r="B1018" s="28" t="s">
        <v>294</v>
      </c>
      <c r="C1018" s="27" t="s">
        <v>574</v>
      </c>
      <c r="D1018" s="27" t="s">
        <v>2169</v>
      </c>
      <c r="E1018" s="27" t="s">
        <v>7</v>
      </c>
      <c r="F1018" s="27" t="s">
        <v>6507</v>
      </c>
      <c r="G1018" s="27" t="s">
        <v>7300</v>
      </c>
      <c r="H1018" s="27" t="s">
        <v>7278</v>
      </c>
      <c r="I1018" s="29">
        <v>200000</v>
      </c>
      <c r="J1018" s="27" t="s">
        <v>6510</v>
      </c>
      <c r="K1018" s="27" t="s">
        <v>11966</v>
      </c>
      <c r="L1018" s="27" t="s">
        <v>6684</v>
      </c>
      <c r="M1018" s="30" t="s">
        <v>6531</v>
      </c>
      <c r="N1018" s="27" t="s">
        <v>7097</v>
      </c>
      <c r="O1018" s="23">
        <v>31386.44</v>
      </c>
      <c r="P1018" s="23">
        <v>0</v>
      </c>
      <c r="Q1018" s="23">
        <v>0</v>
      </c>
      <c r="R1018" s="24">
        <v>8183.06</v>
      </c>
      <c r="S1018" s="25">
        <v>0</v>
      </c>
      <c r="T1018" s="32"/>
      <c r="U1018" s="22" t="str">
        <f>IFERROR(VLOOKUP(B1018,[1]Planilha1!$A$1:$B$34,2,FALSE),"Liberado")</f>
        <v>Pendente Revisão Trabalhista</v>
      </c>
      <c r="V1018" s="31"/>
      <c r="W1018" s="31"/>
      <c r="X1018" s="31"/>
      <c r="Y1018" s="31"/>
      <c r="Z1018" s="31"/>
      <c r="AA1018" s="31"/>
      <c r="AB1018" s="31"/>
      <c r="AC1018" s="31"/>
      <c r="AD1018" s="31"/>
      <c r="AE1018" s="31"/>
      <c r="AF1018" s="31"/>
      <c r="AG1018" s="31"/>
      <c r="AH1018" s="31"/>
      <c r="AI1018" s="31"/>
      <c r="AJ1018" s="31"/>
      <c r="AK1018" s="31"/>
      <c r="AL1018" s="31"/>
      <c r="AM1018" s="31"/>
      <c r="AN1018" s="31"/>
      <c r="AO1018" s="31"/>
      <c r="AP1018" s="31"/>
      <c r="AQ1018" s="31"/>
      <c r="AR1018" s="31"/>
      <c r="AS1018" s="31"/>
      <c r="AT1018" s="31"/>
      <c r="AU1018" s="31"/>
      <c r="AV1018" s="31"/>
      <c r="AW1018" s="31"/>
      <c r="AX1018" s="31"/>
      <c r="AY1018" s="31"/>
      <c r="AZ1018" s="31"/>
      <c r="BA1018" s="31"/>
    </row>
    <row r="1019" spans="1:53" s="21" customFormat="1" ht="20.100000000000001" customHeight="1" x14ac:dyDescent="0.2">
      <c r="A1019" s="27" t="s">
        <v>121</v>
      </c>
      <c r="B1019" s="28" t="s">
        <v>294</v>
      </c>
      <c r="C1019" s="27" t="s">
        <v>751</v>
      </c>
      <c r="D1019" s="27" t="s">
        <v>2171</v>
      </c>
      <c r="E1019" s="27" t="s">
        <v>7</v>
      </c>
      <c r="F1019" s="27" t="s">
        <v>6507</v>
      </c>
      <c r="G1019" s="27" t="s">
        <v>11968</v>
      </c>
      <c r="H1019" s="27" t="s">
        <v>6555</v>
      </c>
      <c r="I1019" s="29">
        <v>30000</v>
      </c>
      <c r="J1019" s="27" t="s">
        <v>6510</v>
      </c>
      <c r="K1019" s="27" t="s">
        <v>11969</v>
      </c>
      <c r="L1019" s="27" t="s">
        <v>7104</v>
      </c>
      <c r="M1019" s="30">
        <v>41296</v>
      </c>
      <c r="N1019" s="27" t="s">
        <v>7304</v>
      </c>
      <c r="O1019" s="23">
        <v>119600.48</v>
      </c>
      <c r="P1019" s="23">
        <v>56744.75</v>
      </c>
      <c r="Q1019" s="23">
        <v>0</v>
      </c>
      <c r="R1019" s="24">
        <v>22029.759999999998</v>
      </c>
      <c r="S1019" s="25">
        <v>0</v>
      </c>
      <c r="T1019" s="32"/>
      <c r="U1019" s="22" t="str">
        <f>IFERROR(VLOOKUP(B1019,[1]Planilha1!$A$1:$B$34,2,FALSE),"Liberado")</f>
        <v>Pendente Revisão Trabalhista</v>
      </c>
      <c r="V1019" s="31"/>
      <c r="W1019" s="31"/>
      <c r="X1019" s="31"/>
      <c r="Y1019" s="31"/>
      <c r="Z1019" s="31"/>
      <c r="AA1019" s="31"/>
      <c r="AB1019" s="31"/>
      <c r="AC1019" s="31"/>
      <c r="AD1019" s="31"/>
      <c r="AE1019" s="31"/>
      <c r="AF1019" s="31"/>
      <c r="AG1019" s="31"/>
      <c r="AH1019" s="31"/>
      <c r="AI1019" s="31"/>
      <c r="AJ1019" s="31"/>
      <c r="AK1019" s="31"/>
      <c r="AL1019" s="31"/>
      <c r="AM1019" s="31"/>
      <c r="AN1019" s="31"/>
      <c r="AO1019" s="31"/>
      <c r="AP1019" s="31"/>
      <c r="AQ1019" s="31"/>
      <c r="AR1019" s="31"/>
      <c r="AS1019" s="31"/>
      <c r="AT1019" s="31"/>
      <c r="AU1019" s="31"/>
      <c r="AV1019" s="31"/>
      <c r="AW1019" s="31"/>
      <c r="AX1019" s="31"/>
      <c r="AY1019" s="31"/>
      <c r="AZ1019" s="31"/>
      <c r="BA1019" s="31"/>
    </row>
    <row r="1020" spans="1:53" s="21" customFormat="1" ht="20.100000000000001" customHeight="1" x14ac:dyDescent="0.2">
      <c r="A1020" s="27" t="s">
        <v>121</v>
      </c>
      <c r="B1020" s="28" t="s">
        <v>294</v>
      </c>
      <c r="C1020" s="27" t="s">
        <v>574</v>
      </c>
      <c r="D1020" s="27" t="s">
        <v>2173</v>
      </c>
      <c r="E1020" s="27" t="s">
        <v>7</v>
      </c>
      <c r="F1020" s="27" t="s">
        <v>6507</v>
      </c>
      <c r="G1020" s="27" t="s">
        <v>7306</v>
      </c>
      <c r="H1020" s="27" t="s">
        <v>7278</v>
      </c>
      <c r="I1020" s="29">
        <v>100000</v>
      </c>
      <c r="J1020" s="27" t="s">
        <v>6510</v>
      </c>
      <c r="K1020" s="27" t="s">
        <v>11973</v>
      </c>
      <c r="L1020" s="27" t="s">
        <v>6673</v>
      </c>
      <c r="M1020" s="30" t="s">
        <v>6531</v>
      </c>
      <c r="N1020" s="27" t="s">
        <v>7307</v>
      </c>
      <c r="O1020" s="23">
        <v>23083.14</v>
      </c>
      <c r="P1020" s="23">
        <v>0</v>
      </c>
      <c r="Q1020" s="23">
        <v>0</v>
      </c>
      <c r="R1020" s="24">
        <v>41562.49</v>
      </c>
      <c r="S1020" s="25">
        <v>0</v>
      </c>
      <c r="T1020" s="32"/>
      <c r="U1020" s="22" t="str">
        <f>IFERROR(VLOOKUP(B1020,[1]Planilha1!$A$1:$B$34,2,FALSE),"Liberado")</f>
        <v>Pendente Revisão Trabalhista</v>
      </c>
      <c r="V1020" s="31"/>
      <c r="W1020" s="31"/>
      <c r="X1020" s="31"/>
      <c r="Y1020" s="31"/>
      <c r="Z1020" s="31"/>
      <c r="AA1020" s="31"/>
      <c r="AB1020" s="31"/>
      <c r="AC1020" s="31"/>
      <c r="AD1020" s="31"/>
      <c r="AE1020" s="31"/>
      <c r="AF1020" s="31"/>
      <c r="AG1020" s="31"/>
      <c r="AH1020" s="31"/>
      <c r="AI1020" s="31"/>
      <c r="AJ1020" s="31"/>
      <c r="AK1020" s="31"/>
      <c r="AL1020" s="31"/>
      <c r="AM1020" s="31"/>
      <c r="AN1020" s="31"/>
      <c r="AO1020" s="31"/>
      <c r="AP1020" s="31"/>
      <c r="AQ1020" s="31"/>
      <c r="AR1020" s="31"/>
      <c r="AS1020" s="31"/>
      <c r="AT1020" s="31"/>
      <c r="AU1020" s="31"/>
      <c r="AV1020" s="31"/>
      <c r="AW1020" s="31"/>
      <c r="AX1020" s="31"/>
      <c r="AY1020" s="31"/>
      <c r="AZ1020" s="31"/>
      <c r="BA1020" s="31"/>
    </row>
    <row r="1021" spans="1:53" s="21" customFormat="1" ht="20.100000000000001" customHeight="1" x14ac:dyDescent="0.2">
      <c r="A1021" s="27" t="s">
        <v>121</v>
      </c>
      <c r="B1021" s="28" t="s">
        <v>294</v>
      </c>
      <c r="C1021" s="27" t="s">
        <v>574</v>
      </c>
      <c r="D1021" s="27" t="s">
        <v>2176</v>
      </c>
      <c r="E1021" s="27" t="s">
        <v>7</v>
      </c>
      <c r="F1021" s="27" t="s">
        <v>6507</v>
      </c>
      <c r="G1021" s="27" t="s">
        <v>7309</v>
      </c>
      <c r="H1021" s="27" t="s">
        <v>7278</v>
      </c>
      <c r="I1021" s="29">
        <v>300000</v>
      </c>
      <c r="J1021" s="27" t="s">
        <v>6510</v>
      </c>
      <c r="K1021" s="27" t="s">
        <v>11978</v>
      </c>
      <c r="L1021" s="27" t="s">
        <v>6585</v>
      </c>
      <c r="M1021" s="30">
        <v>41219</v>
      </c>
      <c r="N1021" s="27" t="s">
        <v>7310</v>
      </c>
      <c r="O1021" s="23">
        <v>47047.46</v>
      </c>
      <c r="P1021" s="23">
        <v>3859.36</v>
      </c>
      <c r="Q1021" s="23">
        <v>0</v>
      </c>
      <c r="R1021" s="24">
        <v>8183.06</v>
      </c>
      <c r="S1021" s="25">
        <v>0</v>
      </c>
      <c r="T1021" s="32"/>
      <c r="U1021" s="22" t="str">
        <f>IFERROR(VLOOKUP(B1021,[1]Planilha1!$A$1:$B$34,2,FALSE),"Liberado")</f>
        <v>Pendente Revisão Trabalhista</v>
      </c>
      <c r="V1021" s="31"/>
      <c r="W1021" s="31"/>
      <c r="X1021" s="31"/>
      <c r="Y1021" s="31"/>
      <c r="Z1021" s="31"/>
      <c r="AA1021" s="31"/>
      <c r="AB1021" s="31"/>
      <c r="AC1021" s="31"/>
      <c r="AD1021" s="31"/>
      <c r="AE1021" s="31"/>
      <c r="AF1021" s="31"/>
      <c r="AG1021" s="31"/>
      <c r="AH1021" s="31"/>
      <c r="AI1021" s="31"/>
      <c r="AJ1021" s="31"/>
      <c r="AK1021" s="31"/>
      <c r="AL1021" s="31"/>
      <c r="AM1021" s="31"/>
      <c r="AN1021" s="31"/>
      <c r="AO1021" s="31"/>
      <c r="AP1021" s="31"/>
      <c r="AQ1021" s="31"/>
      <c r="AR1021" s="31"/>
      <c r="AS1021" s="31"/>
      <c r="AT1021" s="31"/>
      <c r="AU1021" s="31"/>
      <c r="AV1021" s="31"/>
      <c r="AW1021" s="31"/>
      <c r="AX1021" s="31"/>
      <c r="AY1021" s="31"/>
      <c r="AZ1021" s="31"/>
      <c r="BA1021" s="31"/>
    </row>
    <row r="1022" spans="1:53" s="21" customFormat="1" ht="20.100000000000001" customHeight="1" x14ac:dyDescent="0.2">
      <c r="A1022" s="27" t="s">
        <v>121</v>
      </c>
      <c r="B1022" s="28" t="s">
        <v>294</v>
      </c>
      <c r="C1022" s="27" t="s">
        <v>574</v>
      </c>
      <c r="D1022" s="27" t="s">
        <v>2199</v>
      </c>
      <c r="E1022" s="27" t="s">
        <v>7</v>
      </c>
      <c r="F1022" s="27" t="s">
        <v>6507</v>
      </c>
      <c r="G1022" s="27" t="s">
        <v>7348</v>
      </c>
      <c r="H1022" s="27" t="s">
        <v>7072</v>
      </c>
      <c r="I1022" s="29">
        <v>120000</v>
      </c>
      <c r="J1022" s="27" t="s">
        <v>6510</v>
      </c>
      <c r="K1022" s="27" t="s">
        <v>12012</v>
      </c>
      <c r="L1022" s="27" t="s">
        <v>7038</v>
      </c>
      <c r="M1022" s="30">
        <v>41115</v>
      </c>
      <c r="N1022" s="27" t="s">
        <v>7349</v>
      </c>
      <c r="O1022" s="33">
        <v>107818.08</v>
      </c>
      <c r="P1022" s="33">
        <v>58192.67</v>
      </c>
      <c r="Q1022" s="33">
        <v>0</v>
      </c>
      <c r="R1022" s="29">
        <v>20714.419999999998</v>
      </c>
      <c r="S1022" s="29">
        <v>0</v>
      </c>
      <c r="T1022" s="32"/>
      <c r="U1022" s="22" t="str">
        <f>IFERROR(VLOOKUP(B1022,[1]Planilha1!$A$1:$B$34,2,FALSE),"Liberado")</f>
        <v>Pendente Revisão Trabalhista</v>
      </c>
      <c r="V1022" s="31"/>
      <c r="W1022" s="31"/>
      <c r="X1022" s="31"/>
      <c r="Y1022" s="31"/>
      <c r="Z1022" s="31"/>
      <c r="AA1022" s="31"/>
      <c r="AB1022" s="31"/>
      <c r="AC1022" s="31"/>
      <c r="AD1022" s="31"/>
      <c r="AE1022" s="31"/>
      <c r="AF1022" s="31"/>
      <c r="AG1022" s="31"/>
      <c r="AH1022" s="31"/>
      <c r="AI1022" s="31"/>
      <c r="AJ1022" s="31"/>
      <c r="AK1022" s="31"/>
      <c r="AL1022" s="31"/>
      <c r="AM1022" s="31"/>
      <c r="AN1022" s="31"/>
      <c r="AO1022" s="31"/>
      <c r="AP1022" s="31"/>
      <c r="AQ1022" s="31"/>
      <c r="AR1022" s="31"/>
      <c r="AS1022" s="31"/>
      <c r="AT1022" s="31"/>
      <c r="AU1022" s="31"/>
      <c r="AV1022" s="31"/>
      <c r="AW1022" s="31"/>
      <c r="AX1022" s="31"/>
      <c r="AY1022" s="31"/>
      <c r="AZ1022" s="31"/>
      <c r="BA1022" s="31"/>
    </row>
    <row r="1023" spans="1:53" s="21" customFormat="1" ht="20.100000000000001" customHeight="1" x14ac:dyDescent="0.2">
      <c r="A1023" s="40" t="s">
        <v>121</v>
      </c>
      <c r="B1023" s="41" t="s">
        <v>294</v>
      </c>
      <c r="C1023" s="14">
        <v>1</v>
      </c>
      <c r="D1023" s="40" t="s">
        <v>2221</v>
      </c>
      <c r="E1023" s="42" t="s">
        <v>2220</v>
      </c>
      <c r="F1023" s="43" t="s">
        <v>7389</v>
      </c>
      <c r="G1023" s="36" t="s">
        <v>7464</v>
      </c>
      <c r="H1023" s="40" t="s">
        <v>2221</v>
      </c>
      <c r="I1023" s="44">
        <v>13714.72</v>
      </c>
      <c r="J1023" s="40" t="s">
        <v>7391</v>
      </c>
      <c r="K1023" s="40" t="s">
        <v>7401</v>
      </c>
      <c r="L1023" s="40" t="s">
        <v>7431</v>
      </c>
      <c r="M1023" s="42" t="s">
        <v>40</v>
      </c>
      <c r="N1023" s="40" t="s">
        <v>7852</v>
      </c>
      <c r="O1023" s="23">
        <v>0</v>
      </c>
      <c r="P1023" s="23">
        <v>13714.72</v>
      </c>
      <c r="Q1023" s="23">
        <v>0</v>
      </c>
      <c r="R1023" s="24">
        <v>0</v>
      </c>
      <c r="S1023" s="25">
        <v>0</v>
      </c>
      <c r="T1023" s="32"/>
      <c r="U1023" s="22" t="str">
        <f>IFERROR(VLOOKUP(B1023,[1]Planilha1!$A$1:$B$34,2,FALSE),"Liberado")</f>
        <v>Pendente Revisão Trabalhista</v>
      </c>
      <c r="V1023" s="45"/>
      <c r="W1023" s="45"/>
      <c r="X1023" s="45"/>
      <c r="Y1023" s="45"/>
      <c r="Z1023" s="45"/>
      <c r="AA1023" s="45"/>
      <c r="AB1023" s="45"/>
      <c r="AC1023" s="45"/>
      <c r="AD1023" s="45"/>
      <c r="AE1023" s="45"/>
      <c r="AF1023" s="45"/>
      <c r="AG1023" s="45"/>
      <c r="AH1023" s="45"/>
      <c r="AI1023" s="45"/>
      <c r="AJ1023" s="45"/>
      <c r="AK1023" s="45"/>
      <c r="AL1023" s="45"/>
      <c r="AM1023" s="45"/>
      <c r="AN1023" s="45"/>
      <c r="AO1023" s="45"/>
      <c r="AP1023" s="45"/>
      <c r="AQ1023" s="45"/>
      <c r="AR1023" s="45"/>
      <c r="AS1023" s="45"/>
      <c r="AT1023" s="45"/>
      <c r="AU1023" s="45"/>
      <c r="AV1023" s="45"/>
      <c r="AW1023" s="45"/>
      <c r="AX1023" s="45"/>
      <c r="AY1023" s="45"/>
      <c r="AZ1023" s="45"/>
      <c r="BA1023" s="45"/>
    </row>
    <row r="1024" spans="1:53" s="21" customFormat="1" ht="20.100000000000001" customHeight="1" x14ac:dyDescent="0.2">
      <c r="A1024" s="40" t="s">
        <v>121</v>
      </c>
      <c r="B1024" s="41" t="s">
        <v>294</v>
      </c>
      <c r="C1024" s="14">
        <v>1</v>
      </c>
      <c r="D1024" s="40" t="s">
        <v>2221</v>
      </c>
      <c r="E1024" s="42" t="s">
        <v>2220</v>
      </c>
      <c r="F1024" s="43" t="s">
        <v>7389</v>
      </c>
      <c r="G1024" s="36" t="s">
        <v>7465</v>
      </c>
      <c r="H1024" s="40" t="s">
        <v>2221</v>
      </c>
      <c r="I1024" s="44">
        <v>16325.67</v>
      </c>
      <c r="J1024" s="40" t="s">
        <v>7391</v>
      </c>
      <c r="K1024" s="40" t="s">
        <v>7401</v>
      </c>
      <c r="L1024" s="40" t="s">
        <v>7431</v>
      </c>
      <c r="M1024" s="42" t="s">
        <v>40</v>
      </c>
      <c r="N1024" s="40" t="s">
        <v>7852</v>
      </c>
      <c r="O1024" s="23">
        <v>0</v>
      </c>
      <c r="P1024" s="23">
        <v>16325.67</v>
      </c>
      <c r="Q1024" s="23">
        <v>0</v>
      </c>
      <c r="R1024" s="24">
        <v>0</v>
      </c>
      <c r="S1024" s="25">
        <v>0</v>
      </c>
      <c r="T1024" s="32"/>
      <c r="U1024" s="22" t="str">
        <f>IFERROR(VLOOKUP(B1024,[1]Planilha1!$A$1:$B$34,2,FALSE),"Liberado")</f>
        <v>Pendente Revisão Trabalhista</v>
      </c>
      <c r="V1024" s="45"/>
      <c r="W1024" s="45"/>
      <c r="X1024" s="45"/>
      <c r="Y1024" s="45"/>
      <c r="Z1024" s="45"/>
      <c r="AA1024" s="45"/>
      <c r="AB1024" s="45"/>
      <c r="AC1024" s="45"/>
      <c r="AD1024" s="45"/>
      <c r="AE1024" s="45"/>
      <c r="AF1024" s="45"/>
      <c r="AG1024" s="45"/>
      <c r="AH1024" s="45"/>
      <c r="AI1024" s="45"/>
      <c r="AJ1024" s="45"/>
      <c r="AK1024" s="45"/>
      <c r="AL1024" s="45"/>
      <c r="AM1024" s="45"/>
      <c r="AN1024" s="45"/>
      <c r="AO1024" s="45"/>
      <c r="AP1024" s="45"/>
      <c r="AQ1024" s="45"/>
      <c r="AR1024" s="45"/>
      <c r="AS1024" s="45"/>
      <c r="AT1024" s="45"/>
      <c r="AU1024" s="45"/>
      <c r="AV1024" s="45"/>
      <c r="AW1024" s="45"/>
      <c r="AX1024" s="45"/>
      <c r="AY1024" s="45"/>
      <c r="AZ1024" s="45"/>
      <c r="BA1024" s="45"/>
    </row>
    <row r="1025" spans="1:53" s="21" customFormat="1" ht="20.100000000000001" customHeight="1" x14ac:dyDescent="0.2">
      <c r="A1025" s="40" t="s">
        <v>121</v>
      </c>
      <c r="B1025" s="41" t="s">
        <v>294</v>
      </c>
      <c r="C1025" s="14">
        <v>1</v>
      </c>
      <c r="D1025" s="40" t="s">
        <v>2227</v>
      </c>
      <c r="E1025" s="42" t="s">
        <v>2220</v>
      </c>
      <c r="F1025" s="43" t="s">
        <v>7389</v>
      </c>
      <c r="G1025" s="36" t="s">
        <v>7466</v>
      </c>
      <c r="H1025" s="40" t="s">
        <v>2227</v>
      </c>
      <c r="I1025" s="44">
        <v>6170.76</v>
      </c>
      <c r="J1025" s="40" t="s">
        <v>7391</v>
      </c>
      <c r="K1025" s="40" t="s">
        <v>7450</v>
      </c>
      <c r="L1025" s="40" t="s">
        <v>7467</v>
      </c>
      <c r="M1025" s="42" t="s">
        <v>40</v>
      </c>
      <c r="N1025" s="40" t="s">
        <v>7852</v>
      </c>
      <c r="O1025" s="23">
        <v>0</v>
      </c>
      <c r="P1025" s="23">
        <v>6170.76</v>
      </c>
      <c r="Q1025" s="23">
        <v>0</v>
      </c>
      <c r="R1025" s="24">
        <v>0</v>
      </c>
      <c r="S1025" s="25">
        <v>0</v>
      </c>
      <c r="T1025" s="32"/>
      <c r="U1025" s="22" t="str">
        <f>IFERROR(VLOOKUP(B1025,[1]Planilha1!$A$1:$B$34,2,FALSE),"Liberado")</f>
        <v>Pendente Revisão Trabalhista</v>
      </c>
      <c r="V1025" s="45"/>
      <c r="W1025" s="45"/>
      <c r="X1025" s="45"/>
      <c r="Y1025" s="45"/>
      <c r="Z1025" s="45"/>
      <c r="AA1025" s="45"/>
      <c r="AB1025" s="45"/>
      <c r="AC1025" s="45"/>
      <c r="AD1025" s="45"/>
      <c r="AE1025" s="45"/>
      <c r="AF1025" s="45"/>
      <c r="AG1025" s="45"/>
      <c r="AH1025" s="45"/>
      <c r="AI1025" s="45"/>
      <c r="AJ1025" s="45"/>
      <c r="AK1025" s="45"/>
      <c r="AL1025" s="45"/>
      <c r="AM1025" s="45"/>
      <c r="AN1025" s="45"/>
      <c r="AO1025" s="45"/>
      <c r="AP1025" s="45"/>
      <c r="AQ1025" s="45"/>
      <c r="AR1025" s="45"/>
      <c r="AS1025" s="45"/>
      <c r="AT1025" s="45"/>
      <c r="AU1025" s="45"/>
      <c r="AV1025" s="45"/>
      <c r="AW1025" s="45"/>
      <c r="AX1025" s="45"/>
      <c r="AY1025" s="45"/>
      <c r="AZ1025" s="45"/>
      <c r="BA1025" s="45"/>
    </row>
    <row r="1026" spans="1:53" s="21" customFormat="1" ht="20.100000000000001" customHeight="1" x14ac:dyDescent="0.2">
      <c r="A1026" s="12" t="s">
        <v>105</v>
      </c>
      <c r="B1026" s="18" t="s">
        <v>293</v>
      </c>
      <c r="C1026" s="12" t="s">
        <v>318</v>
      </c>
      <c r="D1026" s="12" t="s">
        <v>8280</v>
      </c>
      <c r="E1026" s="19" t="s">
        <v>5</v>
      </c>
      <c r="F1026" s="19" t="s">
        <v>2244</v>
      </c>
      <c r="G1026" s="19" t="s">
        <v>8281</v>
      </c>
      <c r="H1026" s="12" t="s">
        <v>3509</v>
      </c>
      <c r="I1026" s="20">
        <v>10000</v>
      </c>
      <c r="J1026" s="12" t="s">
        <v>2247</v>
      </c>
      <c r="K1026" s="12" t="s">
        <v>8282</v>
      </c>
      <c r="L1026" s="12" t="s">
        <v>2288</v>
      </c>
      <c r="M1026" s="12" t="s">
        <v>8283</v>
      </c>
      <c r="N1026" s="12" t="s">
        <v>8284</v>
      </c>
      <c r="O1026" s="20">
        <v>0</v>
      </c>
      <c r="P1026" s="20">
        <v>8000</v>
      </c>
      <c r="Q1026" s="20">
        <v>0</v>
      </c>
      <c r="R1026" s="20">
        <v>0</v>
      </c>
      <c r="S1026" s="20">
        <v>0</v>
      </c>
      <c r="U1026" s="22" t="str">
        <f>IFERROR(VLOOKUP(B1026,[1]Planilha1!$A$1:$B$34,2,FALSE),"Liberado")</f>
        <v>Liberado</v>
      </c>
    </row>
    <row r="1027" spans="1:53" s="21" customFormat="1" ht="20.100000000000001" customHeight="1" x14ac:dyDescent="0.2">
      <c r="A1027" s="12" t="s">
        <v>105</v>
      </c>
      <c r="B1027" s="18" t="s">
        <v>293</v>
      </c>
      <c r="C1027" s="12" t="s">
        <v>318</v>
      </c>
      <c r="D1027" s="12" t="s">
        <v>8285</v>
      </c>
      <c r="E1027" s="19" t="s">
        <v>5</v>
      </c>
      <c r="F1027" s="19" t="s">
        <v>2244</v>
      </c>
      <c r="G1027" s="19" t="s">
        <v>8286</v>
      </c>
      <c r="H1027" s="12" t="s">
        <v>3509</v>
      </c>
      <c r="I1027" s="20">
        <v>10000</v>
      </c>
      <c r="J1027" s="12" t="s">
        <v>2247</v>
      </c>
      <c r="K1027" s="12" t="s">
        <v>8287</v>
      </c>
      <c r="L1027" s="12" t="s">
        <v>2288</v>
      </c>
      <c r="M1027" s="12" t="s">
        <v>8288</v>
      </c>
      <c r="N1027" s="12" t="s">
        <v>8289</v>
      </c>
      <c r="O1027" s="20">
        <v>0</v>
      </c>
      <c r="P1027" s="20">
        <v>8000</v>
      </c>
      <c r="Q1027" s="20">
        <v>0</v>
      </c>
      <c r="R1027" s="20">
        <v>0</v>
      </c>
      <c r="S1027" s="20">
        <v>0</v>
      </c>
      <c r="U1027" s="22" t="str">
        <f>IFERROR(VLOOKUP(B1027,[1]Planilha1!$A$1:$B$34,2,FALSE),"Liberado")</f>
        <v>Liberado</v>
      </c>
    </row>
    <row r="1028" spans="1:53" s="21" customFormat="1" ht="20.100000000000001" customHeight="1" x14ac:dyDescent="0.2">
      <c r="A1028" s="12" t="s">
        <v>105</v>
      </c>
      <c r="B1028" s="18" t="s">
        <v>293</v>
      </c>
      <c r="C1028" s="12" t="s">
        <v>634</v>
      </c>
      <c r="D1028" s="12" t="s">
        <v>642</v>
      </c>
      <c r="E1028" s="19" t="s">
        <v>5</v>
      </c>
      <c r="F1028" s="19" t="s">
        <v>2255</v>
      </c>
      <c r="G1028" s="19" t="s">
        <v>3358</v>
      </c>
      <c r="H1028" s="12" t="s">
        <v>3359</v>
      </c>
      <c r="I1028" s="20">
        <v>2000</v>
      </c>
      <c r="J1028" s="12" t="s">
        <v>2325</v>
      </c>
      <c r="K1028" s="12" t="s">
        <v>3360</v>
      </c>
      <c r="L1028" s="12" t="s">
        <v>2260</v>
      </c>
      <c r="M1028" s="12"/>
      <c r="N1028" s="12" t="s">
        <v>7927</v>
      </c>
      <c r="O1028" s="20">
        <v>0</v>
      </c>
      <c r="P1028" s="20">
        <v>10000</v>
      </c>
      <c r="Q1028" s="20">
        <v>0</v>
      </c>
      <c r="R1028" s="20">
        <v>0</v>
      </c>
      <c r="S1028" s="20">
        <v>1120</v>
      </c>
      <c r="U1028" s="22" t="str">
        <f>IFERROR(VLOOKUP(B1028,[1]Planilha1!$A$1:$B$34,2,FALSE),"Liberado")</f>
        <v>Liberado</v>
      </c>
    </row>
    <row r="1029" spans="1:53" s="21" customFormat="1" ht="20.100000000000001" customHeight="1" x14ac:dyDescent="0.2">
      <c r="A1029" s="12" t="s">
        <v>105</v>
      </c>
      <c r="B1029" s="18" t="s">
        <v>293</v>
      </c>
      <c r="C1029" s="12" t="s">
        <v>634</v>
      </c>
      <c r="D1029" s="12" t="s">
        <v>643</v>
      </c>
      <c r="E1029" s="19" t="s">
        <v>5</v>
      </c>
      <c r="F1029" s="19" t="s">
        <v>10</v>
      </c>
      <c r="G1029" s="19" t="s">
        <v>3361</v>
      </c>
      <c r="H1029" s="12" t="s">
        <v>3359</v>
      </c>
      <c r="I1029" s="20">
        <v>10000</v>
      </c>
      <c r="J1029" s="12" t="s">
        <v>2325</v>
      </c>
      <c r="K1029" s="12" t="s">
        <v>3362</v>
      </c>
      <c r="L1029" s="12" t="s">
        <v>2299</v>
      </c>
      <c r="M1029" s="12"/>
      <c r="N1029" s="12" t="s">
        <v>7927</v>
      </c>
      <c r="O1029" s="20">
        <v>0</v>
      </c>
      <c r="P1029" s="20">
        <v>10000</v>
      </c>
      <c r="Q1029" s="20">
        <v>0</v>
      </c>
      <c r="R1029" s="20">
        <v>0</v>
      </c>
      <c r="S1029" s="20">
        <v>1040</v>
      </c>
      <c r="U1029" s="22" t="str">
        <f>IFERROR(VLOOKUP(B1029,[1]Planilha1!$A$1:$B$34,2,FALSE),"Liberado")</f>
        <v>Liberado</v>
      </c>
    </row>
    <row r="1030" spans="1:53" s="21" customFormat="1" ht="20.100000000000001" customHeight="1" x14ac:dyDescent="0.2">
      <c r="A1030" s="12" t="s">
        <v>105</v>
      </c>
      <c r="B1030" s="18" t="s">
        <v>293</v>
      </c>
      <c r="C1030" s="12" t="s">
        <v>634</v>
      </c>
      <c r="D1030" s="12" t="s">
        <v>646</v>
      </c>
      <c r="E1030" s="19" t="s">
        <v>5</v>
      </c>
      <c r="F1030" s="19" t="s">
        <v>2244</v>
      </c>
      <c r="G1030" s="19" t="s">
        <v>3368</v>
      </c>
      <c r="H1030" s="12" t="s">
        <v>2378</v>
      </c>
      <c r="I1030" s="20">
        <v>480</v>
      </c>
      <c r="J1030" s="12" t="s">
        <v>2264</v>
      </c>
      <c r="K1030" s="12" t="s">
        <v>3369</v>
      </c>
      <c r="L1030" s="12" t="s">
        <v>2349</v>
      </c>
      <c r="M1030" s="12"/>
      <c r="N1030" s="12" t="s">
        <v>2438</v>
      </c>
      <c r="O1030" s="20">
        <v>0</v>
      </c>
      <c r="P1030" s="20">
        <v>10000</v>
      </c>
      <c r="Q1030" s="20">
        <v>0</v>
      </c>
      <c r="R1030" s="20">
        <v>0</v>
      </c>
      <c r="S1030" s="20">
        <v>480</v>
      </c>
      <c r="U1030" s="22" t="str">
        <f>IFERROR(VLOOKUP(B1030,[1]Planilha1!$A$1:$B$34,2,FALSE),"Liberado")</f>
        <v>Liberado</v>
      </c>
    </row>
    <row r="1031" spans="1:53" s="21" customFormat="1" ht="20.100000000000001" customHeight="1" x14ac:dyDescent="0.2">
      <c r="A1031" s="12" t="s">
        <v>105</v>
      </c>
      <c r="B1031" s="18" t="s">
        <v>293</v>
      </c>
      <c r="C1031" s="12" t="s">
        <v>634</v>
      </c>
      <c r="D1031" s="12" t="s">
        <v>647</v>
      </c>
      <c r="E1031" s="19" t="s">
        <v>5</v>
      </c>
      <c r="F1031" s="19" t="s">
        <v>2273</v>
      </c>
      <c r="G1031" s="19" t="s">
        <v>3370</v>
      </c>
      <c r="H1031" s="12" t="s">
        <v>3371</v>
      </c>
      <c r="I1031" s="20">
        <v>10000</v>
      </c>
      <c r="J1031" s="12" t="s">
        <v>2264</v>
      </c>
      <c r="K1031" s="12" t="s">
        <v>2512</v>
      </c>
      <c r="L1031" s="12" t="s">
        <v>8253</v>
      </c>
      <c r="M1031" s="12"/>
      <c r="N1031" s="12" t="s">
        <v>2342</v>
      </c>
      <c r="O1031" s="20">
        <v>6000</v>
      </c>
      <c r="P1031" s="20">
        <v>0</v>
      </c>
      <c r="Q1031" s="20">
        <v>0</v>
      </c>
      <c r="R1031" s="20">
        <v>0</v>
      </c>
      <c r="S1031" s="20">
        <v>384</v>
      </c>
      <c r="U1031" s="22" t="str">
        <f>IFERROR(VLOOKUP(B1031,[1]Planilha1!$A$1:$B$34,2,FALSE),"Liberado")</f>
        <v>Liberado</v>
      </c>
    </row>
    <row r="1032" spans="1:53" s="21" customFormat="1" ht="20.100000000000001" customHeight="1" x14ac:dyDescent="0.2">
      <c r="A1032" s="12" t="s">
        <v>105</v>
      </c>
      <c r="B1032" s="18" t="s">
        <v>293</v>
      </c>
      <c r="C1032" s="12" t="s">
        <v>649</v>
      </c>
      <c r="D1032" s="12" t="s">
        <v>656</v>
      </c>
      <c r="E1032" s="19" t="s">
        <v>5</v>
      </c>
      <c r="F1032" s="19" t="s">
        <v>2244</v>
      </c>
      <c r="G1032" s="19" t="s">
        <v>3397</v>
      </c>
      <c r="H1032" s="12" t="s">
        <v>3398</v>
      </c>
      <c r="I1032" s="20">
        <v>25000</v>
      </c>
      <c r="J1032" s="12" t="s">
        <v>2325</v>
      </c>
      <c r="K1032" s="12" t="s">
        <v>3399</v>
      </c>
      <c r="L1032" s="12" t="s">
        <v>2260</v>
      </c>
      <c r="M1032" s="12"/>
      <c r="N1032" s="12" t="s">
        <v>7927</v>
      </c>
      <c r="O1032" s="20">
        <v>0</v>
      </c>
      <c r="P1032" s="20">
        <v>10000</v>
      </c>
      <c r="Q1032" s="20">
        <v>0</v>
      </c>
      <c r="R1032" s="20">
        <v>0</v>
      </c>
      <c r="S1032" s="20">
        <v>560</v>
      </c>
      <c r="U1032" s="22" t="str">
        <f>IFERROR(VLOOKUP(B1032,[1]Planilha1!$A$1:$B$34,2,FALSE),"Liberado")</f>
        <v>Liberado</v>
      </c>
    </row>
    <row r="1033" spans="1:53" s="21" customFormat="1" ht="20.100000000000001" customHeight="1" x14ac:dyDescent="0.2">
      <c r="A1033" s="12" t="s">
        <v>105</v>
      </c>
      <c r="B1033" s="18" t="s">
        <v>293</v>
      </c>
      <c r="C1033" s="12" t="s">
        <v>320</v>
      </c>
      <c r="D1033" s="12" t="s">
        <v>9254</v>
      </c>
      <c r="E1033" s="19" t="s">
        <v>5</v>
      </c>
      <c r="F1033" s="19" t="s">
        <v>9051</v>
      </c>
      <c r="G1033" s="19" t="s">
        <v>9255</v>
      </c>
      <c r="H1033" s="12" t="s">
        <v>3947</v>
      </c>
      <c r="I1033" s="20">
        <v>1343.74</v>
      </c>
      <c r="J1033" s="12" t="s">
        <v>2247</v>
      </c>
      <c r="K1033" s="12" t="s">
        <v>9256</v>
      </c>
      <c r="L1033" s="12" t="s">
        <v>2249</v>
      </c>
      <c r="M1033" s="12"/>
      <c r="N1033" s="12" t="s">
        <v>9257</v>
      </c>
      <c r="O1033" s="23">
        <v>0</v>
      </c>
      <c r="P1033" s="23">
        <v>2132.65</v>
      </c>
      <c r="Q1033" s="23">
        <v>0</v>
      </c>
      <c r="R1033" s="24">
        <v>0</v>
      </c>
      <c r="S1033" s="25">
        <v>560</v>
      </c>
      <c r="U1033" s="22" t="str">
        <f>IFERROR(VLOOKUP(B1033,[1]Planilha1!$A$1:$B$34,2,FALSE),"Liberado")</f>
        <v>Liberado</v>
      </c>
    </row>
    <row r="1034" spans="1:53" s="21" customFormat="1" ht="20.100000000000001" customHeight="1" x14ac:dyDescent="0.2">
      <c r="A1034" s="12" t="s">
        <v>105</v>
      </c>
      <c r="B1034" s="18" t="s">
        <v>293</v>
      </c>
      <c r="C1034" s="12" t="s">
        <v>634</v>
      </c>
      <c r="D1034" s="12" t="s">
        <v>1139</v>
      </c>
      <c r="E1034" s="19" t="s">
        <v>5</v>
      </c>
      <c r="F1034" s="19" t="s">
        <v>2273</v>
      </c>
      <c r="G1034" s="19" t="s">
        <v>4684</v>
      </c>
      <c r="H1034" s="12" t="s">
        <v>4685</v>
      </c>
      <c r="I1034" s="20">
        <v>20000</v>
      </c>
      <c r="J1034" s="12" t="s">
        <v>2264</v>
      </c>
      <c r="K1034" s="12" t="s">
        <v>4686</v>
      </c>
      <c r="L1034" s="12" t="s">
        <v>2266</v>
      </c>
      <c r="M1034" s="12"/>
      <c r="N1034" s="12" t="s">
        <v>2342</v>
      </c>
      <c r="O1034" s="23">
        <v>3000</v>
      </c>
      <c r="P1034" s="23">
        <v>0</v>
      </c>
      <c r="Q1034" s="23">
        <v>0</v>
      </c>
      <c r="R1034" s="24">
        <v>0</v>
      </c>
      <c r="S1034" s="25">
        <v>928</v>
      </c>
      <c r="U1034" s="22" t="str">
        <f>IFERROR(VLOOKUP(B1034,[1]Planilha1!$A$1:$B$34,2,FALSE),"Liberado")</f>
        <v>Liberado</v>
      </c>
    </row>
    <row r="1035" spans="1:53" s="21" customFormat="1" ht="20.100000000000001" customHeight="1" x14ac:dyDescent="0.2">
      <c r="A1035" s="40" t="s">
        <v>203</v>
      </c>
      <c r="B1035" s="41" t="s">
        <v>293</v>
      </c>
      <c r="C1035" s="14">
        <v>1</v>
      </c>
      <c r="D1035" s="40" t="s">
        <v>2221</v>
      </c>
      <c r="E1035" s="42" t="s">
        <v>2220</v>
      </c>
      <c r="F1035" s="43" t="s">
        <v>7389</v>
      </c>
      <c r="G1035" s="36" t="s">
        <v>7468</v>
      </c>
      <c r="H1035" s="40" t="s">
        <v>2221</v>
      </c>
      <c r="I1035" s="44">
        <v>111741.89</v>
      </c>
      <c r="J1035" s="40" t="s">
        <v>7391</v>
      </c>
      <c r="K1035" s="40" t="s">
        <v>7469</v>
      </c>
      <c r="L1035" s="40" t="s">
        <v>7393</v>
      </c>
      <c r="M1035" s="42" t="s">
        <v>40</v>
      </c>
      <c r="N1035" s="40" t="s">
        <v>7852</v>
      </c>
      <c r="O1035" s="23">
        <v>0</v>
      </c>
      <c r="P1035" s="23">
        <v>111741.89</v>
      </c>
      <c r="Q1035" s="23">
        <v>0</v>
      </c>
      <c r="R1035" s="24">
        <v>0</v>
      </c>
      <c r="S1035" s="25">
        <v>0</v>
      </c>
      <c r="T1035" s="32"/>
      <c r="U1035" s="22" t="str">
        <f>IFERROR(VLOOKUP(B1035,[1]Planilha1!$A$1:$B$34,2,FALSE),"Liberado")</f>
        <v>Liberado</v>
      </c>
      <c r="V1035" s="45"/>
      <c r="W1035" s="45"/>
      <c r="X1035" s="45"/>
      <c r="Y1035" s="45"/>
      <c r="Z1035" s="45"/>
      <c r="AA1035" s="45"/>
      <c r="AB1035" s="45"/>
      <c r="AC1035" s="45"/>
      <c r="AD1035" s="45"/>
      <c r="AE1035" s="45"/>
      <c r="AF1035" s="45"/>
      <c r="AG1035" s="45"/>
      <c r="AH1035" s="45"/>
      <c r="AI1035" s="45"/>
      <c r="AJ1035" s="45"/>
      <c r="AK1035" s="45"/>
      <c r="AL1035" s="45"/>
      <c r="AM1035" s="45"/>
      <c r="AN1035" s="45"/>
      <c r="AO1035" s="45"/>
      <c r="AP1035" s="45"/>
      <c r="AQ1035" s="45"/>
      <c r="AR1035" s="45"/>
      <c r="AS1035" s="45"/>
      <c r="AT1035" s="45"/>
      <c r="AU1035" s="45"/>
      <c r="AV1035" s="45"/>
      <c r="AW1035" s="45"/>
      <c r="AX1035" s="45"/>
      <c r="AY1035" s="45"/>
      <c r="AZ1035" s="45"/>
      <c r="BA1035" s="45"/>
    </row>
    <row r="1036" spans="1:53" s="21" customFormat="1" ht="20.100000000000001" customHeight="1" x14ac:dyDescent="0.2">
      <c r="A1036" s="40" t="s">
        <v>204</v>
      </c>
      <c r="B1036" s="41" t="s">
        <v>293</v>
      </c>
      <c r="C1036" s="14">
        <v>1</v>
      </c>
      <c r="D1036" s="40" t="s">
        <v>2222</v>
      </c>
      <c r="E1036" s="42" t="s">
        <v>2220</v>
      </c>
      <c r="F1036" s="43" t="s">
        <v>7389</v>
      </c>
      <c r="G1036" s="36">
        <v>38810557</v>
      </c>
      <c r="H1036" s="40" t="s">
        <v>2222</v>
      </c>
      <c r="I1036" s="44">
        <v>99862.900000000009</v>
      </c>
      <c r="J1036" s="40" t="s">
        <v>7400</v>
      </c>
      <c r="K1036" s="40" t="s">
        <v>7415</v>
      </c>
      <c r="L1036" s="40" t="s">
        <v>7416</v>
      </c>
      <c r="M1036" s="42" t="s">
        <v>40</v>
      </c>
      <c r="N1036" s="40" t="s">
        <v>7852</v>
      </c>
      <c r="O1036" s="23">
        <v>0</v>
      </c>
      <c r="P1036" s="23">
        <v>99862.900000000009</v>
      </c>
      <c r="Q1036" s="23">
        <v>0</v>
      </c>
      <c r="R1036" s="24">
        <v>0</v>
      </c>
      <c r="S1036" s="25">
        <v>0</v>
      </c>
      <c r="T1036" s="32"/>
      <c r="U1036" s="22" t="str">
        <f>IFERROR(VLOOKUP(B1036,[1]Planilha1!$A$1:$B$34,2,FALSE),"Liberado")</f>
        <v>Liberado</v>
      </c>
      <c r="V1036" s="45"/>
      <c r="W1036" s="45"/>
      <c r="X1036" s="45"/>
      <c r="Y1036" s="45"/>
      <c r="Z1036" s="45"/>
      <c r="AA1036" s="45"/>
      <c r="AB1036" s="45"/>
      <c r="AC1036" s="45"/>
      <c r="AD1036" s="45"/>
      <c r="AE1036" s="45"/>
      <c r="AF1036" s="45"/>
      <c r="AG1036" s="45"/>
      <c r="AH1036" s="45"/>
      <c r="AI1036" s="45"/>
      <c r="AJ1036" s="45"/>
      <c r="AK1036" s="45"/>
      <c r="AL1036" s="45"/>
      <c r="AM1036" s="45"/>
      <c r="AN1036" s="45"/>
      <c r="AO1036" s="45"/>
      <c r="AP1036" s="45"/>
      <c r="AQ1036" s="45"/>
      <c r="AR1036" s="45"/>
      <c r="AS1036" s="45"/>
      <c r="AT1036" s="45"/>
      <c r="AU1036" s="45"/>
      <c r="AV1036" s="45"/>
      <c r="AW1036" s="45"/>
      <c r="AX1036" s="45"/>
      <c r="AY1036" s="45"/>
      <c r="AZ1036" s="45"/>
      <c r="BA1036" s="45"/>
    </row>
    <row r="1037" spans="1:53" s="21" customFormat="1" ht="20.100000000000001" customHeight="1" x14ac:dyDescent="0.2">
      <c r="A1037" s="40" t="s">
        <v>205</v>
      </c>
      <c r="B1037" s="41" t="s">
        <v>274</v>
      </c>
      <c r="C1037" s="14">
        <v>1</v>
      </c>
      <c r="D1037" s="40" t="s">
        <v>2222</v>
      </c>
      <c r="E1037" s="42" t="s">
        <v>2220</v>
      </c>
      <c r="F1037" s="43" t="s">
        <v>7389</v>
      </c>
      <c r="G1037" s="36">
        <v>38810514</v>
      </c>
      <c r="H1037" s="40" t="s">
        <v>2222</v>
      </c>
      <c r="I1037" s="44">
        <v>111930.53</v>
      </c>
      <c r="J1037" s="40" t="s">
        <v>7400</v>
      </c>
      <c r="K1037" s="40" t="s">
        <v>7415</v>
      </c>
      <c r="L1037" s="40" t="s">
        <v>7416</v>
      </c>
      <c r="M1037" s="42" t="s">
        <v>40</v>
      </c>
      <c r="N1037" s="40" t="s">
        <v>7852</v>
      </c>
      <c r="O1037" s="23">
        <v>0</v>
      </c>
      <c r="P1037" s="23">
        <v>111930.53</v>
      </c>
      <c r="Q1037" s="23">
        <v>0</v>
      </c>
      <c r="R1037" s="24">
        <v>0</v>
      </c>
      <c r="S1037" s="25">
        <v>0</v>
      </c>
      <c r="T1037" s="32"/>
      <c r="U1037" s="22" t="str">
        <f>IFERROR(VLOOKUP(B1037,[1]Planilha1!$A$1:$B$34,2,FALSE),"Liberado")</f>
        <v>Liberado</v>
      </c>
      <c r="V1037" s="45"/>
      <c r="W1037" s="45"/>
      <c r="X1037" s="45"/>
      <c r="Y1037" s="45"/>
      <c r="Z1037" s="45"/>
      <c r="AA1037" s="45"/>
      <c r="AB1037" s="45"/>
      <c r="AC1037" s="45"/>
      <c r="AD1037" s="45"/>
      <c r="AE1037" s="45"/>
      <c r="AF1037" s="45"/>
      <c r="AG1037" s="45"/>
      <c r="AH1037" s="45"/>
      <c r="AI1037" s="45"/>
      <c r="AJ1037" s="45"/>
      <c r="AK1037" s="45"/>
      <c r="AL1037" s="45"/>
      <c r="AM1037" s="45"/>
      <c r="AN1037" s="45"/>
      <c r="AO1037" s="45"/>
      <c r="AP1037" s="45"/>
      <c r="AQ1037" s="45"/>
      <c r="AR1037" s="45"/>
      <c r="AS1037" s="45"/>
      <c r="AT1037" s="45"/>
      <c r="AU1037" s="45"/>
      <c r="AV1037" s="45"/>
      <c r="AW1037" s="45"/>
      <c r="AX1037" s="45"/>
      <c r="AY1037" s="45"/>
      <c r="AZ1037" s="45"/>
      <c r="BA1037" s="45"/>
    </row>
    <row r="1038" spans="1:53" s="21" customFormat="1" ht="20.100000000000001" customHeight="1" x14ac:dyDescent="0.2">
      <c r="A1038" s="12" t="s">
        <v>237</v>
      </c>
      <c r="B1038" s="18" t="s">
        <v>250</v>
      </c>
      <c r="C1038" s="12" t="s">
        <v>331</v>
      </c>
      <c r="D1038" s="12" t="s">
        <v>343</v>
      </c>
      <c r="E1038" s="19" t="s">
        <v>5</v>
      </c>
      <c r="F1038" s="19" t="s">
        <v>2244</v>
      </c>
      <c r="G1038" s="19" t="s">
        <v>2335</v>
      </c>
      <c r="H1038" s="12" t="s">
        <v>2336</v>
      </c>
      <c r="I1038" s="20">
        <v>24880</v>
      </c>
      <c r="J1038" s="12" t="s">
        <v>2247</v>
      </c>
      <c r="K1038" s="12" t="s">
        <v>2337</v>
      </c>
      <c r="L1038" s="12" t="s">
        <v>2546</v>
      </c>
      <c r="M1038" s="12" t="s">
        <v>7962</v>
      </c>
      <c r="N1038" s="12" t="s">
        <v>2338</v>
      </c>
      <c r="O1038" s="20">
        <v>0</v>
      </c>
      <c r="P1038" s="20">
        <v>10000</v>
      </c>
      <c r="Q1038" s="20">
        <v>0</v>
      </c>
      <c r="R1038" s="20">
        <v>0</v>
      </c>
      <c r="S1038" s="20">
        <v>1920</v>
      </c>
      <c r="U1038" s="22" t="str">
        <f>IFERROR(VLOOKUP(B1038,[1]Planilha1!$A$1:$B$34,2,FALSE),"Liberado")</f>
        <v>Liberado</v>
      </c>
    </row>
    <row r="1039" spans="1:53" s="21" customFormat="1" ht="20.100000000000001" customHeight="1" x14ac:dyDescent="0.2">
      <c r="A1039" s="12" t="s">
        <v>237</v>
      </c>
      <c r="B1039" s="41" t="s">
        <v>250</v>
      </c>
      <c r="C1039" s="14">
        <v>1</v>
      </c>
      <c r="D1039" s="40" t="s">
        <v>2222</v>
      </c>
      <c r="E1039" s="42" t="s">
        <v>2220</v>
      </c>
      <c r="F1039" s="43" t="s">
        <v>7389</v>
      </c>
      <c r="G1039" s="36">
        <v>38810263</v>
      </c>
      <c r="H1039" s="40" t="s">
        <v>2222</v>
      </c>
      <c r="I1039" s="44">
        <v>54056.82</v>
      </c>
      <c r="J1039" s="40" t="s">
        <v>7400</v>
      </c>
      <c r="K1039" s="40" t="s">
        <v>7415</v>
      </c>
      <c r="L1039" s="40" t="s">
        <v>7416</v>
      </c>
      <c r="M1039" s="42" t="s">
        <v>40</v>
      </c>
      <c r="N1039" s="40" t="s">
        <v>7852</v>
      </c>
      <c r="O1039" s="23">
        <v>0</v>
      </c>
      <c r="P1039" s="23">
        <v>54056.82</v>
      </c>
      <c r="Q1039" s="23">
        <v>0</v>
      </c>
      <c r="R1039" s="24">
        <v>0</v>
      </c>
      <c r="S1039" s="25">
        <v>0</v>
      </c>
      <c r="T1039" s="32"/>
      <c r="U1039" s="22" t="str">
        <f>IFERROR(VLOOKUP(B1039,[1]Planilha1!$A$1:$B$34,2,FALSE),"Liberado")</f>
        <v>Liberado</v>
      </c>
      <c r="V1039" s="45"/>
      <c r="W1039" s="45"/>
      <c r="X1039" s="45"/>
      <c r="Y1039" s="45"/>
      <c r="Z1039" s="45"/>
      <c r="AA1039" s="45"/>
      <c r="AB1039" s="45"/>
      <c r="AC1039" s="45"/>
      <c r="AD1039" s="45"/>
      <c r="AE1039" s="45"/>
      <c r="AF1039" s="45"/>
      <c r="AG1039" s="45"/>
      <c r="AH1039" s="45"/>
      <c r="AI1039" s="45"/>
      <c r="AJ1039" s="45"/>
      <c r="AK1039" s="45"/>
      <c r="AL1039" s="45"/>
      <c r="AM1039" s="45"/>
      <c r="AN1039" s="45"/>
      <c r="AO1039" s="45"/>
      <c r="AP1039" s="45"/>
      <c r="AQ1039" s="45"/>
      <c r="AR1039" s="45"/>
      <c r="AS1039" s="45"/>
      <c r="AT1039" s="45"/>
      <c r="AU1039" s="45"/>
      <c r="AV1039" s="45"/>
      <c r="AW1039" s="45"/>
      <c r="AX1039" s="45"/>
      <c r="AY1039" s="45"/>
      <c r="AZ1039" s="45"/>
      <c r="BA1039" s="45"/>
    </row>
    <row r="1040" spans="1:53" s="21" customFormat="1" ht="20.100000000000001" customHeight="1" x14ac:dyDescent="0.2">
      <c r="A1040" s="12" t="s">
        <v>237</v>
      </c>
      <c r="B1040" s="41" t="s">
        <v>250</v>
      </c>
      <c r="C1040" s="14">
        <v>1</v>
      </c>
      <c r="D1040" s="40" t="s">
        <v>2222</v>
      </c>
      <c r="E1040" s="42" t="s">
        <v>2220</v>
      </c>
      <c r="F1040" s="43" t="s">
        <v>7389</v>
      </c>
      <c r="G1040" s="36">
        <v>38810484</v>
      </c>
      <c r="H1040" s="40" t="s">
        <v>2222</v>
      </c>
      <c r="I1040" s="44">
        <v>65384.31</v>
      </c>
      <c r="J1040" s="40" t="s">
        <v>7400</v>
      </c>
      <c r="K1040" s="40" t="s">
        <v>7415</v>
      </c>
      <c r="L1040" s="40" t="s">
        <v>7416</v>
      </c>
      <c r="M1040" s="42" t="s">
        <v>40</v>
      </c>
      <c r="N1040" s="40" t="s">
        <v>7852</v>
      </c>
      <c r="O1040" s="23">
        <v>0</v>
      </c>
      <c r="P1040" s="23">
        <v>65384.31</v>
      </c>
      <c r="Q1040" s="23">
        <v>0</v>
      </c>
      <c r="R1040" s="24">
        <v>0</v>
      </c>
      <c r="S1040" s="25">
        <v>0</v>
      </c>
      <c r="T1040" s="32"/>
      <c r="U1040" s="22" t="str">
        <f>IFERROR(VLOOKUP(B1040,[1]Planilha1!$A$1:$B$34,2,FALSE),"Liberado")</f>
        <v>Liberado</v>
      </c>
      <c r="V1040" s="45"/>
      <c r="W1040" s="45"/>
      <c r="X1040" s="45"/>
      <c r="Y1040" s="45"/>
      <c r="Z1040" s="45"/>
      <c r="AA1040" s="45"/>
      <c r="AB1040" s="45"/>
      <c r="AC1040" s="45"/>
      <c r="AD1040" s="45"/>
      <c r="AE1040" s="45"/>
      <c r="AF1040" s="45"/>
      <c r="AG1040" s="45"/>
      <c r="AH1040" s="45"/>
      <c r="AI1040" s="45"/>
      <c r="AJ1040" s="45"/>
      <c r="AK1040" s="45"/>
      <c r="AL1040" s="45"/>
      <c r="AM1040" s="45"/>
      <c r="AN1040" s="45"/>
      <c r="AO1040" s="45"/>
      <c r="AP1040" s="45"/>
      <c r="AQ1040" s="45"/>
      <c r="AR1040" s="45"/>
      <c r="AS1040" s="45"/>
      <c r="AT1040" s="45"/>
      <c r="AU1040" s="45"/>
      <c r="AV1040" s="45"/>
      <c r="AW1040" s="45"/>
      <c r="AX1040" s="45"/>
      <c r="AY1040" s="45"/>
      <c r="AZ1040" s="45"/>
      <c r="BA1040" s="45"/>
    </row>
    <row r="1041" spans="1:53" s="21" customFormat="1" ht="20.100000000000001" customHeight="1" x14ac:dyDescent="0.2">
      <c r="A1041" s="12" t="s">
        <v>237</v>
      </c>
      <c r="B1041" s="41" t="s">
        <v>250</v>
      </c>
      <c r="C1041" s="14">
        <v>1</v>
      </c>
      <c r="D1041" s="40" t="s">
        <v>2222</v>
      </c>
      <c r="E1041" s="42" t="s">
        <v>2220</v>
      </c>
      <c r="F1041" s="43" t="s">
        <v>7389</v>
      </c>
      <c r="G1041" s="36">
        <v>38810425</v>
      </c>
      <c r="H1041" s="40" t="s">
        <v>2222</v>
      </c>
      <c r="I1041" s="44">
        <v>28116.370000000003</v>
      </c>
      <c r="J1041" s="40" t="s">
        <v>7400</v>
      </c>
      <c r="K1041" s="40" t="s">
        <v>7415</v>
      </c>
      <c r="L1041" s="40" t="s">
        <v>7416</v>
      </c>
      <c r="M1041" s="42" t="s">
        <v>40</v>
      </c>
      <c r="N1041" s="40" t="s">
        <v>7852</v>
      </c>
      <c r="O1041" s="23">
        <v>0</v>
      </c>
      <c r="P1041" s="23">
        <v>28116.370000000003</v>
      </c>
      <c r="Q1041" s="23">
        <v>0</v>
      </c>
      <c r="R1041" s="24">
        <v>0</v>
      </c>
      <c r="S1041" s="25">
        <v>0</v>
      </c>
      <c r="T1041" s="32"/>
      <c r="U1041" s="22" t="str">
        <f>IFERROR(VLOOKUP(B1041,[1]Planilha1!$A$1:$B$34,2,FALSE),"Liberado")</f>
        <v>Liberado</v>
      </c>
      <c r="V1041" s="45"/>
      <c r="W1041" s="45"/>
      <c r="X1041" s="45"/>
      <c r="Y1041" s="45"/>
      <c r="Z1041" s="45"/>
      <c r="AA1041" s="45"/>
      <c r="AB1041" s="45"/>
      <c r="AC1041" s="45"/>
      <c r="AD1041" s="45"/>
      <c r="AE1041" s="45"/>
      <c r="AF1041" s="45"/>
      <c r="AG1041" s="45"/>
      <c r="AH1041" s="45"/>
      <c r="AI1041" s="45"/>
      <c r="AJ1041" s="45"/>
      <c r="AK1041" s="45"/>
      <c r="AL1041" s="45"/>
      <c r="AM1041" s="45"/>
      <c r="AN1041" s="45"/>
      <c r="AO1041" s="45"/>
      <c r="AP1041" s="45"/>
      <c r="AQ1041" s="45"/>
      <c r="AR1041" s="45"/>
      <c r="AS1041" s="45"/>
      <c r="AT1041" s="45"/>
      <c r="AU1041" s="45"/>
      <c r="AV1041" s="45"/>
      <c r="AW1041" s="45"/>
      <c r="AX1041" s="45"/>
      <c r="AY1041" s="45"/>
      <c r="AZ1041" s="45"/>
      <c r="BA1041" s="45"/>
    </row>
    <row r="1042" spans="1:53" s="21" customFormat="1" ht="20.100000000000001" customHeight="1" x14ac:dyDescent="0.2">
      <c r="A1042" s="12" t="s">
        <v>237</v>
      </c>
      <c r="B1042" s="41" t="s">
        <v>250</v>
      </c>
      <c r="C1042" s="14">
        <v>1</v>
      </c>
      <c r="D1042" s="40" t="s">
        <v>2222</v>
      </c>
      <c r="E1042" s="42" t="s">
        <v>2220</v>
      </c>
      <c r="F1042" s="43" t="s">
        <v>7389</v>
      </c>
      <c r="G1042" s="36">
        <v>38810441</v>
      </c>
      <c r="H1042" s="40" t="s">
        <v>2222</v>
      </c>
      <c r="I1042" s="44">
        <v>21856.38</v>
      </c>
      <c r="J1042" s="40" t="s">
        <v>7400</v>
      </c>
      <c r="K1042" s="40" t="s">
        <v>7415</v>
      </c>
      <c r="L1042" s="40" t="s">
        <v>7416</v>
      </c>
      <c r="M1042" s="42" t="s">
        <v>40</v>
      </c>
      <c r="N1042" s="40" t="s">
        <v>7852</v>
      </c>
      <c r="O1042" s="23">
        <v>0</v>
      </c>
      <c r="P1042" s="23">
        <v>21856.38</v>
      </c>
      <c r="Q1042" s="23">
        <v>0</v>
      </c>
      <c r="R1042" s="24">
        <v>0</v>
      </c>
      <c r="S1042" s="25">
        <v>0</v>
      </c>
      <c r="T1042" s="32"/>
      <c r="U1042" s="22" t="str">
        <f>IFERROR(VLOOKUP(B1042,[1]Planilha1!$A$1:$B$34,2,FALSE),"Liberado")</f>
        <v>Liberado</v>
      </c>
      <c r="V1042" s="45"/>
      <c r="W1042" s="45"/>
      <c r="X1042" s="45"/>
      <c r="Y1042" s="45"/>
      <c r="Z1042" s="45"/>
      <c r="AA1042" s="45"/>
      <c r="AB1042" s="45"/>
      <c r="AC1042" s="45"/>
      <c r="AD1042" s="45"/>
      <c r="AE1042" s="45"/>
      <c r="AF1042" s="45"/>
      <c r="AG1042" s="45"/>
      <c r="AH1042" s="45"/>
      <c r="AI1042" s="45"/>
      <c r="AJ1042" s="45"/>
      <c r="AK1042" s="45"/>
      <c r="AL1042" s="45"/>
      <c r="AM1042" s="45"/>
      <c r="AN1042" s="45"/>
      <c r="AO1042" s="45"/>
      <c r="AP1042" s="45"/>
      <c r="AQ1042" s="45"/>
      <c r="AR1042" s="45"/>
      <c r="AS1042" s="45"/>
      <c r="AT1042" s="45"/>
      <c r="AU1042" s="45"/>
      <c r="AV1042" s="45"/>
      <c r="AW1042" s="45"/>
      <c r="AX1042" s="45"/>
      <c r="AY1042" s="45"/>
      <c r="AZ1042" s="45"/>
      <c r="BA1042" s="45"/>
    </row>
    <row r="1043" spans="1:53" s="21" customFormat="1" ht="20.100000000000001" customHeight="1" x14ac:dyDescent="0.2">
      <c r="A1043" s="12" t="s">
        <v>237</v>
      </c>
      <c r="B1043" s="41" t="s">
        <v>250</v>
      </c>
      <c r="C1043" s="14">
        <v>1</v>
      </c>
      <c r="D1043" s="40" t="s">
        <v>2221</v>
      </c>
      <c r="E1043" s="42" t="s">
        <v>2220</v>
      </c>
      <c r="F1043" s="43" t="s">
        <v>7389</v>
      </c>
      <c r="G1043" s="36" t="s">
        <v>7632</v>
      </c>
      <c r="H1043" s="40" t="s">
        <v>2221</v>
      </c>
      <c r="I1043" s="44">
        <v>5918.33</v>
      </c>
      <c r="J1043" s="40" t="s">
        <v>7400</v>
      </c>
      <c r="K1043" s="40" t="s">
        <v>7401</v>
      </c>
      <c r="L1043" s="40" t="s">
        <v>7402</v>
      </c>
      <c r="M1043" s="42" t="s">
        <v>40</v>
      </c>
      <c r="N1043" s="40" t="s">
        <v>7403</v>
      </c>
      <c r="O1043" s="23">
        <v>0</v>
      </c>
      <c r="P1043" s="23">
        <v>0</v>
      </c>
      <c r="Q1043" s="23">
        <v>5918.33</v>
      </c>
      <c r="R1043" s="24">
        <v>0</v>
      </c>
      <c r="S1043" s="25">
        <v>0</v>
      </c>
      <c r="T1043" s="32"/>
      <c r="U1043" s="22" t="str">
        <f>IFERROR(VLOOKUP(B1043,[1]Planilha1!$A$1:$B$34,2,FALSE),"Liberado")</f>
        <v>Liberado</v>
      </c>
      <c r="V1043" s="45"/>
      <c r="W1043" s="45"/>
      <c r="X1043" s="45"/>
      <c r="Y1043" s="45"/>
      <c r="Z1043" s="45"/>
      <c r="AA1043" s="45"/>
      <c r="AB1043" s="45"/>
      <c r="AC1043" s="45"/>
      <c r="AD1043" s="45"/>
      <c r="AE1043" s="45"/>
      <c r="AF1043" s="45"/>
      <c r="AG1043" s="45"/>
      <c r="AH1043" s="45"/>
      <c r="AI1043" s="45"/>
      <c r="AJ1043" s="45"/>
      <c r="AK1043" s="45"/>
      <c r="AL1043" s="45"/>
      <c r="AM1043" s="45"/>
      <c r="AN1043" s="45"/>
      <c r="AO1043" s="45"/>
      <c r="AP1043" s="45"/>
      <c r="AQ1043" s="45"/>
      <c r="AR1043" s="45"/>
      <c r="AS1043" s="45"/>
      <c r="AT1043" s="45"/>
      <c r="AU1043" s="45"/>
      <c r="AV1043" s="45"/>
      <c r="AW1043" s="45"/>
      <c r="AX1043" s="45"/>
      <c r="AY1043" s="45"/>
      <c r="AZ1043" s="45"/>
      <c r="BA1043" s="45"/>
    </row>
    <row r="1044" spans="1:53" s="21" customFormat="1" ht="20.100000000000001" customHeight="1" x14ac:dyDescent="0.2">
      <c r="A1044" s="12" t="s">
        <v>237</v>
      </c>
      <c r="B1044" s="41" t="s">
        <v>250</v>
      </c>
      <c r="C1044" s="14">
        <v>1</v>
      </c>
      <c r="D1044" s="40" t="s">
        <v>2221</v>
      </c>
      <c r="E1044" s="42" t="s">
        <v>2220</v>
      </c>
      <c r="F1044" s="43" t="s">
        <v>7389</v>
      </c>
      <c r="G1044" s="36" t="s">
        <v>7633</v>
      </c>
      <c r="H1044" s="40" t="s">
        <v>2221</v>
      </c>
      <c r="I1044" s="44">
        <v>581.78</v>
      </c>
      <c r="J1044" s="40" t="s">
        <v>7400</v>
      </c>
      <c r="K1044" s="40" t="s">
        <v>7401</v>
      </c>
      <c r="L1044" s="40" t="s">
        <v>7402</v>
      </c>
      <c r="M1044" s="42" t="s">
        <v>40</v>
      </c>
      <c r="N1044" s="40" t="s">
        <v>7403</v>
      </c>
      <c r="O1044" s="23">
        <v>0</v>
      </c>
      <c r="P1044" s="23">
        <v>0</v>
      </c>
      <c r="Q1044" s="23">
        <v>581.78</v>
      </c>
      <c r="R1044" s="24">
        <v>0</v>
      </c>
      <c r="S1044" s="25">
        <v>0</v>
      </c>
      <c r="T1044" s="32"/>
      <c r="U1044" s="22" t="str">
        <f>IFERROR(VLOOKUP(B1044,[1]Planilha1!$A$1:$B$34,2,FALSE),"Liberado")</f>
        <v>Liberado</v>
      </c>
      <c r="V1044" s="45"/>
      <c r="W1044" s="45"/>
      <c r="X1044" s="45"/>
      <c r="Y1044" s="45"/>
      <c r="Z1044" s="45"/>
      <c r="AA1044" s="45"/>
      <c r="AB1044" s="45"/>
      <c r="AC1044" s="45"/>
      <c r="AD1044" s="45"/>
      <c r="AE1044" s="45"/>
      <c r="AF1044" s="45"/>
      <c r="AG1044" s="45"/>
      <c r="AH1044" s="45"/>
      <c r="AI1044" s="45"/>
      <c r="AJ1044" s="45"/>
      <c r="AK1044" s="45"/>
      <c r="AL1044" s="45"/>
      <c r="AM1044" s="45"/>
      <c r="AN1044" s="45"/>
      <c r="AO1044" s="45"/>
      <c r="AP1044" s="45"/>
      <c r="AQ1044" s="45"/>
      <c r="AR1044" s="45"/>
      <c r="AS1044" s="45"/>
      <c r="AT1044" s="45"/>
      <c r="AU1044" s="45"/>
      <c r="AV1044" s="45"/>
      <c r="AW1044" s="45"/>
      <c r="AX1044" s="45"/>
      <c r="AY1044" s="45"/>
      <c r="AZ1044" s="45"/>
      <c r="BA1044" s="45"/>
    </row>
    <row r="1045" spans="1:53" s="21" customFormat="1" ht="20.100000000000001" customHeight="1" x14ac:dyDescent="0.2">
      <c r="A1045" s="12" t="s">
        <v>237</v>
      </c>
      <c r="B1045" s="41" t="s">
        <v>250</v>
      </c>
      <c r="C1045" s="14">
        <v>1</v>
      </c>
      <c r="D1045" s="40" t="s">
        <v>2221</v>
      </c>
      <c r="E1045" s="42" t="s">
        <v>2220</v>
      </c>
      <c r="F1045" s="43" t="s">
        <v>7389</v>
      </c>
      <c r="G1045" s="36" t="s">
        <v>7634</v>
      </c>
      <c r="H1045" s="40" t="s">
        <v>2221</v>
      </c>
      <c r="I1045" s="44">
        <v>922.64</v>
      </c>
      <c r="J1045" s="40" t="s">
        <v>7400</v>
      </c>
      <c r="K1045" s="40" t="s">
        <v>7401</v>
      </c>
      <c r="L1045" s="40" t="s">
        <v>7402</v>
      </c>
      <c r="M1045" s="42" t="s">
        <v>40</v>
      </c>
      <c r="N1045" s="40" t="s">
        <v>7403</v>
      </c>
      <c r="O1045" s="23">
        <v>0</v>
      </c>
      <c r="P1045" s="23">
        <v>0</v>
      </c>
      <c r="Q1045" s="23">
        <v>922.64</v>
      </c>
      <c r="R1045" s="24">
        <v>0</v>
      </c>
      <c r="S1045" s="25">
        <v>0</v>
      </c>
      <c r="T1045" s="32"/>
      <c r="U1045" s="22" t="str">
        <f>IFERROR(VLOOKUP(B1045,[1]Planilha1!$A$1:$B$34,2,FALSE),"Liberado")</f>
        <v>Liberado</v>
      </c>
      <c r="V1045" s="45"/>
      <c r="W1045" s="45"/>
      <c r="X1045" s="45"/>
      <c r="Y1045" s="45"/>
      <c r="Z1045" s="45"/>
      <c r="AA1045" s="45"/>
      <c r="AB1045" s="45"/>
      <c r="AC1045" s="45"/>
      <c r="AD1045" s="45"/>
      <c r="AE1045" s="45"/>
      <c r="AF1045" s="45"/>
      <c r="AG1045" s="45"/>
      <c r="AH1045" s="45"/>
      <c r="AI1045" s="45"/>
      <c r="AJ1045" s="45"/>
      <c r="AK1045" s="45"/>
      <c r="AL1045" s="45"/>
      <c r="AM1045" s="45"/>
      <c r="AN1045" s="45"/>
      <c r="AO1045" s="45"/>
      <c r="AP1045" s="45"/>
      <c r="AQ1045" s="45"/>
      <c r="AR1045" s="45"/>
      <c r="AS1045" s="45"/>
      <c r="AT1045" s="45"/>
      <c r="AU1045" s="45"/>
      <c r="AV1045" s="45"/>
      <c r="AW1045" s="45"/>
      <c r="AX1045" s="45"/>
      <c r="AY1045" s="45"/>
      <c r="AZ1045" s="45"/>
      <c r="BA1045" s="45"/>
    </row>
    <row r="1046" spans="1:53" s="21" customFormat="1" ht="20.100000000000001" customHeight="1" x14ac:dyDescent="0.2">
      <c r="A1046" s="12" t="s">
        <v>70</v>
      </c>
      <c r="B1046" s="18" t="s">
        <v>32</v>
      </c>
      <c r="C1046" s="12" t="s">
        <v>331</v>
      </c>
      <c r="D1046" s="12" t="s">
        <v>349</v>
      </c>
      <c r="E1046" s="19" t="s">
        <v>5</v>
      </c>
      <c r="F1046" s="19" t="s">
        <v>15</v>
      </c>
      <c r="G1046" s="19" t="s">
        <v>2361</v>
      </c>
      <c r="H1046" s="12" t="s">
        <v>2362</v>
      </c>
      <c r="I1046" s="20">
        <v>25180.45</v>
      </c>
      <c r="J1046" s="12" t="s">
        <v>2258</v>
      </c>
      <c r="K1046" s="12" t="s">
        <v>2363</v>
      </c>
      <c r="L1046" s="12" t="s">
        <v>7976</v>
      </c>
      <c r="M1046" s="12"/>
      <c r="N1046" s="12" t="s">
        <v>2364</v>
      </c>
      <c r="O1046" s="20">
        <v>0</v>
      </c>
      <c r="P1046" s="20">
        <v>10000</v>
      </c>
      <c r="Q1046" s="20">
        <v>0</v>
      </c>
      <c r="R1046" s="20">
        <v>0</v>
      </c>
      <c r="S1046" s="20">
        <v>1600</v>
      </c>
      <c r="U1046" s="22" t="str">
        <f>IFERROR(VLOOKUP(B1046,[1]Planilha1!$A$1:$B$34,2,FALSE),"Liberado")</f>
        <v>Liberado</v>
      </c>
    </row>
    <row r="1047" spans="1:53" s="21" customFormat="1" ht="20.100000000000001" customHeight="1" x14ac:dyDescent="0.2">
      <c r="A1047" s="12" t="s">
        <v>70</v>
      </c>
      <c r="B1047" s="18" t="s">
        <v>32</v>
      </c>
      <c r="C1047" s="12" t="s">
        <v>331</v>
      </c>
      <c r="D1047" s="12" t="s">
        <v>374</v>
      </c>
      <c r="E1047" s="19" t="s">
        <v>5</v>
      </c>
      <c r="F1047" s="19" t="s">
        <v>2273</v>
      </c>
      <c r="G1047" s="19" t="s">
        <v>2460</v>
      </c>
      <c r="H1047" s="12" t="s">
        <v>2461</v>
      </c>
      <c r="I1047" s="20">
        <v>20000</v>
      </c>
      <c r="J1047" s="12" t="s">
        <v>2258</v>
      </c>
      <c r="K1047" s="12" t="s">
        <v>2410</v>
      </c>
      <c r="L1047" s="12" t="s">
        <v>2368</v>
      </c>
      <c r="M1047" s="12"/>
      <c r="N1047" s="12" t="s">
        <v>2412</v>
      </c>
      <c r="O1047" s="20">
        <v>0</v>
      </c>
      <c r="P1047" s="20">
        <v>10000</v>
      </c>
      <c r="Q1047" s="20">
        <v>0</v>
      </c>
      <c r="R1047" s="20">
        <v>0</v>
      </c>
      <c r="S1047" s="20">
        <v>320</v>
      </c>
      <c r="U1047" s="22" t="str">
        <f>IFERROR(VLOOKUP(B1047,[1]Planilha1!$A$1:$B$34,2,FALSE),"Liberado")</f>
        <v>Liberado</v>
      </c>
    </row>
    <row r="1048" spans="1:53" s="21" customFormat="1" ht="20.100000000000001" customHeight="1" x14ac:dyDescent="0.2">
      <c r="A1048" s="12" t="s">
        <v>70</v>
      </c>
      <c r="B1048" s="18" t="s">
        <v>32</v>
      </c>
      <c r="C1048" s="12" t="s">
        <v>331</v>
      </c>
      <c r="D1048" s="12" t="s">
        <v>1145</v>
      </c>
      <c r="E1048" s="19" t="s">
        <v>5</v>
      </c>
      <c r="F1048" s="19" t="s">
        <v>2273</v>
      </c>
      <c r="G1048" s="19" t="s">
        <v>4701</v>
      </c>
      <c r="H1048" s="12" t="s">
        <v>4702</v>
      </c>
      <c r="I1048" s="20">
        <v>31520</v>
      </c>
      <c r="J1048" s="12" t="s">
        <v>2258</v>
      </c>
      <c r="K1048" s="12" t="s">
        <v>4703</v>
      </c>
      <c r="L1048" s="12" t="s">
        <v>2368</v>
      </c>
      <c r="M1048" s="12"/>
      <c r="N1048" s="12" t="s">
        <v>4704</v>
      </c>
      <c r="O1048" s="23">
        <v>0</v>
      </c>
      <c r="P1048" s="23">
        <v>10000</v>
      </c>
      <c r="Q1048" s="23">
        <v>0</v>
      </c>
      <c r="R1048" s="24">
        <v>0</v>
      </c>
      <c r="S1048" s="25">
        <v>768</v>
      </c>
      <c r="U1048" s="22" t="str">
        <f>IFERROR(VLOOKUP(B1048,[1]Planilha1!$A$1:$B$34,2,FALSE),"Liberado")</f>
        <v>Liberado</v>
      </c>
    </row>
    <row r="1049" spans="1:53" s="21" customFormat="1" ht="20.100000000000001" customHeight="1" x14ac:dyDescent="0.2">
      <c r="A1049" s="12" t="s">
        <v>70</v>
      </c>
      <c r="B1049" s="18" t="s">
        <v>32</v>
      </c>
      <c r="C1049" s="12" t="s">
        <v>397</v>
      </c>
      <c r="D1049" s="12" t="s">
        <v>1144</v>
      </c>
      <c r="E1049" s="19" t="s">
        <v>5</v>
      </c>
      <c r="F1049" s="19" t="s">
        <v>2244</v>
      </c>
      <c r="G1049" s="19" t="s">
        <v>4698</v>
      </c>
      <c r="H1049" s="12" t="s">
        <v>4699</v>
      </c>
      <c r="I1049" s="20">
        <v>1420.5</v>
      </c>
      <c r="J1049" s="12" t="s">
        <v>2325</v>
      </c>
      <c r="K1049" s="12" t="s">
        <v>4700</v>
      </c>
      <c r="L1049" s="12" t="s">
        <v>2871</v>
      </c>
      <c r="M1049" s="12"/>
      <c r="N1049" s="12" t="s">
        <v>7927</v>
      </c>
      <c r="O1049" s="23">
        <v>0</v>
      </c>
      <c r="P1049" s="23">
        <v>10000</v>
      </c>
      <c r="Q1049" s="23">
        <v>0</v>
      </c>
      <c r="R1049" s="24">
        <v>0</v>
      </c>
      <c r="S1049" s="25">
        <v>1360</v>
      </c>
      <c r="U1049" s="22" t="str">
        <f>IFERROR(VLOOKUP(B1049,[1]Planilha1!$A$1:$B$34,2,FALSE),"Liberado")</f>
        <v>Liberado</v>
      </c>
    </row>
    <row r="1050" spans="1:53" s="21" customFormat="1" ht="20.100000000000001" customHeight="1" x14ac:dyDescent="0.2">
      <c r="A1050" s="12" t="s">
        <v>75</v>
      </c>
      <c r="B1050" s="18" t="s">
        <v>33</v>
      </c>
      <c r="C1050" s="12" t="s">
        <v>331</v>
      </c>
      <c r="D1050" s="12" t="s">
        <v>362</v>
      </c>
      <c r="E1050" s="19" t="s">
        <v>5</v>
      </c>
      <c r="F1050" s="19" t="s">
        <v>14</v>
      </c>
      <c r="G1050" s="19" t="s">
        <v>2413</v>
      </c>
      <c r="H1050" s="12" t="s">
        <v>2414</v>
      </c>
      <c r="I1050" s="20">
        <v>5880</v>
      </c>
      <c r="J1050" s="12" t="s">
        <v>2264</v>
      </c>
      <c r="K1050" s="12" t="s">
        <v>2415</v>
      </c>
      <c r="L1050" s="12" t="s">
        <v>2249</v>
      </c>
      <c r="M1050" s="12"/>
      <c r="N1050" s="12" t="s">
        <v>2321</v>
      </c>
      <c r="O1050" s="20">
        <v>0</v>
      </c>
      <c r="P1050" s="20">
        <v>4880</v>
      </c>
      <c r="Q1050" s="20">
        <v>0</v>
      </c>
      <c r="R1050" s="20">
        <v>0</v>
      </c>
      <c r="S1050" s="20">
        <v>672</v>
      </c>
      <c r="U1050" s="22" t="str">
        <f>IFERROR(VLOOKUP(B1050,[1]Planilha1!$A$1:$B$34,2,FALSE),"Liberado")</f>
        <v>Liberado</v>
      </c>
    </row>
    <row r="1051" spans="1:53" s="21" customFormat="1" ht="20.100000000000001" customHeight="1" x14ac:dyDescent="0.2">
      <c r="A1051" s="12" t="s">
        <v>75</v>
      </c>
      <c r="B1051" s="18" t="s">
        <v>33</v>
      </c>
      <c r="C1051" s="12" t="s">
        <v>381</v>
      </c>
      <c r="D1051" s="12" t="s">
        <v>388</v>
      </c>
      <c r="E1051" s="19" t="s">
        <v>5</v>
      </c>
      <c r="F1051" s="19" t="s">
        <v>2506</v>
      </c>
      <c r="G1051" s="19" t="s">
        <v>2507</v>
      </c>
      <c r="H1051" s="12" t="s">
        <v>2508</v>
      </c>
      <c r="I1051" s="20">
        <v>100000</v>
      </c>
      <c r="J1051" s="12" t="s">
        <v>2258</v>
      </c>
      <c r="K1051" s="12" t="s">
        <v>2509</v>
      </c>
      <c r="L1051" s="12" t="s">
        <v>2368</v>
      </c>
      <c r="M1051" s="12"/>
      <c r="N1051" s="12" t="s">
        <v>2510</v>
      </c>
      <c r="O1051" s="20">
        <v>0</v>
      </c>
      <c r="P1051" s="20">
        <v>0</v>
      </c>
      <c r="Q1051" s="20">
        <v>0</v>
      </c>
      <c r="R1051" s="20">
        <v>0</v>
      </c>
      <c r="S1051" s="20">
        <v>1800</v>
      </c>
      <c r="U1051" s="22" t="str">
        <f>IFERROR(VLOOKUP(B1051,[1]Planilha1!$A$1:$B$34,2,FALSE),"Liberado")</f>
        <v>Liberado</v>
      </c>
    </row>
    <row r="1052" spans="1:53" s="21" customFormat="1" ht="20.100000000000001" customHeight="1" x14ac:dyDescent="0.2">
      <c r="A1052" s="12" t="s">
        <v>75</v>
      </c>
      <c r="B1052" s="18" t="s">
        <v>33</v>
      </c>
      <c r="C1052" s="12" t="s">
        <v>331</v>
      </c>
      <c r="D1052" s="12" t="s">
        <v>1146</v>
      </c>
      <c r="E1052" s="19" t="s">
        <v>5</v>
      </c>
      <c r="F1052" s="19" t="s">
        <v>15</v>
      </c>
      <c r="G1052" s="19" t="s">
        <v>4705</v>
      </c>
      <c r="H1052" s="12" t="s">
        <v>4706</v>
      </c>
      <c r="I1052" s="20">
        <v>358026.21</v>
      </c>
      <c r="J1052" s="12" t="s">
        <v>2258</v>
      </c>
      <c r="K1052" s="12" t="s">
        <v>4707</v>
      </c>
      <c r="L1052" s="12" t="s">
        <v>2368</v>
      </c>
      <c r="M1052" s="12"/>
      <c r="N1052" s="12" t="s">
        <v>4708</v>
      </c>
      <c r="O1052" s="23">
        <v>0</v>
      </c>
      <c r="P1052" s="23">
        <v>358026.21</v>
      </c>
      <c r="Q1052" s="23">
        <v>0</v>
      </c>
      <c r="R1052" s="24">
        <v>0</v>
      </c>
      <c r="S1052" s="25">
        <v>0</v>
      </c>
      <c r="U1052" s="22" t="str">
        <f>IFERROR(VLOOKUP(B1052,[1]Planilha1!$A$1:$B$34,2,FALSE),"Liberado")</f>
        <v>Liberado</v>
      </c>
    </row>
    <row r="1053" spans="1:53" s="21" customFormat="1" ht="20.100000000000001" customHeight="1" x14ac:dyDescent="0.2">
      <c r="A1053" s="12" t="s">
        <v>75</v>
      </c>
      <c r="B1053" s="18" t="s">
        <v>33</v>
      </c>
      <c r="C1053" s="12" t="s">
        <v>331</v>
      </c>
      <c r="D1053" s="12" t="s">
        <v>1147</v>
      </c>
      <c r="E1053" s="19" t="s">
        <v>5</v>
      </c>
      <c r="F1053" s="19" t="s">
        <v>2244</v>
      </c>
      <c r="G1053" s="19" t="s">
        <v>4709</v>
      </c>
      <c r="H1053" s="12" t="s">
        <v>3325</v>
      </c>
      <c r="I1053" s="20">
        <v>35200</v>
      </c>
      <c r="J1053" s="12" t="s">
        <v>2302</v>
      </c>
      <c r="K1053" s="12" t="s">
        <v>2303</v>
      </c>
      <c r="L1053" s="12" t="s">
        <v>2299</v>
      </c>
      <c r="M1053" s="12"/>
      <c r="N1053" s="12" t="s">
        <v>4710</v>
      </c>
      <c r="O1053" s="23">
        <v>0</v>
      </c>
      <c r="P1053" s="23">
        <v>5000</v>
      </c>
      <c r="Q1053" s="23">
        <v>0</v>
      </c>
      <c r="R1053" s="24">
        <v>0</v>
      </c>
      <c r="S1053" s="25">
        <v>448</v>
      </c>
      <c r="U1053" s="22" t="str">
        <f>IFERROR(VLOOKUP(B1053,[1]Planilha1!$A$1:$B$34,2,FALSE),"Liberado")</f>
        <v>Liberado</v>
      </c>
    </row>
    <row r="1054" spans="1:53" s="21" customFormat="1" ht="20.100000000000001" customHeight="1" x14ac:dyDescent="0.2">
      <c r="A1054" s="12" t="s">
        <v>75</v>
      </c>
      <c r="B1054" s="18" t="s">
        <v>33</v>
      </c>
      <c r="C1054" s="12" t="s">
        <v>331</v>
      </c>
      <c r="D1054" s="12" t="s">
        <v>7796</v>
      </c>
      <c r="E1054" s="19" t="s">
        <v>5</v>
      </c>
      <c r="F1054" s="19" t="s">
        <v>12</v>
      </c>
      <c r="G1054" s="19" t="s">
        <v>9269</v>
      </c>
      <c r="H1054" s="12" t="s">
        <v>9270</v>
      </c>
      <c r="I1054" s="20">
        <v>137374.43</v>
      </c>
      <c r="J1054" s="12" t="s">
        <v>2258</v>
      </c>
      <c r="K1054" s="12" t="s">
        <v>9271</v>
      </c>
      <c r="L1054" s="12" t="s">
        <v>2677</v>
      </c>
      <c r="M1054" s="12"/>
      <c r="N1054" s="12" t="s">
        <v>9272</v>
      </c>
      <c r="O1054" s="23">
        <v>0</v>
      </c>
      <c r="P1054" s="23">
        <v>0</v>
      </c>
      <c r="Q1054" s="23">
        <v>0</v>
      </c>
      <c r="R1054" s="24">
        <v>0</v>
      </c>
      <c r="S1054" s="25">
        <v>266</v>
      </c>
      <c r="U1054" s="22" t="str">
        <f>IFERROR(VLOOKUP(B1054,[1]Planilha1!$A$1:$B$34,2,FALSE),"Liberado")</f>
        <v>Liberado</v>
      </c>
    </row>
    <row r="1055" spans="1:53" s="21" customFormat="1" ht="20.100000000000001" customHeight="1" x14ac:dyDescent="0.2">
      <c r="A1055" s="12" t="s">
        <v>75</v>
      </c>
      <c r="B1055" s="18" t="s">
        <v>33</v>
      </c>
      <c r="C1055" s="12" t="s">
        <v>331</v>
      </c>
      <c r="D1055" s="12" t="s">
        <v>9273</v>
      </c>
      <c r="E1055" s="19" t="s">
        <v>5</v>
      </c>
      <c r="F1055" s="19" t="s">
        <v>2273</v>
      </c>
      <c r="G1055" s="19" t="s">
        <v>9274</v>
      </c>
      <c r="H1055" s="12" t="s">
        <v>9275</v>
      </c>
      <c r="I1055" s="20">
        <v>0</v>
      </c>
      <c r="J1055" s="12" t="s">
        <v>2258</v>
      </c>
      <c r="K1055" s="12" t="s">
        <v>9276</v>
      </c>
      <c r="L1055" s="12" t="s">
        <v>2288</v>
      </c>
      <c r="M1055" s="12" t="s">
        <v>9277</v>
      </c>
      <c r="N1055" s="12" t="s">
        <v>2733</v>
      </c>
      <c r="O1055" s="23">
        <v>0</v>
      </c>
      <c r="P1055" s="23">
        <v>10000</v>
      </c>
      <c r="Q1055" s="23">
        <v>0</v>
      </c>
      <c r="R1055" s="24">
        <v>0</v>
      </c>
      <c r="S1055" s="25">
        <v>0</v>
      </c>
      <c r="U1055" s="22" t="str">
        <f>IFERROR(VLOOKUP(B1055,[1]Planilha1!$A$1:$B$34,2,FALSE),"Liberado")</f>
        <v>Liberado</v>
      </c>
    </row>
    <row r="1056" spans="1:53" s="21" customFormat="1" ht="20.100000000000001" customHeight="1" x14ac:dyDescent="0.2">
      <c r="A1056" s="12" t="s">
        <v>75</v>
      </c>
      <c r="B1056" s="18" t="s">
        <v>33</v>
      </c>
      <c r="C1056" s="12" t="s">
        <v>381</v>
      </c>
      <c r="D1056" s="12" t="s">
        <v>1148</v>
      </c>
      <c r="E1056" s="19" t="s">
        <v>5</v>
      </c>
      <c r="F1056" s="19" t="s">
        <v>2452</v>
      </c>
      <c r="G1056" s="19" t="s">
        <v>4711</v>
      </c>
      <c r="H1056" s="12" t="s">
        <v>2514</v>
      </c>
      <c r="I1056" s="20">
        <v>3850.29</v>
      </c>
      <c r="J1056" s="12" t="s">
        <v>2258</v>
      </c>
      <c r="K1056" s="12" t="s">
        <v>4712</v>
      </c>
      <c r="L1056" s="12" t="s">
        <v>2260</v>
      </c>
      <c r="M1056" s="12"/>
      <c r="N1056" s="12" t="s">
        <v>4713</v>
      </c>
      <c r="O1056" s="23">
        <v>0</v>
      </c>
      <c r="P1056" s="23">
        <v>10000</v>
      </c>
      <c r="Q1056" s="23">
        <v>0</v>
      </c>
      <c r="R1056" s="24">
        <v>0</v>
      </c>
      <c r="S1056" s="25">
        <v>0</v>
      </c>
      <c r="U1056" s="22" t="str">
        <f>IFERROR(VLOOKUP(B1056,[1]Planilha1!$A$1:$B$34,2,FALSE),"Liberado")</f>
        <v>Liberado</v>
      </c>
    </row>
    <row r="1057" spans="1:53" s="21" customFormat="1" ht="20.100000000000001" customHeight="1" x14ac:dyDescent="0.2">
      <c r="A1057" s="12" t="s">
        <v>75</v>
      </c>
      <c r="B1057" s="18" t="s">
        <v>33</v>
      </c>
      <c r="C1057" s="12" t="s">
        <v>381</v>
      </c>
      <c r="D1057" s="12" t="s">
        <v>1150</v>
      </c>
      <c r="E1057" s="19" t="s">
        <v>5</v>
      </c>
      <c r="F1057" s="19" t="s">
        <v>4714</v>
      </c>
      <c r="G1057" s="19" t="s">
        <v>4715</v>
      </c>
      <c r="H1057" s="12" t="s">
        <v>2508</v>
      </c>
      <c r="I1057" s="20">
        <v>10000</v>
      </c>
      <c r="J1057" s="12" t="s">
        <v>2258</v>
      </c>
      <c r="K1057" s="12" t="s">
        <v>4716</v>
      </c>
      <c r="L1057" s="12" t="s">
        <v>2368</v>
      </c>
      <c r="M1057" s="12"/>
      <c r="N1057" s="12" t="s">
        <v>4717</v>
      </c>
      <c r="O1057" s="23">
        <v>0</v>
      </c>
      <c r="P1057" s="23">
        <v>10000</v>
      </c>
      <c r="Q1057" s="23">
        <v>0</v>
      </c>
      <c r="R1057" s="24">
        <v>0</v>
      </c>
      <c r="S1057" s="25">
        <v>1080</v>
      </c>
      <c r="U1057" s="22" t="str">
        <f>IFERROR(VLOOKUP(B1057,[1]Planilha1!$A$1:$B$34,2,FALSE),"Liberado")</f>
        <v>Liberado</v>
      </c>
    </row>
    <row r="1058" spans="1:53" s="21" customFormat="1" ht="20.100000000000001" customHeight="1" x14ac:dyDescent="0.2">
      <c r="A1058" s="12" t="s">
        <v>75</v>
      </c>
      <c r="B1058" s="18" t="s">
        <v>33</v>
      </c>
      <c r="C1058" s="12" t="s">
        <v>381</v>
      </c>
      <c r="D1058" s="12" t="s">
        <v>1151</v>
      </c>
      <c r="E1058" s="19" t="s">
        <v>5</v>
      </c>
      <c r="F1058" s="19" t="s">
        <v>10</v>
      </c>
      <c r="G1058" s="19" t="s">
        <v>4718</v>
      </c>
      <c r="H1058" s="12" t="s">
        <v>2508</v>
      </c>
      <c r="I1058" s="20">
        <v>8200</v>
      </c>
      <c r="J1058" s="12" t="s">
        <v>2258</v>
      </c>
      <c r="K1058" s="12" t="s">
        <v>4719</v>
      </c>
      <c r="L1058" s="12" t="s">
        <v>2368</v>
      </c>
      <c r="M1058" s="12"/>
      <c r="N1058" s="12" t="s">
        <v>2412</v>
      </c>
      <c r="O1058" s="23">
        <v>0</v>
      </c>
      <c r="P1058" s="23">
        <v>10000</v>
      </c>
      <c r="Q1058" s="23">
        <v>0</v>
      </c>
      <c r="R1058" s="24">
        <v>0</v>
      </c>
      <c r="S1058" s="25">
        <v>560</v>
      </c>
      <c r="U1058" s="22" t="str">
        <f>IFERROR(VLOOKUP(B1058,[1]Planilha1!$A$1:$B$34,2,FALSE),"Liberado")</f>
        <v>Liberado</v>
      </c>
    </row>
    <row r="1059" spans="1:53" s="21" customFormat="1" ht="20.100000000000001" customHeight="1" x14ac:dyDescent="0.2">
      <c r="A1059" s="12" t="s">
        <v>75</v>
      </c>
      <c r="B1059" s="18" t="s">
        <v>33</v>
      </c>
      <c r="C1059" s="12" t="s">
        <v>381</v>
      </c>
      <c r="D1059" s="12" t="s">
        <v>1152</v>
      </c>
      <c r="E1059" s="19" t="s">
        <v>5</v>
      </c>
      <c r="F1059" s="19" t="s">
        <v>2273</v>
      </c>
      <c r="G1059" s="19" t="s">
        <v>4720</v>
      </c>
      <c r="H1059" s="12" t="s">
        <v>2508</v>
      </c>
      <c r="I1059" s="20">
        <v>1000</v>
      </c>
      <c r="J1059" s="12" t="s">
        <v>2258</v>
      </c>
      <c r="K1059" s="12" t="s">
        <v>4721</v>
      </c>
      <c r="L1059" s="12" t="s">
        <v>2368</v>
      </c>
      <c r="M1059" s="12"/>
      <c r="N1059" s="12" t="s">
        <v>2412</v>
      </c>
      <c r="O1059" s="23">
        <v>0</v>
      </c>
      <c r="P1059" s="23">
        <v>1000</v>
      </c>
      <c r="Q1059" s="23">
        <v>0</v>
      </c>
      <c r="R1059" s="24">
        <v>0</v>
      </c>
      <c r="S1059" s="25">
        <v>360</v>
      </c>
      <c r="U1059" s="22" t="str">
        <f>IFERROR(VLOOKUP(B1059,[1]Planilha1!$A$1:$B$34,2,FALSE),"Liberado")</f>
        <v>Liberado</v>
      </c>
    </row>
    <row r="1060" spans="1:53" s="21" customFormat="1" ht="20.100000000000001" customHeight="1" x14ac:dyDescent="0.2">
      <c r="A1060" s="12" t="s">
        <v>75</v>
      </c>
      <c r="B1060" s="18" t="s">
        <v>33</v>
      </c>
      <c r="C1060" s="12" t="s">
        <v>381</v>
      </c>
      <c r="D1060" s="12" t="s">
        <v>9278</v>
      </c>
      <c r="E1060" s="19" t="s">
        <v>5</v>
      </c>
      <c r="F1060" s="19" t="s">
        <v>2273</v>
      </c>
      <c r="G1060" s="19" t="s">
        <v>9279</v>
      </c>
      <c r="H1060" s="12" t="s">
        <v>2514</v>
      </c>
      <c r="I1060" s="20">
        <v>15000</v>
      </c>
      <c r="J1060" s="12" t="s">
        <v>2258</v>
      </c>
      <c r="K1060" s="12" t="s">
        <v>2410</v>
      </c>
      <c r="L1060" s="12" t="s">
        <v>2368</v>
      </c>
      <c r="M1060" s="12"/>
      <c r="N1060" s="12" t="s">
        <v>2412</v>
      </c>
      <c r="O1060" s="23">
        <v>0</v>
      </c>
      <c r="P1060" s="23">
        <v>10000</v>
      </c>
      <c r="Q1060" s="23">
        <v>0</v>
      </c>
      <c r="R1060" s="24">
        <v>0</v>
      </c>
      <c r="S1060" s="25">
        <v>256</v>
      </c>
      <c r="U1060" s="22" t="str">
        <f>IFERROR(VLOOKUP(B1060,[1]Planilha1!$A$1:$B$34,2,FALSE),"Liberado")</f>
        <v>Liberado</v>
      </c>
    </row>
    <row r="1061" spans="1:53" s="21" customFormat="1" ht="20.100000000000001" customHeight="1" x14ac:dyDescent="0.2">
      <c r="A1061" s="12" t="s">
        <v>75</v>
      </c>
      <c r="B1061" s="18" t="s">
        <v>33</v>
      </c>
      <c r="C1061" s="12" t="s">
        <v>381</v>
      </c>
      <c r="D1061" s="12" t="s">
        <v>1149</v>
      </c>
      <c r="E1061" s="19" t="s">
        <v>5</v>
      </c>
      <c r="F1061" s="19" t="s">
        <v>14</v>
      </c>
      <c r="G1061" s="19" t="s">
        <v>4722</v>
      </c>
      <c r="H1061" s="12" t="s">
        <v>4723</v>
      </c>
      <c r="I1061" s="20">
        <v>1000</v>
      </c>
      <c r="J1061" s="12" t="s">
        <v>2258</v>
      </c>
      <c r="K1061" s="12" t="s">
        <v>2410</v>
      </c>
      <c r="L1061" s="12" t="s">
        <v>2368</v>
      </c>
      <c r="M1061" s="12"/>
      <c r="N1061" s="12" t="s">
        <v>2412</v>
      </c>
      <c r="O1061" s="23">
        <v>0</v>
      </c>
      <c r="P1061" s="23">
        <v>10000</v>
      </c>
      <c r="Q1061" s="23">
        <v>0</v>
      </c>
      <c r="R1061" s="24">
        <v>0</v>
      </c>
      <c r="S1061" s="25">
        <v>240</v>
      </c>
      <c r="U1061" s="22" t="str">
        <f>IFERROR(VLOOKUP(B1061,[1]Planilha1!$A$1:$B$34,2,FALSE),"Liberado")</f>
        <v>Liberado</v>
      </c>
    </row>
    <row r="1062" spans="1:53" s="21" customFormat="1" ht="20.100000000000001" customHeight="1" x14ac:dyDescent="0.2">
      <c r="A1062" s="12" t="s">
        <v>75</v>
      </c>
      <c r="B1062" s="18" t="s">
        <v>33</v>
      </c>
      <c r="C1062" s="12" t="s">
        <v>381</v>
      </c>
      <c r="D1062" s="12" t="s">
        <v>9280</v>
      </c>
      <c r="E1062" s="19" t="s">
        <v>5</v>
      </c>
      <c r="F1062" s="19" t="s">
        <v>2244</v>
      </c>
      <c r="G1062" s="19" t="s">
        <v>9281</v>
      </c>
      <c r="H1062" s="12" t="s">
        <v>4723</v>
      </c>
      <c r="I1062" s="20">
        <v>15000</v>
      </c>
      <c r="J1062" s="12" t="s">
        <v>2258</v>
      </c>
      <c r="K1062" s="12" t="s">
        <v>4553</v>
      </c>
      <c r="L1062" s="12" t="s">
        <v>2368</v>
      </c>
      <c r="M1062" s="12"/>
      <c r="N1062" s="12" t="s">
        <v>2412</v>
      </c>
      <c r="O1062" s="23">
        <v>0</v>
      </c>
      <c r="P1062" s="23">
        <v>10000</v>
      </c>
      <c r="Q1062" s="23">
        <v>0</v>
      </c>
      <c r="R1062" s="24">
        <v>0</v>
      </c>
      <c r="S1062" s="25">
        <v>200</v>
      </c>
      <c r="U1062" s="22" t="str">
        <f>IFERROR(VLOOKUP(B1062,[1]Planilha1!$A$1:$B$34,2,FALSE),"Liberado")</f>
        <v>Liberado</v>
      </c>
    </row>
    <row r="1063" spans="1:53" s="21" customFormat="1" ht="20.100000000000001" customHeight="1" x14ac:dyDescent="0.2">
      <c r="A1063" s="12" t="s">
        <v>75</v>
      </c>
      <c r="B1063" s="18" t="s">
        <v>33</v>
      </c>
      <c r="C1063" s="12" t="s">
        <v>381</v>
      </c>
      <c r="D1063" s="12" t="s">
        <v>9282</v>
      </c>
      <c r="E1063" s="19" t="s">
        <v>5</v>
      </c>
      <c r="F1063" s="19" t="s">
        <v>10</v>
      </c>
      <c r="G1063" s="19" t="s">
        <v>9283</v>
      </c>
      <c r="H1063" s="12" t="s">
        <v>2514</v>
      </c>
      <c r="I1063" s="20">
        <v>16820.62</v>
      </c>
      <c r="J1063" s="12" t="s">
        <v>2258</v>
      </c>
      <c r="K1063" s="12" t="s">
        <v>9284</v>
      </c>
      <c r="L1063" s="12" t="s">
        <v>2368</v>
      </c>
      <c r="M1063" s="12"/>
      <c r="N1063" s="12" t="s">
        <v>9285</v>
      </c>
      <c r="O1063" s="23">
        <v>0</v>
      </c>
      <c r="P1063" s="23">
        <v>11820.62</v>
      </c>
      <c r="Q1063" s="23">
        <v>0</v>
      </c>
      <c r="R1063" s="24">
        <v>0</v>
      </c>
      <c r="S1063" s="25">
        <v>128</v>
      </c>
      <c r="U1063" s="22" t="str">
        <f>IFERROR(VLOOKUP(B1063,[1]Planilha1!$A$1:$B$34,2,FALSE),"Liberado")</f>
        <v>Liberado</v>
      </c>
    </row>
    <row r="1064" spans="1:53" s="21" customFormat="1" ht="20.100000000000001" customHeight="1" x14ac:dyDescent="0.2">
      <c r="A1064" s="12" t="s">
        <v>75</v>
      </c>
      <c r="B1064" s="18" t="s">
        <v>33</v>
      </c>
      <c r="C1064" s="12" t="s">
        <v>381</v>
      </c>
      <c r="D1064" s="12" t="s">
        <v>9286</v>
      </c>
      <c r="E1064" s="19" t="s">
        <v>5</v>
      </c>
      <c r="F1064" s="19" t="s">
        <v>2273</v>
      </c>
      <c r="G1064" s="19" t="s">
        <v>9287</v>
      </c>
      <c r="H1064" s="12" t="s">
        <v>2514</v>
      </c>
      <c r="I1064" s="20">
        <v>35000</v>
      </c>
      <c r="J1064" s="12" t="s">
        <v>2258</v>
      </c>
      <c r="K1064" s="12" t="s">
        <v>9288</v>
      </c>
      <c r="L1064" s="12" t="s">
        <v>2288</v>
      </c>
      <c r="M1064" s="12" t="s">
        <v>9289</v>
      </c>
      <c r="N1064" s="12" t="s">
        <v>2733</v>
      </c>
      <c r="O1064" s="23">
        <v>0</v>
      </c>
      <c r="P1064" s="23">
        <v>35000</v>
      </c>
      <c r="Q1064" s="23">
        <v>0</v>
      </c>
      <c r="R1064" s="24">
        <v>0</v>
      </c>
      <c r="S1064" s="25">
        <v>0</v>
      </c>
      <c r="U1064" s="22" t="str">
        <f>IFERROR(VLOOKUP(B1064,[1]Planilha1!$A$1:$B$34,2,FALSE),"Liberado")</f>
        <v>Liberado</v>
      </c>
    </row>
    <row r="1065" spans="1:53" s="21" customFormat="1" ht="20.100000000000001" customHeight="1" x14ac:dyDescent="0.2">
      <c r="A1065" s="12" t="s">
        <v>75</v>
      </c>
      <c r="B1065" s="18" t="s">
        <v>33</v>
      </c>
      <c r="C1065" s="12" t="s">
        <v>381</v>
      </c>
      <c r="D1065" s="12" t="s">
        <v>9290</v>
      </c>
      <c r="E1065" s="19" t="s">
        <v>5</v>
      </c>
      <c r="F1065" s="19" t="s">
        <v>2273</v>
      </c>
      <c r="G1065" s="19" t="s">
        <v>9291</v>
      </c>
      <c r="H1065" s="12" t="s">
        <v>2514</v>
      </c>
      <c r="I1065" s="20">
        <v>6101.54</v>
      </c>
      <c r="J1065" s="12" t="s">
        <v>8198</v>
      </c>
      <c r="K1065" s="12" t="s">
        <v>3216</v>
      </c>
      <c r="L1065" s="12" t="s">
        <v>2288</v>
      </c>
      <c r="M1065" s="12" t="s">
        <v>9292</v>
      </c>
      <c r="N1065" s="12" t="s">
        <v>3216</v>
      </c>
      <c r="O1065" s="23">
        <v>0</v>
      </c>
      <c r="P1065" s="23">
        <v>5000</v>
      </c>
      <c r="Q1065" s="23">
        <v>0</v>
      </c>
      <c r="R1065" s="24">
        <v>0</v>
      </c>
      <c r="S1065" s="25">
        <v>64</v>
      </c>
      <c r="U1065" s="22" t="str">
        <f>IFERROR(VLOOKUP(B1065,[1]Planilha1!$A$1:$B$34,2,FALSE),"Liberado")</f>
        <v>Liberado</v>
      </c>
    </row>
    <row r="1066" spans="1:53" s="21" customFormat="1" ht="20.100000000000001" customHeight="1" x14ac:dyDescent="0.2">
      <c r="A1066" s="12" t="s">
        <v>75</v>
      </c>
      <c r="B1066" s="18" t="s">
        <v>33</v>
      </c>
      <c r="C1066" s="12" t="s">
        <v>381</v>
      </c>
      <c r="D1066" s="12" t="s">
        <v>9293</v>
      </c>
      <c r="E1066" s="19" t="s">
        <v>5</v>
      </c>
      <c r="F1066" s="19" t="s">
        <v>2244</v>
      </c>
      <c r="G1066" s="19" t="s">
        <v>9294</v>
      </c>
      <c r="H1066" s="12" t="s">
        <v>2514</v>
      </c>
      <c r="I1066" s="20">
        <v>30000</v>
      </c>
      <c r="J1066" s="12" t="s">
        <v>2258</v>
      </c>
      <c r="K1066" s="12" t="s">
        <v>9295</v>
      </c>
      <c r="L1066" s="12" t="s">
        <v>2288</v>
      </c>
      <c r="M1066" s="12" t="s">
        <v>9296</v>
      </c>
      <c r="N1066" s="12" t="s">
        <v>2733</v>
      </c>
      <c r="O1066" s="23">
        <v>0</v>
      </c>
      <c r="P1066" s="23">
        <v>30000</v>
      </c>
      <c r="Q1066" s="23">
        <v>0</v>
      </c>
      <c r="R1066" s="24">
        <v>0</v>
      </c>
      <c r="S1066" s="25">
        <v>64</v>
      </c>
      <c r="U1066" s="22" t="str">
        <f>IFERROR(VLOOKUP(B1066,[1]Planilha1!$A$1:$B$34,2,FALSE),"Liberado")</f>
        <v>Liberado</v>
      </c>
    </row>
    <row r="1067" spans="1:53" s="21" customFormat="1" ht="20.100000000000001" customHeight="1" x14ac:dyDescent="0.2">
      <c r="A1067" s="12" t="s">
        <v>75</v>
      </c>
      <c r="B1067" s="18" t="s">
        <v>33</v>
      </c>
      <c r="C1067" s="12" t="s">
        <v>381</v>
      </c>
      <c r="D1067" s="12" t="s">
        <v>9297</v>
      </c>
      <c r="E1067" s="19" t="s">
        <v>5</v>
      </c>
      <c r="F1067" s="19" t="s">
        <v>2273</v>
      </c>
      <c r="G1067" s="19" t="s">
        <v>9298</v>
      </c>
      <c r="H1067" s="12" t="s">
        <v>2514</v>
      </c>
      <c r="I1067" s="20">
        <v>37480</v>
      </c>
      <c r="J1067" s="12" t="s">
        <v>2258</v>
      </c>
      <c r="K1067" s="12" t="s">
        <v>9299</v>
      </c>
      <c r="L1067" s="12" t="s">
        <v>2288</v>
      </c>
      <c r="M1067" s="12" t="s">
        <v>9300</v>
      </c>
      <c r="N1067" s="12" t="s">
        <v>2733</v>
      </c>
      <c r="O1067" s="23">
        <v>0</v>
      </c>
      <c r="P1067" s="23">
        <v>37480</v>
      </c>
      <c r="Q1067" s="23">
        <v>0</v>
      </c>
      <c r="R1067" s="24">
        <v>0</v>
      </c>
      <c r="S1067" s="25">
        <v>0</v>
      </c>
      <c r="U1067" s="22" t="str">
        <f>IFERROR(VLOOKUP(B1067,[1]Planilha1!$A$1:$B$34,2,FALSE),"Liberado")</f>
        <v>Liberado</v>
      </c>
    </row>
    <row r="1068" spans="1:53" s="21" customFormat="1" ht="20.100000000000001" customHeight="1" x14ac:dyDescent="0.2">
      <c r="A1068" s="12" t="s">
        <v>75</v>
      </c>
      <c r="B1068" s="18" t="s">
        <v>33</v>
      </c>
      <c r="C1068" s="12" t="s">
        <v>381</v>
      </c>
      <c r="D1068" s="12" t="s">
        <v>9301</v>
      </c>
      <c r="E1068" s="19" t="s">
        <v>5</v>
      </c>
      <c r="F1068" s="19" t="s">
        <v>2273</v>
      </c>
      <c r="G1068" s="19" t="s">
        <v>9302</v>
      </c>
      <c r="H1068" s="12" t="s">
        <v>2514</v>
      </c>
      <c r="I1068" s="20">
        <v>30000</v>
      </c>
      <c r="J1068" s="12" t="s">
        <v>2258</v>
      </c>
      <c r="K1068" s="12" t="s">
        <v>9288</v>
      </c>
      <c r="L1068" s="12" t="s">
        <v>2288</v>
      </c>
      <c r="M1068" s="12" t="s">
        <v>9303</v>
      </c>
      <c r="N1068" s="12" t="s">
        <v>2733</v>
      </c>
      <c r="O1068" s="23">
        <v>0</v>
      </c>
      <c r="P1068" s="23">
        <v>30000</v>
      </c>
      <c r="Q1068" s="23">
        <v>0</v>
      </c>
      <c r="R1068" s="24">
        <v>0</v>
      </c>
      <c r="S1068" s="25">
        <v>64</v>
      </c>
      <c r="U1068" s="22" t="str">
        <f>IFERROR(VLOOKUP(B1068,[1]Planilha1!$A$1:$B$34,2,FALSE),"Liberado")</f>
        <v>Liberado</v>
      </c>
    </row>
    <row r="1069" spans="1:53" s="21" customFormat="1" ht="20.100000000000001" customHeight="1" x14ac:dyDescent="0.2">
      <c r="A1069" s="12" t="s">
        <v>75</v>
      </c>
      <c r="B1069" s="18" t="s">
        <v>33</v>
      </c>
      <c r="C1069" s="12" t="s">
        <v>381</v>
      </c>
      <c r="D1069" s="12" t="s">
        <v>9304</v>
      </c>
      <c r="E1069" s="19" t="s">
        <v>5</v>
      </c>
      <c r="F1069" s="19" t="s">
        <v>2273</v>
      </c>
      <c r="G1069" s="19" t="s">
        <v>9305</v>
      </c>
      <c r="H1069" s="12" t="s">
        <v>2514</v>
      </c>
      <c r="I1069" s="20">
        <v>35000</v>
      </c>
      <c r="J1069" s="12" t="s">
        <v>2258</v>
      </c>
      <c r="K1069" s="12" t="s">
        <v>9288</v>
      </c>
      <c r="L1069" s="12" t="s">
        <v>2288</v>
      </c>
      <c r="M1069" s="12" t="s">
        <v>9306</v>
      </c>
      <c r="N1069" s="12" t="s">
        <v>2733</v>
      </c>
      <c r="O1069" s="23">
        <v>0</v>
      </c>
      <c r="P1069" s="23">
        <v>35000</v>
      </c>
      <c r="Q1069" s="23">
        <v>0</v>
      </c>
      <c r="R1069" s="24">
        <v>0</v>
      </c>
      <c r="S1069" s="25">
        <v>0</v>
      </c>
      <c r="U1069" s="22" t="str">
        <f>IFERROR(VLOOKUP(B1069,[1]Planilha1!$A$1:$B$34,2,FALSE),"Liberado")</f>
        <v>Liberado</v>
      </c>
    </row>
    <row r="1070" spans="1:53" s="21" customFormat="1" ht="20.100000000000001" customHeight="1" x14ac:dyDescent="0.2">
      <c r="A1070" s="12" t="s">
        <v>75</v>
      </c>
      <c r="B1070" s="18" t="s">
        <v>33</v>
      </c>
      <c r="C1070" s="12">
        <v>1</v>
      </c>
      <c r="D1070" s="12" t="s">
        <v>1153</v>
      </c>
      <c r="E1070" s="19" t="s">
        <v>5</v>
      </c>
      <c r="F1070" s="19" t="s">
        <v>2255</v>
      </c>
      <c r="G1070" s="19" t="s">
        <v>4724</v>
      </c>
      <c r="H1070" s="12" t="s">
        <v>2508</v>
      </c>
      <c r="I1070" s="20">
        <v>1000</v>
      </c>
      <c r="J1070" s="12" t="s">
        <v>2258</v>
      </c>
      <c r="K1070" s="12" t="s">
        <v>4725</v>
      </c>
      <c r="L1070" s="12" t="s">
        <v>2299</v>
      </c>
      <c r="M1070" s="12"/>
      <c r="N1070" s="12" t="s">
        <v>4726</v>
      </c>
      <c r="O1070" s="23">
        <v>0</v>
      </c>
      <c r="P1070" s="23">
        <v>5185</v>
      </c>
      <c r="Q1070" s="23">
        <v>0</v>
      </c>
      <c r="R1070" s="24">
        <v>0</v>
      </c>
      <c r="S1070" s="25">
        <v>0</v>
      </c>
      <c r="U1070" s="22" t="str">
        <f>IFERROR(VLOOKUP(B1070,[1]Planilha1!$A$1:$B$34,2,FALSE),"Liberado")</f>
        <v>Liberado</v>
      </c>
    </row>
    <row r="1071" spans="1:53" s="21" customFormat="1" ht="20.100000000000001" customHeight="1" x14ac:dyDescent="0.2">
      <c r="A1071" s="27" t="s">
        <v>136</v>
      </c>
      <c r="B1071" s="28" t="s">
        <v>33</v>
      </c>
      <c r="C1071" s="27">
        <v>1</v>
      </c>
      <c r="D1071" s="27" t="s">
        <v>1887</v>
      </c>
      <c r="E1071" s="27" t="s">
        <v>7</v>
      </c>
      <c r="F1071" s="27" t="s">
        <v>11520</v>
      </c>
      <c r="G1071" s="27" t="s">
        <v>6612</v>
      </c>
      <c r="H1071" s="27" t="s">
        <v>6613</v>
      </c>
      <c r="I1071" s="29">
        <v>34689.660000000003</v>
      </c>
      <c r="J1071" s="27" t="s">
        <v>6544</v>
      </c>
      <c r="K1071" s="27" t="s">
        <v>11521</v>
      </c>
      <c r="L1071" s="27" t="s">
        <v>11479</v>
      </c>
      <c r="M1071" s="30" t="s">
        <v>6531</v>
      </c>
      <c r="N1071" s="27" t="s">
        <v>11091</v>
      </c>
      <c r="O1071" s="23">
        <v>0</v>
      </c>
      <c r="P1071" s="23">
        <v>0.01</v>
      </c>
      <c r="Q1071" s="23">
        <v>0</v>
      </c>
      <c r="R1071" s="24">
        <v>0</v>
      </c>
      <c r="S1071" s="25">
        <v>0</v>
      </c>
      <c r="T1071" s="32"/>
      <c r="U1071" s="22" t="str">
        <f>IFERROR(VLOOKUP(B1071,[1]Planilha1!$A$1:$B$34,2,FALSE),"Liberado")</f>
        <v>Liberado</v>
      </c>
      <c r="V1071" s="31"/>
      <c r="W1071" s="31"/>
      <c r="X1071" s="31"/>
      <c r="Y1071" s="31"/>
      <c r="Z1071" s="31"/>
      <c r="AA1071" s="31"/>
      <c r="AB1071" s="31"/>
      <c r="AC1071" s="31"/>
      <c r="AD1071" s="31"/>
      <c r="AE1071" s="31"/>
      <c r="AF1071" s="31"/>
      <c r="AG1071" s="31"/>
      <c r="AH1071" s="31"/>
      <c r="AI1071" s="31"/>
      <c r="AJ1071" s="31"/>
      <c r="AK1071" s="31"/>
      <c r="AL1071" s="31"/>
      <c r="AM1071" s="31"/>
      <c r="AN1071" s="31"/>
      <c r="AO1071" s="31"/>
      <c r="AP1071" s="31"/>
      <c r="AQ1071" s="31"/>
      <c r="AR1071" s="31"/>
      <c r="AS1071" s="31"/>
      <c r="AT1071" s="31"/>
      <c r="AU1071" s="31"/>
      <c r="AV1071" s="31"/>
      <c r="AW1071" s="31"/>
      <c r="AX1071" s="31"/>
      <c r="AY1071" s="31"/>
      <c r="AZ1071" s="31"/>
      <c r="BA1071" s="31"/>
    </row>
    <row r="1072" spans="1:53" s="21" customFormat="1" ht="20.100000000000001" customHeight="1" x14ac:dyDescent="0.2">
      <c r="A1072" s="27" t="s">
        <v>136</v>
      </c>
      <c r="B1072" s="28" t="s">
        <v>33</v>
      </c>
      <c r="C1072" s="27" t="s">
        <v>331</v>
      </c>
      <c r="D1072" s="27" t="s">
        <v>1908</v>
      </c>
      <c r="E1072" s="27" t="s">
        <v>7</v>
      </c>
      <c r="F1072" s="27" t="s">
        <v>6507</v>
      </c>
      <c r="G1072" s="27" t="s">
        <v>6649</v>
      </c>
      <c r="H1072" s="27" t="s">
        <v>6613</v>
      </c>
      <c r="I1072" s="29">
        <v>471976.96000000002</v>
      </c>
      <c r="J1072" s="27" t="s">
        <v>6544</v>
      </c>
      <c r="K1072" s="27" t="s">
        <v>11562</v>
      </c>
      <c r="L1072" s="27" t="s">
        <v>6664</v>
      </c>
      <c r="M1072" s="30">
        <v>42660</v>
      </c>
      <c r="N1072" s="27" t="s">
        <v>6650</v>
      </c>
      <c r="O1072" s="23">
        <v>0</v>
      </c>
      <c r="P1072" s="23">
        <v>1089.1400000000001</v>
      </c>
      <c r="Q1072" s="23">
        <v>0</v>
      </c>
      <c r="R1072" s="24">
        <v>0</v>
      </c>
      <c r="S1072" s="25">
        <v>0</v>
      </c>
      <c r="T1072" s="34" t="s">
        <v>12065</v>
      </c>
      <c r="U1072" s="22" t="str">
        <f>IFERROR(VLOOKUP(B1072,[1]Planilha1!$A$1:$B$34,2,FALSE),"Liberado")</f>
        <v>Liberado</v>
      </c>
      <c r="V1072" s="31"/>
      <c r="W1072" s="31"/>
      <c r="X1072" s="31"/>
      <c r="Y1072" s="31"/>
      <c r="Z1072" s="31"/>
      <c r="AA1072" s="31"/>
      <c r="AB1072" s="31"/>
      <c r="AC1072" s="31"/>
      <c r="AD1072" s="31"/>
      <c r="AE1072" s="31"/>
      <c r="AF1072" s="31"/>
      <c r="AG1072" s="31"/>
      <c r="AH1072" s="31"/>
      <c r="AI1072" s="31"/>
      <c r="AJ1072" s="31"/>
      <c r="AK1072" s="31"/>
      <c r="AL1072" s="31"/>
      <c r="AM1072" s="31"/>
      <c r="AN1072" s="31"/>
      <c r="AO1072" s="31"/>
      <c r="AP1072" s="31"/>
      <c r="AQ1072" s="31"/>
      <c r="AR1072" s="31"/>
      <c r="AS1072" s="31"/>
      <c r="AT1072" s="31"/>
      <c r="AU1072" s="31"/>
      <c r="AV1072" s="31"/>
      <c r="AW1072" s="31"/>
      <c r="AX1072" s="31"/>
      <c r="AY1072" s="31"/>
      <c r="AZ1072" s="31"/>
      <c r="BA1072" s="31"/>
    </row>
    <row r="1073" spans="1:53" s="21" customFormat="1" ht="20.100000000000001" customHeight="1" x14ac:dyDescent="0.2">
      <c r="A1073" s="12" t="s">
        <v>89</v>
      </c>
      <c r="B1073" s="18" t="s">
        <v>34</v>
      </c>
      <c r="C1073" s="12" t="s">
        <v>427</v>
      </c>
      <c r="D1073" s="12" t="s">
        <v>8179</v>
      </c>
      <c r="E1073" s="19" t="s">
        <v>5</v>
      </c>
      <c r="F1073" s="19" t="s">
        <v>2244</v>
      </c>
      <c r="G1073" s="19" t="s">
        <v>8180</v>
      </c>
      <c r="H1073" s="12" t="s">
        <v>8181</v>
      </c>
      <c r="I1073" s="20">
        <v>15000</v>
      </c>
      <c r="J1073" s="12" t="s">
        <v>2270</v>
      </c>
      <c r="K1073" s="12" t="s">
        <v>8182</v>
      </c>
      <c r="L1073" s="12" t="s">
        <v>2249</v>
      </c>
      <c r="M1073" s="12"/>
      <c r="N1073" s="12" t="s">
        <v>2966</v>
      </c>
      <c r="O1073" s="20">
        <v>0</v>
      </c>
      <c r="P1073" s="20">
        <v>6000</v>
      </c>
      <c r="Q1073" s="20">
        <v>0</v>
      </c>
      <c r="R1073" s="20">
        <v>0</v>
      </c>
      <c r="S1073" s="20">
        <v>280</v>
      </c>
      <c r="U1073" s="22" t="str">
        <f>IFERROR(VLOOKUP(B1073,[1]Planilha1!$A$1:$B$34,2,FALSE),"Liberado")</f>
        <v>Liberado</v>
      </c>
    </row>
    <row r="1074" spans="1:53" s="21" customFormat="1" ht="20.100000000000001" customHeight="1" x14ac:dyDescent="0.2">
      <c r="A1074" s="12" t="s">
        <v>89</v>
      </c>
      <c r="B1074" s="18" t="s">
        <v>34</v>
      </c>
      <c r="C1074" s="12" t="s">
        <v>411</v>
      </c>
      <c r="D1074" s="12" t="s">
        <v>9307</v>
      </c>
      <c r="E1074" s="19" t="s">
        <v>5</v>
      </c>
      <c r="F1074" s="19" t="s">
        <v>6495</v>
      </c>
      <c r="G1074" s="19" t="s">
        <v>9308</v>
      </c>
      <c r="H1074" s="12" t="s">
        <v>9309</v>
      </c>
      <c r="I1074" s="20">
        <v>38000</v>
      </c>
      <c r="J1074" s="12" t="s">
        <v>2258</v>
      </c>
      <c r="K1074" s="12" t="s">
        <v>9310</v>
      </c>
      <c r="L1074" s="12" t="s">
        <v>2288</v>
      </c>
      <c r="M1074" s="12" t="s">
        <v>8575</v>
      </c>
      <c r="N1074" s="12" t="s">
        <v>2733</v>
      </c>
      <c r="O1074" s="23">
        <v>0</v>
      </c>
      <c r="P1074" s="23">
        <v>24000</v>
      </c>
      <c r="Q1074" s="23">
        <v>0</v>
      </c>
      <c r="R1074" s="24">
        <v>0</v>
      </c>
      <c r="S1074" s="25">
        <v>0</v>
      </c>
      <c r="U1074" s="22" t="str">
        <f>IFERROR(VLOOKUP(B1074,[1]Planilha1!$A$1:$B$34,2,FALSE),"Liberado")</f>
        <v>Liberado</v>
      </c>
    </row>
    <row r="1075" spans="1:53" s="21" customFormat="1" ht="20.100000000000001" customHeight="1" x14ac:dyDescent="0.2">
      <c r="A1075" s="27" t="s">
        <v>123</v>
      </c>
      <c r="B1075" s="28" t="s">
        <v>34</v>
      </c>
      <c r="C1075" s="27" t="s">
        <v>602</v>
      </c>
      <c r="D1075" s="27" t="s">
        <v>11117</v>
      </c>
      <c r="E1075" s="27" t="s">
        <v>7</v>
      </c>
      <c r="F1075" s="27" t="s">
        <v>6507</v>
      </c>
      <c r="G1075" s="27" t="s">
        <v>11118</v>
      </c>
      <c r="H1075" s="27" t="s">
        <v>11119</v>
      </c>
      <c r="I1075" s="29">
        <v>400000</v>
      </c>
      <c r="J1075" s="27" t="s">
        <v>6544</v>
      </c>
      <c r="K1075" s="27" t="s">
        <v>11120</v>
      </c>
      <c r="L1075" s="27" t="s">
        <v>7770</v>
      </c>
      <c r="M1075" s="30">
        <v>43049</v>
      </c>
      <c r="N1075" s="27" t="s">
        <v>12088</v>
      </c>
      <c r="O1075" s="23">
        <v>0</v>
      </c>
      <c r="P1075" s="23">
        <v>48000</v>
      </c>
      <c r="Q1075" s="23">
        <v>0</v>
      </c>
      <c r="R1075" s="24">
        <v>0</v>
      </c>
      <c r="S1075" s="25">
        <v>0</v>
      </c>
      <c r="T1075" s="32" t="s">
        <v>12066</v>
      </c>
      <c r="U1075" s="22" t="str">
        <f>IFERROR(VLOOKUP(B1075,[1]Planilha1!$A$1:$B$34,2,FALSE),"Liberado")</f>
        <v>Liberado</v>
      </c>
      <c r="V1075" s="31"/>
      <c r="W1075" s="31"/>
      <c r="X1075" s="31"/>
      <c r="Y1075" s="31"/>
      <c r="Z1075" s="31"/>
      <c r="AA1075" s="31"/>
      <c r="AB1075" s="31"/>
      <c r="AC1075" s="31"/>
      <c r="AD1075" s="31"/>
      <c r="AE1075" s="31"/>
      <c r="AF1075" s="31"/>
      <c r="AG1075" s="31"/>
      <c r="AH1075" s="31"/>
      <c r="AI1075" s="31"/>
      <c r="AJ1075" s="31"/>
      <c r="AK1075" s="31"/>
      <c r="AL1075" s="31"/>
      <c r="AM1075" s="31"/>
      <c r="AN1075" s="31"/>
      <c r="AO1075" s="31"/>
      <c r="AP1075" s="31"/>
      <c r="AQ1075" s="31"/>
      <c r="AR1075" s="31"/>
      <c r="AS1075" s="31"/>
      <c r="AT1075" s="31"/>
      <c r="AU1075" s="31"/>
      <c r="AV1075" s="31"/>
      <c r="AW1075" s="31"/>
      <c r="AX1075" s="31"/>
      <c r="AY1075" s="31"/>
      <c r="AZ1075" s="31"/>
      <c r="BA1075" s="31"/>
    </row>
    <row r="1076" spans="1:53" s="21" customFormat="1" ht="20.100000000000001" customHeight="1" x14ac:dyDescent="0.2">
      <c r="A1076" s="27" t="s">
        <v>123</v>
      </c>
      <c r="B1076" s="28" t="s">
        <v>34</v>
      </c>
      <c r="C1076" s="27" t="s">
        <v>381</v>
      </c>
      <c r="D1076" s="27" t="s">
        <v>1846</v>
      </c>
      <c r="E1076" s="27" t="s">
        <v>7</v>
      </c>
      <c r="F1076" s="27" t="s">
        <v>6507</v>
      </c>
      <c r="G1076" s="27" t="s">
        <v>11162</v>
      </c>
      <c r="H1076" s="27" t="s">
        <v>6543</v>
      </c>
      <c r="I1076" s="29">
        <v>520000</v>
      </c>
      <c r="J1076" s="27" t="s">
        <v>6544</v>
      </c>
      <c r="K1076" s="27" t="s">
        <v>11163</v>
      </c>
      <c r="L1076" s="27" t="s">
        <v>7770</v>
      </c>
      <c r="M1076" s="30" t="s">
        <v>6531</v>
      </c>
      <c r="N1076" s="27" t="s">
        <v>11121</v>
      </c>
      <c r="O1076" s="23">
        <v>0</v>
      </c>
      <c r="P1076" s="23">
        <v>41065.19</v>
      </c>
      <c r="Q1076" s="23">
        <v>0</v>
      </c>
      <c r="R1076" s="24">
        <v>0</v>
      </c>
      <c r="S1076" s="25">
        <v>0</v>
      </c>
      <c r="T1076" s="34" t="s">
        <v>12065</v>
      </c>
      <c r="U1076" s="22" t="str">
        <f>IFERROR(VLOOKUP(B1076,[1]Planilha1!$A$1:$B$34,2,FALSE),"Liberado")</f>
        <v>Liberado</v>
      </c>
      <c r="V1076" s="31"/>
      <c r="W1076" s="31"/>
      <c r="X1076" s="31"/>
      <c r="Y1076" s="31"/>
      <c r="Z1076" s="31"/>
      <c r="AA1076" s="31"/>
      <c r="AB1076" s="31"/>
      <c r="AC1076" s="31"/>
      <c r="AD1076" s="31"/>
      <c r="AE1076" s="31"/>
      <c r="AF1076" s="31"/>
      <c r="AG1076" s="31"/>
      <c r="AH1076" s="31"/>
      <c r="AI1076" s="31"/>
      <c r="AJ1076" s="31"/>
      <c r="AK1076" s="31"/>
      <c r="AL1076" s="31"/>
      <c r="AM1076" s="31"/>
      <c r="AN1076" s="31"/>
      <c r="AO1076" s="31"/>
      <c r="AP1076" s="31"/>
      <c r="AQ1076" s="31"/>
      <c r="AR1076" s="31"/>
      <c r="AS1076" s="31"/>
      <c r="AT1076" s="31"/>
      <c r="AU1076" s="31"/>
      <c r="AV1076" s="31"/>
      <c r="AW1076" s="31"/>
      <c r="AX1076" s="31"/>
      <c r="AY1076" s="31"/>
      <c r="AZ1076" s="31"/>
      <c r="BA1076" s="31"/>
    </row>
    <row r="1077" spans="1:53" s="21" customFormat="1" ht="20.100000000000001" customHeight="1" x14ac:dyDescent="0.2">
      <c r="A1077" s="27" t="s">
        <v>123</v>
      </c>
      <c r="B1077" s="28" t="s">
        <v>34</v>
      </c>
      <c r="C1077" s="27" t="s">
        <v>602</v>
      </c>
      <c r="D1077" s="27" t="s">
        <v>11409</v>
      </c>
      <c r="E1077" s="27" t="s">
        <v>7</v>
      </c>
      <c r="F1077" s="27" t="s">
        <v>6507</v>
      </c>
      <c r="G1077" s="27" t="s">
        <v>11410</v>
      </c>
      <c r="H1077" s="27" t="s">
        <v>6543</v>
      </c>
      <c r="I1077" s="29">
        <v>40000</v>
      </c>
      <c r="J1077" s="27" t="s">
        <v>6544</v>
      </c>
      <c r="K1077" s="27" t="s">
        <v>11411</v>
      </c>
      <c r="L1077" s="27" t="s">
        <v>7770</v>
      </c>
      <c r="M1077" s="30" t="s">
        <v>6531</v>
      </c>
      <c r="N1077" s="27" t="s">
        <v>12089</v>
      </c>
      <c r="O1077" s="23">
        <v>0</v>
      </c>
      <c r="P1077" s="23">
        <v>135550.53</v>
      </c>
      <c r="Q1077" s="23">
        <v>0</v>
      </c>
      <c r="R1077" s="24">
        <v>0</v>
      </c>
      <c r="S1077" s="25">
        <v>0</v>
      </c>
      <c r="T1077" s="34" t="s">
        <v>12065</v>
      </c>
      <c r="U1077" s="22" t="str">
        <f>IFERROR(VLOOKUP(B1077,[1]Planilha1!$A$1:$B$34,2,FALSE),"Liberado")</f>
        <v>Liberado</v>
      </c>
      <c r="V1077" s="31"/>
      <c r="W1077" s="31"/>
      <c r="X1077" s="31"/>
      <c r="Y1077" s="31"/>
      <c r="Z1077" s="31"/>
      <c r="AA1077" s="31"/>
      <c r="AB1077" s="31"/>
      <c r="AC1077" s="31"/>
      <c r="AD1077" s="31"/>
      <c r="AE1077" s="31"/>
      <c r="AF1077" s="31"/>
      <c r="AG1077" s="31"/>
      <c r="AH1077" s="31"/>
      <c r="AI1077" s="31"/>
      <c r="AJ1077" s="31"/>
      <c r="AK1077" s="31"/>
      <c r="AL1077" s="31"/>
      <c r="AM1077" s="31"/>
      <c r="AN1077" s="31"/>
      <c r="AO1077" s="31"/>
      <c r="AP1077" s="31"/>
      <c r="AQ1077" s="31"/>
      <c r="AR1077" s="31"/>
      <c r="AS1077" s="31"/>
      <c r="AT1077" s="31"/>
      <c r="AU1077" s="31"/>
      <c r="AV1077" s="31"/>
      <c r="AW1077" s="31"/>
      <c r="AX1077" s="31"/>
      <c r="AY1077" s="31"/>
      <c r="AZ1077" s="31"/>
      <c r="BA1077" s="31"/>
    </row>
    <row r="1078" spans="1:53" s="21" customFormat="1" ht="20.100000000000001" customHeight="1" x14ac:dyDescent="0.2">
      <c r="A1078" s="27" t="s">
        <v>123</v>
      </c>
      <c r="B1078" s="28" t="s">
        <v>34</v>
      </c>
      <c r="C1078" s="27" t="s">
        <v>381</v>
      </c>
      <c r="D1078" s="27" t="s">
        <v>7857</v>
      </c>
      <c r="E1078" s="27" t="s">
        <v>7</v>
      </c>
      <c r="F1078" s="27" t="s">
        <v>6507</v>
      </c>
      <c r="G1078" s="27" t="s">
        <v>7860</v>
      </c>
      <c r="H1078" s="27" t="s">
        <v>6543</v>
      </c>
      <c r="I1078" s="29">
        <v>600000</v>
      </c>
      <c r="J1078" s="27" t="s">
        <v>6544</v>
      </c>
      <c r="K1078" s="27" t="s">
        <v>11412</v>
      </c>
      <c r="L1078" s="27" t="s">
        <v>7317</v>
      </c>
      <c r="M1078" s="30" t="s">
        <v>6531</v>
      </c>
      <c r="N1078" s="27" t="s">
        <v>11413</v>
      </c>
      <c r="O1078" s="23">
        <v>50000</v>
      </c>
      <c r="P1078" s="23">
        <v>0</v>
      </c>
      <c r="Q1078" s="23">
        <v>0</v>
      </c>
      <c r="R1078" s="24">
        <v>0</v>
      </c>
      <c r="S1078" s="25">
        <v>0</v>
      </c>
      <c r="T1078" s="32"/>
      <c r="U1078" s="22" t="str">
        <f>IFERROR(VLOOKUP(B1078,[1]Planilha1!$A$1:$B$34,2,FALSE),"Liberado")</f>
        <v>Liberado</v>
      </c>
      <c r="V1078" s="31"/>
      <c r="W1078" s="31"/>
      <c r="X1078" s="31"/>
      <c r="Y1078" s="31"/>
      <c r="Z1078" s="31"/>
      <c r="AA1078" s="31"/>
      <c r="AB1078" s="31"/>
      <c r="AC1078" s="31"/>
      <c r="AD1078" s="31"/>
      <c r="AE1078" s="31"/>
      <c r="AF1078" s="31"/>
      <c r="AG1078" s="31"/>
      <c r="AH1078" s="31"/>
      <c r="AI1078" s="31"/>
      <c r="AJ1078" s="31"/>
      <c r="AK1078" s="31"/>
      <c r="AL1078" s="31"/>
      <c r="AM1078" s="31"/>
      <c r="AN1078" s="31"/>
      <c r="AO1078" s="31"/>
      <c r="AP1078" s="31"/>
      <c r="AQ1078" s="31"/>
      <c r="AR1078" s="31"/>
      <c r="AS1078" s="31"/>
      <c r="AT1078" s="31"/>
      <c r="AU1078" s="31"/>
      <c r="AV1078" s="31"/>
      <c r="AW1078" s="31"/>
      <c r="AX1078" s="31"/>
      <c r="AY1078" s="31"/>
      <c r="AZ1078" s="31"/>
      <c r="BA1078" s="31"/>
    </row>
    <row r="1079" spans="1:53" s="21" customFormat="1" ht="20.100000000000001" customHeight="1" x14ac:dyDescent="0.2">
      <c r="A1079" s="27" t="s">
        <v>123</v>
      </c>
      <c r="B1079" s="28" t="s">
        <v>34</v>
      </c>
      <c r="C1079" s="27" t="s">
        <v>381</v>
      </c>
      <c r="D1079" s="27" t="s">
        <v>7858</v>
      </c>
      <c r="E1079" s="27" t="s">
        <v>7</v>
      </c>
      <c r="F1079" s="27" t="s">
        <v>6507</v>
      </c>
      <c r="G1079" s="27" t="s">
        <v>7861</v>
      </c>
      <c r="H1079" s="27" t="s">
        <v>6543</v>
      </c>
      <c r="I1079" s="29">
        <v>40000</v>
      </c>
      <c r="J1079" s="27" t="s">
        <v>6544</v>
      </c>
      <c r="K1079" s="27" t="s">
        <v>11414</v>
      </c>
      <c r="L1079" s="27" t="s">
        <v>7317</v>
      </c>
      <c r="M1079" s="30" t="s">
        <v>6531</v>
      </c>
      <c r="N1079" s="27" t="s">
        <v>11415</v>
      </c>
      <c r="O1079" s="23">
        <v>62000</v>
      </c>
      <c r="P1079" s="23">
        <v>8000</v>
      </c>
      <c r="Q1079" s="23">
        <v>0</v>
      </c>
      <c r="R1079" s="24">
        <v>0</v>
      </c>
      <c r="S1079" s="25">
        <v>0</v>
      </c>
      <c r="T1079" s="32"/>
      <c r="U1079" s="22" t="str">
        <f>IFERROR(VLOOKUP(B1079,[1]Planilha1!$A$1:$B$34,2,FALSE),"Liberado")</f>
        <v>Liberado</v>
      </c>
      <c r="V1079" s="31"/>
      <c r="W1079" s="31"/>
      <c r="X1079" s="31"/>
      <c r="Y1079" s="31"/>
      <c r="Z1079" s="31"/>
      <c r="AA1079" s="31"/>
      <c r="AB1079" s="31"/>
      <c r="AC1079" s="31"/>
      <c r="AD1079" s="31"/>
      <c r="AE1079" s="31"/>
      <c r="AF1079" s="31"/>
      <c r="AG1079" s="31"/>
      <c r="AH1079" s="31"/>
      <c r="AI1079" s="31"/>
      <c r="AJ1079" s="31"/>
      <c r="AK1079" s="31"/>
      <c r="AL1079" s="31"/>
      <c r="AM1079" s="31"/>
      <c r="AN1079" s="31"/>
      <c r="AO1079" s="31"/>
      <c r="AP1079" s="31"/>
      <c r="AQ1079" s="31"/>
      <c r="AR1079" s="31"/>
      <c r="AS1079" s="31"/>
      <c r="AT1079" s="31"/>
      <c r="AU1079" s="31"/>
      <c r="AV1079" s="31"/>
      <c r="AW1079" s="31"/>
      <c r="AX1079" s="31"/>
      <c r="AY1079" s="31"/>
      <c r="AZ1079" s="31"/>
      <c r="BA1079" s="31"/>
    </row>
    <row r="1080" spans="1:53" s="21" customFormat="1" ht="20.100000000000001" customHeight="1" x14ac:dyDescent="0.2">
      <c r="A1080" s="27" t="s">
        <v>123</v>
      </c>
      <c r="B1080" s="28" t="s">
        <v>34</v>
      </c>
      <c r="C1080" s="27" t="s">
        <v>381</v>
      </c>
      <c r="D1080" s="27" t="s">
        <v>7859</v>
      </c>
      <c r="E1080" s="27" t="s">
        <v>7</v>
      </c>
      <c r="F1080" s="27" t="s">
        <v>6507</v>
      </c>
      <c r="G1080" s="27" t="s">
        <v>7862</v>
      </c>
      <c r="H1080" s="27" t="s">
        <v>6543</v>
      </c>
      <c r="I1080" s="29">
        <v>40000</v>
      </c>
      <c r="J1080" s="27" t="s">
        <v>6544</v>
      </c>
      <c r="K1080" s="27" t="s">
        <v>11416</v>
      </c>
      <c r="L1080" s="27" t="s">
        <v>7770</v>
      </c>
      <c r="M1080" s="30" t="s">
        <v>6531</v>
      </c>
      <c r="N1080" s="27" t="s">
        <v>12090</v>
      </c>
      <c r="O1080" s="23">
        <v>0</v>
      </c>
      <c r="P1080" s="23">
        <v>135588.5</v>
      </c>
      <c r="Q1080" s="23">
        <v>0</v>
      </c>
      <c r="R1080" s="24">
        <v>0</v>
      </c>
      <c r="S1080" s="25">
        <v>0</v>
      </c>
      <c r="T1080" s="34" t="s">
        <v>12065</v>
      </c>
      <c r="U1080" s="22" t="str">
        <f>IFERROR(VLOOKUP(B1080,[1]Planilha1!$A$1:$B$34,2,FALSE),"Liberado")</f>
        <v>Liberado</v>
      </c>
      <c r="V1080" s="31"/>
      <c r="W1080" s="31"/>
      <c r="X1080" s="31"/>
      <c r="Y1080" s="31"/>
      <c r="Z1080" s="31"/>
      <c r="AA1080" s="31"/>
      <c r="AB1080" s="31"/>
      <c r="AC1080" s="31"/>
      <c r="AD1080" s="31"/>
      <c r="AE1080" s="31"/>
      <c r="AF1080" s="31"/>
      <c r="AG1080" s="31"/>
      <c r="AH1080" s="31"/>
      <c r="AI1080" s="31"/>
      <c r="AJ1080" s="31"/>
      <c r="AK1080" s="31"/>
      <c r="AL1080" s="31"/>
      <c r="AM1080" s="31"/>
      <c r="AN1080" s="31"/>
      <c r="AO1080" s="31"/>
      <c r="AP1080" s="31"/>
      <c r="AQ1080" s="31"/>
      <c r="AR1080" s="31"/>
      <c r="AS1080" s="31"/>
      <c r="AT1080" s="31"/>
      <c r="AU1080" s="31"/>
      <c r="AV1080" s="31"/>
      <c r="AW1080" s="31"/>
      <c r="AX1080" s="31"/>
      <c r="AY1080" s="31"/>
      <c r="AZ1080" s="31"/>
      <c r="BA1080" s="31"/>
    </row>
    <row r="1081" spans="1:53" s="21" customFormat="1" ht="20.100000000000001" customHeight="1" x14ac:dyDescent="0.2">
      <c r="A1081" s="27" t="s">
        <v>123</v>
      </c>
      <c r="B1081" s="28" t="s">
        <v>34</v>
      </c>
      <c r="C1081" s="27" t="s">
        <v>381</v>
      </c>
      <c r="D1081" s="27" t="s">
        <v>1846</v>
      </c>
      <c r="E1081" s="27" t="s">
        <v>7</v>
      </c>
      <c r="F1081" s="27" t="s">
        <v>6507</v>
      </c>
      <c r="G1081" s="27" t="s">
        <v>6542</v>
      </c>
      <c r="H1081" s="27" t="s">
        <v>6543</v>
      </c>
      <c r="I1081" s="29">
        <v>300000</v>
      </c>
      <c r="J1081" s="27" t="s">
        <v>6544</v>
      </c>
      <c r="K1081" s="27" t="s">
        <v>11464</v>
      </c>
      <c r="L1081" s="27" t="s">
        <v>6684</v>
      </c>
      <c r="M1081" s="30" t="s">
        <v>6531</v>
      </c>
      <c r="N1081" s="27" t="s">
        <v>11465</v>
      </c>
      <c r="O1081" s="23">
        <v>80000</v>
      </c>
      <c r="P1081" s="23">
        <v>0</v>
      </c>
      <c r="Q1081" s="23">
        <v>0</v>
      </c>
      <c r="R1081" s="24">
        <v>0</v>
      </c>
      <c r="S1081" s="25">
        <v>0</v>
      </c>
      <c r="T1081" s="32"/>
      <c r="U1081" s="22" t="str">
        <f>IFERROR(VLOOKUP(B1081,[1]Planilha1!$A$1:$B$34,2,FALSE),"Liberado")</f>
        <v>Liberado</v>
      </c>
      <c r="V1081" s="31"/>
      <c r="W1081" s="31"/>
      <c r="X1081" s="31"/>
      <c r="Y1081" s="31"/>
      <c r="Z1081" s="31"/>
      <c r="AA1081" s="31"/>
      <c r="AB1081" s="31"/>
      <c r="AC1081" s="31"/>
      <c r="AD1081" s="31"/>
      <c r="AE1081" s="31"/>
      <c r="AF1081" s="31"/>
      <c r="AG1081" s="31"/>
      <c r="AH1081" s="31"/>
      <c r="AI1081" s="31"/>
      <c r="AJ1081" s="31"/>
      <c r="AK1081" s="31"/>
      <c r="AL1081" s="31"/>
      <c r="AM1081" s="31"/>
      <c r="AN1081" s="31"/>
      <c r="AO1081" s="31"/>
      <c r="AP1081" s="31"/>
      <c r="AQ1081" s="31"/>
      <c r="AR1081" s="31"/>
      <c r="AS1081" s="31"/>
      <c r="AT1081" s="31"/>
      <c r="AU1081" s="31"/>
      <c r="AV1081" s="31"/>
      <c r="AW1081" s="31"/>
      <c r="AX1081" s="31"/>
      <c r="AY1081" s="31"/>
      <c r="AZ1081" s="31"/>
      <c r="BA1081" s="31"/>
    </row>
    <row r="1082" spans="1:53" s="21" customFormat="1" ht="20.100000000000001" customHeight="1" x14ac:dyDescent="0.2">
      <c r="A1082" s="27" t="s">
        <v>123</v>
      </c>
      <c r="B1082" s="28" t="s">
        <v>34</v>
      </c>
      <c r="C1082" s="27" t="s">
        <v>381</v>
      </c>
      <c r="D1082" s="27" t="s">
        <v>1848</v>
      </c>
      <c r="E1082" s="27" t="s">
        <v>7</v>
      </c>
      <c r="F1082" s="27" t="s">
        <v>6507</v>
      </c>
      <c r="G1082" s="27" t="s">
        <v>6548</v>
      </c>
      <c r="H1082" s="27" t="s">
        <v>6543</v>
      </c>
      <c r="I1082" s="29">
        <v>40000</v>
      </c>
      <c r="J1082" s="27" t="s">
        <v>6544</v>
      </c>
      <c r="K1082" s="27" t="s">
        <v>11466</v>
      </c>
      <c r="L1082" s="27" t="s">
        <v>6684</v>
      </c>
      <c r="M1082" s="30" t="s">
        <v>6531</v>
      </c>
      <c r="N1082" s="27" t="s">
        <v>11467</v>
      </c>
      <c r="O1082" s="23">
        <v>20000</v>
      </c>
      <c r="P1082" s="23">
        <v>0</v>
      </c>
      <c r="Q1082" s="23">
        <v>0</v>
      </c>
      <c r="R1082" s="24">
        <v>0</v>
      </c>
      <c r="S1082" s="25">
        <v>0</v>
      </c>
      <c r="T1082" s="32"/>
      <c r="U1082" s="22" t="str">
        <f>IFERROR(VLOOKUP(B1082,[1]Planilha1!$A$1:$B$34,2,FALSE),"Liberado")</f>
        <v>Liberado</v>
      </c>
      <c r="V1082" s="31"/>
      <c r="W1082" s="31"/>
      <c r="X1082" s="31"/>
      <c r="Y1082" s="31"/>
      <c r="Z1082" s="31"/>
      <c r="AA1082" s="31"/>
      <c r="AB1082" s="31"/>
      <c r="AC1082" s="31"/>
      <c r="AD1082" s="31"/>
      <c r="AE1082" s="31"/>
      <c r="AF1082" s="31"/>
      <c r="AG1082" s="31"/>
      <c r="AH1082" s="31"/>
      <c r="AI1082" s="31"/>
      <c r="AJ1082" s="31"/>
      <c r="AK1082" s="31"/>
      <c r="AL1082" s="31"/>
      <c r="AM1082" s="31"/>
      <c r="AN1082" s="31"/>
      <c r="AO1082" s="31"/>
      <c r="AP1082" s="31"/>
      <c r="AQ1082" s="31"/>
      <c r="AR1082" s="31"/>
      <c r="AS1082" s="31"/>
      <c r="AT1082" s="31"/>
      <c r="AU1082" s="31"/>
      <c r="AV1082" s="31"/>
      <c r="AW1082" s="31"/>
      <c r="AX1082" s="31"/>
      <c r="AY1082" s="31"/>
      <c r="AZ1082" s="31"/>
      <c r="BA1082" s="31"/>
    </row>
    <row r="1083" spans="1:53" s="21" customFormat="1" ht="20.100000000000001" customHeight="1" x14ac:dyDescent="0.2">
      <c r="A1083" s="12" t="s">
        <v>81</v>
      </c>
      <c r="B1083" s="18" t="s">
        <v>264</v>
      </c>
      <c r="C1083" s="12" t="s">
        <v>331</v>
      </c>
      <c r="D1083" s="12" t="s">
        <v>373</v>
      </c>
      <c r="E1083" s="19" t="s">
        <v>5</v>
      </c>
      <c r="F1083" s="19" t="s">
        <v>14</v>
      </c>
      <c r="G1083" s="19" t="s">
        <v>2456</v>
      </c>
      <c r="H1083" s="12" t="s">
        <v>2457</v>
      </c>
      <c r="I1083" s="20">
        <v>31000</v>
      </c>
      <c r="J1083" s="12" t="s">
        <v>2258</v>
      </c>
      <c r="K1083" s="12" t="s">
        <v>2458</v>
      </c>
      <c r="L1083" s="12" t="s">
        <v>2368</v>
      </c>
      <c r="M1083" s="12"/>
      <c r="N1083" s="12" t="s">
        <v>2459</v>
      </c>
      <c r="O1083" s="20">
        <v>0</v>
      </c>
      <c r="P1083" s="20">
        <v>10000</v>
      </c>
      <c r="Q1083" s="20">
        <v>0</v>
      </c>
      <c r="R1083" s="20">
        <v>0</v>
      </c>
      <c r="S1083" s="20">
        <v>256</v>
      </c>
      <c r="U1083" s="22" t="str">
        <f>IFERROR(VLOOKUP(B1083,[1]Planilha1!$A$1:$B$34,2,FALSE),"Liberado")</f>
        <v>Liberado</v>
      </c>
    </row>
    <row r="1084" spans="1:53" s="21" customFormat="1" ht="20.100000000000001" customHeight="1" x14ac:dyDescent="0.2">
      <c r="A1084" s="12" t="s">
        <v>81</v>
      </c>
      <c r="B1084" s="18" t="s">
        <v>264</v>
      </c>
      <c r="C1084" s="12" t="s">
        <v>331</v>
      </c>
      <c r="D1084" s="12" t="s">
        <v>8043</v>
      </c>
      <c r="E1084" s="19" t="s">
        <v>5</v>
      </c>
      <c r="F1084" s="19" t="s">
        <v>2244</v>
      </c>
      <c r="G1084" s="19" t="s">
        <v>8044</v>
      </c>
      <c r="H1084" s="12" t="s">
        <v>8045</v>
      </c>
      <c r="I1084" s="20">
        <v>16788</v>
      </c>
      <c r="J1084" s="12" t="s">
        <v>2258</v>
      </c>
      <c r="K1084" s="12" t="s">
        <v>8046</v>
      </c>
      <c r="L1084" s="12" t="s">
        <v>8047</v>
      </c>
      <c r="M1084" s="12"/>
      <c r="N1084" s="12" t="s">
        <v>2733</v>
      </c>
      <c r="O1084" s="20">
        <v>0</v>
      </c>
      <c r="P1084" s="20">
        <v>10000</v>
      </c>
      <c r="Q1084" s="20">
        <v>0</v>
      </c>
      <c r="R1084" s="20">
        <v>0</v>
      </c>
      <c r="S1084" s="20">
        <v>0</v>
      </c>
      <c r="U1084" s="22" t="str">
        <f>IFERROR(VLOOKUP(B1084,[1]Planilha1!$A$1:$B$34,2,FALSE),"Liberado")</f>
        <v>Liberado</v>
      </c>
    </row>
    <row r="1085" spans="1:53" s="21" customFormat="1" ht="20.100000000000001" customHeight="1" x14ac:dyDescent="0.2">
      <c r="A1085" s="12" t="s">
        <v>81</v>
      </c>
      <c r="B1085" s="18" t="s">
        <v>264</v>
      </c>
      <c r="C1085" s="13" t="s">
        <v>337</v>
      </c>
      <c r="D1085" s="12" t="s">
        <v>8632</v>
      </c>
      <c r="E1085" s="19" t="s">
        <v>5</v>
      </c>
      <c r="F1085" s="19" t="s">
        <v>2273</v>
      </c>
      <c r="G1085" s="19" t="s">
        <v>8633</v>
      </c>
      <c r="H1085" s="12" t="s">
        <v>8634</v>
      </c>
      <c r="I1085" s="20">
        <v>3700</v>
      </c>
      <c r="J1085" s="12" t="s">
        <v>2258</v>
      </c>
      <c r="K1085" s="12" t="s">
        <v>8635</v>
      </c>
      <c r="L1085" s="12" t="s">
        <v>8102</v>
      </c>
      <c r="M1085" s="12"/>
      <c r="N1085" s="12" t="s">
        <v>2451</v>
      </c>
      <c r="O1085" s="20">
        <v>0</v>
      </c>
      <c r="P1085" s="20">
        <v>11000</v>
      </c>
      <c r="Q1085" s="20">
        <v>0</v>
      </c>
      <c r="R1085" s="20">
        <v>0</v>
      </c>
      <c r="S1085" s="20">
        <v>64</v>
      </c>
      <c r="U1085" s="22" t="str">
        <f>IFERROR(VLOOKUP(B1085,[1]Planilha1!$A$1:$B$34,2,FALSE),"Liberado")</f>
        <v>Liberado</v>
      </c>
    </row>
    <row r="1086" spans="1:53" s="21" customFormat="1" ht="20.100000000000001" customHeight="1" x14ac:dyDescent="0.2">
      <c r="A1086" s="12" t="s">
        <v>81</v>
      </c>
      <c r="B1086" s="18" t="s">
        <v>264</v>
      </c>
      <c r="C1086" s="12" t="s">
        <v>331</v>
      </c>
      <c r="D1086" s="12" t="s">
        <v>9311</v>
      </c>
      <c r="E1086" s="19" t="s">
        <v>5</v>
      </c>
      <c r="F1086" s="19" t="s">
        <v>2273</v>
      </c>
      <c r="G1086" s="19" t="s">
        <v>9312</v>
      </c>
      <c r="H1086" s="12" t="s">
        <v>9313</v>
      </c>
      <c r="I1086" s="20">
        <v>6196.86</v>
      </c>
      <c r="J1086" s="12" t="s">
        <v>2258</v>
      </c>
      <c r="K1086" s="12" t="s">
        <v>2545</v>
      </c>
      <c r="L1086" s="12" t="s">
        <v>2368</v>
      </c>
      <c r="M1086" s="12"/>
      <c r="N1086" s="12" t="s">
        <v>9314</v>
      </c>
      <c r="O1086" s="23">
        <v>3000</v>
      </c>
      <c r="P1086" s="23">
        <v>0</v>
      </c>
      <c r="Q1086" s="23">
        <v>0</v>
      </c>
      <c r="R1086" s="24">
        <v>0</v>
      </c>
      <c r="S1086" s="25">
        <v>192</v>
      </c>
      <c r="U1086" s="22" t="str">
        <f>IFERROR(VLOOKUP(B1086,[1]Planilha1!$A$1:$B$34,2,FALSE),"Liberado")</f>
        <v>Liberado</v>
      </c>
    </row>
    <row r="1087" spans="1:53" s="21" customFormat="1" ht="20.100000000000001" customHeight="1" x14ac:dyDescent="0.2">
      <c r="A1087" s="12" t="s">
        <v>81</v>
      </c>
      <c r="B1087" s="18" t="s">
        <v>264</v>
      </c>
      <c r="C1087" s="12" t="s">
        <v>331</v>
      </c>
      <c r="D1087" s="12" t="s">
        <v>9315</v>
      </c>
      <c r="E1087" s="19" t="s">
        <v>5</v>
      </c>
      <c r="F1087" s="19" t="s">
        <v>14</v>
      </c>
      <c r="G1087" s="19" t="s">
        <v>9316</v>
      </c>
      <c r="H1087" s="12" t="s">
        <v>9317</v>
      </c>
      <c r="I1087" s="20">
        <v>5000</v>
      </c>
      <c r="J1087" s="12" t="s">
        <v>2258</v>
      </c>
      <c r="K1087" s="12" t="s">
        <v>9318</v>
      </c>
      <c r="L1087" s="12" t="s">
        <v>2368</v>
      </c>
      <c r="M1087" s="12"/>
      <c r="N1087" s="12" t="s">
        <v>2412</v>
      </c>
      <c r="O1087" s="23">
        <v>0</v>
      </c>
      <c r="P1087" s="23">
        <v>10000</v>
      </c>
      <c r="Q1087" s="23">
        <v>0</v>
      </c>
      <c r="R1087" s="24">
        <v>0</v>
      </c>
      <c r="S1087" s="25">
        <v>192</v>
      </c>
      <c r="U1087" s="22" t="str">
        <f>IFERROR(VLOOKUP(B1087,[1]Planilha1!$A$1:$B$34,2,FALSE),"Liberado")</f>
        <v>Liberado</v>
      </c>
    </row>
    <row r="1088" spans="1:53" s="21" customFormat="1" ht="20.100000000000001" customHeight="1" x14ac:dyDescent="0.2">
      <c r="A1088" s="12" t="s">
        <v>81</v>
      </c>
      <c r="B1088" s="18" t="s">
        <v>264</v>
      </c>
      <c r="C1088" s="12" t="s">
        <v>381</v>
      </c>
      <c r="D1088" s="12" t="s">
        <v>9319</v>
      </c>
      <c r="E1088" s="19" t="s">
        <v>5</v>
      </c>
      <c r="F1088" s="19" t="s">
        <v>2255</v>
      </c>
      <c r="G1088" s="19" t="s">
        <v>9320</v>
      </c>
      <c r="H1088" s="12" t="s">
        <v>9321</v>
      </c>
      <c r="I1088" s="20">
        <v>22950</v>
      </c>
      <c r="J1088" s="12" t="s">
        <v>2258</v>
      </c>
      <c r="K1088" s="12" t="s">
        <v>9322</v>
      </c>
      <c r="L1088" s="12" t="s">
        <v>2368</v>
      </c>
      <c r="M1088" s="12"/>
      <c r="N1088" s="12" t="s">
        <v>9323</v>
      </c>
      <c r="O1088" s="23">
        <v>3605.08</v>
      </c>
      <c r="P1088" s="23">
        <v>0</v>
      </c>
      <c r="Q1088" s="23">
        <v>0</v>
      </c>
      <c r="R1088" s="24">
        <v>3605.08</v>
      </c>
      <c r="S1088" s="25">
        <v>120</v>
      </c>
      <c r="U1088" s="22" t="str">
        <f>IFERROR(VLOOKUP(B1088,[1]Planilha1!$A$1:$B$34,2,FALSE),"Liberado")</f>
        <v>Liberado</v>
      </c>
    </row>
    <row r="1089" spans="1:53" s="21" customFormat="1" ht="20.100000000000001" customHeight="1" x14ac:dyDescent="0.2">
      <c r="A1089" s="12" t="s">
        <v>81</v>
      </c>
      <c r="B1089" s="18" t="s">
        <v>264</v>
      </c>
      <c r="C1089" s="13" t="s">
        <v>331</v>
      </c>
      <c r="D1089" s="12" t="s">
        <v>9324</v>
      </c>
      <c r="E1089" s="19" t="s">
        <v>5</v>
      </c>
      <c r="F1089" s="19" t="s">
        <v>9325</v>
      </c>
      <c r="G1089" s="19" t="s">
        <v>9326</v>
      </c>
      <c r="H1089" s="12" t="s">
        <v>9327</v>
      </c>
      <c r="I1089" s="20">
        <v>6366.15</v>
      </c>
      <c r="J1089" s="12" t="s">
        <v>2258</v>
      </c>
      <c r="K1089" s="12" t="s">
        <v>9328</v>
      </c>
      <c r="L1089" s="12" t="s">
        <v>9329</v>
      </c>
      <c r="M1089" s="12"/>
      <c r="N1089" s="12" t="s">
        <v>3216</v>
      </c>
      <c r="O1089" s="23">
        <v>0</v>
      </c>
      <c r="P1089" s="23">
        <v>6366.15</v>
      </c>
      <c r="Q1089" s="23">
        <v>0</v>
      </c>
      <c r="R1089" s="24">
        <v>0</v>
      </c>
      <c r="S1089" s="25">
        <v>80</v>
      </c>
      <c r="U1089" s="22" t="str">
        <f>IFERROR(VLOOKUP(B1089,[1]Planilha1!$A$1:$B$34,2,FALSE),"Liberado")</f>
        <v>Liberado</v>
      </c>
    </row>
    <row r="1090" spans="1:53" s="21" customFormat="1" ht="20.100000000000001" customHeight="1" x14ac:dyDescent="0.2">
      <c r="A1090" s="27" t="s">
        <v>124</v>
      </c>
      <c r="B1090" s="28" t="s">
        <v>264</v>
      </c>
      <c r="C1090" s="27" t="s">
        <v>381</v>
      </c>
      <c r="D1090" s="27" t="s">
        <v>11204</v>
      </c>
      <c r="E1090" s="27" t="s">
        <v>7</v>
      </c>
      <c r="F1090" s="27" t="s">
        <v>6507</v>
      </c>
      <c r="G1090" s="27" t="s">
        <v>11205</v>
      </c>
      <c r="H1090" s="27" t="s">
        <v>11206</v>
      </c>
      <c r="I1090" s="29">
        <v>40000</v>
      </c>
      <c r="J1090" s="27" t="s">
        <v>6544</v>
      </c>
      <c r="K1090" s="27" t="s">
        <v>11207</v>
      </c>
      <c r="L1090" s="27" t="s">
        <v>7770</v>
      </c>
      <c r="M1090" s="30" t="s">
        <v>6531</v>
      </c>
      <c r="N1090" s="27" t="s">
        <v>11121</v>
      </c>
      <c r="O1090" s="23">
        <v>0</v>
      </c>
      <c r="P1090" s="23">
        <v>52576.32</v>
      </c>
      <c r="Q1090" s="23">
        <v>0</v>
      </c>
      <c r="R1090" s="24">
        <v>0</v>
      </c>
      <c r="S1090" s="25">
        <v>0</v>
      </c>
      <c r="T1090" s="34" t="s">
        <v>12065</v>
      </c>
      <c r="U1090" s="22" t="str">
        <f>IFERROR(VLOOKUP(B1090,[1]Planilha1!$A$1:$B$34,2,FALSE),"Liberado")</f>
        <v>Liberado</v>
      </c>
      <c r="V1090" s="31"/>
      <c r="W1090" s="31"/>
      <c r="X1090" s="31"/>
      <c r="Y1090" s="31"/>
      <c r="Z1090" s="31"/>
      <c r="AA1090" s="31"/>
      <c r="AB1090" s="31"/>
      <c r="AC1090" s="31"/>
      <c r="AD1090" s="31"/>
      <c r="AE1090" s="31"/>
      <c r="AF1090" s="31"/>
      <c r="AG1090" s="31"/>
      <c r="AH1090" s="31"/>
      <c r="AI1090" s="31"/>
      <c r="AJ1090" s="31"/>
      <c r="AK1090" s="31"/>
      <c r="AL1090" s="31"/>
      <c r="AM1090" s="31"/>
      <c r="AN1090" s="31"/>
      <c r="AO1090" s="31"/>
      <c r="AP1090" s="31"/>
      <c r="AQ1090" s="31"/>
      <c r="AR1090" s="31"/>
      <c r="AS1090" s="31"/>
      <c r="AT1090" s="31"/>
      <c r="AU1090" s="31"/>
      <c r="AV1090" s="31"/>
      <c r="AW1090" s="31"/>
      <c r="AX1090" s="31"/>
      <c r="AY1090" s="31"/>
      <c r="AZ1090" s="31"/>
      <c r="BA1090" s="31"/>
    </row>
    <row r="1091" spans="1:53" s="21" customFormat="1" ht="20.100000000000001" customHeight="1" x14ac:dyDescent="0.2">
      <c r="A1091" s="27" t="s">
        <v>124</v>
      </c>
      <c r="B1091" s="28" t="s">
        <v>264</v>
      </c>
      <c r="C1091" s="27" t="s">
        <v>381</v>
      </c>
      <c r="D1091" s="27" t="s">
        <v>1860</v>
      </c>
      <c r="E1091" s="27" t="s">
        <v>7</v>
      </c>
      <c r="F1091" s="27" t="s">
        <v>6507</v>
      </c>
      <c r="G1091" s="27" t="s">
        <v>6566</v>
      </c>
      <c r="H1091" s="27" t="s">
        <v>6567</v>
      </c>
      <c r="I1091" s="29">
        <v>40000</v>
      </c>
      <c r="J1091" s="27" t="s">
        <v>6544</v>
      </c>
      <c r="K1091" s="27" t="s">
        <v>11478</v>
      </c>
      <c r="L1091" s="27" t="s">
        <v>11479</v>
      </c>
      <c r="M1091" s="30">
        <v>42919</v>
      </c>
      <c r="N1091" s="27" t="s">
        <v>12088</v>
      </c>
      <c r="O1091" s="23">
        <v>0</v>
      </c>
      <c r="P1091" s="23">
        <v>9580.43</v>
      </c>
      <c r="Q1091" s="23">
        <v>0</v>
      </c>
      <c r="R1091" s="24">
        <v>0</v>
      </c>
      <c r="S1091" s="25">
        <v>0</v>
      </c>
      <c r="T1091" s="34" t="s">
        <v>12065</v>
      </c>
      <c r="U1091" s="22" t="str">
        <f>IFERROR(VLOOKUP(B1091,[1]Planilha1!$A$1:$B$34,2,FALSE),"Liberado")</f>
        <v>Liberado</v>
      </c>
      <c r="V1091" s="31"/>
      <c r="W1091" s="31"/>
      <c r="X1091" s="31"/>
      <c r="Y1091" s="31"/>
      <c r="Z1091" s="31"/>
      <c r="AA1091" s="31"/>
      <c r="AB1091" s="31"/>
      <c r="AC1091" s="31"/>
      <c r="AD1091" s="31"/>
      <c r="AE1091" s="31"/>
      <c r="AF1091" s="31"/>
      <c r="AG1091" s="31"/>
      <c r="AH1091" s="31"/>
      <c r="AI1091" s="31"/>
      <c r="AJ1091" s="31"/>
      <c r="AK1091" s="31"/>
      <c r="AL1091" s="31"/>
      <c r="AM1091" s="31"/>
      <c r="AN1091" s="31"/>
      <c r="AO1091" s="31"/>
      <c r="AP1091" s="31"/>
      <c r="AQ1091" s="31"/>
      <c r="AR1091" s="31"/>
      <c r="AS1091" s="31"/>
      <c r="AT1091" s="31"/>
      <c r="AU1091" s="31"/>
      <c r="AV1091" s="31"/>
      <c r="AW1091" s="31"/>
      <c r="AX1091" s="31"/>
      <c r="AY1091" s="31"/>
      <c r="AZ1091" s="31"/>
      <c r="BA1091" s="31"/>
    </row>
    <row r="1092" spans="1:53" s="21" customFormat="1" ht="20.100000000000001" customHeight="1" x14ac:dyDescent="0.2">
      <c r="A1092" s="12" t="s">
        <v>101</v>
      </c>
      <c r="B1092" s="18" t="s">
        <v>8338</v>
      </c>
      <c r="C1092" s="12" t="s">
        <v>556</v>
      </c>
      <c r="D1092" s="12" t="s">
        <v>560</v>
      </c>
      <c r="E1092" s="19" t="s">
        <v>5</v>
      </c>
      <c r="F1092" s="19" t="s">
        <v>2355</v>
      </c>
      <c r="G1092" s="19" t="s">
        <v>3107</v>
      </c>
      <c r="H1092" s="12" t="s">
        <v>3108</v>
      </c>
      <c r="I1092" s="20">
        <v>20000</v>
      </c>
      <c r="J1092" s="12" t="s">
        <v>2325</v>
      </c>
      <c r="K1092" s="12" t="s">
        <v>3109</v>
      </c>
      <c r="L1092" s="12" t="s">
        <v>2334</v>
      </c>
      <c r="M1092" s="12"/>
      <c r="N1092" s="12" t="s">
        <v>8339</v>
      </c>
      <c r="O1092" s="20">
        <v>5000</v>
      </c>
      <c r="P1092" s="20">
        <v>0</v>
      </c>
      <c r="Q1092" s="20">
        <v>0</v>
      </c>
      <c r="R1092" s="20">
        <v>0</v>
      </c>
      <c r="S1092" s="20">
        <v>1920</v>
      </c>
      <c r="U1092" s="22" t="str">
        <f>IFERROR(VLOOKUP(B1092,[1]Planilha1!$A$1:$B$34,2,FALSE),"Liberado")</f>
        <v>Liberado</v>
      </c>
    </row>
    <row r="1093" spans="1:53" s="21" customFormat="1" ht="20.100000000000001" customHeight="1" x14ac:dyDescent="0.2">
      <c r="A1093" s="12" t="s">
        <v>99</v>
      </c>
      <c r="B1093" s="18" t="s">
        <v>288</v>
      </c>
      <c r="C1093" s="12" t="s">
        <v>519</v>
      </c>
      <c r="D1093" s="12" t="s">
        <v>528</v>
      </c>
      <c r="E1093" s="19" t="s">
        <v>5</v>
      </c>
      <c r="F1093" s="19" t="s">
        <v>2273</v>
      </c>
      <c r="G1093" s="19" t="s">
        <v>2994</v>
      </c>
      <c r="H1093" s="12" t="s">
        <v>2795</v>
      </c>
      <c r="I1093" s="20">
        <v>78800</v>
      </c>
      <c r="J1093" s="12" t="s">
        <v>2325</v>
      </c>
      <c r="K1093" s="12" t="s">
        <v>2995</v>
      </c>
      <c r="L1093" s="12" t="s">
        <v>2260</v>
      </c>
      <c r="M1093" s="12"/>
      <c r="N1093" s="12" t="s">
        <v>8314</v>
      </c>
      <c r="O1093" s="20">
        <v>0</v>
      </c>
      <c r="P1093" s="20">
        <v>0</v>
      </c>
      <c r="Q1093" s="20">
        <v>0</v>
      </c>
      <c r="R1093" s="20">
        <v>0</v>
      </c>
      <c r="S1093" s="20">
        <v>640</v>
      </c>
      <c r="U1093" s="22" t="str">
        <f>IFERROR(VLOOKUP(B1093,[1]Planilha1!$A$1:$B$34,2,FALSE),"Liberado")</f>
        <v>Liberado</v>
      </c>
    </row>
    <row r="1094" spans="1:53" s="21" customFormat="1" ht="20.100000000000001" customHeight="1" x14ac:dyDescent="0.2">
      <c r="A1094" s="27" t="s">
        <v>116</v>
      </c>
      <c r="B1094" s="28" t="s">
        <v>288</v>
      </c>
      <c r="C1094" s="27" t="s">
        <v>337</v>
      </c>
      <c r="D1094" s="27" t="s">
        <v>1835</v>
      </c>
      <c r="E1094" s="27" t="s">
        <v>7</v>
      </c>
      <c r="F1094" s="27" t="s">
        <v>6507</v>
      </c>
      <c r="G1094" s="27" t="s">
        <v>6515</v>
      </c>
      <c r="H1094" s="27" t="s">
        <v>6516</v>
      </c>
      <c r="I1094" s="29">
        <v>39500</v>
      </c>
      <c r="J1094" s="27" t="s">
        <v>6510</v>
      </c>
      <c r="K1094" s="27" t="s">
        <v>11447</v>
      </c>
      <c r="L1094" s="27" t="s">
        <v>6579</v>
      </c>
      <c r="M1094" s="30" t="s">
        <v>6531</v>
      </c>
      <c r="N1094" s="27" t="s">
        <v>11199</v>
      </c>
      <c r="O1094" s="23">
        <v>0</v>
      </c>
      <c r="P1094" s="23">
        <v>57655.39</v>
      </c>
      <c r="Q1094" s="23">
        <v>0</v>
      </c>
      <c r="R1094" s="24">
        <v>0</v>
      </c>
      <c r="S1094" s="25">
        <v>0</v>
      </c>
      <c r="T1094" s="32"/>
      <c r="U1094" s="22" t="str">
        <f>IFERROR(VLOOKUP(B1094,[1]Planilha1!$A$1:$B$34,2,FALSE),"Liberado")</f>
        <v>Liberado</v>
      </c>
      <c r="V1094" s="31"/>
      <c r="W1094" s="31"/>
      <c r="X1094" s="31"/>
      <c r="Y1094" s="31"/>
      <c r="Z1094" s="31"/>
      <c r="AA1094" s="31"/>
      <c r="AB1094" s="31"/>
      <c r="AC1094" s="31"/>
      <c r="AD1094" s="31"/>
      <c r="AE1094" s="31"/>
      <c r="AF1094" s="31"/>
      <c r="AG1094" s="31"/>
      <c r="AH1094" s="31"/>
      <c r="AI1094" s="31"/>
      <c r="AJ1094" s="31"/>
      <c r="AK1094" s="31"/>
      <c r="AL1094" s="31"/>
      <c r="AM1094" s="31"/>
      <c r="AN1094" s="31"/>
      <c r="AO1094" s="31"/>
      <c r="AP1094" s="31"/>
      <c r="AQ1094" s="31"/>
      <c r="AR1094" s="31"/>
      <c r="AS1094" s="31"/>
      <c r="AT1094" s="31"/>
      <c r="AU1094" s="31"/>
      <c r="AV1094" s="31"/>
      <c r="AW1094" s="31"/>
      <c r="AX1094" s="31"/>
      <c r="AY1094" s="31"/>
      <c r="AZ1094" s="31"/>
      <c r="BA1094" s="31"/>
    </row>
    <row r="1095" spans="1:53" s="21" customFormat="1" ht="20.100000000000001" customHeight="1" x14ac:dyDescent="0.2">
      <c r="A1095" s="27" t="s">
        <v>116</v>
      </c>
      <c r="B1095" s="28" t="s">
        <v>288</v>
      </c>
      <c r="C1095" s="27" t="s">
        <v>534</v>
      </c>
      <c r="D1095" s="27" t="s">
        <v>2026</v>
      </c>
      <c r="E1095" s="27" t="s">
        <v>7</v>
      </c>
      <c r="F1095" s="27" t="s">
        <v>6507</v>
      </c>
      <c r="G1095" s="27" t="s">
        <v>7055</v>
      </c>
      <c r="H1095" s="27" t="s">
        <v>6710</v>
      </c>
      <c r="I1095" s="29">
        <v>32500</v>
      </c>
      <c r="J1095" s="27" t="s">
        <v>6510</v>
      </c>
      <c r="K1095" s="27" t="s">
        <v>11760</v>
      </c>
      <c r="L1095" s="27" t="s">
        <v>11535</v>
      </c>
      <c r="M1095" s="30">
        <v>42297</v>
      </c>
      <c r="N1095" s="27" t="s">
        <v>6975</v>
      </c>
      <c r="O1095" s="23">
        <v>126689.36</v>
      </c>
      <c r="P1095" s="23">
        <v>0</v>
      </c>
      <c r="Q1095" s="23">
        <v>0</v>
      </c>
      <c r="R1095" s="24">
        <v>0</v>
      </c>
      <c r="S1095" s="25">
        <v>0</v>
      </c>
      <c r="T1095" s="32"/>
      <c r="U1095" s="22" t="str">
        <f>IFERROR(VLOOKUP(B1095,[1]Planilha1!$A$1:$B$34,2,FALSE),"Liberado")</f>
        <v>Liberado</v>
      </c>
      <c r="V1095" s="31"/>
      <c r="W1095" s="31"/>
      <c r="X1095" s="31"/>
      <c r="Y1095" s="31"/>
      <c r="Z1095" s="31"/>
      <c r="AA1095" s="31"/>
      <c r="AB1095" s="31"/>
      <c r="AC1095" s="31"/>
      <c r="AD1095" s="31"/>
      <c r="AE1095" s="31"/>
      <c r="AF1095" s="31"/>
      <c r="AG1095" s="31"/>
      <c r="AH1095" s="31"/>
      <c r="AI1095" s="31"/>
      <c r="AJ1095" s="31"/>
      <c r="AK1095" s="31"/>
      <c r="AL1095" s="31"/>
      <c r="AM1095" s="31"/>
      <c r="AN1095" s="31"/>
      <c r="AO1095" s="31"/>
      <c r="AP1095" s="31"/>
      <c r="AQ1095" s="31"/>
      <c r="AR1095" s="31"/>
      <c r="AS1095" s="31"/>
      <c r="AT1095" s="31"/>
      <c r="AU1095" s="31"/>
      <c r="AV1095" s="31"/>
      <c r="AW1095" s="31"/>
      <c r="AX1095" s="31"/>
      <c r="AY1095" s="31"/>
      <c r="AZ1095" s="31"/>
      <c r="BA1095" s="31"/>
    </row>
    <row r="1096" spans="1:53" s="21" customFormat="1" ht="20.100000000000001" customHeight="1" x14ac:dyDescent="0.2">
      <c r="A1096" s="27" t="s">
        <v>116</v>
      </c>
      <c r="B1096" s="28" t="s">
        <v>288</v>
      </c>
      <c r="C1096" s="27" t="s">
        <v>318</v>
      </c>
      <c r="D1096" s="27" t="s">
        <v>2059</v>
      </c>
      <c r="E1096" s="27" t="s">
        <v>7</v>
      </c>
      <c r="F1096" s="27" t="s">
        <v>6507</v>
      </c>
      <c r="G1096" s="27" t="s">
        <v>11807</v>
      </c>
      <c r="H1096" s="27" t="s">
        <v>7115</v>
      </c>
      <c r="I1096" s="29">
        <v>32000</v>
      </c>
      <c r="J1096" s="27" t="s">
        <v>6630</v>
      </c>
      <c r="K1096" s="27" t="s">
        <v>11808</v>
      </c>
      <c r="L1096" s="27" t="s">
        <v>7104</v>
      </c>
      <c r="M1096" s="30" t="s">
        <v>6531</v>
      </c>
      <c r="N1096" s="27" t="s">
        <v>11809</v>
      </c>
      <c r="O1096" s="23">
        <v>322411.71999999997</v>
      </c>
      <c r="P1096" s="23">
        <v>0</v>
      </c>
      <c r="Q1096" s="23">
        <v>0</v>
      </c>
      <c r="R1096" s="24">
        <v>8959.6299999999992</v>
      </c>
      <c r="S1096" s="25">
        <v>0</v>
      </c>
      <c r="T1096" s="32"/>
      <c r="U1096" s="22" t="str">
        <f>IFERROR(VLOOKUP(B1096,[1]Planilha1!$A$1:$B$34,2,FALSE),"Liberado")</f>
        <v>Liberado</v>
      </c>
      <c r="V1096" s="31"/>
      <c r="W1096" s="31"/>
      <c r="X1096" s="31"/>
      <c r="Y1096" s="31"/>
      <c r="Z1096" s="31"/>
      <c r="AA1096" s="31"/>
      <c r="AB1096" s="31"/>
      <c r="AC1096" s="31"/>
      <c r="AD1096" s="31"/>
      <c r="AE1096" s="31"/>
      <c r="AF1096" s="31"/>
      <c r="AG1096" s="31"/>
      <c r="AH1096" s="31"/>
      <c r="AI1096" s="31"/>
      <c r="AJ1096" s="31"/>
      <c r="AK1096" s="31"/>
      <c r="AL1096" s="31"/>
      <c r="AM1096" s="31"/>
      <c r="AN1096" s="31"/>
      <c r="AO1096" s="31"/>
      <c r="AP1096" s="31"/>
      <c r="AQ1096" s="31"/>
      <c r="AR1096" s="31"/>
      <c r="AS1096" s="31"/>
      <c r="AT1096" s="31"/>
      <c r="AU1096" s="31"/>
      <c r="AV1096" s="31"/>
      <c r="AW1096" s="31"/>
      <c r="AX1096" s="31"/>
      <c r="AY1096" s="31"/>
      <c r="AZ1096" s="31"/>
      <c r="BA1096" s="31"/>
    </row>
    <row r="1097" spans="1:53" s="21" customFormat="1" ht="20.100000000000001" customHeight="1" x14ac:dyDescent="0.2">
      <c r="A1097" s="27" t="s">
        <v>116</v>
      </c>
      <c r="B1097" s="28" t="s">
        <v>288</v>
      </c>
      <c r="C1097" s="27" t="s">
        <v>337</v>
      </c>
      <c r="D1097" s="27" t="s">
        <v>2098</v>
      </c>
      <c r="E1097" s="27" t="s">
        <v>7</v>
      </c>
      <c r="F1097" s="27" t="s">
        <v>6507</v>
      </c>
      <c r="G1097" s="27" t="s">
        <v>11863</v>
      </c>
      <c r="H1097" s="27" t="s">
        <v>7115</v>
      </c>
      <c r="I1097" s="29">
        <v>30000</v>
      </c>
      <c r="J1097" s="27" t="s">
        <v>6510</v>
      </c>
      <c r="K1097" s="27" t="s">
        <v>11864</v>
      </c>
      <c r="L1097" s="27" t="s">
        <v>11623</v>
      </c>
      <c r="M1097" s="30">
        <v>42327</v>
      </c>
      <c r="N1097" s="27" t="s">
        <v>11865</v>
      </c>
      <c r="O1097" s="23">
        <v>0</v>
      </c>
      <c r="P1097" s="23">
        <v>0.01</v>
      </c>
      <c r="Q1097" s="23">
        <v>0</v>
      </c>
      <c r="R1097" s="24">
        <v>0</v>
      </c>
      <c r="S1097" s="25">
        <v>0</v>
      </c>
      <c r="T1097" s="32"/>
      <c r="U1097" s="22" t="str">
        <f>IFERROR(VLOOKUP(B1097,[1]Planilha1!$A$1:$B$34,2,FALSE),"Liberado")</f>
        <v>Liberado</v>
      </c>
      <c r="V1097" s="31"/>
      <c r="W1097" s="31"/>
      <c r="X1097" s="31"/>
      <c r="Y1097" s="31"/>
      <c r="Z1097" s="31"/>
      <c r="AA1097" s="31"/>
      <c r="AB1097" s="31"/>
      <c r="AC1097" s="31"/>
      <c r="AD1097" s="31"/>
      <c r="AE1097" s="31"/>
      <c r="AF1097" s="31"/>
      <c r="AG1097" s="31"/>
      <c r="AH1097" s="31"/>
      <c r="AI1097" s="31"/>
      <c r="AJ1097" s="31"/>
      <c r="AK1097" s="31"/>
      <c r="AL1097" s="31"/>
      <c r="AM1097" s="31"/>
      <c r="AN1097" s="31"/>
      <c r="AO1097" s="31"/>
      <c r="AP1097" s="31"/>
      <c r="AQ1097" s="31"/>
      <c r="AR1097" s="31"/>
      <c r="AS1097" s="31"/>
      <c r="AT1097" s="31"/>
      <c r="AU1097" s="31"/>
      <c r="AV1097" s="31"/>
      <c r="AW1097" s="31"/>
      <c r="AX1097" s="31"/>
      <c r="AY1097" s="31"/>
      <c r="AZ1097" s="31"/>
      <c r="BA1097" s="31"/>
    </row>
    <row r="1098" spans="1:53" s="21" customFormat="1" ht="20.100000000000001" customHeight="1" x14ac:dyDescent="0.2">
      <c r="A1098" s="40" t="s">
        <v>206</v>
      </c>
      <c r="B1098" s="41" t="s">
        <v>288</v>
      </c>
      <c r="C1098" s="14">
        <v>1</v>
      </c>
      <c r="D1098" s="40" t="s">
        <v>2221</v>
      </c>
      <c r="E1098" s="42" t="s">
        <v>2220</v>
      </c>
      <c r="F1098" s="43" t="s">
        <v>7389</v>
      </c>
      <c r="G1098" s="36" t="s">
        <v>7470</v>
      </c>
      <c r="H1098" s="40" t="s">
        <v>7471</v>
      </c>
      <c r="I1098" s="44">
        <v>1706345.74</v>
      </c>
      <c r="J1098" s="40" t="s">
        <v>7400</v>
      </c>
      <c r="K1098" s="40" t="s">
        <v>7430</v>
      </c>
      <c r="L1098" s="40" t="s">
        <v>7472</v>
      </c>
      <c r="M1098" s="42" t="s">
        <v>40</v>
      </c>
      <c r="N1098" s="40" t="s">
        <v>7852</v>
      </c>
      <c r="O1098" s="23">
        <v>0</v>
      </c>
      <c r="P1098" s="23">
        <v>1706345.74</v>
      </c>
      <c r="Q1098" s="23">
        <v>0</v>
      </c>
      <c r="R1098" s="24">
        <v>0</v>
      </c>
      <c r="S1098" s="25">
        <v>0</v>
      </c>
      <c r="T1098" s="32"/>
      <c r="U1098" s="22" t="str">
        <f>IFERROR(VLOOKUP(B1098,[1]Planilha1!$A$1:$B$34,2,FALSE),"Liberado")</f>
        <v>Liberado</v>
      </c>
      <c r="V1098" s="45"/>
      <c r="W1098" s="45"/>
      <c r="X1098" s="45"/>
      <c r="Y1098" s="45"/>
      <c r="Z1098" s="45"/>
      <c r="AA1098" s="45"/>
      <c r="AB1098" s="45"/>
      <c r="AC1098" s="45"/>
      <c r="AD1098" s="45"/>
      <c r="AE1098" s="45"/>
      <c r="AF1098" s="45"/>
      <c r="AG1098" s="45"/>
      <c r="AH1098" s="45"/>
      <c r="AI1098" s="45"/>
      <c r="AJ1098" s="45"/>
      <c r="AK1098" s="45"/>
      <c r="AL1098" s="45"/>
      <c r="AM1098" s="45"/>
      <c r="AN1098" s="45"/>
      <c r="AO1098" s="45"/>
      <c r="AP1098" s="45"/>
      <c r="AQ1098" s="45"/>
      <c r="AR1098" s="45"/>
      <c r="AS1098" s="45"/>
      <c r="AT1098" s="45"/>
      <c r="AU1098" s="45"/>
      <c r="AV1098" s="45"/>
      <c r="AW1098" s="45"/>
      <c r="AX1098" s="45"/>
      <c r="AY1098" s="45"/>
      <c r="AZ1098" s="45"/>
      <c r="BA1098" s="45"/>
    </row>
    <row r="1099" spans="1:53" s="21" customFormat="1" ht="20.100000000000001" customHeight="1" x14ac:dyDescent="0.2">
      <c r="A1099" s="40" t="s">
        <v>207</v>
      </c>
      <c r="B1099" s="41" t="s">
        <v>288</v>
      </c>
      <c r="C1099" s="14">
        <v>1</v>
      </c>
      <c r="D1099" s="40" t="s">
        <v>2222</v>
      </c>
      <c r="E1099" s="42" t="s">
        <v>2220</v>
      </c>
      <c r="F1099" s="43" t="s">
        <v>7389</v>
      </c>
      <c r="G1099" s="36">
        <v>38810573</v>
      </c>
      <c r="H1099" s="40" t="s">
        <v>2222</v>
      </c>
      <c r="I1099" s="44">
        <v>367329.72</v>
      </c>
      <c r="J1099" s="40" t="s">
        <v>7400</v>
      </c>
      <c r="K1099" s="40" t="s">
        <v>7415</v>
      </c>
      <c r="L1099" s="40" t="s">
        <v>7416</v>
      </c>
      <c r="M1099" s="42" t="s">
        <v>40</v>
      </c>
      <c r="N1099" s="40" t="s">
        <v>7852</v>
      </c>
      <c r="O1099" s="23">
        <v>0</v>
      </c>
      <c r="P1099" s="23">
        <v>367329.72</v>
      </c>
      <c r="Q1099" s="23">
        <v>0</v>
      </c>
      <c r="R1099" s="24">
        <v>0</v>
      </c>
      <c r="S1099" s="25">
        <v>0</v>
      </c>
      <c r="T1099" s="32"/>
      <c r="U1099" s="22" t="str">
        <f>IFERROR(VLOOKUP(B1099,[1]Planilha1!$A$1:$B$34,2,FALSE),"Liberado")</f>
        <v>Liberado</v>
      </c>
      <c r="V1099" s="45"/>
      <c r="W1099" s="45"/>
      <c r="X1099" s="45"/>
      <c r="Y1099" s="45"/>
      <c r="Z1099" s="45"/>
      <c r="AA1099" s="45"/>
      <c r="AB1099" s="45"/>
      <c r="AC1099" s="45"/>
      <c r="AD1099" s="45"/>
      <c r="AE1099" s="45"/>
      <c r="AF1099" s="45"/>
      <c r="AG1099" s="45"/>
      <c r="AH1099" s="45"/>
      <c r="AI1099" s="45"/>
      <c r="AJ1099" s="45"/>
      <c r="AK1099" s="45"/>
      <c r="AL1099" s="45"/>
      <c r="AM1099" s="45"/>
      <c r="AN1099" s="45"/>
      <c r="AO1099" s="45"/>
      <c r="AP1099" s="45"/>
      <c r="AQ1099" s="45"/>
      <c r="AR1099" s="45"/>
      <c r="AS1099" s="45"/>
      <c r="AT1099" s="45"/>
      <c r="AU1099" s="45"/>
      <c r="AV1099" s="45"/>
      <c r="AW1099" s="45"/>
      <c r="AX1099" s="45"/>
      <c r="AY1099" s="45"/>
      <c r="AZ1099" s="45"/>
      <c r="BA1099" s="45"/>
    </row>
    <row r="1100" spans="1:53" s="21" customFormat="1" ht="20.100000000000001" customHeight="1" x14ac:dyDescent="0.2">
      <c r="A1100" s="12" t="s">
        <v>100</v>
      </c>
      <c r="B1100" s="18" t="s">
        <v>289</v>
      </c>
      <c r="C1100" s="12" t="s">
        <v>534</v>
      </c>
      <c r="D1100" s="12" t="s">
        <v>535</v>
      </c>
      <c r="E1100" s="19" t="s">
        <v>5</v>
      </c>
      <c r="F1100" s="19" t="s">
        <v>12</v>
      </c>
      <c r="G1100" s="19" t="s">
        <v>3015</v>
      </c>
      <c r="H1100" s="12" t="s">
        <v>3016</v>
      </c>
      <c r="I1100" s="20">
        <v>987</v>
      </c>
      <c r="J1100" s="12" t="s">
        <v>2247</v>
      </c>
      <c r="K1100" s="12" t="s">
        <v>3017</v>
      </c>
      <c r="L1100" s="12" t="s">
        <v>2349</v>
      </c>
      <c r="M1100" s="12"/>
      <c r="N1100" s="12" t="s">
        <v>3018</v>
      </c>
      <c r="O1100" s="20">
        <v>0</v>
      </c>
      <c r="P1100" s="20">
        <v>8000</v>
      </c>
      <c r="Q1100" s="20">
        <v>0</v>
      </c>
      <c r="R1100" s="20">
        <v>0</v>
      </c>
      <c r="S1100" s="20">
        <v>1920</v>
      </c>
      <c r="U1100" s="22" t="str">
        <f>IFERROR(VLOOKUP(B1100,[1]Planilha1!$A$1:$B$34,2,FALSE),"Liberado")</f>
        <v>Liberado</v>
      </c>
    </row>
    <row r="1101" spans="1:53" s="21" customFormat="1" ht="20.100000000000001" customHeight="1" x14ac:dyDescent="0.2">
      <c r="A1101" s="12" t="s">
        <v>100</v>
      </c>
      <c r="B1101" s="18" t="s">
        <v>289</v>
      </c>
      <c r="C1101" s="13" t="s">
        <v>318</v>
      </c>
      <c r="D1101" s="12" t="s">
        <v>895</v>
      </c>
      <c r="E1101" s="19" t="s">
        <v>5</v>
      </c>
      <c r="F1101" s="19" t="s">
        <v>2273</v>
      </c>
      <c r="G1101" s="19" t="s">
        <v>4010</v>
      </c>
      <c r="H1101" s="12" t="s">
        <v>3592</v>
      </c>
      <c r="I1101" s="20">
        <v>739</v>
      </c>
      <c r="J1101" s="12" t="s">
        <v>2247</v>
      </c>
      <c r="K1101" s="12" t="s">
        <v>3983</v>
      </c>
      <c r="L1101" s="12" t="s">
        <v>2249</v>
      </c>
      <c r="M1101" s="12"/>
      <c r="N1101" s="12" t="s">
        <v>4011</v>
      </c>
      <c r="O1101" s="20">
        <v>0</v>
      </c>
      <c r="P1101" s="20">
        <v>10000</v>
      </c>
      <c r="Q1101" s="20">
        <v>0</v>
      </c>
      <c r="R1101" s="20">
        <v>0</v>
      </c>
      <c r="S1101" s="20">
        <v>480</v>
      </c>
      <c r="U1101" s="22" t="str">
        <f>IFERROR(VLOOKUP(B1101,[1]Planilha1!$A$1:$B$34,2,FALSE),"Liberado")</f>
        <v>Liberado</v>
      </c>
    </row>
    <row r="1102" spans="1:53" s="21" customFormat="1" ht="20.100000000000001" customHeight="1" x14ac:dyDescent="0.2">
      <c r="A1102" s="40" t="s">
        <v>208</v>
      </c>
      <c r="B1102" s="41" t="s">
        <v>289</v>
      </c>
      <c r="C1102" s="14">
        <v>1</v>
      </c>
      <c r="D1102" s="40" t="s">
        <v>2222</v>
      </c>
      <c r="E1102" s="42" t="s">
        <v>2220</v>
      </c>
      <c r="F1102" s="43" t="s">
        <v>7389</v>
      </c>
      <c r="G1102" s="36">
        <v>38810468</v>
      </c>
      <c r="H1102" s="40" t="s">
        <v>2222</v>
      </c>
      <c r="I1102" s="44">
        <v>8654.1</v>
      </c>
      <c r="J1102" s="40" t="s">
        <v>7400</v>
      </c>
      <c r="K1102" s="40" t="s">
        <v>7415</v>
      </c>
      <c r="L1102" s="40" t="s">
        <v>7416</v>
      </c>
      <c r="M1102" s="42" t="s">
        <v>40</v>
      </c>
      <c r="N1102" s="40" t="s">
        <v>7852</v>
      </c>
      <c r="O1102" s="23">
        <v>0</v>
      </c>
      <c r="P1102" s="23">
        <v>8654.1</v>
      </c>
      <c r="Q1102" s="23">
        <v>0</v>
      </c>
      <c r="R1102" s="24">
        <v>0</v>
      </c>
      <c r="S1102" s="25">
        <v>0</v>
      </c>
      <c r="T1102" s="32"/>
      <c r="U1102" s="22" t="str">
        <f>IFERROR(VLOOKUP(B1102,[1]Planilha1!$A$1:$B$34,2,FALSE),"Liberado")</f>
        <v>Liberado</v>
      </c>
      <c r="V1102" s="45"/>
      <c r="W1102" s="45"/>
      <c r="X1102" s="45"/>
      <c r="Y1102" s="45"/>
      <c r="Z1102" s="45"/>
      <c r="AA1102" s="45"/>
      <c r="AB1102" s="45"/>
      <c r="AC1102" s="45"/>
      <c r="AD1102" s="45"/>
      <c r="AE1102" s="45"/>
      <c r="AF1102" s="45"/>
      <c r="AG1102" s="45"/>
      <c r="AH1102" s="45"/>
      <c r="AI1102" s="45"/>
      <c r="AJ1102" s="45"/>
      <c r="AK1102" s="45"/>
      <c r="AL1102" s="45"/>
      <c r="AM1102" s="45"/>
      <c r="AN1102" s="45"/>
      <c r="AO1102" s="45"/>
      <c r="AP1102" s="45"/>
      <c r="AQ1102" s="45"/>
      <c r="AR1102" s="45"/>
      <c r="AS1102" s="45"/>
      <c r="AT1102" s="45"/>
      <c r="AU1102" s="45"/>
      <c r="AV1102" s="45"/>
      <c r="AW1102" s="45"/>
      <c r="AX1102" s="45"/>
      <c r="AY1102" s="45"/>
      <c r="AZ1102" s="45"/>
      <c r="BA1102" s="45"/>
    </row>
    <row r="1103" spans="1:53" s="21" customFormat="1" ht="20.100000000000001" customHeight="1" x14ac:dyDescent="0.2">
      <c r="A1103" s="40" t="s">
        <v>209</v>
      </c>
      <c r="B1103" s="41" t="s">
        <v>289</v>
      </c>
      <c r="C1103" s="14">
        <v>1</v>
      </c>
      <c r="D1103" s="40" t="s">
        <v>2222</v>
      </c>
      <c r="E1103" s="42" t="s">
        <v>2220</v>
      </c>
      <c r="F1103" s="43" t="s">
        <v>7389</v>
      </c>
      <c r="G1103" s="36">
        <v>38810395</v>
      </c>
      <c r="H1103" s="40" t="s">
        <v>2222</v>
      </c>
      <c r="I1103" s="44">
        <v>12102.689999999999</v>
      </c>
      <c r="J1103" s="40" t="s">
        <v>7400</v>
      </c>
      <c r="K1103" s="40" t="s">
        <v>7415</v>
      </c>
      <c r="L1103" s="40" t="s">
        <v>7416</v>
      </c>
      <c r="M1103" s="42" t="s">
        <v>40</v>
      </c>
      <c r="N1103" s="40" t="s">
        <v>7852</v>
      </c>
      <c r="O1103" s="23">
        <v>0</v>
      </c>
      <c r="P1103" s="23">
        <v>12102.689999999999</v>
      </c>
      <c r="Q1103" s="23">
        <v>0</v>
      </c>
      <c r="R1103" s="24">
        <v>0</v>
      </c>
      <c r="S1103" s="25">
        <v>0</v>
      </c>
      <c r="T1103" s="32"/>
      <c r="U1103" s="22" t="str">
        <f>IFERROR(VLOOKUP(B1103,[1]Planilha1!$A$1:$B$34,2,FALSE),"Liberado")</f>
        <v>Liberado</v>
      </c>
      <c r="V1103" s="45"/>
      <c r="W1103" s="45"/>
      <c r="X1103" s="45"/>
      <c r="Y1103" s="45"/>
      <c r="Z1103" s="45"/>
      <c r="AA1103" s="45"/>
      <c r="AB1103" s="45"/>
      <c r="AC1103" s="45"/>
      <c r="AD1103" s="45"/>
      <c r="AE1103" s="45"/>
      <c r="AF1103" s="45"/>
      <c r="AG1103" s="45"/>
      <c r="AH1103" s="45"/>
      <c r="AI1103" s="45"/>
      <c r="AJ1103" s="45"/>
      <c r="AK1103" s="45"/>
      <c r="AL1103" s="45"/>
      <c r="AM1103" s="45"/>
      <c r="AN1103" s="45"/>
      <c r="AO1103" s="45"/>
      <c r="AP1103" s="45"/>
      <c r="AQ1103" s="45"/>
      <c r="AR1103" s="45"/>
      <c r="AS1103" s="45"/>
      <c r="AT1103" s="45"/>
      <c r="AU1103" s="45"/>
      <c r="AV1103" s="45"/>
      <c r="AW1103" s="45"/>
      <c r="AX1103" s="45"/>
      <c r="AY1103" s="45"/>
      <c r="AZ1103" s="45"/>
      <c r="BA1103" s="45"/>
    </row>
    <row r="1104" spans="1:53" s="21" customFormat="1" ht="20.100000000000001" customHeight="1" x14ac:dyDescent="0.2">
      <c r="A1104" s="40" t="s">
        <v>210</v>
      </c>
      <c r="B1104" s="41" t="s">
        <v>289</v>
      </c>
      <c r="C1104" s="14">
        <v>1</v>
      </c>
      <c r="D1104" s="40" t="s">
        <v>2221</v>
      </c>
      <c r="E1104" s="42" t="s">
        <v>2220</v>
      </c>
      <c r="F1104" s="43" t="s">
        <v>7389</v>
      </c>
      <c r="G1104" s="36" t="s">
        <v>7473</v>
      </c>
      <c r="H1104" s="40" t="s">
        <v>2221</v>
      </c>
      <c r="I1104" s="44">
        <v>1849.63</v>
      </c>
      <c r="J1104" s="40" t="s">
        <v>7400</v>
      </c>
      <c r="K1104" s="40" t="s">
        <v>7474</v>
      </c>
      <c r="L1104" s="40" t="s">
        <v>7475</v>
      </c>
      <c r="M1104" s="42" t="s">
        <v>40</v>
      </c>
      <c r="N1104" s="40" t="s">
        <v>7422</v>
      </c>
      <c r="O1104" s="23">
        <v>2170.59</v>
      </c>
      <c r="P1104" s="23">
        <v>0</v>
      </c>
      <c r="Q1104" s="23">
        <v>0</v>
      </c>
      <c r="R1104" s="24">
        <v>0</v>
      </c>
      <c r="S1104" s="25">
        <v>0</v>
      </c>
      <c r="T1104" s="32"/>
      <c r="U1104" s="22" t="str">
        <f>IFERROR(VLOOKUP(B1104,[1]Planilha1!$A$1:$B$34,2,FALSE),"Liberado")</f>
        <v>Liberado</v>
      </c>
      <c r="V1104" s="45"/>
      <c r="W1104" s="45"/>
      <c r="X1104" s="45"/>
      <c r="Y1104" s="45"/>
      <c r="Z1104" s="45"/>
      <c r="AA1104" s="45"/>
      <c r="AB1104" s="45"/>
      <c r="AC1104" s="45"/>
      <c r="AD1104" s="45"/>
      <c r="AE1104" s="45"/>
      <c r="AF1104" s="45"/>
      <c r="AG1104" s="45"/>
      <c r="AH1104" s="45"/>
      <c r="AI1104" s="45"/>
      <c r="AJ1104" s="45"/>
      <c r="AK1104" s="45"/>
      <c r="AL1104" s="45"/>
      <c r="AM1104" s="45"/>
      <c r="AN1104" s="45"/>
      <c r="AO1104" s="45"/>
      <c r="AP1104" s="45"/>
      <c r="AQ1104" s="45"/>
      <c r="AR1104" s="45"/>
      <c r="AS1104" s="45"/>
      <c r="AT1104" s="45"/>
      <c r="AU1104" s="45"/>
      <c r="AV1104" s="45"/>
      <c r="AW1104" s="45"/>
      <c r="AX1104" s="45"/>
      <c r="AY1104" s="45"/>
      <c r="AZ1104" s="45"/>
      <c r="BA1104" s="45"/>
    </row>
    <row r="1105" spans="1:53" s="21" customFormat="1" ht="20.100000000000001" customHeight="1" x14ac:dyDescent="0.2">
      <c r="A1105" s="40" t="s">
        <v>210</v>
      </c>
      <c r="B1105" s="41" t="s">
        <v>289</v>
      </c>
      <c r="C1105" s="14">
        <v>1</v>
      </c>
      <c r="D1105" s="40" t="s">
        <v>2221</v>
      </c>
      <c r="E1105" s="42" t="s">
        <v>2220</v>
      </c>
      <c r="F1105" s="43" t="s">
        <v>7389</v>
      </c>
      <c r="G1105" s="36" t="s">
        <v>7476</v>
      </c>
      <c r="H1105" s="40" t="s">
        <v>2221</v>
      </c>
      <c r="I1105" s="44">
        <v>1506.1</v>
      </c>
      <c r="J1105" s="40" t="s">
        <v>7400</v>
      </c>
      <c r="K1105" s="40" t="s">
        <v>7461</v>
      </c>
      <c r="L1105" s="40" t="s">
        <v>7472</v>
      </c>
      <c r="M1105" s="42" t="s">
        <v>40</v>
      </c>
      <c r="N1105" s="40" t="s">
        <v>7422</v>
      </c>
      <c r="O1105" s="23">
        <v>2198.3000000000002</v>
      </c>
      <c r="P1105" s="23">
        <v>0</v>
      </c>
      <c r="Q1105" s="23">
        <v>0</v>
      </c>
      <c r="R1105" s="24">
        <v>0</v>
      </c>
      <c r="S1105" s="25">
        <v>0</v>
      </c>
      <c r="T1105" s="32"/>
      <c r="U1105" s="22" t="str">
        <f>IFERROR(VLOOKUP(B1105,[1]Planilha1!$A$1:$B$34,2,FALSE),"Liberado")</f>
        <v>Liberado</v>
      </c>
      <c r="V1105" s="45"/>
      <c r="W1105" s="45"/>
      <c r="X1105" s="45"/>
      <c r="Y1105" s="45"/>
      <c r="Z1105" s="45"/>
      <c r="AA1105" s="45"/>
      <c r="AB1105" s="45"/>
      <c r="AC1105" s="45"/>
      <c r="AD1105" s="45"/>
      <c r="AE1105" s="45"/>
      <c r="AF1105" s="45"/>
      <c r="AG1105" s="45"/>
      <c r="AH1105" s="45"/>
      <c r="AI1105" s="45"/>
      <c r="AJ1105" s="45"/>
      <c r="AK1105" s="45"/>
      <c r="AL1105" s="45"/>
      <c r="AM1105" s="45"/>
      <c r="AN1105" s="45"/>
      <c r="AO1105" s="45"/>
      <c r="AP1105" s="45"/>
      <c r="AQ1105" s="45"/>
      <c r="AR1105" s="45"/>
      <c r="AS1105" s="45"/>
      <c r="AT1105" s="45"/>
      <c r="AU1105" s="45"/>
      <c r="AV1105" s="45"/>
      <c r="AW1105" s="45"/>
      <c r="AX1105" s="45"/>
      <c r="AY1105" s="45"/>
      <c r="AZ1105" s="45"/>
      <c r="BA1105" s="45"/>
    </row>
    <row r="1106" spans="1:53" s="21" customFormat="1" ht="20.100000000000001" customHeight="1" x14ac:dyDescent="0.2">
      <c r="A1106" s="40" t="s">
        <v>210</v>
      </c>
      <c r="B1106" s="41" t="s">
        <v>289</v>
      </c>
      <c r="C1106" s="14">
        <v>1</v>
      </c>
      <c r="D1106" s="40" t="s">
        <v>2221</v>
      </c>
      <c r="E1106" s="42" t="s">
        <v>2220</v>
      </c>
      <c r="F1106" s="43" t="s">
        <v>7389</v>
      </c>
      <c r="G1106" s="36" t="s">
        <v>7477</v>
      </c>
      <c r="H1106" s="40" t="s">
        <v>2221</v>
      </c>
      <c r="I1106" s="44">
        <v>622012.29</v>
      </c>
      <c r="J1106" s="40" t="s">
        <v>7400</v>
      </c>
      <c r="K1106" s="40" t="s">
        <v>7430</v>
      </c>
      <c r="L1106" s="40" t="s">
        <v>7478</v>
      </c>
      <c r="M1106" s="42" t="s">
        <v>40</v>
      </c>
      <c r="N1106" s="40" t="s">
        <v>7852</v>
      </c>
      <c r="O1106" s="23">
        <v>0</v>
      </c>
      <c r="P1106" s="23">
        <v>622012.29</v>
      </c>
      <c r="Q1106" s="23">
        <v>0</v>
      </c>
      <c r="R1106" s="24">
        <v>0</v>
      </c>
      <c r="S1106" s="25">
        <v>0</v>
      </c>
      <c r="T1106" s="32"/>
      <c r="U1106" s="22" t="str">
        <f>IFERROR(VLOOKUP(B1106,[1]Planilha1!$A$1:$B$34,2,FALSE),"Liberado")</f>
        <v>Liberado</v>
      </c>
      <c r="V1106" s="45"/>
      <c r="W1106" s="45"/>
      <c r="X1106" s="45"/>
      <c r="Y1106" s="45"/>
      <c r="Z1106" s="45"/>
      <c r="AA1106" s="45"/>
      <c r="AB1106" s="45"/>
      <c r="AC1106" s="45"/>
      <c r="AD1106" s="45"/>
      <c r="AE1106" s="45"/>
      <c r="AF1106" s="45"/>
      <c r="AG1106" s="45"/>
      <c r="AH1106" s="45"/>
      <c r="AI1106" s="45"/>
      <c r="AJ1106" s="45"/>
      <c r="AK1106" s="45"/>
      <c r="AL1106" s="45"/>
      <c r="AM1106" s="45"/>
      <c r="AN1106" s="45"/>
      <c r="AO1106" s="45"/>
      <c r="AP1106" s="45"/>
      <c r="AQ1106" s="45"/>
      <c r="AR1106" s="45"/>
      <c r="AS1106" s="45"/>
      <c r="AT1106" s="45"/>
      <c r="AU1106" s="45"/>
      <c r="AV1106" s="45"/>
      <c r="AW1106" s="45"/>
      <c r="AX1106" s="45"/>
      <c r="AY1106" s="45"/>
      <c r="AZ1106" s="45"/>
      <c r="BA1106" s="45"/>
    </row>
    <row r="1107" spans="1:53" s="21" customFormat="1" ht="20.100000000000001" customHeight="1" x14ac:dyDescent="0.2">
      <c r="A1107" s="40" t="s">
        <v>211</v>
      </c>
      <c r="B1107" s="41" t="s">
        <v>289</v>
      </c>
      <c r="C1107" s="14">
        <v>1</v>
      </c>
      <c r="D1107" s="40" t="s">
        <v>2222</v>
      </c>
      <c r="E1107" s="42" t="s">
        <v>2220</v>
      </c>
      <c r="F1107" s="43" t="s">
        <v>7389</v>
      </c>
      <c r="G1107" s="36">
        <v>38810298</v>
      </c>
      <c r="H1107" s="40" t="s">
        <v>2222</v>
      </c>
      <c r="I1107" s="44">
        <v>214980.9</v>
      </c>
      <c r="J1107" s="40" t="s">
        <v>7400</v>
      </c>
      <c r="K1107" s="40" t="s">
        <v>7415</v>
      </c>
      <c r="L1107" s="40" t="s">
        <v>7416</v>
      </c>
      <c r="M1107" s="42" t="s">
        <v>40</v>
      </c>
      <c r="N1107" s="40" t="s">
        <v>7852</v>
      </c>
      <c r="O1107" s="23">
        <v>0</v>
      </c>
      <c r="P1107" s="23">
        <v>214980.9</v>
      </c>
      <c r="Q1107" s="23">
        <v>0</v>
      </c>
      <c r="R1107" s="24">
        <v>0</v>
      </c>
      <c r="S1107" s="25">
        <v>0</v>
      </c>
      <c r="T1107" s="32"/>
      <c r="U1107" s="22" t="str">
        <f>IFERROR(VLOOKUP(B1107,[1]Planilha1!$A$1:$B$34,2,FALSE),"Liberado")</f>
        <v>Liberado</v>
      </c>
      <c r="V1107" s="45"/>
      <c r="W1107" s="45"/>
      <c r="X1107" s="45"/>
      <c r="Y1107" s="45"/>
      <c r="Z1107" s="45"/>
      <c r="AA1107" s="45"/>
      <c r="AB1107" s="45"/>
      <c r="AC1107" s="45"/>
      <c r="AD1107" s="45"/>
      <c r="AE1107" s="45"/>
      <c r="AF1107" s="45"/>
      <c r="AG1107" s="45"/>
      <c r="AH1107" s="45"/>
      <c r="AI1107" s="45"/>
      <c r="AJ1107" s="45"/>
      <c r="AK1107" s="45"/>
      <c r="AL1107" s="45"/>
      <c r="AM1107" s="45"/>
      <c r="AN1107" s="45"/>
      <c r="AO1107" s="45"/>
      <c r="AP1107" s="45"/>
      <c r="AQ1107" s="45"/>
      <c r="AR1107" s="45"/>
      <c r="AS1107" s="45"/>
      <c r="AT1107" s="45"/>
      <c r="AU1107" s="45"/>
      <c r="AV1107" s="45"/>
      <c r="AW1107" s="45"/>
      <c r="AX1107" s="45"/>
      <c r="AY1107" s="45"/>
      <c r="AZ1107" s="45"/>
      <c r="BA1107" s="45"/>
    </row>
    <row r="1108" spans="1:53" s="21" customFormat="1" ht="20.100000000000001" customHeight="1" x14ac:dyDescent="0.2">
      <c r="A1108" s="40" t="s">
        <v>210</v>
      </c>
      <c r="B1108" s="41" t="s">
        <v>289</v>
      </c>
      <c r="C1108" s="14">
        <v>1</v>
      </c>
      <c r="D1108" s="40" t="s">
        <v>2222</v>
      </c>
      <c r="E1108" s="42" t="s">
        <v>2220</v>
      </c>
      <c r="F1108" s="43" t="s">
        <v>7389</v>
      </c>
      <c r="G1108" s="36">
        <v>38810247</v>
      </c>
      <c r="H1108" s="40" t="s">
        <v>2222</v>
      </c>
      <c r="I1108" s="44">
        <v>68499.59</v>
      </c>
      <c r="J1108" s="40" t="s">
        <v>7400</v>
      </c>
      <c r="K1108" s="40" t="s">
        <v>7415</v>
      </c>
      <c r="L1108" s="40" t="s">
        <v>7416</v>
      </c>
      <c r="M1108" s="42" t="s">
        <v>40</v>
      </c>
      <c r="N1108" s="40" t="s">
        <v>7852</v>
      </c>
      <c r="O1108" s="23">
        <v>0</v>
      </c>
      <c r="P1108" s="23">
        <v>68499.59</v>
      </c>
      <c r="Q1108" s="23">
        <v>0</v>
      </c>
      <c r="R1108" s="24">
        <v>0</v>
      </c>
      <c r="S1108" s="25">
        <v>0</v>
      </c>
      <c r="T1108" s="32"/>
      <c r="U1108" s="22" t="str">
        <f>IFERROR(VLOOKUP(B1108,[1]Planilha1!$A$1:$B$34,2,FALSE),"Liberado")</f>
        <v>Liberado</v>
      </c>
      <c r="V1108" s="45"/>
      <c r="W1108" s="45"/>
      <c r="X1108" s="45"/>
      <c r="Y1108" s="45"/>
      <c r="Z1108" s="45"/>
      <c r="AA1108" s="45"/>
      <c r="AB1108" s="45"/>
      <c r="AC1108" s="45"/>
      <c r="AD1108" s="45"/>
      <c r="AE1108" s="45"/>
      <c r="AF1108" s="45"/>
      <c r="AG1108" s="45"/>
      <c r="AH1108" s="45"/>
      <c r="AI1108" s="45"/>
      <c r="AJ1108" s="45"/>
      <c r="AK1108" s="45"/>
      <c r="AL1108" s="45"/>
      <c r="AM1108" s="45"/>
      <c r="AN1108" s="45"/>
      <c r="AO1108" s="45"/>
      <c r="AP1108" s="45"/>
      <c r="AQ1108" s="45"/>
      <c r="AR1108" s="45"/>
      <c r="AS1108" s="45"/>
      <c r="AT1108" s="45"/>
      <c r="AU1108" s="45"/>
      <c r="AV1108" s="45"/>
      <c r="AW1108" s="45"/>
      <c r="AX1108" s="45"/>
      <c r="AY1108" s="45"/>
      <c r="AZ1108" s="45"/>
      <c r="BA1108" s="45"/>
    </row>
    <row r="1109" spans="1:53" s="21" customFormat="1" ht="20.100000000000001" customHeight="1" x14ac:dyDescent="0.2">
      <c r="A1109" s="40" t="s">
        <v>210</v>
      </c>
      <c r="B1109" s="41" t="s">
        <v>289</v>
      </c>
      <c r="C1109" s="14">
        <v>1</v>
      </c>
      <c r="D1109" s="40" t="s">
        <v>2221</v>
      </c>
      <c r="E1109" s="42" t="s">
        <v>2220</v>
      </c>
      <c r="F1109" s="43" t="s">
        <v>7389</v>
      </c>
      <c r="G1109" s="36" t="s">
        <v>7635</v>
      </c>
      <c r="H1109" s="40" t="s">
        <v>2221</v>
      </c>
      <c r="I1109" s="44">
        <v>609.75</v>
      </c>
      <c r="J1109" s="40" t="s">
        <v>7400</v>
      </c>
      <c r="K1109" s="40" t="s">
        <v>7474</v>
      </c>
      <c r="L1109" s="40" t="s">
        <v>7573</v>
      </c>
      <c r="M1109" s="42" t="s">
        <v>40</v>
      </c>
      <c r="N1109" s="40" t="s">
        <v>7852</v>
      </c>
      <c r="O1109" s="23">
        <v>0</v>
      </c>
      <c r="P1109" s="23">
        <v>609.75</v>
      </c>
      <c r="Q1109" s="23">
        <v>0</v>
      </c>
      <c r="R1109" s="24">
        <v>0</v>
      </c>
      <c r="S1109" s="25">
        <v>0</v>
      </c>
      <c r="T1109" s="32"/>
      <c r="U1109" s="22" t="str">
        <f>IFERROR(VLOOKUP(B1109,[1]Planilha1!$A$1:$B$34,2,FALSE),"Liberado")</f>
        <v>Liberado</v>
      </c>
      <c r="V1109" s="45"/>
      <c r="W1109" s="45"/>
      <c r="X1109" s="45"/>
      <c r="Y1109" s="45"/>
      <c r="Z1109" s="45"/>
      <c r="AA1109" s="45"/>
      <c r="AB1109" s="45"/>
      <c r="AC1109" s="45"/>
      <c r="AD1109" s="45"/>
      <c r="AE1109" s="45"/>
      <c r="AF1109" s="45"/>
      <c r="AG1109" s="45"/>
      <c r="AH1109" s="45"/>
      <c r="AI1109" s="45"/>
      <c r="AJ1109" s="45"/>
      <c r="AK1109" s="45"/>
      <c r="AL1109" s="45"/>
      <c r="AM1109" s="45"/>
      <c r="AN1109" s="45"/>
      <c r="AO1109" s="45"/>
      <c r="AP1109" s="45"/>
      <c r="AQ1109" s="45"/>
      <c r="AR1109" s="45"/>
      <c r="AS1109" s="45"/>
      <c r="AT1109" s="45"/>
      <c r="AU1109" s="45"/>
      <c r="AV1109" s="45"/>
      <c r="AW1109" s="45"/>
      <c r="AX1109" s="45"/>
      <c r="AY1109" s="45"/>
      <c r="AZ1109" s="45"/>
      <c r="BA1109" s="45"/>
    </row>
    <row r="1110" spans="1:53" s="21" customFormat="1" ht="20.100000000000001" customHeight="1" x14ac:dyDescent="0.2">
      <c r="A1110" s="40" t="s">
        <v>210</v>
      </c>
      <c r="B1110" s="41" t="s">
        <v>289</v>
      </c>
      <c r="C1110" s="14">
        <v>1</v>
      </c>
      <c r="D1110" s="40" t="s">
        <v>2221</v>
      </c>
      <c r="E1110" s="42" t="s">
        <v>2220</v>
      </c>
      <c r="F1110" s="43" t="s">
        <v>7389</v>
      </c>
      <c r="G1110" s="36" t="s">
        <v>7636</v>
      </c>
      <c r="H1110" s="40" t="s">
        <v>2221</v>
      </c>
      <c r="I1110" s="44">
        <v>793.64</v>
      </c>
      <c r="J1110" s="40" t="s">
        <v>7400</v>
      </c>
      <c r="K1110" s="40" t="s">
        <v>7474</v>
      </c>
      <c r="L1110" s="40" t="s">
        <v>7431</v>
      </c>
      <c r="M1110" s="42" t="s">
        <v>40</v>
      </c>
      <c r="N1110" s="40" t="s">
        <v>7852</v>
      </c>
      <c r="O1110" s="23">
        <v>0</v>
      </c>
      <c r="P1110" s="23">
        <v>793.64</v>
      </c>
      <c r="Q1110" s="23">
        <v>0</v>
      </c>
      <c r="R1110" s="24">
        <v>0</v>
      </c>
      <c r="S1110" s="25">
        <v>0</v>
      </c>
      <c r="T1110" s="32"/>
      <c r="U1110" s="22" t="str">
        <f>IFERROR(VLOOKUP(B1110,[1]Planilha1!$A$1:$B$34,2,FALSE),"Liberado")</f>
        <v>Liberado</v>
      </c>
      <c r="V1110" s="45"/>
      <c r="W1110" s="45"/>
      <c r="X1110" s="45"/>
      <c r="Y1110" s="45"/>
      <c r="Z1110" s="45"/>
      <c r="AA1110" s="45"/>
      <c r="AB1110" s="45"/>
      <c r="AC1110" s="45"/>
      <c r="AD1110" s="45"/>
      <c r="AE1110" s="45"/>
      <c r="AF1110" s="45"/>
      <c r="AG1110" s="45"/>
      <c r="AH1110" s="45"/>
      <c r="AI1110" s="45"/>
      <c r="AJ1110" s="45"/>
      <c r="AK1110" s="45"/>
      <c r="AL1110" s="45"/>
      <c r="AM1110" s="45"/>
      <c r="AN1110" s="45"/>
      <c r="AO1110" s="45"/>
      <c r="AP1110" s="45"/>
      <c r="AQ1110" s="45"/>
      <c r="AR1110" s="45"/>
      <c r="AS1110" s="45"/>
      <c r="AT1110" s="45"/>
      <c r="AU1110" s="45"/>
      <c r="AV1110" s="45"/>
      <c r="AW1110" s="45"/>
      <c r="AX1110" s="45"/>
      <c r="AY1110" s="45"/>
      <c r="AZ1110" s="45"/>
      <c r="BA1110" s="45"/>
    </row>
    <row r="1111" spans="1:53" s="21" customFormat="1" ht="20.100000000000001" customHeight="1" x14ac:dyDescent="0.2">
      <c r="A1111" s="40" t="s">
        <v>210</v>
      </c>
      <c r="B1111" s="41" t="s">
        <v>289</v>
      </c>
      <c r="C1111" s="14">
        <v>1</v>
      </c>
      <c r="D1111" s="40" t="s">
        <v>2221</v>
      </c>
      <c r="E1111" s="42" t="s">
        <v>2220</v>
      </c>
      <c r="F1111" s="43" t="s">
        <v>7389</v>
      </c>
      <c r="G1111" s="36" t="s">
        <v>7637</v>
      </c>
      <c r="H1111" s="40" t="s">
        <v>2221</v>
      </c>
      <c r="I1111" s="44">
        <v>605036.37</v>
      </c>
      <c r="J1111" s="40" t="s">
        <v>7400</v>
      </c>
      <c r="K1111" s="40" t="s">
        <v>7430</v>
      </c>
      <c r="L1111" s="40" t="s">
        <v>7472</v>
      </c>
      <c r="M1111" s="42" t="s">
        <v>40</v>
      </c>
      <c r="N1111" s="40" t="s">
        <v>7852</v>
      </c>
      <c r="O1111" s="23">
        <v>0</v>
      </c>
      <c r="P1111" s="23">
        <v>605036.37</v>
      </c>
      <c r="Q1111" s="23">
        <v>0</v>
      </c>
      <c r="R1111" s="24">
        <v>0</v>
      </c>
      <c r="S1111" s="25">
        <v>0</v>
      </c>
      <c r="T1111" s="32"/>
      <c r="U1111" s="22" t="str">
        <f>IFERROR(VLOOKUP(B1111,[1]Planilha1!$A$1:$B$34,2,FALSE),"Liberado")</f>
        <v>Liberado</v>
      </c>
      <c r="V1111" s="45"/>
      <c r="W1111" s="45"/>
      <c r="X1111" s="45"/>
      <c r="Y1111" s="45"/>
      <c r="Z1111" s="45"/>
      <c r="AA1111" s="45"/>
      <c r="AB1111" s="45"/>
      <c r="AC1111" s="45"/>
      <c r="AD1111" s="45"/>
      <c r="AE1111" s="45"/>
      <c r="AF1111" s="45"/>
      <c r="AG1111" s="45"/>
      <c r="AH1111" s="45"/>
      <c r="AI1111" s="45"/>
      <c r="AJ1111" s="45"/>
      <c r="AK1111" s="45"/>
      <c r="AL1111" s="45"/>
      <c r="AM1111" s="45"/>
      <c r="AN1111" s="45"/>
      <c r="AO1111" s="45"/>
      <c r="AP1111" s="45"/>
      <c r="AQ1111" s="45"/>
      <c r="AR1111" s="45"/>
      <c r="AS1111" s="45"/>
      <c r="AT1111" s="45"/>
      <c r="AU1111" s="45"/>
      <c r="AV1111" s="45"/>
      <c r="AW1111" s="45"/>
      <c r="AX1111" s="45"/>
      <c r="AY1111" s="45"/>
      <c r="AZ1111" s="45"/>
      <c r="BA1111" s="45"/>
    </row>
    <row r="1112" spans="1:53" s="21" customFormat="1" ht="20.100000000000001" customHeight="1" x14ac:dyDescent="0.2">
      <c r="A1112" s="40" t="s">
        <v>210</v>
      </c>
      <c r="B1112" s="41" t="s">
        <v>289</v>
      </c>
      <c r="C1112" s="14">
        <v>1</v>
      </c>
      <c r="D1112" s="40" t="s">
        <v>2221</v>
      </c>
      <c r="E1112" s="42" t="s">
        <v>2220</v>
      </c>
      <c r="F1112" s="43" t="s">
        <v>7389</v>
      </c>
      <c r="G1112" s="36" t="s">
        <v>7638</v>
      </c>
      <c r="H1112" s="40" t="s">
        <v>2221</v>
      </c>
      <c r="I1112" s="44">
        <v>1330.05</v>
      </c>
      <c r="J1112" s="40" t="s">
        <v>7400</v>
      </c>
      <c r="K1112" s="40" t="s">
        <v>7461</v>
      </c>
      <c r="L1112" s="40" t="s">
        <v>7639</v>
      </c>
      <c r="M1112" s="42" t="s">
        <v>40</v>
      </c>
      <c r="N1112" s="40" t="s">
        <v>7422</v>
      </c>
      <c r="O1112" s="23">
        <v>2005.79</v>
      </c>
      <c r="P1112" s="23">
        <v>0</v>
      </c>
      <c r="Q1112" s="23">
        <v>0</v>
      </c>
      <c r="R1112" s="24">
        <v>0</v>
      </c>
      <c r="S1112" s="25">
        <v>0</v>
      </c>
      <c r="T1112" s="32"/>
      <c r="U1112" s="22" t="str">
        <f>IFERROR(VLOOKUP(B1112,[1]Planilha1!$A$1:$B$34,2,FALSE),"Liberado")</f>
        <v>Liberado</v>
      </c>
      <c r="V1112" s="45"/>
      <c r="W1112" s="45"/>
      <c r="X1112" s="45"/>
      <c r="Y1112" s="45"/>
      <c r="Z1112" s="45"/>
      <c r="AA1112" s="45"/>
      <c r="AB1112" s="45"/>
      <c r="AC1112" s="45"/>
      <c r="AD1112" s="45"/>
      <c r="AE1112" s="45"/>
      <c r="AF1112" s="45"/>
      <c r="AG1112" s="45"/>
      <c r="AH1112" s="45"/>
      <c r="AI1112" s="45"/>
      <c r="AJ1112" s="45"/>
      <c r="AK1112" s="45"/>
      <c r="AL1112" s="45"/>
      <c r="AM1112" s="45"/>
      <c r="AN1112" s="45"/>
      <c r="AO1112" s="45"/>
      <c r="AP1112" s="45"/>
      <c r="AQ1112" s="45"/>
      <c r="AR1112" s="45"/>
      <c r="AS1112" s="45"/>
      <c r="AT1112" s="45"/>
      <c r="AU1112" s="45"/>
      <c r="AV1112" s="45"/>
      <c r="AW1112" s="45"/>
      <c r="AX1112" s="45"/>
      <c r="AY1112" s="45"/>
      <c r="AZ1112" s="45"/>
      <c r="BA1112" s="45"/>
    </row>
    <row r="1113" spans="1:53" s="21" customFormat="1" ht="20.100000000000001" customHeight="1" x14ac:dyDescent="0.2">
      <c r="A1113" s="40" t="s">
        <v>210</v>
      </c>
      <c r="B1113" s="41" t="s">
        <v>289</v>
      </c>
      <c r="C1113" s="14">
        <v>1</v>
      </c>
      <c r="D1113" s="40" t="s">
        <v>2221</v>
      </c>
      <c r="E1113" s="42" t="s">
        <v>2220</v>
      </c>
      <c r="F1113" s="43" t="s">
        <v>7389</v>
      </c>
      <c r="G1113" s="36" t="s">
        <v>7640</v>
      </c>
      <c r="H1113" s="40" t="s">
        <v>2221</v>
      </c>
      <c r="I1113" s="44">
        <v>1158.48</v>
      </c>
      <c r="J1113" s="40" t="s">
        <v>7400</v>
      </c>
      <c r="K1113" s="40" t="s">
        <v>7474</v>
      </c>
      <c r="L1113" s="40" t="s">
        <v>7641</v>
      </c>
      <c r="M1113" s="42" t="s">
        <v>40</v>
      </c>
      <c r="N1113" s="40" t="s">
        <v>7852</v>
      </c>
      <c r="O1113" s="23">
        <v>0</v>
      </c>
      <c r="P1113" s="23">
        <v>1158.48</v>
      </c>
      <c r="Q1113" s="23">
        <v>0</v>
      </c>
      <c r="R1113" s="24">
        <v>0</v>
      </c>
      <c r="S1113" s="25">
        <v>0</v>
      </c>
      <c r="T1113" s="32"/>
      <c r="U1113" s="22" t="str">
        <f>IFERROR(VLOOKUP(B1113,[1]Planilha1!$A$1:$B$34,2,FALSE),"Liberado")</f>
        <v>Liberado</v>
      </c>
      <c r="V1113" s="45"/>
      <c r="W1113" s="45"/>
      <c r="X1113" s="45"/>
      <c r="Y1113" s="45"/>
      <c r="Z1113" s="45"/>
      <c r="AA1113" s="45"/>
      <c r="AB1113" s="45"/>
      <c r="AC1113" s="45"/>
      <c r="AD1113" s="45"/>
      <c r="AE1113" s="45"/>
      <c r="AF1113" s="45"/>
      <c r="AG1113" s="45"/>
      <c r="AH1113" s="45"/>
      <c r="AI1113" s="45"/>
      <c r="AJ1113" s="45"/>
      <c r="AK1113" s="45"/>
      <c r="AL1113" s="45"/>
      <c r="AM1113" s="45"/>
      <c r="AN1113" s="45"/>
      <c r="AO1113" s="45"/>
      <c r="AP1113" s="45"/>
      <c r="AQ1113" s="45"/>
      <c r="AR1113" s="45"/>
      <c r="AS1113" s="45"/>
      <c r="AT1113" s="45"/>
      <c r="AU1113" s="45"/>
      <c r="AV1113" s="45"/>
      <c r="AW1113" s="45"/>
      <c r="AX1113" s="45"/>
      <c r="AY1113" s="45"/>
      <c r="AZ1113" s="45"/>
      <c r="BA1113" s="45"/>
    </row>
    <row r="1114" spans="1:53" s="21" customFormat="1" ht="20.100000000000001" customHeight="1" x14ac:dyDescent="0.2">
      <c r="A1114" s="40" t="s">
        <v>210</v>
      </c>
      <c r="B1114" s="41" t="s">
        <v>289</v>
      </c>
      <c r="C1114" s="14">
        <v>1</v>
      </c>
      <c r="D1114" s="40" t="s">
        <v>2221</v>
      </c>
      <c r="E1114" s="42" t="s">
        <v>2220</v>
      </c>
      <c r="F1114" s="43" t="s">
        <v>7389</v>
      </c>
      <c r="G1114" s="36" t="s">
        <v>7642</v>
      </c>
      <c r="H1114" s="40" t="s">
        <v>2221</v>
      </c>
      <c r="I1114" s="44">
        <v>4897.42</v>
      </c>
      <c r="J1114" s="40" t="s">
        <v>7400</v>
      </c>
      <c r="K1114" s="40" t="s">
        <v>7474</v>
      </c>
      <c r="L1114" s="40" t="s">
        <v>7643</v>
      </c>
      <c r="M1114" s="42" t="s">
        <v>40</v>
      </c>
      <c r="N1114" s="40" t="s">
        <v>7852</v>
      </c>
      <c r="O1114" s="23">
        <v>0</v>
      </c>
      <c r="P1114" s="23">
        <v>4897.42</v>
      </c>
      <c r="Q1114" s="23">
        <v>0</v>
      </c>
      <c r="R1114" s="24">
        <v>0</v>
      </c>
      <c r="S1114" s="25">
        <v>0</v>
      </c>
      <c r="T1114" s="32"/>
      <c r="U1114" s="22" t="str">
        <f>IFERROR(VLOOKUP(B1114,[1]Planilha1!$A$1:$B$34,2,FALSE),"Liberado")</f>
        <v>Liberado</v>
      </c>
      <c r="V1114" s="45"/>
      <c r="W1114" s="45"/>
      <c r="X1114" s="45"/>
      <c r="Y1114" s="45"/>
      <c r="Z1114" s="45"/>
      <c r="AA1114" s="45"/>
      <c r="AB1114" s="45"/>
      <c r="AC1114" s="45"/>
      <c r="AD1114" s="45"/>
      <c r="AE1114" s="45"/>
      <c r="AF1114" s="45"/>
      <c r="AG1114" s="45"/>
      <c r="AH1114" s="45"/>
      <c r="AI1114" s="45"/>
      <c r="AJ1114" s="45"/>
      <c r="AK1114" s="45"/>
      <c r="AL1114" s="45"/>
      <c r="AM1114" s="45"/>
      <c r="AN1114" s="45"/>
      <c r="AO1114" s="45"/>
      <c r="AP1114" s="45"/>
      <c r="AQ1114" s="45"/>
      <c r="AR1114" s="45"/>
      <c r="AS1114" s="45"/>
      <c r="AT1114" s="45"/>
      <c r="AU1114" s="45"/>
      <c r="AV1114" s="45"/>
      <c r="AW1114" s="45"/>
      <c r="AX1114" s="45"/>
      <c r="AY1114" s="45"/>
      <c r="AZ1114" s="45"/>
      <c r="BA1114" s="45"/>
    </row>
    <row r="1115" spans="1:53" s="21" customFormat="1" ht="20.100000000000001" customHeight="1" x14ac:dyDescent="0.2">
      <c r="A1115" s="40" t="s">
        <v>210</v>
      </c>
      <c r="B1115" s="41" t="s">
        <v>289</v>
      </c>
      <c r="C1115" s="14">
        <v>1</v>
      </c>
      <c r="D1115" s="40" t="s">
        <v>2221</v>
      </c>
      <c r="E1115" s="42" t="s">
        <v>2220</v>
      </c>
      <c r="F1115" s="43" t="s">
        <v>7389</v>
      </c>
      <c r="G1115" s="36" t="s">
        <v>7644</v>
      </c>
      <c r="H1115" s="40" t="s">
        <v>2221</v>
      </c>
      <c r="I1115" s="44">
        <v>957.17</v>
      </c>
      <c r="J1115" s="40" t="s">
        <v>7400</v>
      </c>
      <c r="K1115" s="40" t="s">
        <v>7461</v>
      </c>
      <c r="L1115" s="40" t="s">
        <v>7645</v>
      </c>
      <c r="M1115" s="42" t="s">
        <v>40</v>
      </c>
      <c r="N1115" s="40" t="s">
        <v>7422</v>
      </c>
      <c r="O1115" s="23">
        <v>1397.08</v>
      </c>
      <c r="P1115" s="23">
        <v>0</v>
      </c>
      <c r="Q1115" s="23">
        <v>0</v>
      </c>
      <c r="R1115" s="24">
        <v>0</v>
      </c>
      <c r="S1115" s="25">
        <v>0</v>
      </c>
      <c r="T1115" s="32"/>
      <c r="U1115" s="22" t="str">
        <f>IFERROR(VLOOKUP(B1115,[1]Planilha1!$A$1:$B$34,2,FALSE),"Liberado")</f>
        <v>Liberado</v>
      </c>
      <c r="V1115" s="45"/>
      <c r="W1115" s="45"/>
      <c r="X1115" s="45"/>
      <c r="Y1115" s="45"/>
      <c r="Z1115" s="45"/>
      <c r="AA1115" s="45"/>
      <c r="AB1115" s="45"/>
      <c r="AC1115" s="45"/>
      <c r="AD1115" s="45"/>
      <c r="AE1115" s="45"/>
      <c r="AF1115" s="45"/>
      <c r="AG1115" s="45"/>
      <c r="AH1115" s="45"/>
      <c r="AI1115" s="45"/>
      <c r="AJ1115" s="45"/>
      <c r="AK1115" s="45"/>
      <c r="AL1115" s="45"/>
      <c r="AM1115" s="45"/>
      <c r="AN1115" s="45"/>
      <c r="AO1115" s="45"/>
      <c r="AP1115" s="45"/>
      <c r="AQ1115" s="45"/>
      <c r="AR1115" s="45"/>
      <c r="AS1115" s="45"/>
      <c r="AT1115" s="45"/>
      <c r="AU1115" s="45"/>
      <c r="AV1115" s="45"/>
      <c r="AW1115" s="45"/>
      <c r="AX1115" s="45"/>
      <c r="AY1115" s="45"/>
      <c r="AZ1115" s="45"/>
      <c r="BA1115" s="45"/>
    </row>
    <row r="1116" spans="1:53" s="21" customFormat="1" ht="20.100000000000001" customHeight="1" x14ac:dyDescent="0.2">
      <c r="A1116" s="40" t="s">
        <v>210</v>
      </c>
      <c r="B1116" s="41" t="s">
        <v>289</v>
      </c>
      <c r="C1116" s="14">
        <v>1</v>
      </c>
      <c r="D1116" s="40" t="s">
        <v>2221</v>
      </c>
      <c r="E1116" s="42" t="s">
        <v>2220</v>
      </c>
      <c r="F1116" s="43" t="s">
        <v>7389</v>
      </c>
      <c r="G1116" s="36" t="s">
        <v>7646</v>
      </c>
      <c r="H1116" s="40" t="s">
        <v>2221</v>
      </c>
      <c r="I1116" s="44">
        <v>1419672.21</v>
      </c>
      <c r="J1116" s="40" t="s">
        <v>7391</v>
      </c>
      <c r="K1116" s="40" t="s">
        <v>7430</v>
      </c>
      <c r="L1116" s="40" t="s">
        <v>7478</v>
      </c>
      <c r="M1116" s="42" t="s">
        <v>40</v>
      </c>
      <c r="N1116" s="40" t="s">
        <v>7852</v>
      </c>
      <c r="O1116" s="23">
        <v>0</v>
      </c>
      <c r="P1116" s="23">
        <v>1419672.21</v>
      </c>
      <c r="Q1116" s="23">
        <v>0</v>
      </c>
      <c r="R1116" s="24">
        <v>0</v>
      </c>
      <c r="S1116" s="25">
        <v>0</v>
      </c>
      <c r="T1116" s="32"/>
      <c r="U1116" s="22" t="str">
        <f>IFERROR(VLOOKUP(B1116,[1]Planilha1!$A$1:$B$34,2,FALSE),"Liberado")</f>
        <v>Liberado</v>
      </c>
      <c r="V1116" s="45"/>
      <c r="W1116" s="45"/>
      <c r="X1116" s="45"/>
      <c r="Y1116" s="45"/>
      <c r="Z1116" s="45"/>
      <c r="AA1116" s="45"/>
      <c r="AB1116" s="45"/>
      <c r="AC1116" s="45"/>
      <c r="AD1116" s="45"/>
      <c r="AE1116" s="45"/>
      <c r="AF1116" s="45"/>
      <c r="AG1116" s="45"/>
      <c r="AH1116" s="45"/>
      <c r="AI1116" s="45"/>
      <c r="AJ1116" s="45"/>
      <c r="AK1116" s="45"/>
      <c r="AL1116" s="45"/>
      <c r="AM1116" s="45"/>
      <c r="AN1116" s="45"/>
      <c r="AO1116" s="45"/>
      <c r="AP1116" s="45"/>
      <c r="AQ1116" s="45"/>
      <c r="AR1116" s="45"/>
      <c r="AS1116" s="45"/>
      <c r="AT1116" s="45"/>
      <c r="AU1116" s="45"/>
      <c r="AV1116" s="45"/>
      <c r="AW1116" s="45"/>
      <c r="AX1116" s="45"/>
      <c r="AY1116" s="45"/>
      <c r="AZ1116" s="45"/>
      <c r="BA1116" s="45"/>
    </row>
    <row r="1117" spans="1:53" s="21" customFormat="1" ht="20.100000000000001" customHeight="1" x14ac:dyDescent="0.2">
      <c r="A1117" s="40" t="s">
        <v>212</v>
      </c>
      <c r="B1117" s="41" t="s">
        <v>313</v>
      </c>
      <c r="C1117" s="14">
        <v>1</v>
      </c>
      <c r="D1117" s="40" t="s">
        <v>2221</v>
      </c>
      <c r="E1117" s="42" t="s">
        <v>2220</v>
      </c>
      <c r="F1117" s="43" t="s">
        <v>7389</v>
      </c>
      <c r="G1117" s="36" t="s">
        <v>7479</v>
      </c>
      <c r="H1117" s="40" t="s">
        <v>2221</v>
      </c>
      <c r="I1117" s="44">
        <v>1435690.56</v>
      </c>
      <c r="J1117" s="40" t="s">
        <v>7400</v>
      </c>
      <c r="K1117" s="40" t="s">
        <v>7430</v>
      </c>
      <c r="L1117" s="40" t="s">
        <v>7478</v>
      </c>
      <c r="M1117" s="42" t="s">
        <v>40</v>
      </c>
      <c r="N1117" s="40" t="s">
        <v>7852</v>
      </c>
      <c r="O1117" s="23">
        <v>0</v>
      </c>
      <c r="P1117" s="23">
        <v>1435690.56</v>
      </c>
      <c r="Q1117" s="23">
        <v>0</v>
      </c>
      <c r="R1117" s="24">
        <v>0</v>
      </c>
      <c r="S1117" s="25">
        <v>0</v>
      </c>
      <c r="T1117" s="32"/>
      <c r="U1117" s="22" t="str">
        <f>IFERROR(VLOOKUP(B1117,[1]Planilha1!$A$1:$B$34,2,FALSE),"Liberado")</f>
        <v>Liberado</v>
      </c>
      <c r="V1117" s="45"/>
      <c r="W1117" s="45"/>
      <c r="X1117" s="45"/>
      <c r="Y1117" s="45"/>
      <c r="Z1117" s="45"/>
      <c r="AA1117" s="45"/>
      <c r="AB1117" s="45"/>
      <c r="AC1117" s="45"/>
      <c r="AD1117" s="45"/>
      <c r="AE1117" s="45"/>
      <c r="AF1117" s="45"/>
      <c r="AG1117" s="45"/>
      <c r="AH1117" s="45"/>
      <c r="AI1117" s="45"/>
      <c r="AJ1117" s="45"/>
      <c r="AK1117" s="45"/>
      <c r="AL1117" s="45"/>
      <c r="AM1117" s="45"/>
      <c r="AN1117" s="45"/>
      <c r="AO1117" s="45"/>
      <c r="AP1117" s="45"/>
      <c r="AQ1117" s="45"/>
      <c r="AR1117" s="45"/>
      <c r="AS1117" s="45"/>
      <c r="AT1117" s="45"/>
      <c r="AU1117" s="45"/>
      <c r="AV1117" s="45"/>
      <c r="AW1117" s="45"/>
      <c r="AX1117" s="45"/>
      <c r="AY1117" s="45"/>
      <c r="AZ1117" s="45"/>
      <c r="BA1117" s="45"/>
    </row>
    <row r="1118" spans="1:53" s="21" customFormat="1" ht="20.100000000000001" customHeight="1" x14ac:dyDescent="0.2">
      <c r="A1118" s="40" t="s">
        <v>212</v>
      </c>
      <c r="B1118" s="41" t="s">
        <v>313</v>
      </c>
      <c r="C1118" s="14">
        <v>1</v>
      </c>
      <c r="D1118" s="40" t="s">
        <v>2221</v>
      </c>
      <c r="E1118" s="42" t="s">
        <v>2220</v>
      </c>
      <c r="F1118" s="43" t="s">
        <v>7389</v>
      </c>
      <c r="G1118" s="36" t="s">
        <v>7480</v>
      </c>
      <c r="H1118" s="40" t="s">
        <v>2221</v>
      </c>
      <c r="I1118" s="44">
        <v>1778.58</v>
      </c>
      <c r="J1118" s="40" t="s">
        <v>7400</v>
      </c>
      <c r="K1118" s="40" t="s">
        <v>7401</v>
      </c>
      <c r="L1118" s="40" t="s">
        <v>7402</v>
      </c>
      <c r="M1118" s="42" t="s">
        <v>40</v>
      </c>
      <c r="N1118" s="40" t="s">
        <v>7403</v>
      </c>
      <c r="O1118" s="23">
        <v>0</v>
      </c>
      <c r="P1118" s="23">
        <v>0</v>
      </c>
      <c r="Q1118" s="23">
        <v>1778.58</v>
      </c>
      <c r="R1118" s="24">
        <v>0</v>
      </c>
      <c r="S1118" s="25">
        <v>0</v>
      </c>
      <c r="T1118" s="32"/>
      <c r="U1118" s="22" t="str">
        <f>IFERROR(VLOOKUP(B1118,[1]Planilha1!$A$1:$B$34,2,FALSE),"Liberado")</f>
        <v>Liberado</v>
      </c>
      <c r="V1118" s="45"/>
      <c r="W1118" s="45"/>
      <c r="X1118" s="45"/>
      <c r="Y1118" s="45"/>
      <c r="Z1118" s="45"/>
      <c r="AA1118" s="45"/>
      <c r="AB1118" s="45"/>
      <c r="AC1118" s="45"/>
      <c r="AD1118" s="45"/>
      <c r="AE1118" s="45"/>
      <c r="AF1118" s="45"/>
      <c r="AG1118" s="45"/>
      <c r="AH1118" s="45"/>
      <c r="AI1118" s="45"/>
      <c r="AJ1118" s="45"/>
      <c r="AK1118" s="45"/>
      <c r="AL1118" s="45"/>
      <c r="AM1118" s="45"/>
      <c r="AN1118" s="45"/>
      <c r="AO1118" s="45"/>
      <c r="AP1118" s="45"/>
      <c r="AQ1118" s="45"/>
      <c r="AR1118" s="45"/>
      <c r="AS1118" s="45"/>
      <c r="AT1118" s="45"/>
      <c r="AU1118" s="45"/>
      <c r="AV1118" s="45"/>
      <c r="AW1118" s="45"/>
      <c r="AX1118" s="45"/>
      <c r="AY1118" s="45"/>
      <c r="AZ1118" s="45"/>
      <c r="BA1118" s="45"/>
    </row>
    <row r="1119" spans="1:53" s="21" customFormat="1" ht="20.100000000000001" customHeight="1" x14ac:dyDescent="0.2">
      <c r="A1119" s="40" t="s">
        <v>212</v>
      </c>
      <c r="B1119" s="41" t="s">
        <v>313</v>
      </c>
      <c r="C1119" s="14">
        <v>1</v>
      </c>
      <c r="D1119" s="40" t="s">
        <v>2221</v>
      </c>
      <c r="E1119" s="42" t="s">
        <v>2220</v>
      </c>
      <c r="F1119" s="43" t="s">
        <v>7389</v>
      </c>
      <c r="G1119" s="36" t="s">
        <v>7481</v>
      </c>
      <c r="H1119" s="40" t="s">
        <v>2221</v>
      </c>
      <c r="I1119" s="44">
        <v>1504.26</v>
      </c>
      <c r="J1119" s="40" t="s">
        <v>7400</v>
      </c>
      <c r="K1119" s="40" t="s">
        <v>7461</v>
      </c>
      <c r="L1119" s="40" t="s">
        <v>7482</v>
      </c>
      <c r="M1119" s="42" t="s">
        <v>40</v>
      </c>
      <c r="N1119" s="40" t="s">
        <v>7422</v>
      </c>
      <c r="O1119" s="23">
        <v>2271.85</v>
      </c>
      <c r="P1119" s="23">
        <v>0</v>
      </c>
      <c r="Q1119" s="23">
        <v>0</v>
      </c>
      <c r="R1119" s="24">
        <v>0</v>
      </c>
      <c r="S1119" s="25">
        <v>0</v>
      </c>
      <c r="T1119" s="32"/>
      <c r="U1119" s="22" t="str">
        <f>IFERROR(VLOOKUP(B1119,[1]Planilha1!$A$1:$B$34,2,FALSE),"Liberado")</f>
        <v>Liberado</v>
      </c>
      <c r="V1119" s="45"/>
      <c r="W1119" s="45"/>
      <c r="X1119" s="45"/>
      <c r="Y1119" s="45"/>
      <c r="Z1119" s="45"/>
      <c r="AA1119" s="45"/>
      <c r="AB1119" s="45"/>
      <c r="AC1119" s="45"/>
      <c r="AD1119" s="45"/>
      <c r="AE1119" s="45"/>
      <c r="AF1119" s="45"/>
      <c r="AG1119" s="45"/>
      <c r="AH1119" s="45"/>
      <c r="AI1119" s="45"/>
      <c r="AJ1119" s="45"/>
      <c r="AK1119" s="45"/>
      <c r="AL1119" s="45"/>
      <c r="AM1119" s="45"/>
      <c r="AN1119" s="45"/>
      <c r="AO1119" s="45"/>
      <c r="AP1119" s="45"/>
      <c r="AQ1119" s="45"/>
      <c r="AR1119" s="45"/>
      <c r="AS1119" s="45"/>
      <c r="AT1119" s="45"/>
      <c r="AU1119" s="45"/>
      <c r="AV1119" s="45"/>
      <c r="AW1119" s="45"/>
      <c r="AX1119" s="45"/>
      <c r="AY1119" s="45"/>
      <c r="AZ1119" s="45"/>
      <c r="BA1119" s="45"/>
    </row>
    <row r="1120" spans="1:53" s="21" customFormat="1" ht="20.100000000000001" customHeight="1" x14ac:dyDescent="0.2">
      <c r="A1120" s="40" t="s">
        <v>212</v>
      </c>
      <c r="B1120" s="41" t="s">
        <v>313</v>
      </c>
      <c r="C1120" s="14">
        <v>1</v>
      </c>
      <c r="D1120" s="40" t="s">
        <v>2221</v>
      </c>
      <c r="E1120" s="42" t="s">
        <v>2220</v>
      </c>
      <c r="F1120" s="43" t="s">
        <v>7389</v>
      </c>
      <c r="G1120" s="36" t="s">
        <v>7483</v>
      </c>
      <c r="H1120" s="40" t="s">
        <v>2221</v>
      </c>
      <c r="I1120" s="44">
        <v>3231.54</v>
      </c>
      <c r="J1120" s="40" t="s">
        <v>7400</v>
      </c>
      <c r="K1120" s="40" t="s">
        <v>7474</v>
      </c>
      <c r="L1120" s="40" t="s">
        <v>7431</v>
      </c>
      <c r="M1120" s="42" t="s">
        <v>40</v>
      </c>
      <c r="N1120" s="40" t="s">
        <v>7422</v>
      </c>
      <c r="O1120" s="23">
        <v>4723.45</v>
      </c>
      <c r="P1120" s="23">
        <v>0</v>
      </c>
      <c r="Q1120" s="23">
        <v>0</v>
      </c>
      <c r="R1120" s="24">
        <v>0</v>
      </c>
      <c r="S1120" s="25">
        <v>0</v>
      </c>
      <c r="T1120" s="32"/>
      <c r="U1120" s="22" t="str">
        <f>IFERROR(VLOOKUP(B1120,[1]Planilha1!$A$1:$B$34,2,FALSE),"Liberado")</f>
        <v>Liberado</v>
      </c>
      <c r="V1120" s="45"/>
      <c r="W1120" s="45"/>
      <c r="X1120" s="45"/>
      <c r="Y1120" s="45"/>
      <c r="Z1120" s="45"/>
      <c r="AA1120" s="45"/>
      <c r="AB1120" s="45"/>
      <c r="AC1120" s="45"/>
      <c r="AD1120" s="45"/>
      <c r="AE1120" s="45"/>
      <c r="AF1120" s="45"/>
      <c r="AG1120" s="45"/>
      <c r="AH1120" s="45"/>
      <c r="AI1120" s="45"/>
      <c r="AJ1120" s="45"/>
      <c r="AK1120" s="45"/>
      <c r="AL1120" s="45"/>
      <c r="AM1120" s="45"/>
      <c r="AN1120" s="45"/>
      <c r="AO1120" s="45"/>
      <c r="AP1120" s="45"/>
      <c r="AQ1120" s="45"/>
      <c r="AR1120" s="45"/>
      <c r="AS1120" s="45"/>
      <c r="AT1120" s="45"/>
      <c r="AU1120" s="45"/>
      <c r="AV1120" s="45"/>
      <c r="AW1120" s="45"/>
      <c r="AX1120" s="45"/>
      <c r="AY1120" s="45"/>
      <c r="AZ1120" s="45"/>
      <c r="BA1120" s="45"/>
    </row>
    <row r="1121" spans="1:53" s="21" customFormat="1" ht="20.100000000000001" customHeight="1" x14ac:dyDescent="0.2">
      <c r="A1121" s="40" t="s">
        <v>212</v>
      </c>
      <c r="B1121" s="41" t="s">
        <v>313</v>
      </c>
      <c r="C1121" s="14">
        <v>1</v>
      </c>
      <c r="D1121" s="40" t="s">
        <v>2221</v>
      </c>
      <c r="E1121" s="42" t="s">
        <v>2220</v>
      </c>
      <c r="F1121" s="43" t="s">
        <v>7389</v>
      </c>
      <c r="G1121" s="36" t="s">
        <v>7484</v>
      </c>
      <c r="H1121" s="40" t="s">
        <v>2221</v>
      </c>
      <c r="I1121" s="44">
        <v>921.97</v>
      </c>
      <c r="J1121" s="40" t="s">
        <v>7400</v>
      </c>
      <c r="K1121" s="40" t="s">
        <v>7461</v>
      </c>
      <c r="L1121" s="40" t="s">
        <v>7402</v>
      </c>
      <c r="M1121" s="42" t="s">
        <v>40</v>
      </c>
      <c r="N1121" s="40" t="s">
        <v>7852</v>
      </c>
      <c r="O1121" s="23">
        <v>0</v>
      </c>
      <c r="P1121" s="23">
        <v>921.97</v>
      </c>
      <c r="Q1121" s="23">
        <v>0</v>
      </c>
      <c r="R1121" s="24">
        <v>0</v>
      </c>
      <c r="S1121" s="25">
        <v>0</v>
      </c>
      <c r="T1121" s="32"/>
      <c r="U1121" s="22" t="str">
        <f>IFERROR(VLOOKUP(B1121,[1]Planilha1!$A$1:$B$34,2,FALSE),"Liberado")</f>
        <v>Liberado</v>
      </c>
      <c r="V1121" s="45"/>
      <c r="W1121" s="45"/>
      <c r="X1121" s="45"/>
      <c r="Y1121" s="45"/>
      <c r="Z1121" s="45"/>
      <c r="AA1121" s="45"/>
      <c r="AB1121" s="45"/>
      <c r="AC1121" s="45"/>
      <c r="AD1121" s="45"/>
      <c r="AE1121" s="45"/>
      <c r="AF1121" s="45"/>
      <c r="AG1121" s="45"/>
      <c r="AH1121" s="45"/>
      <c r="AI1121" s="45"/>
      <c r="AJ1121" s="45"/>
      <c r="AK1121" s="45"/>
      <c r="AL1121" s="45"/>
      <c r="AM1121" s="45"/>
      <c r="AN1121" s="45"/>
      <c r="AO1121" s="45"/>
      <c r="AP1121" s="45"/>
      <c r="AQ1121" s="45"/>
      <c r="AR1121" s="45"/>
      <c r="AS1121" s="45"/>
      <c r="AT1121" s="45"/>
      <c r="AU1121" s="45"/>
      <c r="AV1121" s="45"/>
      <c r="AW1121" s="45"/>
      <c r="AX1121" s="45"/>
      <c r="AY1121" s="45"/>
      <c r="AZ1121" s="45"/>
      <c r="BA1121" s="45"/>
    </row>
    <row r="1122" spans="1:53" s="21" customFormat="1" ht="20.100000000000001" customHeight="1" x14ac:dyDescent="0.2">
      <c r="A1122" s="40" t="s">
        <v>212</v>
      </c>
      <c r="B1122" s="41" t="s">
        <v>313</v>
      </c>
      <c r="C1122" s="14">
        <v>1</v>
      </c>
      <c r="D1122" s="40" t="s">
        <v>2221</v>
      </c>
      <c r="E1122" s="42" t="s">
        <v>2220</v>
      </c>
      <c r="F1122" s="43" t="s">
        <v>7389</v>
      </c>
      <c r="G1122" s="36" t="s">
        <v>7485</v>
      </c>
      <c r="H1122" s="40" t="s">
        <v>2221</v>
      </c>
      <c r="I1122" s="44">
        <v>1883.7</v>
      </c>
      <c r="J1122" s="40" t="s">
        <v>7400</v>
      </c>
      <c r="K1122" s="40" t="s">
        <v>7434</v>
      </c>
      <c r="L1122" s="40" t="s">
        <v>7486</v>
      </c>
      <c r="M1122" s="42" t="s">
        <v>40</v>
      </c>
      <c r="N1122" s="40" t="s">
        <v>7422</v>
      </c>
      <c r="O1122" s="23">
        <v>2753.35</v>
      </c>
      <c r="P1122" s="23">
        <v>0</v>
      </c>
      <c r="Q1122" s="23">
        <v>0</v>
      </c>
      <c r="R1122" s="24">
        <v>0</v>
      </c>
      <c r="S1122" s="25">
        <v>0</v>
      </c>
      <c r="T1122" s="32"/>
      <c r="U1122" s="22" t="str">
        <f>IFERROR(VLOOKUP(B1122,[1]Planilha1!$A$1:$B$34,2,FALSE),"Liberado")</f>
        <v>Liberado</v>
      </c>
      <c r="V1122" s="45"/>
      <c r="W1122" s="45"/>
      <c r="X1122" s="45"/>
      <c r="Y1122" s="45"/>
      <c r="Z1122" s="45"/>
      <c r="AA1122" s="45"/>
      <c r="AB1122" s="45"/>
      <c r="AC1122" s="45"/>
      <c r="AD1122" s="45"/>
      <c r="AE1122" s="45"/>
      <c r="AF1122" s="45"/>
      <c r="AG1122" s="45"/>
      <c r="AH1122" s="45"/>
      <c r="AI1122" s="45"/>
      <c r="AJ1122" s="45"/>
      <c r="AK1122" s="45"/>
      <c r="AL1122" s="45"/>
      <c r="AM1122" s="45"/>
      <c r="AN1122" s="45"/>
      <c r="AO1122" s="45"/>
      <c r="AP1122" s="45"/>
      <c r="AQ1122" s="45"/>
      <c r="AR1122" s="45"/>
      <c r="AS1122" s="45"/>
      <c r="AT1122" s="45"/>
      <c r="AU1122" s="45"/>
      <c r="AV1122" s="45"/>
      <c r="AW1122" s="45"/>
      <c r="AX1122" s="45"/>
      <c r="AY1122" s="45"/>
      <c r="AZ1122" s="45"/>
      <c r="BA1122" s="45"/>
    </row>
    <row r="1123" spans="1:53" s="21" customFormat="1" ht="20.100000000000001" customHeight="1" x14ac:dyDescent="0.2">
      <c r="A1123" s="40" t="s">
        <v>213</v>
      </c>
      <c r="B1123" s="41" t="s">
        <v>313</v>
      </c>
      <c r="C1123" s="14">
        <v>1</v>
      </c>
      <c r="D1123" s="40" t="s">
        <v>2222</v>
      </c>
      <c r="E1123" s="42" t="s">
        <v>2220</v>
      </c>
      <c r="F1123" s="43" t="s">
        <v>7389</v>
      </c>
      <c r="G1123" s="36">
        <v>38810654</v>
      </c>
      <c r="H1123" s="40" t="s">
        <v>2222</v>
      </c>
      <c r="I1123" s="44">
        <v>51471.66</v>
      </c>
      <c r="J1123" s="40" t="s">
        <v>7400</v>
      </c>
      <c r="K1123" s="40" t="s">
        <v>7415</v>
      </c>
      <c r="L1123" s="40" t="s">
        <v>7416</v>
      </c>
      <c r="M1123" s="42" t="s">
        <v>40</v>
      </c>
      <c r="N1123" s="40" t="s">
        <v>7852</v>
      </c>
      <c r="O1123" s="23">
        <v>0</v>
      </c>
      <c r="P1123" s="23">
        <v>51471.66</v>
      </c>
      <c r="Q1123" s="23">
        <v>0</v>
      </c>
      <c r="R1123" s="24">
        <v>0</v>
      </c>
      <c r="S1123" s="25">
        <v>0</v>
      </c>
      <c r="T1123" s="32"/>
      <c r="U1123" s="22" t="str">
        <f>IFERROR(VLOOKUP(B1123,[1]Planilha1!$A$1:$B$34,2,FALSE),"Liberado")</f>
        <v>Liberado</v>
      </c>
      <c r="V1123" s="45"/>
      <c r="W1123" s="45"/>
      <c r="X1123" s="45"/>
      <c r="Y1123" s="45"/>
      <c r="Z1123" s="45"/>
      <c r="AA1123" s="45"/>
      <c r="AB1123" s="45"/>
      <c r="AC1123" s="45"/>
      <c r="AD1123" s="45"/>
      <c r="AE1123" s="45"/>
      <c r="AF1123" s="45"/>
      <c r="AG1123" s="45"/>
      <c r="AH1123" s="45"/>
      <c r="AI1123" s="45"/>
      <c r="AJ1123" s="45"/>
      <c r="AK1123" s="45"/>
      <c r="AL1123" s="45"/>
      <c r="AM1123" s="45"/>
      <c r="AN1123" s="45"/>
      <c r="AO1123" s="45"/>
      <c r="AP1123" s="45"/>
      <c r="AQ1123" s="45"/>
      <c r="AR1123" s="45"/>
      <c r="AS1123" s="45"/>
      <c r="AT1123" s="45"/>
      <c r="AU1123" s="45"/>
      <c r="AV1123" s="45"/>
      <c r="AW1123" s="45"/>
      <c r="AX1123" s="45"/>
      <c r="AY1123" s="45"/>
      <c r="AZ1123" s="45"/>
      <c r="BA1123" s="45"/>
    </row>
    <row r="1124" spans="1:53" s="21" customFormat="1" ht="20.100000000000001" customHeight="1" x14ac:dyDescent="0.2">
      <c r="A1124" s="12" t="s">
        <v>8034</v>
      </c>
      <c r="B1124" s="18" t="s">
        <v>266</v>
      </c>
      <c r="C1124" s="12" t="s">
        <v>331</v>
      </c>
      <c r="D1124" s="12" t="s">
        <v>8035</v>
      </c>
      <c r="E1124" s="19" t="s">
        <v>5</v>
      </c>
      <c r="F1124" s="19" t="s">
        <v>2273</v>
      </c>
      <c r="G1124" s="19" t="s">
        <v>8036</v>
      </c>
      <c r="H1124" s="12" t="s">
        <v>8037</v>
      </c>
      <c r="I1124" s="20">
        <v>0</v>
      </c>
      <c r="J1124" s="12" t="s">
        <v>2270</v>
      </c>
      <c r="K1124" s="12" t="s">
        <v>8038</v>
      </c>
      <c r="L1124" s="12" t="s">
        <v>2677</v>
      </c>
      <c r="M1124" s="12"/>
      <c r="N1124" s="12" t="s">
        <v>8039</v>
      </c>
      <c r="O1124" s="20">
        <v>0</v>
      </c>
      <c r="P1124" s="20">
        <v>8468.65</v>
      </c>
      <c r="Q1124" s="20">
        <v>0</v>
      </c>
      <c r="R1124" s="20">
        <v>0</v>
      </c>
      <c r="S1124" s="20">
        <v>96</v>
      </c>
      <c r="U1124" s="22" t="str">
        <f>IFERROR(VLOOKUP(B1124,[1]Planilha1!$A$1:$B$34,2,FALSE),"Liberado")</f>
        <v>Liberado</v>
      </c>
    </row>
    <row r="1125" spans="1:53" s="21" customFormat="1" ht="20.100000000000001" customHeight="1" x14ac:dyDescent="0.2">
      <c r="A1125" s="12" t="s">
        <v>8034</v>
      </c>
      <c r="B1125" s="18" t="s">
        <v>266</v>
      </c>
      <c r="C1125" s="12" t="s">
        <v>331</v>
      </c>
      <c r="D1125" s="12" t="s">
        <v>8059</v>
      </c>
      <c r="E1125" s="19" t="s">
        <v>5</v>
      </c>
      <c r="F1125" s="19" t="s">
        <v>2308</v>
      </c>
      <c r="G1125" s="19" t="s">
        <v>8060</v>
      </c>
      <c r="H1125" s="12" t="s">
        <v>8061</v>
      </c>
      <c r="I1125" s="20">
        <v>19965</v>
      </c>
      <c r="J1125" s="12" t="s">
        <v>2270</v>
      </c>
      <c r="K1125" s="12" t="s">
        <v>8062</v>
      </c>
      <c r="L1125" s="12" t="s">
        <v>8063</v>
      </c>
      <c r="M1125" s="12" t="s">
        <v>8064</v>
      </c>
      <c r="N1125" s="12" t="s">
        <v>2966</v>
      </c>
      <c r="O1125" s="20">
        <v>0</v>
      </c>
      <c r="P1125" s="20">
        <v>6225</v>
      </c>
      <c r="Q1125" s="20">
        <v>0</v>
      </c>
      <c r="R1125" s="20">
        <v>0</v>
      </c>
      <c r="S1125" s="20">
        <v>64</v>
      </c>
      <c r="U1125" s="22" t="str">
        <f>IFERROR(VLOOKUP(B1125,[1]Planilha1!$A$1:$B$34,2,FALSE),"Liberado")</f>
        <v>Liberado</v>
      </c>
    </row>
    <row r="1126" spans="1:53" s="21" customFormat="1" ht="20.100000000000001" customHeight="1" x14ac:dyDescent="0.2">
      <c r="A1126" s="12" t="s">
        <v>8034</v>
      </c>
      <c r="B1126" s="18" t="s">
        <v>266</v>
      </c>
      <c r="C1126" s="12" t="s">
        <v>427</v>
      </c>
      <c r="D1126" s="12" t="s">
        <v>8202</v>
      </c>
      <c r="E1126" s="19" t="s">
        <v>5</v>
      </c>
      <c r="F1126" s="19" t="s">
        <v>2273</v>
      </c>
      <c r="G1126" s="19" t="s">
        <v>8203</v>
      </c>
      <c r="H1126" s="12" t="s">
        <v>8204</v>
      </c>
      <c r="I1126" s="20">
        <v>4000</v>
      </c>
      <c r="J1126" s="12" t="s">
        <v>2270</v>
      </c>
      <c r="K1126" s="12" t="s">
        <v>8205</v>
      </c>
      <c r="L1126" s="12" t="s">
        <v>8206</v>
      </c>
      <c r="M1126" s="12" t="s">
        <v>8207</v>
      </c>
      <c r="N1126" s="12" t="s">
        <v>2966</v>
      </c>
      <c r="O1126" s="20">
        <v>0</v>
      </c>
      <c r="P1126" s="20">
        <v>2000</v>
      </c>
      <c r="Q1126" s="20">
        <v>0</v>
      </c>
      <c r="R1126" s="20">
        <v>0</v>
      </c>
      <c r="S1126" s="20">
        <v>64</v>
      </c>
      <c r="U1126" s="22" t="str">
        <f>IFERROR(VLOOKUP(B1126,[1]Planilha1!$A$1:$B$34,2,FALSE),"Liberado")</f>
        <v>Liberado</v>
      </c>
    </row>
    <row r="1127" spans="1:53" s="21" customFormat="1" ht="20.100000000000001" customHeight="1" x14ac:dyDescent="0.2">
      <c r="A1127" s="12" t="s">
        <v>8034</v>
      </c>
      <c r="B1127" s="18" t="s">
        <v>266</v>
      </c>
      <c r="C1127" s="12" t="s">
        <v>331</v>
      </c>
      <c r="D1127" s="12" t="s">
        <v>378</v>
      </c>
      <c r="E1127" s="19" t="s">
        <v>5</v>
      </c>
      <c r="F1127" s="19" t="s">
        <v>14</v>
      </c>
      <c r="G1127" s="19" t="s">
        <v>9330</v>
      </c>
      <c r="H1127" s="12" t="s">
        <v>2476</v>
      </c>
      <c r="I1127" s="20">
        <v>15000</v>
      </c>
      <c r="J1127" s="12" t="s">
        <v>2270</v>
      </c>
      <c r="K1127" s="12" t="s">
        <v>9331</v>
      </c>
      <c r="L1127" s="12" t="s">
        <v>2288</v>
      </c>
      <c r="M1127" s="12" t="s">
        <v>9332</v>
      </c>
      <c r="N1127" s="12" t="s">
        <v>8303</v>
      </c>
      <c r="O1127" s="23">
        <v>0</v>
      </c>
      <c r="P1127" s="23">
        <v>10000</v>
      </c>
      <c r="Q1127" s="23">
        <v>0</v>
      </c>
      <c r="R1127" s="24">
        <v>0</v>
      </c>
      <c r="S1127" s="25">
        <v>0</v>
      </c>
      <c r="U1127" s="22" t="str">
        <f>IFERROR(VLOOKUP(B1127,[1]Planilha1!$A$1:$B$34,2,FALSE),"Liberado")</f>
        <v>Liberado</v>
      </c>
    </row>
    <row r="1128" spans="1:53" s="21" customFormat="1" ht="20.100000000000001" customHeight="1" x14ac:dyDescent="0.2">
      <c r="A1128" s="12" t="s">
        <v>8034</v>
      </c>
      <c r="B1128" s="18" t="s">
        <v>266</v>
      </c>
      <c r="C1128" s="12" t="s">
        <v>397</v>
      </c>
      <c r="D1128" s="12" t="s">
        <v>1155</v>
      </c>
      <c r="E1128" s="19" t="s">
        <v>5</v>
      </c>
      <c r="F1128" s="19" t="s">
        <v>4731</v>
      </c>
      <c r="G1128" s="19" t="s">
        <v>4732</v>
      </c>
      <c r="H1128" s="12" t="s">
        <v>4733</v>
      </c>
      <c r="I1128" s="20">
        <v>26053.32</v>
      </c>
      <c r="J1128" s="12" t="s">
        <v>2270</v>
      </c>
      <c r="K1128" s="12" t="s">
        <v>4734</v>
      </c>
      <c r="L1128" s="12" t="s">
        <v>2411</v>
      </c>
      <c r="M1128" s="12"/>
      <c r="N1128" s="12" t="s">
        <v>9333</v>
      </c>
      <c r="O1128" s="23">
        <v>0</v>
      </c>
      <c r="P1128" s="23">
        <v>0</v>
      </c>
      <c r="Q1128" s="23">
        <v>0</v>
      </c>
      <c r="R1128" s="24">
        <v>0</v>
      </c>
      <c r="S1128" s="25">
        <v>256</v>
      </c>
      <c r="U1128" s="22" t="str">
        <f>IFERROR(VLOOKUP(B1128,[1]Planilha1!$A$1:$B$34,2,FALSE),"Liberado")</f>
        <v>Liberado</v>
      </c>
    </row>
    <row r="1129" spans="1:53" s="21" customFormat="1" ht="20.100000000000001" customHeight="1" x14ac:dyDescent="0.2">
      <c r="A1129" s="12" t="s">
        <v>8034</v>
      </c>
      <c r="B1129" s="18" t="s">
        <v>266</v>
      </c>
      <c r="C1129" s="12" t="s">
        <v>427</v>
      </c>
      <c r="D1129" s="12" t="s">
        <v>9334</v>
      </c>
      <c r="E1129" s="19" t="s">
        <v>5</v>
      </c>
      <c r="F1129" s="19" t="s">
        <v>2273</v>
      </c>
      <c r="G1129" s="19" t="s">
        <v>9335</v>
      </c>
      <c r="H1129" s="12" t="s">
        <v>2476</v>
      </c>
      <c r="I1129" s="20">
        <v>10732</v>
      </c>
      <c r="J1129" s="12" t="s">
        <v>2270</v>
      </c>
      <c r="K1129" s="12" t="s">
        <v>9336</v>
      </c>
      <c r="L1129" s="12" t="s">
        <v>2249</v>
      </c>
      <c r="M1129" s="12"/>
      <c r="N1129" s="12" t="s">
        <v>5298</v>
      </c>
      <c r="O1129" s="23">
        <v>0</v>
      </c>
      <c r="P1129" s="23">
        <v>8000</v>
      </c>
      <c r="Q1129" s="23">
        <v>0</v>
      </c>
      <c r="R1129" s="24">
        <v>0</v>
      </c>
      <c r="S1129" s="25">
        <v>64</v>
      </c>
      <c r="U1129" s="22" t="str">
        <f>IFERROR(VLOOKUP(B1129,[1]Planilha1!$A$1:$B$34,2,FALSE),"Liberado")</f>
        <v>Liberado</v>
      </c>
    </row>
    <row r="1130" spans="1:53" s="21" customFormat="1" ht="20.100000000000001" customHeight="1" x14ac:dyDescent="0.2">
      <c r="A1130" s="12" t="s">
        <v>8034</v>
      </c>
      <c r="B1130" s="18" t="s">
        <v>266</v>
      </c>
      <c r="C1130" s="12" t="s">
        <v>466</v>
      </c>
      <c r="D1130" s="12" t="s">
        <v>9337</v>
      </c>
      <c r="E1130" s="19" t="s">
        <v>5</v>
      </c>
      <c r="F1130" s="19" t="s">
        <v>2255</v>
      </c>
      <c r="G1130" s="19" t="s">
        <v>9338</v>
      </c>
      <c r="H1130" s="12" t="s">
        <v>9339</v>
      </c>
      <c r="I1130" s="20">
        <v>40074</v>
      </c>
      <c r="J1130" s="12" t="s">
        <v>2270</v>
      </c>
      <c r="K1130" s="12" t="s">
        <v>9340</v>
      </c>
      <c r="L1130" s="12" t="s">
        <v>2260</v>
      </c>
      <c r="M1130" s="12"/>
      <c r="N1130" s="12" t="s">
        <v>9341</v>
      </c>
      <c r="O1130" s="23">
        <v>0</v>
      </c>
      <c r="P1130" s="23">
        <v>8600</v>
      </c>
      <c r="Q1130" s="23">
        <v>0</v>
      </c>
      <c r="R1130" s="24">
        <v>0</v>
      </c>
      <c r="S1130" s="25">
        <v>0</v>
      </c>
      <c r="U1130" s="22" t="str">
        <f>IFERROR(VLOOKUP(B1130,[1]Planilha1!$A$1:$B$34,2,FALSE),"Liberado")</f>
        <v>Liberado</v>
      </c>
    </row>
    <row r="1131" spans="1:53" s="21" customFormat="1" ht="20.100000000000001" customHeight="1" x14ac:dyDescent="0.2">
      <c r="A1131" s="12" t="s">
        <v>8034</v>
      </c>
      <c r="B1131" s="18" t="s">
        <v>266</v>
      </c>
      <c r="C1131" s="12" t="s">
        <v>318</v>
      </c>
      <c r="D1131" s="12" t="s">
        <v>9342</v>
      </c>
      <c r="E1131" s="19" t="s">
        <v>5</v>
      </c>
      <c r="F1131" s="19" t="s">
        <v>10</v>
      </c>
      <c r="G1131" s="19" t="s">
        <v>9343</v>
      </c>
      <c r="H1131" s="12" t="s">
        <v>9344</v>
      </c>
      <c r="I1131" s="20">
        <v>5091.8999999999996</v>
      </c>
      <c r="J1131" s="12" t="s">
        <v>2270</v>
      </c>
      <c r="K1131" s="12" t="s">
        <v>9345</v>
      </c>
      <c r="L1131" s="12" t="s">
        <v>2249</v>
      </c>
      <c r="M1131" s="12"/>
      <c r="N1131" s="12" t="s">
        <v>9346</v>
      </c>
      <c r="O1131" s="23">
        <v>0</v>
      </c>
      <c r="P1131" s="23">
        <v>3000</v>
      </c>
      <c r="Q1131" s="23">
        <v>0</v>
      </c>
      <c r="R1131" s="24">
        <v>0</v>
      </c>
      <c r="S1131" s="25">
        <v>128</v>
      </c>
      <c r="U1131" s="22" t="str">
        <f>IFERROR(VLOOKUP(B1131,[1]Planilha1!$A$1:$B$34,2,FALSE),"Liberado")</f>
        <v>Liberado</v>
      </c>
    </row>
    <row r="1132" spans="1:53" s="21" customFormat="1" ht="20.100000000000001" customHeight="1" x14ac:dyDescent="0.2">
      <c r="A1132" s="12" t="s">
        <v>8034</v>
      </c>
      <c r="B1132" s="18" t="s">
        <v>266</v>
      </c>
      <c r="C1132" s="12" t="s">
        <v>318</v>
      </c>
      <c r="D1132" s="12" t="s">
        <v>9342</v>
      </c>
      <c r="E1132" s="19" t="s">
        <v>5</v>
      </c>
      <c r="F1132" s="19" t="s">
        <v>14</v>
      </c>
      <c r="G1132" s="19" t="s">
        <v>9347</v>
      </c>
      <c r="H1132" s="12" t="s">
        <v>9348</v>
      </c>
      <c r="I1132" s="20">
        <v>5099.8900000000003</v>
      </c>
      <c r="J1132" s="12" t="s">
        <v>2270</v>
      </c>
      <c r="K1132" s="12" t="s">
        <v>9349</v>
      </c>
      <c r="L1132" s="12" t="s">
        <v>7961</v>
      </c>
      <c r="M1132" s="12" t="s">
        <v>9350</v>
      </c>
      <c r="N1132" s="12" t="s">
        <v>5298</v>
      </c>
      <c r="O1132" s="23">
        <v>0</v>
      </c>
      <c r="P1132" s="23">
        <v>2549.9899999999998</v>
      </c>
      <c r="Q1132" s="23">
        <v>0</v>
      </c>
      <c r="R1132" s="24">
        <v>0</v>
      </c>
      <c r="S1132" s="25">
        <v>0</v>
      </c>
      <c r="U1132" s="22" t="str">
        <f>IFERROR(VLOOKUP(B1132,[1]Planilha1!$A$1:$B$34,2,FALSE),"Liberado")</f>
        <v>Liberado</v>
      </c>
    </row>
    <row r="1133" spans="1:53" s="21" customFormat="1" ht="20.100000000000001" customHeight="1" x14ac:dyDescent="0.2">
      <c r="A1133" s="12" t="s">
        <v>8034</v>
      </c>
      <c r="B1133" s="18" t="s">
        <v>266</v>
      </c>
      <c r="C1133" s="12" t="s">
        <v>534</v>
      </c>
      <c r="D1133" s="12" t="s">
        <v>1156</v>
      </c>
      <c r="E1133" s="19" t="s">
        <v>5</v>
      </c>
      <c r="F1133" s="19" t="s">
        <v>4670</v>
      </c>
      <c r="G1133" s="19" t="s">
        <v>4735</v>
      </c>
      <c r="H1133" s="12" t="s">
        <v>4736</v>
      </c>
      <c r="I1133" s="20">
        <v>7270</v>
      </c>
      <c r="J1133" s="12" t="s">
        <v>2270</v>
      </c>
      <c r="K1133" s="12" t="s">
        <v>4737</v>
      </c>
      <c r="L1133" s="12" t="s">
        <v>2322</v>
      </c>
      <c r="M1133" s="12"/>
      <c r="N1133" s="12" t="s">
        <v>9351</v>
      </c>
      <c r="O1133" s="23">
        <v>1135</v>
      </c>
      <c r="P1133" s="23">
        <v>3000</v>
      </c>
      <c r="Q1133" s="23">
        <v>0</v>
      </c>
      <c r="R1133" s="24">
        <v>0</v>
      </c>
      <c r="S1133" s="25">
        <v>192</v>
      </c>
      <c r="U1133" s="22" t="str">
        <f>IFERROR(VLOOKUP(B1133,[1]Planilha1!$A$1:$B$34,2,FALSE),"Liberado")</f>
        <v>Liberado</v>
      </c>
    </row>
    <row r="1134" spans="1:53" s="21" customFormat="1" ht="20.100000000000001" customHeight="1" x14ac:dyDescent="0.2">
      <c r="A1134" s="12" t="s">
        <v>8034</v>
      </c>
      <c r="B1134" s="18" t="s">
        <v>266</v>
      </c>
      <c r="C1134" s="12" t="s">
        <v>534</v>
      </c>
      <c r="D1134" s="12" t="s">
        <v>9352</v>
      </c>
      <c r="E1134" s="19" t="s">
        <v>5</v>
      </c>
      <c r="F1134" s="19" t="s">
        <v>2273</v>
      </c>
      <c r="G1134" s="19" t="s">
        <v>9353</v>
      </c>
      <c r="H1134" s="12" t="s">
        <v>9354</v>
      </c>
      <c r="I1134" s="20">
        <v>0</v>
      </c>
      <c r="J1134" s="12" t="s">
        <v>2270</v>
      </c>
      <c r="K1134" s="12" t="s">
        <v>9355</v>
      </c>
      <c r="L1134" s="12" t="s">
        <v>2288</v>
      </c>
      <c r="M1134" s="12" t="s">
        <v>9356</v>
      </c>
      <c r="N1134" s="12" t="s">
        <v>5298</v>
      </c>
      <c r="O1134" s="23">
        <v>0</v>
      </c>
      <c r="P1134" s="23">
        <v>8000</v>
      </c>
      <c r="Q1134" s="23">
        <v>0</v>
      </c>
      <c r="R1134" s="24">
        <v>0</v>
      </c>
      <c r="S1134" s="25">
        <v>32</v>
      </c>
      <c r="U1134" s="22" t="str">
        <f>IFERROR(VLOOKUP(B1134,[1]Planilha1!$A$1:$B$34,2,FALSE),"Liberado")</f>
        <v>Liberado</v>
      </c>
    </row>
    <row r="1135" spans="1:53" s="21" customFormat="1" ht="20.100000000000001" customHeight="1" x14ac:dyDescent="0.2">
      <c r="A1135" s="40" t="s">
        <v>214</v>
      </c>
      <c r="B1135" s="41" t="s">
        <v>314</v>
      </c>
      <c r="C1135" s="14">
        <v>1</v>
      </c>
      <c r="D1135" s="40" t="s">
        <v>2222</v>
      </c>
      <c r="E1135" s="42" t="s">
        <v>2220</v>
      </c>
      <c r="F1135" s="43" t="s">
        <v>7389</v>
      </c>
      <c r="G1135" s="36">
        <v>38810379</v>
      </c>
      <c r="H1135" s="40" t="s">
        <v>2222</v>
      </c>
      <c r="I1135" s="44">
        <v>89523.010000000009</v>
      </c>
      <c r="J1135" s="40" t="s">
        <v>7400</v>
      </c>
      <c r="K1135" s="40" t="s">
        <v>7415</v>
      </c>
      <c r="L1135" s="40" t="s">
        <v>7416</v>
      </c>
      <c r="M1135" s="42" t="s">
        <v>40</v>
      </c>
      <c r="N1135" s="40" t="s">
        <v>7852</v>
      </c>
      <c r="O1135" s="23">
        <v>0</v>
      </c>
      <c r="P1135" s="23">
        <v>89523.010000000009</v>
      </c>
      <c r="Q1135" s="23">
        <v>0</v>
      </c>
      <c r="R1135" s="24">
        <v>0</v>
      </c>
      <c r="S1135" s="25">
        <v>0</v>
      </c>
      <c r="T1135" s="32"/>
      <c r="U1135" s="22" t="str">
        <f>IFERROR(VLOOKUP(B1135,[1]Planilha1!$A$1:$B$34,2,FALSE),"Liberado")</f>
        <v>Liberado</v>
      </c>
      <c r="V1135" s="45"/>
      <c r="W1135" s="45"/>
      <c r="X1135" s="45"/>
      <c r="Y1135" s="45"/>
      <c r="Z1135" s="45"/>
      <c r="AA1135" s="45"/>
      <c r="AB1135" s="45"/>
      <c r="AC1135" s="45"/>
      <c r="AD1135" s="45"/>
      <c r="AE1135" s="45"/>
      <c r="AF1135" s="45"/>
      <c r="AG1135" s="45"/>
      <c r="AH1135" s="45"/>
      <c r="AI1135" s="45"/>
      <c r="AJ1135" s="45"/>
      <c r="AK1135" s="45"/>
      <c r="AL1135" s="45"/>
      <c r="AM1135" s="45"/>
      <c r="AN1135" s="45"/>
      <c r="AO1135" s="45"/>
      <c r="AP1135" s="45"/>
      <c r="AQ1135" s="45"/>
      <c r="AR1135" s="45"/>
      <c r="AS1135" s="45"/>
      <c r="AT1135" s="45"/>
      <c r="AU1135" s="45"/>
      <c r="AV1135" s="45"/>
      <c r="AW1135" s="45"/>
      <c r="AX1135" s="45"/>
      <c r="AY1135" s="45"/>
      <c r="AZ1135" s="45"/>
      <c r="BA1135" s="45"/>
    </row>
    <row r="1136" spans="1:53" s="21" customFormat="1" ht="20.100000000000001" customHeight="1" x14ac:dyDescent="0.2">
      <c r="A1136" s="40" t="s">
        <v>215</v>
      </c>
      <c r="B1136" s="41" t="s">
        <v>314</v>
      </c>
      <c r="C1136" s="14">
        <v>1</v>
      </c>
      <c r="D1136" s="40" t="s">
        <v>2222</v>
      </c>
      <c r="E1136" s="42" t="s">
        <v>2220</v>
      </c>
      <c r="F1136" s="43" t="s">
        <v>7389</v>
      </c>
      <c r="G1136" s="36">
        <v>38810620</v>
      </c>
      <c r="H1136" s="40" t="s">
        <v>2222</v>
      </c>
      <c r="I1136" s="44">
        <v>53681.36</v>
      </c>
      <c r="J1136" s="40" t="s">
        <v>7400</v>
      </c>
      <c r="K1136" s="40" t="s">
        <v>7415</v>
      </c>
      <c r="L1136" s="40" t="s">
        <v>7416</v>
      </c>
      <c r="M1136" s="42" t="s">
        <v>40</v>
      </c>
      <c r="N1136" s="40" t="s">
        <v>7852</v>
      </c>
      <c r="O1136" s="23">
        <v>0</v>
      </c>
      <c r="P1136" s="23">
        <v>53681.36</v>
      </c>
      <c r="Q1136" s="23">
        <v>0</v>
      </c>
      <c r="R1136" s="24">
        <v>0</v>
      </c>
      <c r="S1136" s="25">
        <v>0</v>
      </c>
      <c r="T1136" s="32"/>
      <c r="U1136" s="22" t="str">
        <f>IFERROR(VLOOKUP(B1136,[1]Planilha1!$A$1:$B$34,2,FALSE),"Liberado")</f>
        <v>Liberado</v>
      </c>
      <c r="V1136" s="45"/>
      <c r="W1136" s="45"/>
      <c r="X1136" s="45"/>
      <c r="Y1136" s="45"/>
      <c r="Z1136" s="45"/>
      <c r="AA1136" s="45"/>
      <c r="AB1136" s="45"/>
      <c r="AC1136" s="45"/>
      <c r="AD1136" s="45"/>
      <c r="AE1136" s="45"/>
      <c r="AF1136" s="45"/>
      <c r="AG1136" s="45"/>
      <c r="AH1136" s="45"/>
      <c r="AI1136" s="45"/>
      <c r="AJ1136" s="45"/>
      <c r="AK1136" s="45"/>
      <c r="AL1136" s="45"/>
      <c r="AM1136" s="45"/>
      <c r="AN1136" s="45"/>
      <c r="AO1136" s="45"/>
      <c r="AP1136" s="45"/>
      <c r="AQ1136" s="45"/>
      <c r="AR1136" s="45"/>
      <c r="AS1136" s="45"/>
      <c r="AT1136" s="45"/>
      <c r="AU1136" s="45"/>
      <c r="AV1136" s="45"/>
      <c r="AW1136" s="45"/>
      <c r="AX1136" s="45"/>
      <c r="AY1136" s="45"/>
      <c r="AZ1136" s="45"/>
      <c r="BA1136" s="45"/>
    </row>
    <row r="1137" spans="1:53" s="21" customFormat="1" ht="20.100000000000001" customHeight="1" x14ac:dyDescent="0.2">
      <c r="A1137" s="40" t="s">
        <v>216</v>
      </c>
      <c r="B1137" s="41" t="s">
        <v>315</v>
      </c>
      <c r="C1137" s="14">
        <v>1</v>
      </c>
      <c r="D1137" s="40" t="s">
        <v>2222</v>
      </c>
      <c r="E1137" s="42" t="s">
        <v>2220</v>
      </c>
      <c r="F1137" s="43" t="s">
        <v>7389</v>
      </c>
      <c r="G1137" s="36">
        <v>38810590</v>
      </c>
      <c r="H1137" s="40" t="s">
        <v>2222</v>
      </c>
      <c r="I1137" s="44">
        <v>164635.6</v>
      </c>
      <c r="J1137" s="40" t="s">
        <v>7400</v>
      </c>
      <c r="K1137" s="40" t="s">
        <v>7415</v>
      </c>
      <c r="L1137" s="40" t="s">
        <v>7416</v>
      </c>
      <c r="M1137" s="42" t="s">
        <v>40</v>
      </c>
      <c r="N1137" s="40" t="s">
        <v>7852</v>
      </c>
      <c r="O1137" s="23">
        <v>0</v>
      </c>
      <c r="P1137" s="23">
        <v>164635.6</v>
      </c>
      <c r="Q1137" s="23">
        <v>0</v>
      </c>
      <c r="R1137" s="24">
        <v>0</v>
      </c>
      <c r="S1137" s="25">
        <v>0</v>
      </c>
      <c r="T1137" s="32"/>
      <c r="U1137" s="22" t="str">
        <f>IFERROR(VLOOKUP(B1137,[1]Planilha1!$A$1:$B$34,2,FALSE),"Liberado")</f>
        <v>Liberado</v>
      </c>
      <c r="V1137" s="45"/>
      <c r="W1137" s="45"/>
      <c r="X1137" s="45"/>
      <c r="Y1137" s="45"/>
      <c r="Z1137" s="45"/>
      <c r="AA1137" s="45"/>
      <c r="AB1137" s="45"/>
      <c r="AC1137" s="45"/>
      <c r="AD1137" s="45"/>
      <c r="AE1137" s="45"/>
      <c r="AF1137" s="45"/>
      <c r="AG1137" s="45"/>
      <c r="AH1137" s="45"/>
      <c r="AI1137" s="45"/>
      <c r="AJ1137" s="45"/>
      <c r="AK1137" s="45"/>
      <c r="AL1137" s="45"/>
      <c r="AM1137" s="45"/>
      <c r="AN1137" s="45"/>
      <c r="AO1137" s="45"/>
      <c r="AP1137" s="45"/>
      <c r="AQ1137" s="45"/>
      <c r="AR1137" s="45"/>
      <c r="AS1137" s="45"/>
      <c r="AT1137" s="45"/>
      <c r="AU1137" s="45"/>
      <c r="AV1137" s="45"/>
      <c r="AW1137" s="45"/>
      <c r="AX1137" s="45"/>
      <c r="AY1137" s="45"/>
      <c r="AZ1137" s="45"/>
      <c r="BA1137" s="45"/>
    </row>
    <row r="1138" spans="1:53" s="21" customFormat="1" ht="20.100000000000001" customHeight="1" x14ac:dyDescent="0.2">
      <c r="A1138" s="12" t="s">
        <v>7935</v>
      </c>
      <c r="B1138" s="18" t="s">
        <v>278</v>
      </c>
      <c r="C1138" s="12" t="s">
        <v>337</v>
      </c>
      <c r="D1138" s="12" t="s">
        <v>833</v>
      </c>
      <c r="E1138" s="19" t="s">
        <v>5</v>
      </c>
      <c r="F1138" s="19" t="s">
        <v>2324</v>
      </c>
      <c r="G1138" s="19" t="s">
        <v>3843</v>
      </c>
      <c r="H1138" s="12" t="s">
        <v>2919</v>
      </c>
      <c r="I1138" s="20">
        <v>8465</v>
      </c>
      <c r="J1138" s="12" t="s">
        <v>2247</v>
      </c>
      <c r="K1138" s="12" t="s">
        <v>3844</v>
      </c>
      <c r="L1138" s="12" t="s">
        <v>2827</v>
      </c>
      <c r="M1138" s="12"/>
      <c r="N1138" s="12" t="s">
        <v>3069</v>
      </c>
      <c r="O1138" s="20">
        <v>0</v>
      </c>
      <c r="P1138" s="20">
        <v>1000</v>
      </c>
      <c r="Q1138" s="20">
        <v>0</v>
      </c>
      <c r="R1138" s="20">
        <v>0</v>
      </c>
      <c r="S1138" s="20">
        <v>600</v>
      </c>
      <c r="U1138" s="22" t="str">
        <f>IFERROR(VLOOKUP(B1138,[1]Planilha1!$A$1:$B$34,2,FALSE),"Liberado")</f>
        <v>Pendente Revisão Trabalhista</v>
      </c>
    </row>
    <row r="1139" spans="1:53" s="21" customFormat="1" ht="20.100000000000001" customHeight="1" x14ac:dyDescent="0.2">
      <c r="A1139" s="12" t="s">
        <v>7935</v>
      </c>
      <c r="B1139" s="18" t="s">
        <v>278</v>
      </c>
      <c r="C1139" s="13" t="s">
        <v>634</v>
      </c>
      <c r="D1139" s="12" t="s">
        <v>7936</v>
      </c>
      <c r="E1139" s="19" t="s">
        <v>5</v>
      </c>
      <c r="F1139" s="19" t="s">
        <v>2273</v>
      </c>
      <c r="G1139" s="19" t="s">
        <v>7937</v>
      </c>
      <c r="H1139" s="12" t="s">
        <v>2898</v>
      </c>
      <c r="I1139" s="20">
        <v>8712.5</v>
      </c>
      <c r="J1139" s="12" t="s">
        <v>2247</v>
      </c>
      <c r="K1139" s="12" t="s">
        <v>7938</v>
      </c>
      <c r="L1139" s="12" t="s">
        <v>3974</v>
      </c>
      <c r="M1139" s="12"/>
      <c r="N1139" s="12" t="s">
        <v>7939</v>
      </c>
      <c r="O1139" s="20">
        <v>0</v>
      </c>
      <c r="P1139" s="20">
        <v>8000</v>
      </c>
      <c r="Q1139" s="20">
        <v>0</v>
      </c>
      <c r="R1139" s="20">
        <v>0</v>
      </c>
      <c r="S1139" s="20">
        <v>80</v>
      </c>
      <c r="U1139" s="22" t="str">
        <f>IFERROR(VLOOKUP(B1139,[1]Planilha1!$A$1:$B$34,2,FALSE),"Liberado")</f>
        <v>Pendente Revisão Trabalhista</v>
      </c>
    </row>
    <row r="1140" spans="1:53" s="21" customFormat="1" ht="20.100000000000001" customHeight="1" x14ac:dyDescent="0.2">
      <c r="A1140" s="12" t="s">
        <v>7935</v>
      </c>
      <c r="B1140" s="18" t="s">
        <v>278</v>
      </c>
      <c r="C1140" s="13" t="s">
        <v>411</v>
      </c>
      <c r="D1140" s="12" t="s">
        <v>7940</v>
      </c>
      <c r="E1140" s="19" t="s">
        <v>5</v>
      </c>
      <c r="F1140" s="19" t="s">
        <v>2255</v>
      </c>
      <c r="G1140" s="19" t="s">
        <v>7941</v>
      </c>
      <c r="H1140" s="12" t="s">
        <v>4757</v>
      </c>
      <c r="I1140" s="20">
        <v>30000</v>
      </c>
      <c r="J1140" s="12" t="s">
        <v>2247</v>
      </c>
      <c r="K1140" s="12" t="s">
        <v>7942</v>
      </c>
      <c r="L1140" s="12" t="s">
        <v>2288</v>
      </c>
      <c r="M1140" s="12" t="s">
        <v>7943</v>
      </c>
      <c r="N1140" s="12" t="s">
        <v>7944</v>
      </c>
      <c r="O1140" s="20">
        <v>0</v>
      </c>
      <c r="P1140" s="20">
        <v>8000</v>
      </c>
      <c r="Q1140" s="20">
        <v>0</v>
      </c>
      <c r="R1140" s="20">
        <v>0</v>
      </c>
      <c r="S1140" s="20">
        <v>0</v>
      </c>
      <c r="U1140" s="22" t="str">
        <f>IFERROR(VLOOKUP(B1140,[1]Planilha1!$A$1:$B$34,2,FALSE),"Liberado")</f>
        <v>Pendente Revisão Trabalhista</v>
      </c>
    </row>
    <row r="1141" spans="1:53" s="21" customFormat="1" ht="20.100000000000001" customHeight="1" x14ac:dyDescent="0.2">
      <c r="A1141" s="12" t="s">
        <v>7935</v>
      </c>
      <c r="B1141" s="18" t="s">
        <v>278</v>
      </c>
      <c r="C1141" s="12" t="s">
        <v>337</v>
      </c>
      <c r="D1141" s="12" t="s">
        <v>833</v>
      </c>
      <c r="E1141" s="19" t="s">
        <v>5</v>
      </c>
      <c r="F1141" s="19" t="s">
        <v>2273</v>
      </c>
      <c r="G1141" s="19" t="s">
        <v>7959</v>
      </c>
      <c r="H1141" s="12" t="s">
        <v>2919</v>
      </c>
      <c r="I1141" s="20">
        <v>20000</v>
      </c>
      <c r="J1141" s="12" t="s">
        <v>2247</v>
      </c>
      <c r="K1141" s="12" t="s">
        <v>7960</v>
      </c>
      <c r="L1141" s="12" t="s">
        <v>7961</v>
      </c>
      <c r="M1141" s="12" t="s">
        <v>7962</v>
      </c>
      <c r="N1141" s="12" t="s">
        <v>7963</v>
      </c>
      <c r="O1141" s="20">
        <v>0</v>
      </c>
      <c r="P1141" s="20">
        <v>10000</v>
      </c>
      <c r="Q1141" s="20">
        <v>0</v>
      </c>
      <c r="R1141" s="20">
        <v>0</v>
      </c>
      <c r="S1141" s="20">
        <v>0</v>
      </c>
      <c r="U1141" s="22" t="str">
        <f>IFERROR(VLOOKUP(B1141,[1]Planilha1!$A$1:$B$34,2,FALSE),"Liberado")</f>
        <v>Pendente Revisão Trabalhista</v>
      </c>
    </row>
    <row r="1142" spans="1:53" s="21" customFormat="1" ht="20.100000000000001" customHeight="1" x14ac:dyDescent="0.2">
      <c r="A1142" s="12" t="s">
        <v>7935</v>
      </c>
      <c r="B1142" s="18" t="s">
        <v>278</v>
      </c>
      <c r="C1142" s="12" t="s">
        <v>411</v>
      </c>
      <c r="D1142" s="12" t="s">
        <v>422</v>
      </c>
      <c r="E1142" s="19" t="s">
        <v>5</v>
      </c>
      <c r="F1142" s="19" t="s">
        <v>2244</v>
      </c>
      <c r="G1142" s="19" t="s">
        <v>2637</v>
      </c>
      <c r="H1142" s="12" t="s">
        <v>2638</v>
      </c>
      <c r="I1142" s="20">
        <v>16000</v>
      </c>
      <c r="J1142" s="12" t="s">
        <v>2247</v>
      </c>
      <c r="K1142" s="12" t="s">
        <v>2639</v>
      </c>
      <c r="L1142" s="12" t="s">
        <v>2334</v>
      </c>
      <c r="M1142" s="12"/>
      <c r="N1142" s="12" t="s">
        <v>2640</v>
      </c>
      <c r="O1142" s="20">
        <v>0</v>
      </c>
      <c r="P1142" s="20">
        <v>10000</v>
      </c>
      <c r="Q1142" s="20">
        <v>0</v>
      </c>
      <c r="R1142" s="20">
        <v>0</v>
      </c>
      <c r="S1142" s="20">
        <v>640</v>
      </c>
      <c r="U1142" s="22" t="str">
        <f>IFERROR(VLOOKUP(B1142,[1]Planilha1!$A$1:$B$34,2,FALSE),"Liberado")</f>
        <v>Pendente Revisão Trabalhista</v>
      </c>
    </row>
    <row r="1143" spans="1:53" s="21" customFormat="1" ht="20.100000000000001" customHeight="1" x14ac:dyDescent="0.2">
      <c r="A1143" s="12" t="s">
        <v>7935</v>
      </c>
      <c r="B1143" s="18" t="s">
        <v>278</v>
      </c>
      <c r="C1143" s="12" t="s">
        <v>427</v>
      </c>
      <c r="D1143" s="12" t="s">
        <v>434</v>
      </c>
      <c r="E1143" s="19" t="s">
        <v>5</v>
      </c>
      <c r="F1143" s="19" t="s">
        <v>2355</v>
      </c>
      <c r="G1143" s="19" t="s">
        <v>2679</v>
      </c>
      <c r="H1143" s="12" t="s">
        <v>2680</v>
      </c>
      <c r="I1143" s="20">
        <v>10000</v>
      </c>
      <c r="J1143" s="12" t="s">
        <v>2258</v>
      </c>
      <c r="K1143" s="12" t="s">
        <v>2681</v>
      </c>
      <c r="L1143" s="12" t="s">
        <v>2368</v>
      </c>
      <c r="M1143" s="12"/>
      <c r="N1143" s="12" t="s">
        <v>2682</v>
      </c>
      <c r="O1143" s="20">
        <v>0</v>
      </c>
      <c r="P1143" s="20">
        <v>10000</v>
      </c>
      <c r="Q1143" s="20">
        <v>0</v>
      </c>
      <c r="R1143" s="20">
        <v>0</v>
      </c>
      <c r="S1143" s="20">
        <v>1400</v>
      </c>
      <c r="U1143" s="22" t="str">
        <f>IFERROR(VLOOKUP(B1143,[1]Planilha1!$A$1:$B$34,2,FALSE),"Liberado")</f>
        <v>Pendente Revisão Trabalhista</v>
      </c>
    </row>
    <row r="1144" spans="1:53" s="21" customFormat="1" ht="20.100000000000001" customHeight="1" x14ac:dyDescent="0.2">
      <c r="A1144" s="12" t="s">
        <v>7935</v>
      </c>
      <c r="B1144" s="18" t="s">
        <v>278</v>
      </c>
      <c r="C1144" s="12" t="s">
        <v>427</v>
      </c>
      <c r="D1144" s="12" t="s">
        <v>434</v>
      </c>
      <c r="E1144" s="19" t="s">
        <v>5</v>
      </c>
      <c r="F1144" s="19" t="s">
        <v>2355</v>
      </c>
      <c r="G1144" s="19" t="s">
        <v>2689</v>
      </c>
      <c r="H1144" s="12" t="s">
        <v>2680</v>
      </c>
      <c r="I1144" s="20">
        <v>10000</v>
      </c>
      <c r="J1144" s="12" t="s">
        <v>2258</v>
      </c>
      <c r="K1144" s="12" t="s">
        <v>2681</v>
      </c>
      <c r="L1144" s="12" t="s">
        <v>2326</v>
      </c>
      <c r="M1144" s="12"/>
      <c r="N1144" s="12" t="s">
        <v>2690</v>
      </c>
      <c r="O1144" s="20">
        <v>0</v>
      </c>
      <c r="P1144" s="20">
        <v>10000</v>
      </c>
      <c r="Q1144" s="20">
        <v>0</v>
      </c>
      <c r="R1144" s="20">
        <v>0</v>
      </c>
      <c r="S1144" s="20">
        <v>1360</v>
      </c>
      <c r="U1144" s="22" t="str">
        <f>IFERROR(VLOOKUP(B1144,[1]Planilha1!$A$1:$B$34,2,FALSE),"Liberado")</f>
        <v>Pendente Revisão Trabalhista</v>
      </c>
    </row>
    <row r="1145" spans="1:53" s="21" customFormat="1" ht="20.100000000000001" customHeight="1" x14ac:dyDescent="0.2">
      <c r="A1145" s="12" t="s">
        <v>7935</v>
      </c>
      <c r="B1145" s="18" t="s">
        <v>278</v>
      </c>
      <c r="C1145" s="12" t="s">
        <v>427</v>
      </c>
      <c r="D1145" s="12" t="s">
        <v>445</v>
      </c>
      <c r="E1145" s="19" t="s">
        <v>5</v>
      </c>
      <c r="F1145" s="19" t="s">
        <v>2244</v>
      </c>
      <c r="G1145" s="19" t="s">
        <v>2725</v>
      </c>
      <c r="H1145" s="12" t="s">
        <v>2658</v>
      </c>
      <c r="I1145" s="20">
        <v>9540</v>
      </c>
      <c r="J1145" s="12" t="s">
        <v>2325</v>
      </c>
      <c r="K1145" s="12" t="s">
        <v>2726</v>
      </c>
      <c r="L1145" s="12" t="s">
        <v>2260</v>
      </c>
      <c r="M1145" s="12"/>
      <c r="N1145" s="12" t="s">
        <v>7927</v>
      </c>
      <c r="O1145" s="20">
        <v>0</v>
      </c>
      <c r="P1145" s="20">
        <v>10000</v>
      </c>
      <c r="Q1145" s="20">
        <v>0</v>
      </c>
      <c r="R1145" s="20">
        <v>0</v>
      </c>
      <c r="S1145" s="20">
        <v>760</v>
      </c>
      <c r="U1145" s="22" t="str">
        <f>IFERROR(VLOOKUP(B1145,[1]Planilha1!$A$1:$B$34,2,FALSE),"Liberado")</f>
        <v>Pendente Revisão Trabalhista</v>
      </c>
    </row>
    <row r="1146" spans="1:53" s="21" customFormat="1" ht="20.100000000000001" customHeight="1" x14ac:dyDescent="0.2">
      <c r="A1146" s="12" t="s">
        <v>7935</v>
      </c>
      <c r="B1146" s="18" t="s">
        <v>278</v>
      </c>
      <c r="C1146" s="12" t="s">
        <v>466</v>
      </c>
      <c r="D1146" s="12" t="s">
        <v>473</v>
      </c>
      <c r="E1146" s="19" t="s">
        <v>5</v>
      </c>
      <c r="F1146" s="19" t="s">
        <v>2273</v>
      </c>
      <c r="G1146" s="19" t="s">
        <v>2794</v>
      </c>
      <c r="H1146" s="12" t="s">
        <v>2795</v>
      </c>
      <c r="I1146" s="20">
        <v>11924.8</v>
      </c>
      <c r="J1146" s="12" t="s">
        <v>2247</v>
      </c>
      <c r="K1146" s="12" t="s">
        <v>2796</v>
      </c>
      <c r="L1146" s="12" t="s">
        <v>2249</v>
      </c>
      <c r="M1146" s="12"/>
      <c r="N1146" s="12" t="s">
        <v>2323</v>
      </c>
      <c r="O1146" s="20">
        <v>0</v>
      </c>
      <c r="P1146" s="20">
        <v>10000</v>
      </c>
      <c r="Q1146" s="20">
        <v>0</v>
      </c>
      <c r="R1146" s="20">
        <v>0</v>
      </c>
      <c r="S1146" s="20">
        <v>800</v>
      </c>
      <c r="U1146" s="22" t="str">
        <f>IFERROR(VLOOKUP(B1146,[1]Planilha1!$A$1:$B$34,2,FALSE),"Liberado")</f>
        <v>Pendente Revisão Trabalhista</v>
      </c>
    </row>
    <row r="1147" spans="1:53" s="21" customFormat="1" ht="20.100000000000001" customHeight="1" x14ac:dyDescent="0.2">
      <c r="A1147" s="12" t="s">
        <v>7935</v>
      </c>
      <c r="B1147" s="18" t="s">
        <v>278</v>
      </c>
      <c r="C1147" s="12" t="s">
        <v>466</v>
      </c>
      <c r="D1147" s="12" t="s">
        <v>474</v>
      </c>
      <c r="E1147" s="19" t="s">
        <v>5</v>
      </c>
      <c r="F1147" s="19" t="s">
        <v>2244</v>
      </c>
      <c r="G1147" s="19" t="s">
        <v>2797</v>
      </c>
      <c r="H1147" s="12" t="s">
        <v>2798</v>
      </c>
      <c r="I1147" s="20">
        <v>752.65</v>
      </c>
      <c r="J1147" s="12" t="s">
        <v>2247</v>
      </c>
      <c r="K1147" s="12" t="s">
        <v>2799</v>
      </c>
      <c r="L1147" s="12" t="s">
        <v>2249</v>
      </c>
      <c r="M1147" s="12"/>
      <c r="N1147" s="12" t="s">
        <v>2800</v>
      </c>
      <c r="O1147" s="20">
        <v>0</v>
      </c>
      <c r="P1147" s="20">
        <v>10000</v>
      </c>
      <c r="Q1147" s="20">
        <v>0</v>
      </c>
      <c r="R1147" s="20">
        <v>0</v>
      </c>
      <c r="S1147" s="20">
        <v>1440</v>
      </c>
      <c r="U1147" s="22" t="str">
        <f>IFERROR(VLOOKUP(B1147,[1]Planilha1!$A$1:$B$34,2,FALSE),"Liberado")</f>
        <v>Pendente Revisão Trabalhista</v>
      </c>
    </row>
    <row r="1148" spans="1:53" s="21" customFormat="1" ht="20.100000000000001" customHeight="1" x14ac:dyDescent="0.2">
      <c r="A1148" s="12" t="s">
        <v>7935</v>
      </c>
      <c r="B1148" s="18" t="s">
        <v>278</v>
      </c>
      <c r="C1148" s="12" t="s">
        <v>466</v>
      </c>
      <c r="D1148" s="12" t="s">
        <v>475</v>
      </c>
      <c r="E1148" s="19" t="s">
        <v>5</v>
      </c>
      <c r="F1148" s="19" t="s">
        <v>2244</v>
      </c>
      <c r="G1148" s="19" t="s">
        <v>2801</v>
      </c>
      <c r="H1148" s="12" t="s">
        <v>2802</v>
      </c>
      <c r="I1148" s="20">
        <v>707.02</v>
      </c>
      <c r="J1148" s="12" t="s">
        <v>2325</v>
      </c>
      <c r="K1148" s="12" t="s">
        <v>2803</v>
      </c>
      <c r="L1148" s="12" t="s">
        <v>2334</v>
      </c>
      <c r="M1148" s="12"/>
      <c r="N1148" s="12" t="s">
        <v>8111</v>
      </c>
      <c r="O1148" s="20">
        <v>10000</v>
      </c>
      <c r="P1148" s="20">
        <v>0</v>
      </c>
      <c r="Q1148" s="20">
        <v>0</v>
      </c>
      <c r="R1148" s="20">
        <v>0</v>
      </c>
      <c r="S1148" s="20">
        <v>1480</v>
      </c>
      <c r="U1148" s="22" t="str">
        <f>IFERROR(VLOOKUP(B1148,[1]Planilha1!$A$1:$B$34,2,FALSE),"Liberado")</f>
        <v>Pendente Revisão Trabalhista</v>
      </c>
    </row>
    <row r="1149" spans="1:53" s="21" customFormat="1" ht="20.100000000000001" customHeight="1" x14ac:dyDescent="0.2">
      <c r="A1149" s="12" t="s">
        <v>7935</v>
      </c>
      <c r="B1149" s="18" t="s">
        <v>278</v>
      </c>
      <c r="C1149" s="12" t="s">
        <v>466</v>
      </c>
      <c r="D1149" s="12" t="s">
        <v>474</v>
      </c>
      <c r="E1149" s="19" t="s">
        <v>5</v>
      </c>
      <c r="F1149" s="19" t="s">
        <v>2244</v>
      </c>
      <c r="G1149" s="19" t="s">
        <v>2804</v>
      </c>
      <c r="H1149" s="12" t="s">
        <v>2805</v>
      </c>
      <c r="I1149" s="20">
        <v>844.02</v>
      </c>
      <c r="J1149" s="12" t="s">
        <v>2247</v>
      </c>
      <c r="K1149" s="12" t="s">
        <v>2806</v>
      </c>
      <c r="L1149" s="12" t="s">
        <v>2359</v>
      </c>
      <c r="M1149" s="12"/>
      <c r="N1149" s="12" t="s">
        <v>2323</v>
      </c>
      <c r="O1149" s="20">
        <v>0</v>
      </c>
      <c r="P1149" s="20">
        <v>15372.84</v>
      </c>
      <c r="Q1149" s="20">
        <v>0</v>
      </c>
      <c r="R1149" s="20">
        <v>0</v>
      </c>
      <c r="S1149" s="20">
        <v>1240</v>
      </c>
      <c r="U1149" s="22" t="str">
        <f>IFERROR(VLOOKUP(B1149,[1]Planilha1!$A$1:$B$34,2,FALSE),"Liberado")</f>
        <v>Pendente Revisão Trabalhista</v>
      </c>
    </row>
    <row r="1150" spans="1:53" s="21" customFormat="1" ht="20.100000000000001" customHeight="1" x14ac:dyDescent="0.2">
      <c r="A1150" s="12" t="s">
        <v>7935</v>
      </c>
      <c r="B1150" s="18" t="s">
        <v>278</v>
      </c>
      <c r="C1150" s="12" t="s">
        <v>466</v>
      </c>
      <c r="D1150" s="12" t="s">
        <v>475</v>
      </c>
      <c r="E1150" s="19" t="s">
        <v>5</v>
      </c>
      <c r="F1150" s="19" t="s">
        <v>2244</v>
      </c>
      <c r="G1150" s="19" t="s">
        <v>2807</v>
      </c>
      <c r="H1150" s="12" t="s">
        <v>2802</v>
      </c>
      <c r="I1150" s="20">
        <v>707.02</v>
      </c>
      <c r="J1150" s="12" t="s">
        <v>2325</v>
      </c>
      <c r="K1150" s="12" t="s">
        <v>2808</v>
      </c>
      <c r="L1150" s="12" t="s">
        <v>2713</v>
      </c>
      <c r="M1150" s="12"/>
      <c r="N1150" s="12" t="s">
        <v>8111</v>
      </c>
      <c r="O1150" s="20">
        <v>10000</v>
      </c>
      <c r="P1150" s="20">
        <v>0</v>
      </c>
      <c r="Q1150" s="20">
        <v>0</v>
      </c>
      <c r="R1150" s="20">
        <v>0</v>
      </c>
      <c r="S1150" s="20">
        <v>1360</v>
      </c>
      <c r="U1150" s="22" t="str">
        <f>IFERROR(VLOOKUP(B1150,[1]Planilha1!$A$1:$B$34,2,FALSE),"Liberado")</f>
        <v>Pendente Revisão Trabalhista</v>
      </c>
    </row>
    <row r="1151" spans="1:53" s="21" customFormat="1" ht="20.100000000000001" customHeight="1" x14ac:dyDescent="0.2">
      <c r="A1151" s="12" t="s">
        <v>7935</v>
      </c>
      <c r="B1151" s="18" t="s">
        <v>278</v>
      </c>
      <c r="C1151" s="12" t="s">
        <v>466</v>
      </c>
      <c r="D1151" s="12" t="s">
        <v>474</v>
      </c>
      <c r="E1151" s="19" t="s">
        <v>5</v>
      </c>
      <c r="F1151" s="19" t="s">
        <v>2244</v>
      </c>
      <c r="G1151" s="19" t="s">
        <v>2809</v>
      </c>
      <c r="H1151" s="12" t="s">
        <v>2798</v>
      </c>
      <c r="I1151" s="20">
        <v>752.65</v>
      </c>
      <c r="J1151" s="12" t="s">
        <v>2247</v>
      </c>
      <c r="K1151" s="12" t="s">
        <v>2810</v>
      </c>
      <c r="L1151" s="12" t="s">
        <v>2249</v>
      </c>
      <c r="M1151" s="12"/>
      <c r="N1151" s="12" t="s">
        <v>2811</v>
      </c>
      <c r="O1151" s="20">
        <v>0</v>
      </c>
      <c r="P1151" s="20">
        <v>10000</v>
      </c>
      <c r="Q1151" s="20">
        <v>0</v>
      </c>
      <c r="R1151" s="20">
        <v>0</v>
      </c>
      <c r="S1151" s="20">
        <v>1400</v>
      </c>
      <c r="U1151" s="22" t="str">
        <f>IFERROR(VLOOKUP(B1151,[1]Planilha1!$A$1:$B$34,2,FALSE),"Liberado")</f>
        <v>Pendente Revisão Trabalhista</v>
      </c>
    </row>
    <row r="1152" spans="1:53" s="21" customFormat="1" ht="20.100000000000001" customHeight="1" x14ac:dyDescent="0.2">
      <c r="A1152" s="12" t="s">
        <v>7935</v>
      </c>
      <c r="B1152" s="18" t="s">
        <v>278</v>
      </c>
      <c r="C1152" s="12" t="s">
        <v>466</v>
      </c>
      <c r="D1152" s="12" t="s">
        <v>475</v>
      </c>
      <c r="E1152" s="19" t="s">
        <v>5</v>
      </c>
      <c r="F1152" s="19" t="s">
        <v>2244</v>
      </c>
      <c r="G1152" s="19" t="s">
        <v>2812</v>
      </c>
      <c r="H1152" s="12" t="s">
        <v>2802</v>
      </c>
      <c r="I1152" s="20">
        <v>707.02</v>
      </c>
      <c r="J1152" s="12" t="s">
        <v>2325</v>
      </c>
      <c r="K1152" s="12" t="s">
        <v>2813</v>
      </c>
      <c r="L1152" s="12" t="s">
        <v>2260</v>
      </c>
      <c r="M1152" s="12"/>
      <c r="N1152" s="12" t="s">
        <v>7927</v>
      </c>
      <c r="O1152" s="20">
        <v>0</v>
      </c>
      <c r="P1152" s="20">
        <v>10000</v>
      </c>
      <c r="Q1152" s="20">
        <v>0</v>
      </c>
      <c r="R1152" s="20">
        <v>0</v>
      </c>
      <c r="S1152" s="20">
        <v>1080</v>
      </c>
      <c r="U1152" s="22" t="str">
        <f>IFERROR(VLOOKUP(B1152,[1]Planilha1!$A$1:$B$34,2,FALSE),"Liberado")</f>
        <v>Pendente Revisão Trabalhista</v>
      </c>
    </row>
    <row r="1153" spans="1:21" s="21" customFormat="1" ht="20.100000000000001" customHeight="1" x14ac:dyDescent="0.2">
      <c r="A1153" s="12" t="s">
        <v>7935</v>
      </c>
      <c r="B1153" s="18" t="s">
        <v>278</v>
      </c>
      <c r="C1153" s="12" t="s">
        <v>466</v>
      </c>
      <c r="D1153" s="12" t="s">
        <v>481</v>
      </c>
      <c r="E1153" s="19" t="s">
        <v>5</v>
      </c>
      <c r="F1153" s="19" t="s">
        <v>2244</v>
      </c>
      <c r="G1153" s="19" t="s">
        <v>2832</v>
      </c>
      <c r="H1153" s="12" t="s">
        <v>2833</v>
      </c>
      <c r="I1153" s="20">
        <v>7997.5</v>
      </c>
      <c r="J1153" s="12" t="s">
        <v>2247</v>
      </c>
      <c r="K1153" s="12" t="s">
        <v>2834</v>
      </c>
      <c r="L1153" s="12" t="s">
        <v>2249</v>
      </c>
      <c r="M1153" s="12"/>
      <c r="N1153" s="12" t="s">
        <v>2323</v>
      </c>
      <c r="O1153" s="20">
        <v>0</v>
      </c>
      <c r="P1153" s="20">
        <v>10000</v>
      </c>
      <c r="Q1153" s="20">
        <v>0</v>
      </c>
      <c r="R1153" s="20">
        <v>0</v>
      </c>
      <c r="S1153" s="20">
        <v>800</v>
      </c>
      <c r="U1153" s="22" t="str">
        <f>IFERROR(VLOOKUP(B1153,[1]Planilha1!$A$1:$B$34,2,FALSE),"Liberado")</f>
        <v>Pendente Revisão Trabalhista</v>
      </c>
    </row>
    <row r="1154" spans="1:21" s="21" customFormat="1" ht="20.100000000000001" customHeight="1" x14ac:dyDescent="0.2">
      <c r="A1154" s="12" t="s">
        <v>7935</v>
      </c>
      <c r="B1154" s="18" t="s">
        <v>278</v>
      </c>
      <c r="C1154" s="12" t="s">
        <v>466</v>
      </c>
      <c r="D1154" s="12" t="s">
        <v>492</v>
      </c>
      <c r="E1154" s="19" t="s">
        <v>5</v>
      </c>
      <c r="F1154" s="19" t="s">
        <v>2452</v>
      </c>
      <c r="G1154" s="19" t="s">
        <v>2868</v>
      </c>
      <c r="H1154" s="12" t="s">
        <v>2869</v>
      </c>
      <c r="I1154" s="20">
        <v>3500</v>
      </c>
      <c r="J1154" s="12" t="s">
        <v>2325</v>
      </c>
      <c r="K1154" s="12" t="s">
        <v>2870</v>
      </c>
      <c r="L1154" s="12" t="s">
        <v>2871</v>
      </c>
      <c r="M1154" s="12"/>
      <c r="N1154" s="12" t="s">
        <v>7927</v>
      </c>
      <c r="O1154" s="20">
        <v>0</v>
      </c>
      <c r="P1154" s="20">
        <v>0</v>
      </c>
      <c r="Q1154" s="20">
        <v>0</v>
      </c>
      <c r="R1154" s="20">
        <v>0</v>
      </c>
      <c r="S1154" s="20">
        <v>400</v>
      </c>
      <c r="U1154" s="22" t="str">
        <f>IFERROR(VLOOKUP(B1154,[1]Planilha1!$A$1:$B$34,2,FALSE),"Liberado")</f>
        <v>Pendente Revisão Trabalhista</v>
      </c>
    </row>
    <row r="1155" spans="1:21" s="21" customFormat="1" ht="20.100000000000001" customHeight="1" x14ac:dyDescent="0.2">
      <c r="A1155" s="12" t="s">
        <v>7935</v>
      </c>
      <c r="B1155" s="18" t="s">
        <v>278</v>
      </c>
      <c r="C1155" s="12" t="s">
        <v>318</v>
      </c>
      <c r="D1155" s="12" t="s">
        <v>495</v>
      </c>
      <c r="E1155" s="19" t="s">
        <v>5</v>
      </c>
      <c r="F1155" s="19" t="s">
        <v>2881</v>
      </c>
      <c r="G1155" s="19" t="s">
        <v>2882</v>
      </c>
      <c r="H1155" s="12" t="s">
        <v>2883</v>
      </c>
      <c r="I1155" s="20">
        <v>1295.5</v>
      </c>
      <c r="J1155" s="12" t="s">
        <v>2247</v>
      </c>
      <c r="K1155" s="12" t="s">
        <v>2884</v>
      </c>
      <c r="L1155" s="12" t="s">
        <v>8231</v>
      </c>
      <c r="M1155" s="12"/>
      <c r="N1155" s="12" t="s">
        <v>2885</v>
      </c>
      <c r="O1155" s="20">
        <v>0</v>
      </c>
      <c r="P1155" s="20">
        <v>10000</v>
      </c>
      <c r="Q1155" s="20">
        <v>0</v>
      </c>
      <c r="R1155" s="20">
        <v>0</v>
      </c>
      <c r="S1155" s="20">
        <v>912</v>
      </c>
      <c r="U1155" s="22" t="str">
        <f>IFERROR(VLOOKUP(B1155,[1]Planilha1!$A$1:$B$34,2,FALSE),"Liberado")</f>
        <v>Pendente Revisão Trabalhista</v>
      </c>
    </row>
    <row r="1156" spans="1:21" s="21" customFormat="1" ht="20.100000000000001" customHeight="1" x14ac:dyDescent="0.2">
      <c r="A1156" s="12" t="s">
        <v>7935</v>
      </c>
      <c r="B1156" s="18" t="s">
        <v>278</v>
      </c>
      <c r="C1156" s="12" t="s">
        <v>318</v>
      </c>
      <c r="D1156" s="12" t="s">
        <v>496</v>
      </c>
      <c r="E1156" s="19" t="s">
        <v>5</v>
      </c>
      <c r="F1156" s="19" t="s">
        <v>14</v>
      </c>
      <c r="G1156" s="19" t="s">
        <v>2886</v>
      </c>
      <c r="H1156" s="12" t="s">
        <v>2887</v>
      </c>
      <c r="I1156" s="20">
        <v>1223.5</v>
      </c>
      <c r="J1156" s="12" t="s">
        <v>2325</v>
      </c>
      <c r="K1156" s="12" t="s">
        <v>2888</v>
      </c>
      <c r="L1156" s="12" t="s">
        <v>2672</v>
      </c>
      <c r="M1156" s="12"/>
      <c r="N1156" s="12" t="s">
        <v>7927</v>
      </c>
      <c r="O1156" s="20">
        <v>0</v>
      </c>
      <c r="P1156" s="20">
        <v>300</v>
      </c>
      <c r="Q1156" s="20">
        <v>0</v>
      </c>
      <c r="R1156" s="20">
        <v>0</v>
      </c>
      <c r="S1156" s="20">
        <v>1920</v>
      </c>
      <c r="U1156" s="22" t="str">
        <f>IFERROR(VLOOKUP(B1156,[1]Planilha1!$A$1:$B$34,2,FALSE),"Liberado")</f>
        <v>Pendente Revisão Trabalhista</v>
      </c>
    </row>
    <row r="1157" spans="1:21" s="21" customFormat="1" ht="20.100000000000001" customHeight="1" x14ac:dyDescent="0.2">
      <c r="A1157" s="12" t="s">
        <v>7935</v>
      </c>
      <c r="B1157" s="18" t="s">
        <v>278</v>
      </c>
      <c r="C1157" s="12" t="s">
        <v>318</v>
      </c>
      <c r="D1157" s="12" t="s">
        <v>499</v>
      </c>
      <c r="E1157" s="19" t="s">
        <v>5</v>
      </c>
      <c r="F1157" s="19" t="s">
        <v>2244</v>
      </c>
      <c r="G1157" s="19" t="s">
        <v>2897</v>
      </c>
      <c r="H1157" s="12" t="s">
        <v>2898</v>
      </c>
      <c r="I1157" s="20">
        <v>16950</v>
      </c>
      <c r="J1157" s="12" t="s">
        <v>2247</v>
      </c>
      <c r="K1157" s="12" t="s">
        <v>2899</v>
      </c>
      <c r="L1157" s="12" t="s">
        <v>2359</v>
      </c>
      <c r="M1157" s="12"/>
      <c r="N1157" s="12" t="s">
        <v>2900</v>
      </c>
      <c r="O1157" s="20">
        <v>0</v>
      </c>
      <c r="P1157" s="20">
        <v>10000</v>
      </c>
      <c r="Q1157" s="20">
        <v>0</v>
      </c>
      <c r="R1157" s="20">
        <v>0</v>
      </c>
      <c r="S1157" s="20">
        <v>1760</v>
      </c>
      <c r="U1157" s="22" t="str">
        <f>IFERROR(VLOOKUP(B1157,[1]Planilha1!$A$1:$B$34,2,FALSE),"Liberado")</f>
        <v>Pendente Revisão Trabalhista</v>
      </c>
    </row>
    <row r="1158" spans="1:21" s="21" customFormat="1" ht="20.100000000000001" customHeight="1" x14ac:dyDescent="0.2">
      <c r="A1158" s="12" t="s">
        <v>7935</v>
      </c>
      <c r="B1158" s="18" t="s">
        <v>278</v>
      </c>
      <c r="C1158" s="12" t="s">
        <v>318</v>
      </c>
      <c r="D1158" s="12" t="s">
        <v>501</v>
      </c>
      <c r="E1158" s="19" t="s">
        <v>5</v>
      </c>
      <c r="F1158" s="19" t="s">
        <v>2355</v>
      </c>
      <c r="G1158" s="19" t="s">
        <v>2906</v>
      </c>
      <c r="H1158" s="12" t="s">
        <v>2887</v>
      </c>
      <c r="I1158" s="20">
        <v>1420.5</v>
      </c>
      <c r="J1158" s="12" t="s">
        <v>2247</v>
      </c>
      <c r="K1158" s="12" t="s">
        <v>2907</v>
      </c>
      <c r="L1158" s="12" t="s">
        <v>2249</v>
      </c>
      <c r="M1158" s="12"/>
      <c r="N1158" s="12" t="s">
        <v>2908</v>
      </c>
      <c r="O1158" s="20">
        <v>0</v>
      </c>
      <c r="P1158" s="20">
        <v>8000</v>
      </c>
      <c r="Q1158" s="20">
        <v>0</v>
      </c>
      <c r="R1158" s="20">
        <v>0</v>
      </c>
      <c r="S1158" s="20">
        <v>1120</v>
      </c>
      <c r="U1158" s="22" t="str">
        <f>IFERROR(VLOOKUP(B1158,[1]Planilha1!$A$1:$B$34,2,FALSE),"Liberado")</f>
        <v>Pendente Revisão Trabalhista</v>
      </c>
    </row>
    <row r="1159" spans="1:21" s="21" customFormat="1" ht="20.100000000000001" customHeight="1" x14ac:dyDescent="0.2">
      <c r="A1159" s="12" t="s">
        <v>7935</v>
      </c>
      <c r="B1159" s="18" t="s">
        <v>278</v>
      </c>
      <c r="C1159" s="12" t="s">
        <v>318</v>
      </c>
      <c r="D1159" s="12" t="s">
        <v>503</v>
      </c>
      <c r="E1159" s="19" t="s">
        <v>5</v>
      </c>
      <c r="F1159" s="19" t="s">
        <v>2273</v>
      </c>
      <c r="G1159" s="19" t="s">
        <v>2915</v>
      </c>
      <c r="H1159" s="12" t="s">
        <v>2898</v>
      </c>
      <c r="I1159" s="20">
        <v>10000</v>
      </c>
      <c r="J1159" s="12" t="s">
        <v>2247</v>
      </c>
      <c r="K1159" s="12" t="s">
        <v>2916</v>
      </c>
      <c r="L1159" s="12" t="s">
        <v>8027</v>
      </c>
      <c r="M1159" s="12" t="s">
        <v>8252</v>
      </c>
      <c r="N1159" s="12" t="s">
        <v>2917</v>
      </c>
      <c r="O1159" s="20">
        <v>0</v>
      </c>
      <c r="P1159" s="20">
        <v>10000</v>
      </c>
      <c r="Q1159" s="20">
        <v>0</v>
      </c>
      <c r="R1159" s="20">
        <v>0</v>
      </c>
      <c r="S1159" s="20">
        <v>720</v>
      </c>
      <c r="U1159" s="22" t="str">
        <f>IFERROR(VLOOKUP(B1159,[1]Planilha1!$A$1:$B$34,2,FALSE),"Liberado")</f>
        <v>Pendente Revisão Trabalhista</v>
      </c>
    </row>
    <row r="1160" spans="1:21" s="21" customFormat="1" ht="20.100000000000001" customHeight="1" x14ac:dyDescent="0.2">
      <c r="A1160" s="12" t="s">
        <v>7935</v>
      </c>
      <c r="B1160" s="18" t="s">
        <v>278</v>
      </c>
      <c r="C1160" s="12" t="s">
        <v>318</v>
      </c>
      <c r="D1160" s="12" t="s">
        <v>504</v>
      </c>
      <c r="E1160" s="19" t="s">
        <v>5</v>
      </c>
      <c r="F1160" s="19" t="s">
        <v>2434</v>
      </c>
      <c r="G1160" s="19" t="s">
        <v>2918</v>
      </c>
      <c r="H1160" s="12" t="s">
        <v>2919</v>
      </c>
      <c r="I1160" s="20">
        <v>21918.95</v>
      </c>
      <c r="J1160" s="12" t="s">
        <v>2247</v>
      </c>
      <c r="K1160" s="12" t="s">
        <v>2920</v>
      </c>
      <c r="L1160" s="12" t="s">
        <v>2249</v>
      </c>
      <c r="M1160" s="12"/>
      <c r="N1160" s="12" t="s">
        <v>2921</v>
      </c>
      <c r="O1160" s="20">
        <v>0</v>
      </c>
      <c r="P1160" s="20">
        <v>0</v>
      </c>
      <c r="Q1160" s="20">
        <v>0</v>
      </c>
      <c r="R1160" s="20">
        <v>0</v>
      </c>
      <c r="S1160" s="20">
        <v>560</v>
      </c>
      <c r="U1160" s="22" t="str">
        <f>IFERROR(VLOOKUP(B1160,[1]Planilha1!$A$1:$B$34,2,FALSE),"Liberado")</f>
        <v>Pendente Revisão Trabalhista</v>
      </c>
    </row>
    <row r="1161" spans="1:21" s="21" customFormat="1" ht="20.100000000000001" customHeight="1" x14ac:dyDescent="0.2">
      <c r="A1161" s="12" t="s">
        <v>7935</v>
      </c>
      <c r="B1161" s="18" t="s">
        <v>278</v>
      </c>
      <c r="C1161" s="12" t="s">
        <v>318</v>
      </c>
      <c r="D1161" s="12" t="s">
        <v>507</v>
      </c>
      <c r="E1161" s="19" t="s">
        <v>5</v>
      </c>
      <c r="F1161" s="19" t="s">
        <v>2244</v>
      </c>
      <c r="G1161" s="19" t="s">
        <v>2926</v>
      </c>
      <c r="H1161" s="12" t="s">
        <v>2887</v>
      </c>
      <c r="I1161" s="20">
        <v>8260</v>
      </c>
      <c r="J1161" s="12" t="s">
        <v>2247</v>
      </c>
      <c r="K1161" s="12" t="s">
        <v>2927</v>
      </c>
      <c r="L1161" s="12" t="s">
        <v>2249</v>
      </c>
      <c r="M1161" s="12"/>
      <c r="N1161" s="12" t="s">
        <v>2323</v>
      </c>
      <c r="O1161" s="20">
        <v>0</v>
      </c>
      <c r="P1161" s="20">
        <v>8000</v>
      </c>
      <c r="Q1161" s="20">
        <v>0</v>
      </c>
      <c r="R1161" s="20">
        <v>0</v>
      </c>
      <c r="S1161" s="20">
        <v>440</v>
      </c>
      <c r="U1161" s="22" t="str">
        <f>IFERROR(VLOOKUP(B1161,[1]Planilha1!$A$1:$B$34,2,FALSE),"Liberado")</f>
        <v>Pendente Revisão Trabalhista</v>
      </c>
    </row>
    <row r="1162" spans="1:21" s="21" customFormat="1" ht="20.100000000000001" customHeight="1" x14ac:dyDescent="0.2">
      <c r="A1162" s="12" t="s">
        <v>7935</v>
      </c>
      <c r="B1162" s="18" t="s">
        <v>278</v>
      </c>
      <c r="C1162" s="12" t="s">
        <v>320</v>
      </c>
      <c r="D1162" s="12" t="s">
        <v>516</v>
      </c>
      <c r="E1162" s="19" t="s">
        <v>5</v>
      </c>
      <c r="F1162" s="19" t="s">
        <v>2244</v>
      </c>
      <c r="G1162" s="19" t="s">
        <v>2961</v>
      </c>
      <c r="H1162" s="12" t="s">
        <v>2898</v>
      </c>
      <c r="I1162" s="20">
        <v>6810.25</v>
      </c>
      <c r="J1162" s="12" t="s">
        <v>2247</v>
      </c>
      <c r="K1162" s="12" t="s">
        <v>2962</v>
      </c>
      <c r="L1162" s="12" t="s">
        <v>7978</v>
      </c>
      <c r="M1162" s="12"/>
      <c r="N1162" s="12" t="s">
        <v>2963</v>
      </c>
      <c r="O1162" s="20">
        <v>0</v>
      </c>
      <c r="P1162" s="20">
        <v>15000</v>
      </c>
      <c r="Q1162" s="20">
        <v>0</v>
      </c>
      <c r="R1162" s="20">
        <v>0</v>
      </c>
      <c r="S1162" s="20">
        <v>680</v>
      </c>
      <c r="U1162" s="22" t="str">
        <f>IFERROR(VLOOKUP(B1162,[1]Planilha1!$A$1:$B$34,2,FALSE),"Liberado")</f>
        <v>Pendente Revisão Trabalhista</v>
      </c>
    </row>
    <row r="1163" spans="1:21" s="21" customFormat="1" ht="20.100000000000001" customHeight="1" x14ac:dyDescent="0.2">
      <c r="A1163" s="12" t="s">
        <v>7935</v>
      </c>
      <c r="B1163" s="18" t="s">
        <v>278</v>
      </c>
      <c r="C1163" s="12" t="s">
        <v>519</v>
      </c>
      <c r="D1163" s="12" t="s">
        <v>520</v>
      </c>
      <c r="E1163" s="19" t="s">
        <v>5</v>
      </c>
      <c r="F1163" s="19" t="s">
        <v>2355</v>
      </c>
      <c r="G1163" s="19" t="s">
        <v>2971</v>
      </c>
      <c r="H1163" s="12" t="s">
        <v>2972</v>
      </c>
      <c r="I1163" s="20">
        <v>1280</v>
      </c>
      <c r="J1163" s="12" t="s">
        <v>2325</v>
      </c>
      <c r="K1163" s="12" t="s">
        <v>2973</v>
      </c>
      <c r="L1163" s="12" t="s">
        <v>2672</v>
      </c>
      <c r="M1163" s="12"/>
      <c r="N1163" s="12" t="s">
        <v>7927</v>
      </c>
      <c r="O1163" s="20">
        <v>0</v>
      </c>
      <c r="P1163" s="20">
        <v>10000</v>
      </c>
      <c r="Q1163" s="20">
        <v>0</v>
      </c>
      <c r="R1163" s="20">
        <v>0</v>
      </c>
      <c r="S1163" s="20">
        <v>1920</v>
      </c>
      <c r="U1163" s="22" t="str">
        <f>IFERROR(VLOOKUP(B1163,[1]Planilha1!$A$1:$B$34,2,FALSE),"Liberado")</f>
        <v>Pendente Revisão Trabalhista</v>
      </c>
    </row>
    <row r="1164" spans="1:21" s="21" customFormat="1" ht="20.100000000000001" customHeight="1" x14ac:dyDescent="0.2">
      <c r="A1164" s="12" t="s">
        <v>7935</v>
      </c>
      <c r="B1164" s="18" t="s">
        <v>278</v>
      </c>
      <c r="C1164" s="12" t="s">
        <v>519</v>
      </c>
      <c r="D1164" s="12" t="s">
        <v>522</v>
      </c>
      <c r="E1164" s="19" t="s">
        <v>5</v>
      </c>
      <c r="F1164" s="19" t="s">
        <v>2244</v>
      </c>
      <c r="G1164" s="19" t="s">
        <v>2977</v>
      </c>
      <c r="H1164" s="12" t="s">
        <v>2978</v>
      </c>
      <c r="I1164" s="20">
        <v>30000</v>
      </c>
      <c r="J1164" s="12" t="s">
        <v>2325</v>
      </c>
      <c r="K1164" s="12" t="s">
        <v>2979</v>
      </c>
      <c r="L1164" s="12" t="s">
        <v>7926</v>
      </c>
      <c r="M1164" s="12"/>
      <c r="N1164" s="12" t="s">
        <v>7927</v>
      </c>
      <c r="O1164" s="20">
        <v>0</v>
      </c>
      <c r="P1164" s="20">
        <v>10000</v>
      </c>
      <c r="Q1164" s="20">
        <v>0</v>
      </c>
      <c r="R1164" s="20">
        <v>0</v>
      </c>
      <c r="S1164" s="20">
        <v>1560</v>
      </c>
      <c r="U1164" s="22" t="str">
        <f>IFERROR(VLOOKUP(B1164,[1]Planilha1!$A$1:$B$34,2,FALSE),"Liberado")</f>
        <v>Pendente Revisão Trabalhista</v>
      </c>
    </row>
    <row r="1165" spans="1:21" s="21" customFormat="1" ht="20.100000000000001" customHeight="1" x14ac:dyDescent="0.2">
      <c r="A1165" s="12" t="s">
        <v>7935</v>
      </c>
      <c r="B1165" s="18" t="s">
        <v>278</v>
      </c>
      <c r="C1165" s="12" t="s">
        <v>519</v>
      </c>
      <c r="D1165" s="12" t="s">
        <v>8320</v>
      </c>
      <c r="E1165" s="19" t="s">
        <v>5</v>
      </c>
      <c r="F1165" s="19" t="s">
        <v>2244</v>
      </c>
      <c r="G1165" s="19" t="s">
        <v>8321</v>
      </c>
      <c r="H1165" s="12" t="s">
        <v>2646</v>
      </c>
      <c r="I1165" s="20">
        <v>18740</v>
      </c>
      <c r="J1165" s="12" t="s">
        <v>2247</v>
      </c>
      <c r="K1165" s="12" t="s">
        <v>8322</v>
      </c>
      <c r="L1165" s="12" t="s">
        <v>2326</v>
      </c>
      <c r="M1165" s="12"/>
      <c r="N1165" s="12" t="s">
        <v>8323</v>
      </c>
      <c r="O1165" s="20">
        <v>0</v>
      </c>
      <c r="P1165" s="20">
        <v>10000</v>
      </c>
      <c r="Q1165" s="20">
        <v>0</v>
      </c>
      <c r="R1165" s="20">
        <v>0</v>
      </c>
      <c r="S1165" s="20">
        <v>64</v>
      </c>
      <c r="U1165" s="22" t="str">
        <f>IFERROR(VLOOKUP(B1165,[1]Planilha1!$A$1:$B$34,2,FALSE),"Liberado")</f>
        <v>Pendente Revisão Trabalhista</v>
      </c>
    </row>
    <row r="1166" spans="1:21" s="21" customFormat="1" ht="20.100000000000001" customHeight="1" x14ac:dyDescent="0.2">
      <c r="A1166" s="12" t="s">
        <v>7935</v>
      </c>
      <c r="B1166" s="18" t="s">
        <v>278</v>
      </c>
      <c r="C1166" s="12" t="s">
        <v>534</v>
      </c>
      <c r="D1166" s="12" t="s">
        <v>543</v>
      </c>
      <c r="E1166" s="19" t="s">
        <v>5</v>
      </c>
      <c r="F1166" s="19" t="s">
        <v>2324</v>
      </c>
      <c r="G1166" s="19" t="s">
        <v>3044</v>
      </c>
      <c r="H1166" s="12" t="s">
        <v>2898</v>
      </c>
      <c r="I1166" s="20">
        <v>3472.27</v>
      </c>
      <c r="J1166" s="12" t="s">
        <v>2325</v>
      </c>
      <c r="K1166" s="12" t="s">
        <v>3045</v>
      </c>
      <c r="L1166" s="12" t="s">
        <v>2260</v>
      </c>
      <c r="M1166" s="12"/>
      <c r="N1166" s="12" t="s">
        <v>7927</v>
      </c>
      <c r="O1166" s="20">
        <v>0</v>
      </c>
      <c r="P1166" s="20">
        <v>0</v>
      </c>
      <c r="Q1166" s="20">
        <v>0</v>
      </c>
      <c r="R1166" s="20">
        <v>0</v>
      </c>
      <c r="S1166" s="20">
        <v>1120</v>
      </c>
      <c r="U1166" s="22" t="str">
        <f>IFERROR(VLOOKUP(B1166,[1]Planilha1!$A$1:$B$34,2,FALSE),"Liberado")</f>
        <v>Pendente Revisão Trabalhista</v>
      </c>
    </row>
    <row r="1167" spans="1:21" s="21" customFormat="1" ht="20.100000000000001" customHeight="1" x14ac:dyDescent="0.2">
      <c r="A1167" s="12" t="s">
        <v>7935</v>
      </c>
      <c r="B1167" s="18" t="s">
        <v>278</v>
      </c>
      <c r="C1167" s="12" t="s">
        <v>634</v>
      </c>
      <c r="D1167" s="12" t="s">
        <v>8449</v>
      </c>
      <c r="E1167" s="19" t="s">
        <v>5</v>
      </c>
      <c r="F1167" s="19" t="s">
        <v>2244</v>
      </c>
      <c r="G1167" s="19" t="s">
        <v>8450</v>
      </c>
      <c r="H1167" s="12" t="s">
        <v>2847</v>
      </c>
      <c r="I1167" s="20">
        <v>9370</v>
      </c>
      <c r="J1167" s="12" t="s">
        <v>2247</v>
      </c>
      <c r="K1167" s="12" t="s">
        <v>8451</v>
      </c>
      <c r="L1167" s="12" t="s">
        <v>8027</v>
      </c>
      <c r="M1167" s="12"/>
      <c r="N1167" s="12" t="s">
        <v>8452</v>
      </c>
      <c r="O1167" s="20">
        <v>0</v>
      </c>
      <c r="P1167" s="20">
        <v>10000</v>
      </c>
      <c r="Q1167" s="20">
        <v>0</v>
      </c>
      <c r="R1167" s="20">
        <v>0</v>
      </c>
      <c r="S1167" s="20">
        <v>64</v>
      </c>
      <c r="U1167" s="22" t="str">
        <f>IFERROR(VLOOKUP(B1167,[1]Planilha1!$A$1:$B$34,2,FALSE),"Liberado")</f>
        <v>Pendente Revisão Trabalhista</v>
      </c>
    </row>
    <row r="1168" spans="1:21" s="21" customFormat="1" ht="20.100000000000001" customHeight="1" x14ac:dyDescent="0.2">
      <c r="A1168" s="12" t="s">
        <v>7935</v>
      </c>
      <c r="B1168" s="18" t="s">
        <v>278</v>
      </c>
      <c r="C1168" s="12" t="s">
        <v>671</v>
      </c>
      <c r="D1168" s="12" t="s">
        <v>8483</v>
      </c>
      <c r="E1168" s="19" t="s">
        <v>5</v>
      </c>
      <c r="F1168" s="19" t="s">
        <v>2324</v>
      </c>
      <c r="G1168" s="19" t="s">
        <v>8484</v>
      </c>
      <c r="H1168" s="12" t="s">
        <v>8485</v>
      </c>
      <c r="I1168" s="20">
        <v>3345.58</v>
      </c>
      <c r="J1168" s="12" t="s">
        <v>2247</v>
      </c>
      <c r="K1168" s="12" t="s">
        <v>8486</v>
      </c>
      <c r="L1168" s="12" t="s">
        <v>2288</v>
      </c>
      <c r="M1168" s="12" t="s">
        <v>8487</v>
      </c>
      <c r="N1168" s="12" t="s">
        <v>8488</v>
      </c>
      <c r="O1168" s="20">
        <v>0</v>
      </c>
      <c r="P1168" s="20">
        <v>0</v>
      </c>
      <c r="Q1168" s="20">
        <v>0</v>
      </c>
      <c r="R1168" s="20">
        <v>0</v>
      </c>
      <c r="S1168" s="20">
        <v>0</v>
      </c>
      <c r="U1168" s="22" t="str">
        <f>IFERROR(VLOOKUP(B1168,[1]Planilha1!$A$1:$B$34,2,FALSE),"Liberado")</f>
        <v>Pendente Revisão Trabalhista</v>
      </c>
    </row>
    <row r="1169" spans="1:21" s="21" customFormat="1" ht="20.100000000000001" customHeight="1" x14ac:dyDescent="0.2">
      <c r="A1169" s="12" t="s">
        <v>7935</v>
      </c>
      <c r="B1169" s="18" t="s">
        <v>278</v>
      </c>
      <c r="C1169" s="12" t="s">
        <v>689</v>
      </c>
      <c r="D1169" s="12" t="s">
        <v>8505</v>
      </c>
      <c r="E1169" s="19" t="s">
        <v>5</v>
      </c>
      <c r="F1169" s="19" t="s">
        <v>8004</v>
      </c>
      <c r="G1169" s="19" t="s">
        <v>8506</v>
      </c>
      <c r="H1169" s="12" t="s">
        <v>8507</v>
      </c>
      <c r="I1169" s="20">
        <v>4963.8</v>
      </c>
      <c r="J1169" s="12" t="s">
        <v>2264</v>
      </c>
      <c r="K1169" s="12" t="s">
        <v>8508</v>
      </c>
      <c r="L1169" s="12" t="s">
        <v>2334</v>
      </c>
      <c r="M1169" s="12"/>
      <c r="N1169" s="12" t="s">
        <v>2657</v>
      </c>
      <c r="O1169" s="20">
        <v>15000</v>
      </c>
      <c r="P1169" s="20">
        <v>0</v>
      </c>
      <c r="Q1169" s="20">
        <v>0</v>
      </c>
      <c r="R1169" s="20">
        <v>0</v>
      </c>
      <c r="S1169" s="20">
        <v>912</v>
      </c>
      <c r="U1169" s="22" t="str">
        <f>IFERROR(VLOOKUP(B1169,[1]Planilha1!$A$1:$B$34,2,FALSE),"Liberado")</f>
        <v>Pendente Revisão Trabalhista</v>
      </c>
    </row>
    <row r="1170" spans="1:21" s="21" customFormat="1" ht="20.100000000000001" customHeight="1" x14ac:dyDescent="0.2">
      <c r="A1170" s="12" t="s">
        <v>7935</v>
      </c>
      <c r="B1170" s="18" t="s">
        <v>278</v>
      </c>
      <c r="C1170" s="12" t="s">
        <v>320</v>
      </c>
      <c r="D1170" s="12" t="s">
        <v>938</v>
      </c>
      <c r="E1170" s="19" t="s">
        <v>5</v>
      </c>
      <c r="F1170" s="19" t="s">
        <v>2244</v>
      </c>
      <c r="G1170" s="19" t="s">
        <v>4138</v>
      </c>
      <c r="H1170" s="12" t="s">
        <v>4139</v>
      </c>
      <c r="I1170" s="20">
        <v>1278</v>
      </c>
      <c r="J1170" s="12" t="s">
        <v>2247</v>
      </c>
      <c r="K1170" s="12" t="s">
        <v>4140</v>
      </c>
      <c r="L1170" s="12" t="s">
        <v>2334</v>
      </c>
      <c r="M1170" s="12"/>
      <c r="N1170" s="12" t="s">
        <v>2323</v>
      </c>
      <c r="O1170" s="23">
        <v>0</v>
      </c>
      <c r="P1170" s="23">
        <v>15000</v>
      </c>
      <c r="Q1170" s="23">
        <v>0</v>
      </c>
      <c r="R1170" s="24">
        <v>0</v>
      </c>
      <c r="S1170" s="25">
        <v>1080</v>
      </c>
      <c r="U1170" s="22" t="str">
        <f>IFERROR(VLOOKUP(B1170,[1]Planilha1!$A$1:$B$34,2,FALSE),"Liberado")</f>
        <v>Pendente Revisão Trabalhista</v>
      </c>
    </row>
    <row r="1171" spans="1:21" s="21" customFormat="1" ht="20.100000000000001" customHeight="1" x14ac:dyDescent="0.2">
      <c r="A1171" s="12" t="s">
        <v>7935</v>
      </c>
      <c r="B1171" s="18" t="s">
        <v>278</v>
      </c>
      <c r="C1171" s="12" t="s">
        <v>689</v>
      </c>
      <c r="D1171" s="12" t="s">
        <v>8916</v>
      </c>
      <c r="E1171" s="19" t="s">
        <v>5</v>
      </c>
      <c r="F1171" s="19" t="s">
        <v>2273</v>
      </c>
      <c r="G1171" s="19" t="s">
        <v>7799</v>
      </c>
      <c r="H1171" s="12" t="s">
        <v>4116</v>
      </c>
      <c r="I1171" s="20">
        <v>10000</v>
      </c>
      <c r="J1171" s="12" t="s">
        <v>2247</v>
      </c>
      <c r="K1171" s="12" t="s">
        <v>8917</v>
      </c>
      <c r="L1171" s="12" t="s">
        <v>8726</v>
      </c>
      <c r="M1171" s="12"/>
      <c r="N1171" s="12" t="s">
        <v>8918</v>
      </c>
      <c r="O1171" s="23">
        <v>0</v>
      </c>
      <c r="P1171" s="23">
        <v>10000</v>
      </c>
      <c r="Q1171" s="23">
        <v>0</v>
      </c>
      <c r="R1171" s="24">
        <v>0</v>
      </c>
      <c r="S1171" s="25">
        <v>280</v>
      </c>
      <c r="U1171" s="22" t="str">
        <f>IFERROR(VLOOKUP(B1171,[1]Planilha1!$A$1:$B$34,2,FALSE),"Liberado")</f>
        <v>Pendente Revisão Trabalhista</v>
      </c>
    </row>
    <row r="1172" spans="1:21" s="21" customFormat="1" ht="20.100000000000001" customHeight="1" x14ac:dyDescent="0.2">
      <c r="A1172" s="12" t="s">
        <v>7935</v>
      </c>
      <c r="B1172" s="18" t="s">
        <v>278</v>
      </c>
      <c r="C1172" s="12" t="s">
        <v>427</v>
      </c>
      <c r="D1172" s="12" t="s">
        <v>1107</v>
      </c>
      <c r="E1172" s="19" t="s">
        <v>5</v>
      </c>
      <c r="F1172" s="19" t="s">
        <v>2244</v>
      </c>
      <c r="G1172" s="19" t="s">
        <v>4588</v>
      </c>
      <c r="H1172" s="12" t="s">
        <v>4589</v>
      </c>
      <c r="I1172" s="20">
        <v>20000</v>
      </c>
      <c r="J1172" s="12" t="s">
        <v>2270</v>
      </c>
      <c r="K1172" s="12" t="s">
        <v>4590</v>
      </c>
      <c r="L1172" s="12" t="s">
        <v>2491</v>
      </c>
      <c r="M1172" s="12"/>
      <c r="N1172" s="12" t="s">
        <v>4591</v>
      </c>
      <c r="O1172" s="23">
        <v>11000</v>
      </c>
      <c r="P1172" s="23">
        <v>0</v>
      </c>
      <c r="Q1172" s="23">
        <v>0</v>
      </c>
      <c r="R1172" s="24">
        <v>0</v>
      </c>
      <c r="S1172" s="25">
        <v>1614.23</v>
      </c>
      <c r="U1172" s="22" t="str">
        <f>IFERROR(VLOOKUP(B1172,[1]Planilha1!$A$1:$B$34,2,FALSE),"Liberado")</f>
        <v>Pendente Revisão Trabalhista</v>
      </c>
    </row>
    <row r="1173" spans="1:21" s="21" customFormat="1" ht="20.100000000000001" customHeight="1" x14ac:dyDescent="0.2">
      <c r="A1173" s="12" t="s">
        <v>7935</v>
      </c>
      <c r="B1173" s="18" t="s">
        <v>278</v>
      </c>
      <c r="C1173" s="13" t="s">
        <v>534</v>
      </c>
      <c r="D1173" s="12" t="s">
        <v>1157</v>
      </c>
      <c r="E1173" s="19" t="s">
        <v>5</v>
      </c>
      <c r="F1173" s="19" t="s">
        <v>10</v>
      </c>
      <c r="G1173" s="19" t="s">
        <v>4738</v>
      </c>
      <c r="H1173" s="12" t="s">
        <v>2898</v>
      </c>
      <c r="I1173" s="20">
        <v>1420.5</v>
      </c>
      <c r="J1173" s="12" t="s">
        <v>2247</v>
      </c>
      <c r="K1173" s="12" t="s">
        <v>4739</v>
      </c>
      <c r="L1173" s="12" t="s">
        <v>2249</v>
      </c>
      <c r="M1173" s="12"/>
      <c r="N1173" s="12" t="s">
        <v>2323</v>
      </c>
      <c r="O1173" s="23">
        <v>0</v>
      </c>
      <c r="P1173" s="23">
        <v>10000</v>
      </c>
      <c r="Q1173" s="23">
        <v>0</v>
      </c>
      <c r="R1173" s="24">
        <v>0</v>
      </c>
      <c r="S1173" s="25">
        <v>1080</v>
      </c>
      <c r="U1173" s="22" t="str">
        <f>IFERROR(VLOOKUP(B1173,[1]Planilha1!$A$1:$B$34,2,FALSE),"Liberado")</f>
        <v>Pendente Revisão Trabalhista</v>
      </c>
    </row>
    <row r="1174" spans="1:21" s="21" customFormat="1" ht="20.100000000000001" customHeight="1" x14ac:dyDescent="0.2">
      <c r="A1174" s="12" t="s">
        <v>7935</v>
      </c>
      <c r="B1174" s="18" t="s">
        <v>278</v>
      </c>
      <c r="C1174" s="13" t="s">
        <v>634</v>
      </c>
      <c r="D1174" s="12" t="s">
        <v>9357</v>
      </c>
      <c r="E1174" s="19" t="s">
        <v>5</v>
      </c>
      <c r="F1174" s="19" t="s">
        <v>2324</v>
      </c>
      <c r="G1174" s="19" t="s">
        <v>7797</v>
      </c>
      <c r="H1174" s="12" t="s">
        <v>2887</v>
      </c>
      <c r="I1174" s="20">
        <v>7640</v>
      </c>
      <c r="J1174" s="12" t="s">
        <v>2247</v>
      </c>
      <c r="K1174" s="12" t="s">
        <v>9358</v>
      </c>
      <c r="L1174" s="12" t="s">
        <v>2677</v>
      </c>
      <c r="M1174" s="12"/>
      <c r="N1174" s="12" t="s">
        <v>9359</v>
      </c>
      <c r="O1174" s="23">
        <v>0</v>
      </c>
      <c r="P1174" s="23">
        <v>10644</v>
      </c>
      <c r="Q1174" s="23">
        <v>0</v>
      </c>
      <c r="R1174" s="24">
        <v>0</v>
      </c>
      <c r="S1174" s="25">
        <v>240</v>
      </c>
      <c r="U1174" s="22" t="str">
        <f>IFERROR(VLOOKUP(B1174,[1]Planilha1!$A$1:$B$34,2,FALSE),"Liberado")</f>
        <v>Pendente Revisão Trabalhista</v>
      </c>
    </row>
    <row r="1175" spans="1:21" s="21" customFormat="1" ht="20.100000000000001" customHeight="1" x14ac:dyDescent="0.2">
      <c r="A1175" s="12" t="s">
        <v>7935</v>
      </c>
      <c r="B1175" s="18" t="s">
        <v>278</v>
      </c>
      <c r="C1175" s="12" t="s">
        <v>337</v>
      </c>
      <c r="D1175" s="12" t="s">
        <v>9360</v>
      </c>
      <c r="E1175" s="19" t="s">
        <v>5</v>
      </c>
      <c r="F1175" s="19" t="s">
        <v>2273</v>
      </c>
      <c r="G1175" s="19" t="s">
        <v>9361</v>
      </c>
      <c r="H1175" s="12" t="s">
        <v>3126</v>
      </c>
      <c r="I1175" s="20">
        <v>0</v>
      </c>
      <c r="J1175" s="12" t="s">
        <v>2247</v>
      </c>
      <c r="K1175" s="12" t="s">
        <v>9362</v>
      </c>
      <c r="L1175" s="12" t="s">
        <v>9363</v>
      </c>
      <c r="M1175" s="12"/>
      <c r="N1175" s="12" t="s">
        <v>9364</v>
      </c>
      <c r="O1175" s="23">
        <v>0</v>
      </c>
      <c r="P1175" s="23">
        <v>8000</v>
      </c>
      <c r="Q1175" s="23">
        <v>0</v>
      </c>
      <c r="R1175" s="24">
        <v>0</v>
      </c>
      <c r="S1175" s="25">
        <v>0</v>
      </c>
      <c r="U1175" s="22" t="str">
        <f>IFERROR(VLOOKUP(B1175,[1]Planilha1!$A$1:$B$34,2,FALSE),"Liberado")</f>
        <v>Pendente Revisão Trabalhista</v>
      </c>
    </row>
    <row r="1176" spans="1:21" s="21" customFormat="1" ht="20.100000000000001" customHeight="1" x14ac:dyDescent="0.2">
      <c r="A1176" s="12" t="s">
        <v>7935</v>
      </c>
      <c r="B1176" s="18" t="s">
        <v>278</v>
      </c>
      <c r="C1176" s="13" t="s">
        <v>689</v>
      </c>
      <c r="D1176" s="12" t="s">
        <v>9365</v>
      </c>
      <c r="E1176" s="19" t="s">
        <v>5</v>
      </c>
      <c r="F1176" s="19" t="s">
        <v>2355</v>
      </c>
      <c r="G1176" s="19" t="s">
        <v>9366</v>
      </c>
      <c r="H1176" s="12" t="s">
        <v>2658</v>
      </c>
      <c r="I1176" s="20">
        <v>13082.64</v>
      </c>
      <c r="J1176" s="12" t="s">
        <v>2247</v>
      </c>
      <c r="K1176" s="12" t="s">
        <v>9367</v>
      </c>
      <c r="L1176" s="12" t="s">
        <v>2249</v>
      </c>
      <c r="M1176" s="12"/>
      <c r="N1176" s="12" t="s">
        <v>9368</v>
      </c>
      <c r="O1176" s="23">
        <v>0</v>
      </c>
      <c r="P1176" s="23">
        <v>8000</v>
      </c>
      <c r="Q1176" s="23">
        <v>0</v>
      </c>
      <c r="R1176" s="24">
        <v>0</v>
      </c>
      <c r="S1176" s="25">
        <v>160</v>
      </c>
      <c r="U1176" s="22" t="str">
        <f>IFERROR(VLOOKUP(B1176,[1]Planilha1!$A$1:$B$34,2,FALSE),"Liberado")</f>
        <v>Pendente Revisão Trabalhista</v>
      </c>
    </row>
    <row r="1177" spans="1:21" s="21" customFormat="1" ht="20.100000000000001" customHeight="1" x14ac:dyDescent="0.2">
      <c r="A1177" s="12" t="s">
        <v>7935</v>
      </c>
      <c r="B1177" s="18" t="s">
        <v>278</v>
      </c>
      <c r="C1177" s="13" t="s">
        <v>674</v>
      </c>
      <c r="D1177" s="12" t="s">
        <v>9369</v>
      </c>
      <c r="E1177" s="19" t="s">
        <v>5</v>
      </c>
      <c r="F1177" s="19" t="s">
        <v>2273</v>
      </c>
      <c r="G1177" s="19" t="s">
        <v>9370</v>
      </c>
      <c r="H1177" s="12" t="s">
        <v>9371</v>
      </c>
      <c r="I1177" s="20">
        <v>10000</v>
      </c>
      <c r="J1177" s="12" t="s">
        <v>2325</v>
      </c>
      <c r="K1177" s="12" t="s">
        <v>9372</v>
      </c>
      <c r="L1177" s="12" t="s">
        <v>3233</v>
      </c>
      <c r="M1177" s="12"/>
      <c r="N1177" s="12" t="s">
        <v>8154</v>
      </c>
      <c r="O1177" s="23">
        <v>0</v>
      </c>
      <c r="P1177" s="23">
        <v>10000</v>
      </c>
      <c r="Q1177" s="23">
        <v>0</v>
      </c>
      <c r="R1177" s="24">
        <v>0</v>
      </c>
      <c r="S1177" s="25">
        <v>0</v>
      </c>
      <c r="U1177" s="22" t="str">
        <f>IFERROR(VLOOKUP(B1177,[1]Planilha1!$A$1:$B$34,2,FALSE),"Liberado")</f>
        <v>Pendente Revisão Trabalhista</v>
      </c>
    </row>
    <row r="1178" spans="1:21" s="21" customFormat="1" ht="20.100000000000001" customHeight="1" x14ac:dyDescent="0.2">
      <c r="A1178" s="12" t="s">
        <v>7935</v>
      </c>
      <c r="B1178" s="18" t="s">
        <v>278</v>
      </c>
      <c r="C1178" s="13" t="s">
        <v>427</v>
      </c>
      <c r="D1178" s="12" t="s">
        <v>9373</v>
      </c>
      <c r="E1178" s="19" t="s">
        <v>5</v>
      </c>
      <c r="F1178" s="19" t="s">
        <v>2355</v>
      </c>
      <c r="G1178" s="19" t="s">
        <v>9374</v>
      </c>
      <c r="H1178" s="12" t="s">
        <v>9375</v>
      </c>
      <c r="I1178" s="20">
        <v>50000</v>
      </c>
      <c r="J1178" s="12" t="s">
        <v>2325</v>
      </c>
      <c r="K1178" s="12" t="s">
        <v>9376</v>
      </c>
      <c r="L1178" s="12" t="s">
        <v>2330</v>
      </c>
      <c r="M1178" s="12"/>
      <c r="N1178" s="12" t="s">
        <v>8154</v>
      </c>
      <c r="O1178" s="23">
        <v>0</v>
      </c>
      <c r="P1178" s="23">
        <v>40000</v>
      </c>
      <c r="Q1178" s="23">
        <v>0</v>
      </c>
      <c r="R1178" s="24">
        <v>0</v>
      </c>
      <c r="S1178" s="25">
        <v>160</v>
      </c>
      <c r="U1178" s="22" t="str">
        <f>IFERROR(VLOOKUP(B1178,[1]Planilha1!$A$1:$B$34,2,FALSE),"Liberado")</f>
        <v>Pendente Revisão Trabalhista</v>
      </c>
    </row>
    <row r="1179" spans="1:21" s="21" customFormat="1" ht="20.100000000000001" customHeight="1" x14ac:dyDescent="0.2">
      <c r="A1179" s="12" t="s">
        <v>7935</v>
      </c>
      <c r="B1179" s="18" t="s">
        <v>278</v>
      </c>
      <c r="C1179" s="12" t="s">
        <v>411</v>
      </c>
      <c r="D1179" s="12" t="s">
        <v>1158</v>
      </c>
      <c r="E1179" s="19" t="s">
        <v>5</v>
      </c>
      <c r="F1179" s="19" t="s">
        <v>2273</v>
      </c>
      <c r="G1179" s="19" t="s">
        <v>4740</v>
      </c>
      <c r="H1179" s="12" t="s">
        <v>2898</v>
      </c>
      <c r="I1179" s="20">
        <v>1420.5</v>
      </c>
      <c r="J1179" s="12" t="s">
        <v>2247</v>
      </c>
      <c r="K1179" s="12" t="s">
        <v>4741</v>
      </c>
      <c r="L1179" s="12" t="s">
        <v>2334</v>
      </c>
      <c r="M1179" s="12"/>
      <c r="N1179" s="12" t="s">
        <v>2323</v>
      </c>
      <c r="O1179" s="23">
        <v>0</v>
      </c>
      <c r="P1179" s="23">
        <v>6536</v>
      </c>
      <c r="Q1179" s="23">
        <v>0</v>
      </c>
      <c r="R1179" s="24">
        <v>0</v>
      </c>
      <c r="S1179" s="25">
        <v>1200</v>
      </c>
      <c r="U1179" s="22" t="str">
        <f>IFERROR(VLOOKUP(B1179,[1]Planilha1!$A$1:$B$34,2,FALSE),"Liberado")</f>
        <v>Pendente Revisão Trabalhista</v>
      </c>
    </row>
    <row r="1180" spans="1:21" s="21" customFormat="1" ht="20.100000000000001" customHeight="1" x14ac:dyDescent="0.2">
      <c r="A1180" s="12" t="s">
        <v>7935</v>
      </c>
      <c r="B1180" s="18" t="s">
        <v>278</v>
      </c>
      <c r="C1180" s="12" t="s">
        <v>427</v>
      </c>
      <c r="D1180" s="12" t="s">
        <v>1159</v>
      </c>
      <c r="E1180" s="19" t="s">
        <v>5</v>
      </c>
      <c r="F1180" s="19" t="s">
        <v>2244</v>
      </c>
      <c r="G1180" s="19" t="s">
        <v>4742</v>
      </c>
      <c r="H1180" s="12" t="s">
        <v>2658</v>
      </c>
      <c r="I1180" s="20">
        <v>6986.12</v>
      </c>
      <c r="J1180" s="12" t="s">
        <v>2247</v>
      </c>
      <c r="K1180" s="12" t="s">
        <v>4743</v>
      </c>
      <c r="L1180" s="12" t="s">
        <v>2505</v>
      </c>
      <c r="M1180" s="12"/>
      <c r="N1180" s="12" t="s">
        <v>2323</v>
      </c>
      <c r="O1180" s="23">
        <v>13573.02</v>
      </c>
      <c r="P1180" s="23">
        <v>0</v>
      </c>
      <c r="Q1180" s="23">
        <v>0</v>
      </c>
      <c r="R1180" s="24">
        <v>0</v>
      </c>
      <c r="S1180" s="25">
        <v>1160</v>
      </c>
      <c r="U1180" s="22" t="str">
        <f>IFERROR(VLOOKUP(B1180,[1]Planilha1!$A$1:$B$34,2,FALSE),"Liberado")</f>
        <v>Pendente Revisão Trabalhista</v>
      </c>
    </row>
    <row r="1181" spans="1:21" s="21" customFormat="1" ht="20.100000000000001" customHeight="1" x14ac:dyDescent="0.2">
      <c r="A1181" s="12" t="s">
        <v>7935</v>
      </c>
      <c r="B1181" s="18" t="s">
        <v>278</v>
      </c>
      <c r="C1181" s="12" t="s">
        <v>427</v>
      </c>
      <c r="D1181" s="12" t="s">
        <v>1160</v>
      </c>
      <c r="E1181" s="19" t="s">
        <v>5</v>
      </c>
      <c r="F1181" s="19" t="s">
        <v>2244</v>
      </c>
      <c r="G1181" s="19" t="s">
        <v>4744</v>
      </c>
      <c r="H1181" s="12" t="s">
        <v>2658</v>
      </c>
      <c r="I1181" s="20">
        <v>12776.09</v>
      </c>
      <c r="J1181" s="12" t="s">
        <v>2325</v>
      </c>
      <c r="K1181" s="12" t="s">
        <v>4745</v>
      </c>
      <c r="L1181" s="12" t="s">
        <v>7919</v>
      </c>
      <c r="M1181" s="12"/>
      <c r="N1181" s="12" t="s">
        <v>8111</v>
      </c>
      <c r="O1181" s="23">
        <v>10000</v>
      </c>
      <c r="P1181" s="23">
        <v>0</v>
      </c>
      <c r="Q1181" s="23">
        <v>0</v>
      </c>
      <c r="R1181" s="24">
        <v>0</v>
      </c>
      <c r="S1181" s="25">
        <v>1120</v>
      </c>
      <c r="U1181" s="22" t="str">
        <f>IFERROR(VLOOKUP(B1181,[1]Planilha1!$A$1:$B$34,2,FALSE),"Liberado")</f>
        <v>Pendente Revisão Trabalhista</v>
      </c>
    </row>
    <row r="1182" spans="1:21" s="21" customFormat="1" ht="20.100000000000001" customHeight="1" x14ac:dyDescent="0.2">
      <c r="A1182" s="12" t="s">
        <v>7935</v>
      </c>
      <c r="B1182" s="18" t="s">
        <v>278</v>
      </c>
      <c r="C1182" s="12" t="s">
        <v>427</v>
      </c>
      <c r="D1182" s="12" t="s">
        <v>1161</v>
      </c>
      <c r="E1182" s="19" t="s">
        <v>5</v>
      </c>
      <c r="F1182" s="19" t="s">
        <v>2273</v>
      </c>
      <c r="G1182" s="19" t="s">
        <v>4746</v>
      </c>
      <c r="H1182" s="12" t="s">
        <v>4747</v>
      </c>
      <c r="I1182" s="20">
        <v>7717.5</v>
      </c>
      <c r="J1182" s="12" t="s">
        <v>2247</v>
      </c>
      <c r="K1182" s="12" t="s">
        <v>4748</v>
      </c>
      <c r="L1182" s="12" t="s">
        <v>2249</v>
      </c>
      <c r="M1182" s="12"/>
      <c r="N1182" s="12" t="s">
        <v>4749</v>
      </c>
      <c r="O1182" s="23">
        <v>0</v>
      </c>
      <c r="P1182" s="23">
        <v>10000</v>
      </c>
      <c r="Q1182" s="23">
        <v>0</v>
      </c>
      <c r="R1182" s="24">
        <v>0</v>
      </c>
      <c r="S1182" s="25">
        <v>960</v>
      </c>
      <c r="U1182" s="22" t="str">
        <f>IFERROR(VLOOKUP(B1182,[1]Planilha1!$A$1:$B$34,2,FALSE),"Liberado")</f>
        <v>Pendente Revisão Trabalhista</v>
      </c>
    </row>
    <row r="1183" spans="1:21" s="21" customFormat="1" ht="20.100000000000001" customHeight="1" x14ac:dyDescent="0.2">
      <c r="A1183" s="12" t="s">
        <v>7935</v>
      </c>
      <c r="B1183" s="18" t="s">
        <v>278</v>
      </c>
      <c r="C1183" s="12" t="s">
        <v>427</v>
      </c>
      <c r="D1183" s="12" t="s">
        <v>9377</v>
      </c>
      <c r="E1183" s="19" t="s">
        <v>5</v>
      </c>
      <c r="F1183" s="19" t="s">
        <v>2273</v>
      </c>
      <c r="G1183" s="19" t="s">
        <v>9378</v>
      </c>
      <c r="H1183" s="12" t="s">
        <v>9379</v>
      </c>
      <c r="I1183" s="20">
        <v>37480</v>
      </c>
      <c r="J1183" s="12" t="s">
        <v>2325</v>
      </c>
      <c r="K1183" s="12" t="s">
        <v>9380</v>
      </c>
      <c r="L1183" s="12" t="s">
        <v>2288</v>
      </c>
      <c r="M1183" s="12" t="s">
        <v>9381</v>
      </c>
      <c r="N1183" s="12" t="s">
        <v>7927</v>
      </c>
      <c r="O1183" s="23">
        <v>0</v>
      </c>
      <c r="P1183" s="23">
        <v>10000</v>
      </c>
      <c r="Q1183" s="23">
        <v>0</v>
      </c>
      <c r="R1183" s="24">
        <v>0</v>
      </c>
      <c r="S1183" s="25">
        <v>0</v>
      </c>
      <c r="U1183" s="22" t="str">
        <f>IFERROR(VLOOKUP(B1183,[1]Planilha1!$A$1:$B$34,2,FALSE),"Liberado")</f>
        <v>Pendente Revisão Trabalhista</v>
      </c>
    </row>
    <row r="1184" spans="1:21" s="21" customFormat="1" ht="20.100000000000001" customHeight="1" x14ac:dyDescent="0.2">
      <c r="A1184" s="12" t="s">
        <v>7935</v>
      </c>
      <c r="B1184" s="18" t="s">
        <v>278</v>
      </c>
      <c r="C1184" s="12" t="s">
        <v>466</v>
      </c>
      <c r="D1184" s="12" t="s">
        <v>1162</v>
      </c>
      <c r="E1184" s="19" t="s">
        <v>5</v>
      </c>
      <c r="F1184" s="19" t="s">
        <v>10</v>
      </c>
      <c r="G1184" s="19" t="s">
        <v>4750</v>
      </c>
      <c r="H1184" s="12" t="s">
        <v>2887</v>
      </c>
      <c r="I1184" s="20">
        <v>16250</v>
      </c>
      <c r="J1184" s="12" t="s">
        <v>2247</v>
      </c>
      <c r="K1184" s="12" t="s">
        <v>4751</v>
      </c>
      <c r="L1184" s="12" t="s">
        <v>2334</v>
      </c>
      <c r="M1184" s="12"/>
      <c r="N1184" s="12" t="s">
        <v>4752</v>
      </c>
      <c r="O1184" s="23">
        <v>0</v>
      </c>
      <c r="P1184" s="23">
        <v>33070.53</v>
      </c>
      <c r="Q1184" s="23">
        <v>0</v>
      </c>
      <c r="R1184" s="24">
        <v>0</v>
      </c>
      <c r="S1184" s="25">
        <v>1800</v>
      </c>
      <c r="U1184" s="22" t="str">
        <f>IFERROR(VLOOKUP(B1184,[1]Planilha1!$A$1:$B$34,2,FALSE),"Liberado")</f>
        <v>Pendente Revisão Trabalhista</v>
      </c>
    </row>
    <row r="1185" spans="1:21" s="21" customFormat="1" ht="20.100000000000001" customHeight="1" x14ac:dyDescent="0.2">
      <c r="A1185" s="12" t="s">
        <v>7935</v>
      </c>
      <c r="B1185" s="18" t="s">
        <v>278</v>
      </c>
      <c r="C1185" s="12" t="s">
        <v>466</v>
      </c>
      <c r="D1185" s="12" t="s">
        <v>1163</v>
      </c>
      <c r="E1185" s="19" t="s">
        <v>5</v>
      </c>
      <c r="F1185" s="19" t="s">
        <v>2244</v>
      </c>
      <c r="G1185" s="19" t="s">
        <v>4753</v>
      </c>
      <c r="H1185" s="12" t="s">
        <v>2847</v>
      </c>
      <c r="I1185" s="20">
        <v>17898</v>
      </c>
      <c r="J1185" s="12" t="s">
        <v>2247</v>
      </c>
      <c r="K1185" s="12" t="s">
        <v>4754</v>
      </c>
      <c r="L1185" s="12" t="s">
        <v>4225</v>
      </c>
      <c r="M1185" s="12"/>
      <c r="N1185" s="12" t="s">
        <v>2323</v>
      </c>
      <c r="O1185" s="23">
        <v>985.42</v>
      </c>
      <c r="P1185" s="23">
        <v>0</v>
      </c>
      <c r="Q1185" s="23">
        <v>0</v>
      </c>
      <c r="R1185" s="24">
        <v>0</v>
      </c>
      <c r="S1185" s="25">
        <v>416</v>
      </c>
      <c r="U1185" s="22" t="str">
        <f>IFERROR(VLOOKUP(B1185,[1]Planilha1!$A$1:$B$34,2,FALSE),"Liberado")</f>
        <v>Pendente Revisão Trabalhista</v>
      </c>
    </row>
    <row r="1186" spans="1:21" s="21" customFormat="1" ht="20.100000000000001" customHeight="1" x14ac:dyDescent="0.2">
      <c r="A1186" s="12" t="s">
        <v>7935</v>
      </c>
      <c r="B1186" s="18" t="s">
        <v>278</v>
      </c>
      <c r="C1186" s="12" t="s">
        <v>466</v>
      </c>
      <c r="D1186" s="12" t="s">
        <v>1164</v>
      </c>
      <c r="E1186" s="19" t="s">
        <v>5</v>
      </c>
      <c r="F1186" s="19" t="s">
        <v>2273</v>
      </c>
      <c r="G1186" s="19" t="s">
        <v>4755</v>
      </c>
      <c r="H1186" s="12" t="s">
        <v>2887</v>
      </c>
      <c r="I1186" s="20">
        <v>8635</v>
      </c>
      <c r="J1186" s="12" t="s">
        <v>2325</v>
      </c>
      <c r="K1186" s="12" t="s">
        <v>4756</v>
      </c>
      <c r="L1186" s="12" t="s">
        <v>8596</v>
      </c>
      <c r="M1186" s="12"/>
      <c r="N1186" s="12" t="s">
        <v>7927</v>
      </c>
      <c r="O1186" s="23">
        <v>0</v>
      </c>
      <c r="P1186" s="23">
        <v>10000</v>
      </c>
      <c r="Q1186" s="23">
        <v>0</v>
      </c>
      <c r="R1186" s="24">
        <v>0</v>
      </c>
      <c r="S1186" s="25">
        <v>560</v>
      </c>
      <c r="U1186" s="22" t="str">
        <f>IFERROR(VLOOKUP(B1186,[1]Planilha1!$A$1:$B$34,2,FALSE),"Liberado")</f>
        <v>Pendente Revisão Trabalhista</v>
      </c>
    </row>
    <row r="1187" spans="1:21" s="21" customFormat="1" ht="20.100000000000001" customHeight="1" x14ac:dyDescent="0.2">
      <c r="A1187" s="12" t="s">
        <v>7935</v>
      </c>
      <c r="B1187" s="18" t="s">
        <v>278</v>
      </c>
      <c r="C1187" s="12" t="s">
        <v>466</v>
      </c>
      <c r="D1187" s="12" t="s">
        <v>9382</v>
      </c>
      <c r="E1187" s="19" t="s">
        <v>5</v>
      </c>
      <c r="F1187" s="19" t="s">
        <v>2255</v>
      </c>
      <c r="G1187" s="19" t="s">
        <v>9383</v>
      </c>
      <c r="H1187" s="12" t="s">
        <v>9384</v>
      </c>
      <c r="I1187" s="20">
        <v>11662.9</v>
      </c>
      <c r="J1187" s="12" t="s">
        <v>2325</v>
      </c>
      <c r="K1187" s="12" t="s">
        <v>9385</v>
      </c>
      <c r="L1187" s="12" t="s">
        <v>7976</v>
      </c>
      <c r="M1187" s="12"/>
      <c r="N1187" s="12" t="s">
        <v>8154</v>
      </c>
      <c r="O1187" s="23">
        <v>0</v>
      </c>
      <c r="P1187" s="23">
        <v>12300</v>
      </c>
      <c r="Q1187" s="23">
        <v>0</v>
      </c>
      <c r="R1187" s="24">
        <v>0</v>
      </c>
      <c r="S1187" s="25">
        <v>64</v>
      </c>
      <c r="U1187" s="22" t="str">
        <f>IFERROR(VLOOKUP(B1187,[1]Planilha1!$A$1:$B$34,2,FALSE),"Liberado")</f>
        <v>Pendente Revisão Trabalhista</v>
      </c>
    </row>
    <row r="1188" spans="1:21" s="21" customFormat="1" ht="20.100000000000001" customHeight="1" x14ac:dyDescent="0.2">
      <c r="A1188" s="12" t="s">
        <v>7935</v>
      </c>
      <c r="B1188" s="18" t="s">
        <v>278</v>
      </c>
      <c r="C1188" s="12" t="s">
        <v>318</v>
      </c>
      <c r="D1188" s="12" t="s">
        <v>1165</v>
      </c>
      <c r="E1188" s="19" t="s">
        <v>5</v>
      </c>
      <c r="F1188" s="19" t="s">
        <v>2273</v>
      </c>
      <c r="G1188" s="19" t="s">
        <v>4758</v>
      </c>
      <c r="H1188" s="12" t="s">
        <v>4757</v>
      </c>
      <c r="I1188" s="20">
        <v>7997.5</v>
      </c>
      <c r="J1188" s="12" t="s">
        <v>2325</v>
      </c>
      <c r="K1188" s="12" t="s">
        <v>4759</v>
      </c>
      <c r="L1188" s="12" t="s">
        <v>9386</v>
      </c>
      <c r="M1188" s="12"/>
      <c r="N1188" s="12" t="s">
        <v>7927</v>
      </c>
      <c r="O1188" s="23">
        <v>0</v>
      </c>
      <c r="P1188" s="23">
        <v>10000</v>
      </c>
      <c r="Q1188" s="23">
        <v>0</v>
      </c>
      <c r="R1188" s="24">
        <v>0</v>
      </c>
      <c r="S1188" s="25">
        <v>840</v>
      </c>
      <c r="U1188" s="22" t="str">
        <f>IFERROR(VLOOKUP(B1188,[1]Planilha1!$A$1:$B$34,2,FALSE),"Liberado")</f>
        <v>Pendente Revisão Trabalhista</v>
      </c>
    </row>
    <row r="1189" spans="1:21" s="21" customFormat="1" ht="20.100000000000001" customHeight="1" x14ac:dyDescent="0.2">
      <c r="A1189" s="12" t="s">
        <v>7935</v>
      </c>
      <c r="B1189" s="18" t="s">
        <v>278</v>
      </c>
      <c r="C1189" s="12" t="s">
        <v>318</v>
      </c>
      <c r="D1189" s="12" t="s">
        <v>1166</v>
      </c>
      <c r="E1189" s="19" t="s">
        <v>5</v>
      </c>
      <c r="F1189" s="19" t="s">
        <v>2244</v>
      </c>
      <c r="G1189" s="19" t="s">
        <v>4760</v>
      </c>
      <c r="H1189" s="12" t="s">
        <v>3163</v>
      </c>
      <c r="I1189" s="20">
        <v>8300</v>
      </c>
      <c r="J1189" s="12" t="s">
        <v>2264</v>
      </c>
      <c r="K1189" s="12" t="s">
        <v>4761</v>
      </c>
      <c r="L1189" s="12" t="s">
        <v>2249</v>
      </c>
      <c r="M1189" s="12"/>
      <c r="N1189" s="12" t="s">
        <v>2595</v>
      </c>
      <c r="O1189" s="23">
        <v>0</v>
      </c>
      <c r="P1189" s="23">
        <v>0</v>
      </c>
      <c r="Q1189" s="23">
        <v>0</v>
      </c>
      <c r="R1189" s="24">
        <v>0</v>
      </c>
      <c r="S1189" s="25">
        <v>360</v>
      </c>
      <c r="U1189" s="22" t="str">
        <f>IFERROR(VLOOKUP(B1189,[1]Planilha1!$A$1:$B$34,2,FALSE),"Liberado")</f>
        <v>Pendente Revisão Trabalhista</v>
      </c>
    </row>
    <row r="1190" spans="1:21" s="21" customFormat="1" ht="20.100000000000001" customHeight="1" x14ac:dyDescent="0.2">
      <c r="A1190" s="12" t="s">
        <v>7935</v>
      </c>
      <c r="B1190" s="18" t="s">
        <v>278</v>
      </c>
      <c r="C1190" s="12" t="s">
        <v>318</v>
      </c>
      <c r="D1190" s="12" t="s">
        <v>9387</v>
      </c>
      <c r="E1190" s="19" t="s">
        <v>5</v>
      </c>
      <c r="F1190" s="19" t="s">
        <v>2324</v>
      </c>
      <c r="G1190" s="19" t="s">
        <v>9388</v>
      </c>
      <c r="H1190" s="12" t="s">
        <v>2847</v>
      </c>
      <c r="I1190" s="20">
        <v>20701.8</v>
      </c>
      <c r="J1190" s="12" t="s">
        <v>2247</v>
      </c>
      <c r="K1190" s="12" t="s">
        <v>9389</v>
      </c>
      <c r="L1190" s="12" t="s">
        <v>2334</v>
      </c>
      <c r="M1190" s="12"/>
      <c r="N1190" s="12" t="s">
        <v>9390</v>
      </c>
      <c r="O1190" s="23">
        <v>0</v>
      </c>
      <c r="P1190" s="23">
        <v>28000</v>
      </c>
      <c r="Q1190" s="23">
        <v>0</v>
      </c>
      <c r="R1190" s="24">
        <v>0</v>
      </c>
      <c r="S1190" s="25">
        <v>192</v>
      </c>
      <c r="U1190" s="22" t="str">
        <f>IFERROR(VLOOKUP(B1190,[1]Planilha1!$A$1:$B$34,2,FALSE),"Liberado")</f>
        <v>Pendente Revisão Trabalhista</v>
      </c>
    </row>
    <row r="1191" spans="1:21" s="21" customFormat="1" ht="20.100000000000001" customHeight="1" x14ac:dyDescent="0.2">
      <c r="A1191" s="12" t="s">
        <v>7935</v>
      </c>
      <c r="B1191" s="18" t="s">
        <v>278</v>
      </c>
      <c r="C1191" s="12" t="s">
        <v>320</v>
      </c>
      <c r="D1191" s="12" t="s">
        <v>1167</v>
      </c>
      <c r="E1191" s="19" t="s">
        <v>5</v>
      </c>
      <c r="F1191" s="19" t="s">
        <v>10</v>
      </c>
      <c r="G1191" s="19" t="s">
        <v>4762</v>
      </c>
      <c r="H1191" s="12" t="s">
        <v>4763</v>
      </c>
      <c r="I1191" s="20">
        <v>10600.98</v>
      </c>
      <c r="J1191" s="12" t="s">
        <v>2247</v>
      </c>
      <c r="K1191" s="12" t="s">
        <v>4764</v>
      </c>
      <c r="L1191" s="12" t="s">
        <v>2307</v>
      </c>
      <c r="M1191" s="12"/>
      <c r="N1191" s="12" t="s">
        <v>4765</v>
      </c>
      <c r="O1191" s="23">
        <v>0</v>
      </c>
      <c r="P1191" s="23">
        <v>10000</v>
      </c>
      <c r="Q1191" s="23">
        <v>0</v>
      </c>
      <c r="R1191" s="24">
        <v>0</v>
      </c>
      <c r="S1191" s="25">
        <v>1080</v>
      </c>
      <c r="U1191" s="22" t="str">
        <f>IFERROR(VLOOKUP(B1191,[1]Planilha1!$A$1:$B$34,2,FALSE),"Liberado")</f>
        <v>Pendente Revisão Trabalhista</v>
      </c>
    </row>
    <row r="1192" spans="1:21" s="21" customFormat="1" ht="20.100000000000001" customHeight="1" x14ac:dyDescent="0.2">
      <c r="A1192" s="12" t="s">
        <v>7935</v>
      </c>
      <c r="B1192" s="18" t="s">
        <v>278</v>
      </c>
      <c r="C1192" s="12" t="s">
        <v>320</v>
      </c>
      <c r="D1192" s="12" t="s">
        <v>1168</v>
      </c>
      <c r="E1192" s="19" t="s">
        <v>5</v>
      </c>
      <c r="F1192" s="19" t="s">
        <v>14</v>
      </c>
      <c r="G1192" s="19" t="s">
        <v>4766</v>
      </c>
      <c r="H1192" s="12" t="s">
        <v>4763</v>
      </c>
      <c r="I1192" s="20">
        <v>12574.58</v>
      </c>
      <c r="J1192" s="12" t="s">
        <v>2325</v>
      </c>
      <c r="K1192" s="12" t="s">
        <v>4767</v>
      </c>
      <c r="L1192" s="12" t="s">
        <v>2326</v>
      </c>
      <c r="M1192" s="12"/>
      <c r="N1192" s="12" t="s">
        <v>7927</v>
      </c>
      <c r="O1192" s="23">
        <v>0</v>
      </c>
      <c r="P1192" s="23">
        <v>10000</v>
      </c>
      <c r="Q1192" s="23">
        <v>0</v>
      </c>
      <c r="R1192" s="24">
        <v>0</v>
      </c>
      <c r="S1192" s="25">
        <v>920</v>
      </c>
      <c r="U1192" s="22" t="str">
        <f>IFERROR(VLOOKUP(B1192,[1]Planilha1!$A$1:$B$34,2,FALSE),"Liberado")</f>
        <v>Pendente Revisão Trabalhista</v>
      </c>
    </row>
    <row r="1193" spans="1:21" s="21" customFormat="1" ht="20.100000000000001" customHeight="1" x14ac:dyDescent="0.2">
      <c r="A1193" s="12" t="s">
        <v>7935</v>
      </c>
      <c r="B1193" s="18" t="s">
        <v>278</v>
      </c>
      <c r="C1193" s="12" t="s">
        <v>320</v>
      </c>
      <c r="D1193" s="12" t="s">
        <v>1169</v>
      </c>
      <c r="E1193" s="19" t="s">
        <v>5</v>
      </c>
      <c r="F1193" s="19" t="s">
        <v>2273</v>
      </c>
      <c r="G1193" s="19" t="s">
        <v>4768</v>
      </c>
      <c r="H1193" s="12" t="s">
        <v>4769</v>
      </c>
      <c r="I1193" s="20">
        <v>10000</v>
      </c>
      <c r="J1193" s="12" t="s">
        <v>2247</v>
      </c>
      <c r="K1193" s="12" t="s">
        <v>4770</v>
      </c>
      <c r="L1193" s="12" t="s">
        <v>3076</v>
      </c>
      <c r="M1193" s="12"/>
      <c r="N1193" s="12" t="s">
        <v>2323</v>
      </c>
      <c r="O1193" s="23">
        <v>0</v>
      </c>
      <c r="P1193" s="23">
        <v>10000</v>
      </c>
      <c r="Q1193" s="23">
        <v>0</v>
      </c>
      <c r="R1193" s="24">
        <v>0</v>
      </c>
      <c r="S1193" s="25">
        <v>768</v>
      </c>
      <c r="U1193" s="22" t="str">
        <f>IFERROR(VLOOKUP(B1193,[1]Planilha1!$A$1:$B$34,2,FALSE),"Liberado")</f>
        <v>Pendente Revisão Trabalhista</v>
      </c>
    </row>
    <row r="1194" spans="1:21" s="21" customFormat="1" ht="20.100000000000001" customHeight="1" x14ac:dyDescent="0.2">
      <c r="A1194" s="12" t="s">
        <v>7935</v>
      </c>
      <c r="B1194" s="18" t="s">
        <v>278</v>
      </c>
      <c r="C1194" s="12" t="s">
        <v>320</v>
      </c>
      <c r="D1194" s="12" t="s">
        <v>9391</v>
      </c>
      <c r="E1194" s="19" t="s">
        <v>5</v>
      </c>
      <c r="F1194" s="19" t="s">
        <v>2244</v>
      </c>
      <c r="G1194" s="19" t="s">
        <v>9392</v>
      </c>
      <c r="H1194" s="12" t="s">
        <v>4769</v>
      </c>
      <c r="I1194" s="20">
        <v>23969.3</v>
      </c>
      <c r="J1194" s="12" t="s">
        <v>2247</v>
      </c>
      <c r="K1194" s="12" t="s">
        <v>9393</v>
      </c>
      <c r="L1194" s="12" t="s">
        <v>2330</v>
      </c>
      <c r="M1194" s="12"/>
      <c r="N1194" s="12" t="s">
        <v>9394</v>
      </c>
      <c r="O1194" s="23">
        <v>0</v>
      </c>
      <c r="P1194" s="23">
        <v>15000</v>
      </c>
      <c r="Q1194" s="23">
        <v>0</v>
      </c>
      <c r="R1194" s="24">
        <v>0</v>
      </c>
      <c r="S1194" s="25">
        <v>128</v>
      </c>
      <c r="U1194" s="22" t="str">
        <f>IFERROR(VLOOKUP(B1194,[1]Planilha1!$A$1:$B$34,2,FALSE),"Liberado")</f>
        <v>Pendente Revisão Trabalhista</v>
      </c>
    </row>
    <row r="1195" spans="1:21" s="21" customFormat="1" ht="20.100000000000001" customHeight="1" x14ac:dyDescent="0.2">
      <c r="A1195" s="12" t="s">
        <v>7935</v>
      </c>
      <c r="B1195" s="18" t="s">
        <v>278</v>
      </c>
      <c r="C1195" s="12" t="s">
        <v>519</v>
      </c>
      <c r="D1195" s="12" t="s">
        <v>9395</v>
      </c>
      <c r="E1195" s="19" t="s">
        <v>5</v>
      </c>
      <c r="F1195" s="19" t="s">
        <v>7910</v>
      </c>
      <c r="G1195" s="19" t="s">
        <v>9396</v>
      </c>
      <c r="H1195" s="12" t="s">
        <v>2919</v>
      </c>
      <c r="I1195" s="20">
        <v>1328.41</v>
      </c>
      <c r="J1195" s="12" t="s">
        <v>2247</v>
      </c>
      <c r="K1195" s="12" t="s">
        <v>9397</v>
      </c>
      <c r="L1195" s="12" t="s">
        <v>3000</v>
      </c>
      <c r="M1195" s="12"/>
      <c r="N1195" s="12" t="s">
        <v>9398</v>
      </c>
      <c r="O1195" s="23">
        <v>0</v>
      </c>
      <c r="P1195" s="23">
        <v>1200</v>
      </c>
      <c r="Q1195" s="23">
        <v>0</v>
      </c>
      <c r="R1195" s="24">
        <v>0</v>
      </c>
      <c r="S1195" s="25">
        <v>440</v>
      </c>
      <c r="U1195" s="22" t="str">
        <f>IFERROR(VLOOKUP(B1195,[1]Planilha1!$A$1:$B$34,2,FALSE),"Liberado")</f>
        <v>Pendente Revisão Trabalhista</v>
      </c>
    </row>
    <row r="1196" spans="1:21" s="21" customFormat="1" ht="20.100000000000001" customHeight="1" x14ac:dyDescent="0.2">
      <c r="A1196" s="12" t="s">
        <v>7935</v>
      </c>
      <c r="B1196" s="18" t="s">
        <v>278</v>
      </c>
      <c r="C1196" s="12" t="s">
        <v>519</v>
      </c>
      <c r="D1196" s="12" t="s">
        <v>1170</v>
      </c>
      <c r="E1196" s="19" t="s">
        <v>5</v>
      </c>
      <c r="F1196" s="19" t="s">
        <v>2273</v>
      </c>
      <c r="G1196" s="19" t="s">
        <v>4771</v>
      </c>
      <c r="H1196" s="12" t="s">
        <v>2972</v>
      </c>
      <c r="I1196" s="20">
        <v>31250</v>
      </c>
      <c r="J1196" s="12" t="s">
        <v>2247</v>
      </c>
      <c r="K1196" s="12" t="s">
        <v>4772</v>
      </c>
      <c r="L1196" s="12" t="s">
        <v>2249</v>
      </c>
      <c r="M1196" s="12"/>
      <c r="N1196" s="12" t="s">
        <v>2323</v>
      </c>
      <c r="O1196" s="23">
        <v>0</v>
      </c>
      <c r="P1196" s="23">
        <v>12000</v>
      </c>
      <c r="Q1196" s="23">
        <v>0</v>
      </c>
      <c r="R1196" s="24">
        <v>0</v>
      </c>
      <c r="S1196" s="25">
        <v>440</v>
      </c>
      <c r="U1196" s="22" t="str">
        <f>IFERROR(VLOOKUP(B1196,[1]Planilha1!$A$1:$B$34,2,FALSE),"Liberado")</f>
        <v>Pendente Revisão Trabalhista</v>
      </c>
    </row>
    <row r="1197" spans="1:21" s="21" customFormat="1" ht="20.100000000000001" customHeight="1" x14ac:dyDescent="0.2">
      <c r="A1197" s="12" t="s">
        <v>7935</v>
      </c>
      <c r="B1197" s="18" t="s">
        <v>278</v>
      </c>
      <c r="C1197" s="12" t="s">
        <v>519</v>
      </c>
      <c r="D1197" s="12" t="s">
        <v>9399</v>
      </c>
      <c r="E1197" s="19" t="s">
        <v>5</v>
      </c>
      <c r="F1197" s="19" t="s">
        <v>2244</v>
      </c>
      <c r="G1197" s="19" t="s">
        <v>9400</v>
      </c>
      <c r="H1197" s="12" t="s">
        <v>9384</v>
      </c>
      <c r="I1197" s="20">
        <v>5000</v>
      </c>
      <c r="J1197" s="12" t="s">
        <v>2247</v>
      </c>
      <c r="K1197" s="12" t="s">
        <v>9401</v>
      </c>
      <c r="L1197" s="12" t="s">
        <v>2249</v>
      </c>
      <c r="M1197" s="12"/>
      <c r="N1197" s="12" t="s">
        <v>8523</v>
      </c>
      <c r="O1197" s="23">
        <v>0</v>
      </c>
      <c r="P1197" s="23">
        <v>8000</v>
      </c>
      <c r="Q1197" s="23">
        <v>0</v>
      </c>
      <c r="R1197" s="24">
        <v>0</v>
      </c>
      <c r="S1197" s="25">
        <v>96</v>
      </c>
      <c r="U1197" s="22" t="str">
        <f>IFERROR(VLOOKUP(B1197,[1]Planilha1!$A$1:$B$34,2,FALSE),"Liberado")</f>
        <v>Pendente Revisão Trabalhista</v>
      </c>
    </row>
    <row r="1198" spans="1:21" s="21" customFormat="1" ht="20.100000000000001" customHeight="1" x14ac:dyDescent="0.2">
      <c r="A1198" s="12" t="s">
        <v>7935</v>
      </c>
      <c r="B1198" s="18" t="s">
        <v>278</v>
      </c>
      <c r="C1198" s="12" t="s">
        <v>534</v>
      </c>
      <c r="D1198" s="12" t="s">
        <v>1171</v>
      </c>
      <c r="E1198" s="19" t="s">
        <v>5</v>
      </c>
      <c r="F1198" s="19" t="s">
        <v>10</v>
      </c>
      <c r="G1198" s="19" t="s">
        <v>4773</v>
      </c>
      <c r="H1198" s="12" t="s">
        <v>2887</v>
      </c>
      <c r="I1198" s="20">
        <v>16740</v>
      </c>
      <c r="J1198" s="12" t="s">
        <v>2325</v>
      </c>
      <c r="K1198" s="12" t="s">
        <v>4774</v>
      </c>
      <c r="L1198" s="12" t="s">
        <v>8075</v>
      </c>
      <c r="M1198" s="12"/>
      <c r="N1198" s="12" t="s">
        <v>8076</v>
      </c>
      <c r="O1198" s="23">
        <v>6000</v>
      </c>
      <c r="P1198" s="23">
        <v>0</v>
      </c>
      <c r="Q1198" s="23">
        <v>0</v>
      </c>
      <c r="R1198" s="24">
        <v>0</v>
      </c>
      <c r="S1198" s="25">
        <v>1920</v>
      </c>
      <c r="U1198" s="22" t="str">
        <f>IFERROR(VLOOKUP(B1198,[1]Planilha1!$A$1:$B$34,2,FALSE),"Liberado")</f>
        <v>Pendente Revisão Trabalhista</v>
      </c>
    </row>
    <row r="1199" spans="1:21" s="21" customFormat="1" ht="20.100000000000001" customHeight="1" x14ac:dyDescent="0.2">
      <c r="A1199" s="12" t="s">
        <v>7935</v>
      </c>
      <c r="B1199" s="18" t="s">
        <v>278</v>
      </c>
      <c r="C1199" s="12" t="s">
        <v>534</v>
      </c>
      <c r="D1199" s="12" t="s">
        <v>1172</v>
      </c>
      <c r="E1199" s="19" t="s">
        <v>5</v>
      </c>
      <c r="F1199" s="19" t="s">
        <v>2244</v>
      </c>
      <c r="G1199" s="19" t="s">
        <v>4775</v>
      </c>
      <c r="H1199" s="12" t="s">
        <v>2898</v>
      </c>
      <c r="I1199" s="20">
        <v>17600</v>
      </c>
      <c r="J1199" s="12" t="s">
        <v>2325</v>
      </c>
      <c r="K1199" s="12" t="s">
        <v>4776</v>
      </c>
      <c r="L1199" s="12" t="s">
        <v>4044</v>
      </c>
      <c r="M1199" s="12"/>
      <c r="N1199" s="12" t="s">
        <v>7927</v>
      </c>
      <c r="O1199" s="23">
        <v>0</v>
      </c>
      <c r="P1199" s="23">
        <v>10000</v>
      </c>
      <c r="Q1199" s="23">
        <v>0</v>
      </c>
      <c r="R1199" s="24">
        <v>0</v>
      </c>
      <c r="S1199" s="25">
        <v>320</v>
      </c>
      <c r="U1199" s="22" t="str">
        <f>IFERROR(VLOOKUP(B1199,[1]Planilha1!$A$1:$B$34,2,FALSE),"Liberado")</f>
        <v>Pendente Revisão Trabalhista</v>
      </c>
    </row>
    <row r="1200" spans="1:21" s="21" customFormat="1" ht="20.100000000000001" customHeight="1" x14ac:dyDescent="0.2">
      <c r="A1200" s="12" t="s">
        <v>7935</v>
      </c>
      <c r="B1200" s="18" t="s">
        <v>278</v>
      </c>
      <c r="C1200" s="12" t="s">
        <v>534</v>
      </c>
      <c r="D1200" s="12" t="s">
        <v>1173</v>
      </c>
      <c r="E1200" s="19" t="s">
        <v>5</v>
      </c>
      <c r="F1200" s="19" t="s">
        <v>12</v>
      </c>
      <c r="G1200" s="19" t="s">
        <v>4777</v>
      </c>
      <c r="H1200" s="12" t="s">
        <v>2847</v>
      </c>
      <c r="I1200" s="20">
        <v>8635</v>
      </c>
      <c r="J1200" s="12" t="s">
        <v>2247</v>
      </c>
      <c r="K1200" s="12" t="s">
        <v>4778</v>
      </c>
      <c r="L1200" s="12" t="s">
        <v>2359</v>
      </c>
      <c r="M1200" s="12"/>
      <c r="N1200" s="12" t="s">
        <v>2323</v>
      </c>
      <c r="O1200" s="23">
        <v>0</v>
      </c>
      <c r="P1200" s="23">
        <v>12000</v>
      </c>
      <c r="Q1200" s="23">
        <v>0</v>
      </c>
      <c r="R1200" s="24">
        <v>0</v>
      </c>
      <c r="S1200" s="25">
        <v>416</v>
      </c>
      <c r="U1200" s="22" t="str">
        <f>IFERROR(VLOOKUP(B1200,[1]Planilha1!$A$1:$B$34,2,FALSE),"Liberado")</f>
        <v>Pendente Revisão Trabalhista</v>
      </c>
    </row>
    <row r="1201" spans="1:53" s="21" customFormat="1" ht="20.100000000000001" customHeight="1" x14ac:dyDescent="0.2">
      <c r="A1201" s="12" t="s">
        <v>7935</v>
      </c>
      <c r="B1201" s="18" t="s">
        <v>278</v>
      </c>
      <c r="C1201" s="12" t="s">
        <v>534</v>
      </c>
      <c r="D1201" s="12" t="s">
        <v>9402</v>
      </c>
      <c r="E1201" s="19" t="s">
        <v>5</v>
      </c>
      <c r="F1201" s="19" t="s">
        <v>3827</v>
      </c>
      <c r="G1201" s="19" t="s">
        <v>7801</v>
      </c>
      <c r="H1201" s="12" t="s">
        <v>2919</v>
      </c>
      <c r="I1201" s="20">
        <v>32153.119999999999</v>
      </c>
      <c r="J1201" s="12" t="s">
        <v>2325</v>
      </c>
      <c r="K1201" s="12" t="s">
        <v>9403</v>
      </c>
      <c r="L1201" s="12" t="s">
        <v>7926</v>
      </c>
      <c r="M1201" s="12"/>
      <c r="N1201" s="12" t="s">
        <v>9404</v>
      </c>
      <c r="O1201" s="23">
        <v>0</v>
      </c>
      <c r="P1201" s="23">
        <v>0</v>
      </c>
      <c r="Q1201" s="23">
        <v>0</v>
      </c>
      <c r="R1201" s="24">
        <v>0</v>
      </c>
      <c r="S1201" s="25">
        <v>320</v>
      </c>
      <c r="U1201" s="22" t="str">
        <f>IFERROR(VLOOKUP(B1201,[1]Planilha1!$A$1:$B$34,2,FALSE),"Liberado")</f>
        <v>Pendente Revisão Trabalhista</v>
      </c>
    </row>
    <row r="1202" spans="1:53" s="21" customFormat="1" ht="20.100000000000001" customHeight="1" x14ac:dyDescent="0.2">
      <c r="A1202" s="12" t="s">
        <v>7935</v>
      </c>
      <c r="B1202" s="18" t="s">
        <v>278</v>
      </c>
      <c r="C1202" s="12" t="s">
        <v>634</v>
      </c>
      <c r="D1202" s="12" t="s">
        <v>1174</v>
      </c>
      <c r="E1202" s="19" t="s">
        <v>5</v>
      </c>
      <c r="F1202" s="19" t="s">
        <v>2355</v>
      </c>
      <c r="G1202" s="19" t="s">
        <v>4779</v>
      </c>
      <c r="H1202" s="12" t="s">
        <v>2887</v>
      </c>
      <c r="I1202" s="20">
        <v>7837.5</v>
      </c>
      <c r="J1202" s="12" t="s">
        <v>2325</v>
      </c>
      <c r="K1202" s="12" t="s">
        <v>4780</v>
      </c>
      <c r="L1202" s="12" t="s">
        <v>7926</v>
      </c>
      <c r="M1202" s="12"/>
      <c r="N1202" s="12" t="s">
        <v>7927</v>
      </c>
      <c r="O1202" s="23">
        <v>0</v>
      </c>
      <c r="P1202" s="23">
        <v>10000</v>
      </c>
      <c r="Q1202" s="23">
        <v>0</v>
      </c>
      <c r="R1202" s="24">
        <v>0</v>
      </c>
      <c r="S1202" s="25">
        <v>960</v>
      </c>
      <c r="U1202" s="22" t="str">
        <f>IFERROR(VLOOKUP(B1202,[1]Planilha1!$A$1:$B$34,2,FALSE),"Liberado")</f>
        <v>Pendente Revisão Trabalhista</v>
      </c>
    </row>
    <row r="1203" spans="1:53" s="21" customFormat="1" ht="20.100000000000001" customHeight="1" x14ac:dyDescent="0.2">
      <c r="A1203" s="12" t="s">
        <v>7935</v>
      </c>
      <c r="B1203" s="18" t="s">
        <v>278</v>
      </c>
      <c r="C1203" s="12" t="s">
        <v>634</v>
      </c>
      <c r="D1203" s="12" t="s">
        <v>9405</v>
      </c>
      <c r="E1203" s="19" t="s">
        <v>5</v>
      </c>
      <c r="F1203" s="19" t="s">
        <v>2273</v>
      </c>
      <c r="G1203" s="19" t="s">
        <v>7800</v>
      </c>
      <c r="H1203" s="12" t="s">
        <v>4757</v>
      </c>
      <c r="I1203" s="20">
        <v>14042.19</v>
      </c>
      <c r="J1203" s="12" t="s">
        <v>2325</v>
      </c>
      <c r="K1203" s="12" t="s">
        <v>9406</v>
      </c>
      <c r="L1203" s="12" t="s">
        <v>2266</v>
      </c>
      <c r="M1203" s="12"/>
      <c r="N1203" s="12" t="s">
        <v>7927</v>
      </c>
      <c r="O1203" s="23">
        <v>0</v>
      </c>
      <c r="P1203" s="23">
        <v>10000</v>
      </c>
      <c r="Q1203" s="23">
        <v>0</v>
      </c>
      <c r="R1203" s="24">
        <v>0</v>
      </c>
      <c r="S1203" s="25">
        <v>280</v>
      </c>
      <c r="U1203" s="22" t="str">
        <f>IFERROR(VLOOKUP(B1203,[1]Planilha1!$A$1:$B$34,2,FALSE),"Liberado")</f>
        <v>Pendente Revisão Trabalhista</v>
      </c>
    </row>
    <row r="1204" spans="1:53" s="21" customFormat="1" ht="20.100000000000001" customHeight="1" x14ac:dyDescent="0.2">
      <c r="A1204" s="12" t="s">
        <v>7935</v>
      </c>
      <c r="B1204" s="18" t="s">
        <v>278</v>
      </c>
      <c r="C1204" s="12" t="s">
        <v>634</v>
      </c>
      <c r="D1204" s="12" t="s">
        <v>9407</v>
      </c>
      <c r="E1204" s="19" t="s">
        <v>5</v>
      </c>
      <c r="F1204" s="19" t="s">
        <v>2255</v>
      </c>
      <c r="G1204" s="19" t="s">
        <v>9408</v>
      </c>
      <c r="H1204" s="12" t="s">
        <v>4757</v>
      </c>
      <c r="I1204" s="20">
        <v>25902</v>
      </c>
      <c r="J1204" s="12" t="s">
        <v>2247</v>
      </c>
      <c r="K1204" s="12" t="s">
        <v>9409</v>
      </c>
      <c r="L1204" s="12" t="s">
        <v>7875</v>
      </c>
      <c r="M1204" s="12"/>
      <c r="N1204" s="12" t="s">
        <v>9410</v>
      </c>
      <c r="O1204" s="23">
        <v>0</v>
      </c>
      <c r="P1204" s="23">
        <v>17502</v>
      </c>
      <c r="Q1204" s="23">
        <v>0</v>
      </c>
      <c r="R1204" s="24">
        <v>0</v>
      </c>
      <c r="S1204" s="25">
        <v>0</v>
      </c>
      <c r="U1204" s="22" t="str">
        <f>IFERROR(VLOOKUP(B1204,[1]Planilha1!$A$1:$B$34,2,FALSE),"Liberado")</f>
        <v>Pendente Revisão Trabalhista</v>
      </c>
    </row>
    <row r="1205" spans="1:53" s="21" customFormat="1" ht="20.100000000000001" customHeight="1" x14ac:dyDescent="0.2">
      <c r="A1205" s="12" t="s">
        <v>7935</v>
      </c>
      <c r="B1205" s="18" t="s">
        <v>278</v>
      </c>
      <c r="C1205" s="12" t="s">
        <v>689</v>
      </c>
      <c r="D1205" s="12" t="s">
        <v>1175</v>
      </c>
      <c r="E1205" s="19" t="s">
        <v>5</v>
      </c>
      <c r="F1205" s="19" t="s">
        <v>2355</v>
      </c>
      <c r="G1205" s="19" t="s">
        <v>4781</v>
      </c>
      <c r="H1205" s="12" t="s">
        <v>2901</v>
      </c>
      <c r="I1205" s="20">
        <v>13200</v>
      </c>
      <c r="J1205" s="12" t="s">
        <v>2325</v>
      </c>
      <c r="K1205" s="12" t="s">
        <v>4782</v>
      </c>
      <c r="L1205" s="12" t="s">
        <v>3960</v>
      </c>
      <c r="M1205" s="12"/>
      <c r="N1205" s="12" t="s">
        <v>7927</v>
      </c>
      <c r="O1205" s="23">
        <v>0</v>
      </c>
      <c r="P1205" s="23">
        <v>10000</v>
      </c>
      <c r="Q1205" s="23">
        <v>0</v>
      </c>
      <c r="R1205" s="24">
        <v>0</v>
      </c>
      <c r="S1205" s="25">
        <v>520</v>
      </c>
      <c r="U1205" s="22" t="str">
        <f>IFERROR(VLOOKUP(B1205,[1]Planilha1!$A$1:$B$34,2,FALSE),"Liberado")</f>
        <v>Pendente Revisão Trabalhista</v>
      </c>
    </row>
    <row r="1206" spans="1:53" s="21" customFormat="1" ht="20.100000000000001" customHeight="1" x14ac:dyDescent="0.2">
      <c r="A1206" s="12" t="s">
        <v>7935</v>
      </c>
      <c r="B1206" s="18" t="s">
        <v>278</v>
      </c>
      <c r="C1206" s="13" t="s">
        <v>519</v>
      </c>
      <c r="D1206" s="12" t="s">
        <v>9411</v>
      </c>
      <c r="E1206" s="19" t="s">
        <v>5</v>
      </c>
      <c r="F1206" s="19" t="s">
        <v>2273</v>
      </c>
      <c r="G1206" s="19" t="s">
        <v>7798</v>
      </c>
      <c r="H1206" s="12" t="s">
        <v>3126</v>
      </c>
      <c r="I1206" s="20">
        <v>20000</v>
      </c>
      <c r="J1206" s="12" t="s">
        <v>2247</v>
      </c>
      <c r="K1206" s="12" t="s">
        <v>9412</v>
      </c>
      <c r="L1206" s="12" t="s">
        <v>7978</v>
      </c>
      <c r="M1206" s="12"/>
      <c r="N1206" s="12" t="s">
        <v>9413</v>
      </c>
      <c r="O1206" s="23">
        <v>0</v>
      </c>
      <c r="P1206" s="23">
        <v>12000</v>
      </c>
      <c r="Q1206" s="23">
        <v>0</v>
      </c>
      <c r="R1206" s="24">
        <v>0</v>
      </c>
      <c r="S1206" s="25">
        <v>240</v>
      </c>
      <c r="U1206" s="22" t="str">
        <f>IFERROR(VLOOKUP(B1206,[1]Planilha1!$A$1:$B$34,2,FALSE),"Liberado")</f>
        <v>Pendente Revisão Trabalhista</v>
      </c>
    </row>
    <row r="1207" spans="1:53" s="21" customFormat="1" ht="20.100000000000001" customHeight="1" x14ac:dyDescent="0.2">
      <c r="A1207" s="27" t="s">
        <v>11235</v>
      </c>
      <c r="B1207" s="28" t="s">
        <v>278</v>
      </c>
      <c r="C1207" s="27" t="s">
        <v>318</v>
      </c>
      <c r="D1207" s="27" t="s">
        <v>11236</v>
      </c>
      <c r="E1207" s="27" t="s">
        <v>7</v>
      </c>
      <c r="F1207" s="27" t="s">
        <v>6507</v>
      </c>
      <c r="G1207" s="27" t="s">
        <v>11237</v>
      </c>
      <c r="H1207" s="27" t="s">
        <v>6976</v>
      </c>
      <c r="I1207" s="29">
        <v>40000</v>
      </c>
      <c r="J1207" s="27" t="s">
        <v>6510</v>
      </c>
      <c r="K1207" s="27" t="s">
        <v>11238</v>
      </c>
      <c r="L1207" s="27" t="s">
        <v>7770</v>
      </c>
      <c r="M1207" s="30">
        <v>43010</v>
      </c>
      <c r="N1207" s="35" t="s">
        <v>12097</v>
      </c>
      <c r="O1207" s="23">
        <v>0</v>
      </c>
      <c r="P1207" s="23">
        <v>30000</v>
      </c>
      <c r="Q1207" s="23">
        <v>0</v>
      </c>
      <c r="R1207" s="24">
        <v>0</v>
      </c>
      <c r="S1207" s="25">
        <v>0</v>
      </c>
      <c r="T1207" s="32" t="s">
        <v>12066</v>
      </c>
      <c r="U1207" s="22" t="str">
        <f>IFERROR(VLOOKUP(B1207,[1]Planilha1!$A$1:$B$34,2,FALSE),"Liberado")</f>
        <v>Pendente Revisão Trabalhista</v>
      </c>
      <c r="V1207" s="31"/>
      <c r="W1207" s="31"/>
      <c r="X1207" s="31"/>
      <c r="Y1207" s="31"/>
      <c r="Z1207" s="31"/>
      <c r="AA1207" s="31"/>
      <c r="AB1207" s="31"/>
      <c r="AC1207" s="31"/>
      <c r="AD1207" s="31"/>
      <c r="AE1207" s="31"/>
      <c r="AF1207" s="31"/>
      <c r="AG1207" s="31"/>
      <c r="AH1207" s="31"/>
      <c r="AI1207" s="31"/>
      <c r="AJ1207" s="31"/>
      <c r="AK1207" s="31"/>
      <c r="AL1207" s="31"/>
      <c r="AM1207" s="31"/>
      <c r="AN1207" s="31"/>
      <c r="AO1207" s="31"/>
      <c r="AP1207" s="31"/>
      <c r="AQ1207" s="31"/>
      <c r="AR1207" s="31"/>
      <c r="AS1207" s="31"/>
      <c r="AT1207" s="31"/>
      <c r="AU1207" s="31"/>
      <c r="AV1207" s="31"/>
      <c r="AW1207" s="31"/>
      <c r="AX1207" s="31"/>
      <c r="AY1207" s="31"/>
      <c r="AZ1207" s="31"/>
      <c r="BA1207" s="31"/>
    </row>
    <row r="1208" spans="1:53" s="21" customFormat="1" ht="20.100000000000001" customHeight="1" x14ac:dyDescent="0.2">
      <c r="A1208" s="27" t="s">
        <v>11235</v>
      </c>
      <c r="B1208" s="28" t="s">
        <v>278</v>
      </c>
      <c r="C1208" s="27" t="s">
        <v>689</v>
      </c>
      <c r="D1208" s="27" t="s">
        <v>11243</v>
      </c>
      <c r="E1208" s="27" t="s">
        <v>7</v>
      </c>
      <c r="F1208" s="27" t="s">
        <v>6507</v>
      </c>
      <c r="G1208" s="27" t="s">
        <v>11244</v>
      </c>
      <c r="H1208" s="27" t="s">
        <v>11245</v>
      </c>
      <c r="I1208" s="29">
        <v>40000</v>
      </c>
      <c r="J1208" s="27" t="s">
        <v>6510</v>
      </c>
      <c r="K1208" s="27" t="s">
        <v>11246</v>
      </c>
      <c r="L1208" s="27" t="s">
        <v>7770</v>
      </c>
      <c r="M1208" s="30">
        <v>43025</v>
      </c>
      <c r="N1208" s="35" t="s">
        <v>12097</v>
      </c>
      <c r="O1208" s="23">
        <v>0</v>
      </c>
      <c r="P1208" s="23">
        <v>25000</v>
      </c>
      <c r="Q1208" s="23">
        <v>0</v>
      </c>
      <c r="R1208" s="24">
        <v>0</v>
      </c>
      <c r="S1208" s="25">
        <v>0</v>
      </c>
      <c r="T1208" s="32" t="s">
        <v>12066</v>
      </c>
      <c r="U1208" s="22" t="str">
        <f>IFERROR(VLOOKUP(B1208,[1]Planilha1!$A$1:$B$34,2,FALSE),"Liberado")</f>
        <v>Pendente Revisão Trabalhista</v>
      </c>
      <c r="V1208" s="31"/>
      <c r="W1208" s="31"/>
      <c r="X1208" s="31"/>
      <c r="Y1208" s="31"/>
      <c r="Z1208" s="31"/>
      <c r="AA1208" s="31"/>
      <c r="AB1208" s="31"/>
      <c r="AC1208" s="31"/>
      <c r="AD1208" s="31"/>
      <c r="AE1208" s="31"/>
      <c r="AF1208" s="31"/>
      <c r="AG1208" s="31"/>
      <c r="AH1208" s="31"/>
      <c r="AI1208" s="31"/>
      <c r="AJ1208" s="31"/>
      <c r="AK1208" s="31"/>
      <c r="AL1208" s="31"/>
      <c r="AM1208" s="31"/>
      <c r="AN1208" s="31"/>
      <c r="AO1208" s="31"/>
      <c r="AP1208" s="31"/>
      <c r="AQ1208" s="31"/>
      <c r="AR1208" s="31"/>
      <c r="AS1208" s="31"/>
      <c r="AT1208" s="31"/>
      <c r="AU1208" s="31"/>
      <c r="AV1208" s="31"/>
      <c r="AW1208" s="31"/>
      <c r="AX1208" s="31"/>
      <c r="AY1208" s="31"/>
      <c r="AZ1208" s="31"/>
      <c r="BA1208" s="31"/>
    </row>
    <row r="1209" spans="1:53" s="21" customFormat="1" ht="20.100000000000001" customHeight="1" x14ac:dyDescent="0.2">
      <c r="A1209" s="27" t="s">
        <v>11235</v>
      </c>
      <c r="B1209" s="28" t="s">
        <v>278</v>
      </c>
      <c r="C1209" s="27" t="s">
        <v>318</v>
      </c>
      <c r="D1209" s="27" t="s">
        <v>1896</v>
      </c>
      <c r="E1209" s="27" t="s">
        <v>7</v>
      </c>
      <c r="F1209" s="27" t="s">
        <v>6507</v>
      </c>
      <c r="G1209" s="27" t="s">
        <v>6627</v>
      </c>
      <c r="H1209" s="27" t="s">
        <v>6628</v>
      </c>
      <c r="I1209" s="29">
        <v>37480</v>
      </c>
      <c r="J1209" s="27" t="s">
        <v>6510</v>
      </c>
      <c r="K1209" s="27" t="s">
        <v>11540</v>
      </c>
      <c r="L1209" s="27" t="s">
        <v>6664</v>
      </c>
      <c r="M1209" s="30">
        <v>42718</v>
      </c>
      <c r="N1209" s="27" t="s">
        <v>11539</v>
      </c>
      <c r="O1209" s="23">
        <v>31782.28</v>
      </c>
      <c r="P1209" s="23">
        <v>556.30999999999995</v>
      </c>
      <c r="Q1209" s="23">
        <v>0</v>
      </c>
      <c r="R1209" s="24">
        <v>0</v>
      </c>
      <c r="S1209" s="25">
        <v>0</v>
      </c>
      <c r="T1209" s="32"/>
      <c r="U1209" s="22" t="str">
        <f>IFERROR(VLOOKUP(B1209,[1]Planilha1!$A$1:$B$34,2,FALSE),"Liberado")</f>
        <v>Pendente Revisão Trabalhista</v>
      </c>
      <c r="V1209" s="31"/>
      <c r="W1209" s="31"/>
      <c r="X1209" s="31"/>
      <c r="Y1209" s="31"/>
      <c r="Z1209" s="31"/>
      <c r="AA1209" s="31"/>
      <c r="AB1209" s="31"/>
      <c r="AC1209" s="31"/>
      <c r="AD1209" s="31"/>
      <c r="AE1209" s="31"/>
      <c r="AF1209" s="31"/>
      <c r="AG1209" s="31"/>
      <c r="AH1209" s="31"/>
      <c r="AI1209" s="31"/>
      <c r="AJ1209" s="31"/>
      <c r="AK1209" s="31"/>
      <c r="AL1209" s="31"/>
      <c r="AM1209" s="31"/>
      <c r="AN1209" s="31"/>
      <c r="AO1209" s="31"/>
      <c r="AP1209" s="31"/>
      <c r="AQ1209" s="31"/>
      <c r="AR1209" s="31"/>
      <c r="AS1209" s="31"/>
      <c r="AT1209" s="31"/>
      <c r="AU1209" s="31"/>
      <c r="AV1209" s="31"/>
      <c r="AW1209" s="31"/>
      <c r="AX1209" s="31"/>
      <c r="AY1209" s="31"/>
      <c r="AZ1209" s="31"/>
      <c r="BA1209" s="31"/>
    </row>
    <row r="1210" spans="1:53" s="21" customFormat="1" ht="20.100000000000001" customHeight="1" x14ac:dyDescent="0.2">
      <c r="A1210" s="27" t="s">
        <v>11235</v>
      </c>
      <c r="B1210" s="28" t="s">
        <v>278</v>
      </c>
      <c r="C1210" s="27" t="s">
        <v>411</v>
      </c>
      <c r="D1210" s="27" t="s">
        <v>1981</v>
      </c>
      <c r="E1210" s="27" t="s">
        <v>7</v>
      </c>
      <c r="F1210" s="27" t="s">
        <v>6507</v>
      </c>
      <c r="G1210" s="27" t="s">
        <v>11683</v>
      </c>
      <c r="H1210" s="27" t="s">
        <v>6976</v>
      </c>
      <c r="I1210" s="29">
        <v>36000</v>
      </c>
      <c r="J1210" s="27" t="s">
        <v>6510</v>
      </c>
      <c r="K1210" s="27" t="s">
        <v>11684</v>
      </c>
      <c r="L1210" s="27" t="s">
        <v>6680</v>
      </c>
      <c r="M1210" s="30">
        <v>42471</v>
      </c>
      <c r="N1210" s="27" t="s">
        <v>7851</v>
      </c>
      <c r="O1210" s="23">
        <v>97507.19</v>
      </c>
      <c r="P1210" s="23">
        <v>202320.32</v>
      </c>
      <c r="Q1210" s="23">
        <v>0</v>
      </c>
      <c r="R1210" s="24">
        <v>0</v>
      </c>
      <c r="S1210" s="25">
        <v>0</v>
      </c>
      <c r="T1210" s="32"/>
      <c r="U1210" s="22" t="str">
        <f>IFERROR(VLOOKUP(B1210,[1]Planilha1!$A$1:$B$34,2,FALSE),"Liberado")</f>
        <v>Pendente Revisão Trabalhista</v>
      </c>
      <c r="V1210" s="31"/>
      <c r="W1210" s="31"/>
      <c r="X1210" s="31"/>
      <c r="Y1210" s="31"/>
      <c r="Z1210" s="31"/>
      <c r="AA1210" s="31"/>
      <c r="AB1210" s="31"/>
      <c r="AC1210" s="31"/>
      <c r="AD1210" s="31"/>
      <c r="AE1210" s="31"/>
      <c r="AF1210" s="31"/>
      <c r="AG1210" s="31"/>
      <c r="AH1210" s="31"/>
      <c r="AI1210" s="31"/>
      <c r="AJ1210" s="31"/>
      <c r="AK1210" s="31"/>
      <c r="AL1210" s="31"/>
      <c r="AM1210" s="31"/>
      <c r="AN1210" s="31"/>
      <c r="AO1210" s="31"/>
      <c r="AP1210" s="31"/>
      <c r="AQ1210" s="31"/>
      <c r="AR1210" s="31"/>
      <c r="AS1210" s="31"/>
      <c r="AT1210" s="31"/>
      <c r="AU1210" s="31"/>
      <c r="AV1210" s="31"/>
      <c r="AW1210" s="31"/>
      <c r="AX1210" s="31"/>
      <c r="AY1210" s="31"/>
      <c r="AZ1210" s="31"/>
      <c r="BA1210" s="31"/>
    </row>
    <row r="1211" spans="1:53" s="21" customFormat="1" ht="20.100000000000001" customHeight="1" x14ac:dyDescent="0.2">
      <c r="A1211" s="27" t="s">
        <v>11235</v>
      </c>
      <c r="B1211" s="28" t="s">
        <v>278</v>
      </c>
      <c r="C1211" s="27" t="s">
        <v>320</v>
      </c>
      <c r="D1211" s="27" t="s">
        <v>2123</v>
      </c>
      <c r="E1211" s="27" t="s">
        <v>7</v>
      </c>
      <c r="F1211" s="27" t="s">
        <v>6507</v>
      </c>
      <c r="G1211" s="27" t="s">
        <v>7231</v>
      </c>
      <c r="H1211" s="27" t="s">
        <v>7232</v>
      </c>
      <c r="I1211" s="29">
        <v>28000</v>
      </c>
      <c r="J1211" s="27" t="s">
        <v>6630</v>
      </c>
      <c r="K1211" s="27" t="s">
        <v>11895</v>
      </c>
      <c r="L1211" s="27" t="s">
        <v>7038</v>
      </c>
      <c r="M1211" s="30" t="s">
        <v>6531</v>
      </c>
      <c r="N1211" s="27" t="s">
        <v>11896</v>
      </c>
      <c r="O1211" s="23">
        <v>86525.3</v>
      </c>
      <c r="P1211" s="23">
        <v>4047</v>
      </c>
      <c r="Q1211" s="23">
        <v>0</v>
      </c>
      <c r="R1211" s="24">
        <v>44913.88</v>
      </c>
      <c r="S1211" s="25">
        <v>0</v>
      </c>
      <c r="T1211" s="32"/>
      <c r="U1211" s="22" t="str">
        <f>IFERROR(VLOOKUP(B1211,[1]Planilha1!$A$1:$B$34,2,FALSE),"Liberado")</f>
        <v>Pendente Revisão Trabalhista</v>
      </c>
      <c r="V1211" s="31"/>
      <c r="W1211" s="31"/>
      <c r="X1211" s="31"/>
      <c r="Y1211" s="31"/>
      <c r="Z1211" s="31"/>
      <c r="AA1211" s="31"/>
      <c r="AB1211" s="31"/>
      <c r="AC1211" s="31"/>
      <c r="AD1211" s="31"/>
      <c r="AE1211" s="31"/>
      <c r="AF1211" s="31"/>
      <c r="AG1211" s="31"/>
      <c r="AH1211" s="31"/>
      <c r="AI1211" s="31"/>
      <c r="AJ1211" s="31"/>
      <c r="AK1211" s="31"/>
      <c r="AL1211" s="31"/>
      <c r="AM1211" s="31"/>
      <c r="AN1211" s="31"/>
      <c r="AO1211" s="31"/>
      <c r="AP1211" s="31"/>
      <c r="AQ1211" s="31"/>
      <c r="AR1211" s="31"/>
      <c r="AS1211" s="31"/>
      <c r="AT1211" s="31"/>
      <c r="AU1211" s="31"/>
      <c r="AV1211" s="31"/>
      <c r="AW1211" s="31"/>
      <c r="AX1211" s="31"/>
      <c r="AY1211" s="31"/>
      <c r="AZ1211" s="31"/>
      <c r="BA1211" s="31"/>
    </row>
    <row r="1212" spans="1:53" s="21" customFormat="1" ht="20.100000000000001" customHeight="1" x14ac:dyDescent="0.2">
      <c r="A1212" s="27" t="s">
        <v>11235</v>
      </c>
      <c r="B1212" s="28" t="s">
        <v>278</v>
      </c>
      <c r="C1212" s="27" t="s">
        <v>320</v>
      </c>
      <c r="D1212" s="27" t="s">
        <v>2140</v>
      </c>
      <c r="E1212" s="27" t="s">
        <v>7</v>
      </c>
      <c r="F1212" s="27" t="s">
        <v>6507</v>
      </c>
      <c r="G1212" s="27" t="s">
        <v>7252</v>
      </c>
      <c r="H1212" s="27" t="s">
        <v>7232</v>
      </c>
      <c r="I1212" s="29">
        <v>27798</v>
      </c>
      <c r="J1212" s="27" t="s">
        <v>6630</v>
      </c>
      <c r="K1212" s="27" t="s">
        <v>11917</v>
      </c>
      <c r="L1212" s="27" t="s">
        <v>7201</v>
      </c>
      <c r="M1212" s="30" t="s">
        <v>6531</v>
      </c>
      <c r="N1212" s="27" t="s">
        <v>12057</v>
      </c>
      <c r="O1212" s="23">
        <v>41811.919999999998</v>
      </c>
      <c r="P1212" s="23">
        <v>24426.61</v>
      </c>
      <c r="Q1212" s="23">
        <v>0</v>
      </c>
      <c r="R1212" s="24">
        <v>112622.37</v>
      </c>
      <c r="S1212" s="25">
        <v>0</v>
      </c>
      <c r="T1212" s="32"/>
      <c r="U1212" s="22" t="str">
        <f>IFERROR(VLOOKUP(B1212,[1]Planilha1!$A$1:$B$34,2,FALSE),"Liberado")</f>
        <v>Pendente Revisão Trabalhista</v>
      </c>
      <c r="V1212" s="31"/>
      <c r="W1212" s="31"/>
      <c r="X1212" s="31"/>
      <c r="Y1212" s="31"/>
      <c r="Z1212" s="31"/>
      <c r="AA1212" s="31"/>
      <c r="AB1212" s="31"/>
      <c r="AC1212" s="31"/>
      <c r="AD1212" s="31"/>
      <c r="AE1212" s="31"/>
      <c r="AF1212" s="31"/>
      <c r="AG1212" s="31"/>
      <c r="AH1212" s="31"/>
      <c r="AI1212" s="31"/>
      <c r="AJ1212" s="31"/>
      <c r="AK1212" s="31"/>
      <c r="AL1212" s="31"/>
      <c r="AM1212" s="31"/>
      <c r="AN1212" s="31"/>
      <c r="AO1212" s="31"/>
      <c r="AP1212" s="31"/>
      <c r="AQ1212" s="31"/>
      <c r="AR1212" s="31"/>
      <c r="AS1212" s="31"/>
      <c r="AT1212" s="31"/>
      <c r="AU1212" s="31"/>
      <c r="AV1212" s="31"/>
      <c r="AW1212" s="31"/>
      <c r="AX1212" s="31"/>
      <c r="AY1212" s="31"/>
      <c r="AZ1212" s="31"/>
      <c r="BA1212" s="31"/>
    </row>
    <row r="1213" spans="1:53" s="21" customFormat="1" ht="20.100000000000001" customHeight="1" x14ac:dyDescent="0.2">
      <c r="A1213" s="27" t="s">
        <v>11235</v>
      </c>
      <c r="B1213" s="28" t="s">
        <v>278</v>
      </c>
      <c r="C1213" s="27" t="s">
        <v>318</v>
      </c>
      <c r="D1213" s="27" t="s">
        <v>2147</v>
      </c>
      <c r="E1213" s="27" t="s">
        <v>7</v>
      </c>
      <c r="F1213" s="27" t="s">
        <v>6507</v>
      </c>
      <c r="G1213" s="27" t="s">
        <v>11930</v>
      </c>
      <c r="H1213" s="27" t="s">
        <v>6976</v>
      </c>
      <c r="I1213" s="29">
        <v>350000</v>
      </c>
      <c r="J1213" s="27" t="s">
        <v>6630</v>
      </c>
      <c r="K1213" s="27" t="s">
        <v>11931</v>
      </c>
      <c r="L1213" s="27" t="s">
        <v>7038</v>
      </c>
      <c r="M1213" s="30" t="s">
        <v>6531</v>
      </c>
      <c r="N1213" s="27" t="s">
        <v>11932</v>
      </c>
      <c r="O1213" s="23">
        <v>26874.9</v>
      </c>
      <c r="P1213" s="23">
        <v>340504.4</v>
      </c>
      <c r="Q1213" s="23">
        <v>0</v>
      </c>
      <c r="R1213" s="24">
        <v>352824.73</v>
      </c>
      <c r="S1213" s="25">
        <v>0</v>
      </c>
      <c r="T1213" s="32"/>
      <c r="U1213" s="22" t="str">
        <f>IFERROR(VLOOKUP(B1213,[1]Planilha1!$A$1:$B$34,2,FALSE),"Liberado")</f>
        <v>Pendente Revisão Trabalhista</v>
      </c>
      <c r="V1213" s="31"/>
      <c r="W1213" s="31"/>
      <c r="X1213" s="31"/>
      <c r="Y1213" s="31"/>
      <c r="Z1213" s="31"/>
      <c r="AA1213" s="31"/>
      <c r="AB1213" s="31"/>
      <c r="AC1213" s="31"/>
      <c r="AD1213" s="31"/>
      <c r="AE1213" s="31"/>
      <c r="AF1213" s="31"/>
      <c r="AG1213" s="31"/>
      <c r="AH1213" s="31"/>
      <c r="AI1213" s="31"/>
      <c r="AJ1213" s="31"/>
      <c r="AK1213" s="31"/>
      <c r="AL1213" s="31"/>
      <c r="AM1213" s="31"/>
      <c r="AN1213" s="31"/>
      <c r="AO1213" s="31"/>
      <c r="AP1213" s="31"/>
      <c r="AQ1213" s="31"/>
      <c r="AR1213" s="31"/>
      <c r="AS1213" s="31"/>
      <c r="AT1213" s="31"/>
      <c r="AU1213" s="31"/>
      <c r="AV1213" s="31"/>
      <c r="AW1213" s="31"/>
      <c r="AX1213" s="31"/>
      <c r="AY1213" s="31"/>
      <c r="AZ1213" s="31"/>
      <c r="BA1213" s="31"/>
    </row>
    <row r="1214" spans="1:53" s="21" customFormat="1" ht="20.100000000000001" customHeight="1" x14ac:dyDescent="0.2">
      <c r="A1214" s="27" t="s">
        <v>11235</v>
      </c>
      <c r="B1214" s="28" t="s">
        <v>278</v>
      </c>
      <c r="C1214" s="27" t="s">
        <v>318</v>
      </c>
      <c r="D1214" s="27" t="s">
        <v>2172</v>
      </c>
      <c r="E1214" s="27" t="s">
        <v>7</v>
      </c>
      <c r="F1214" s="27" t="s">
        <v>6507</v>
      </c>
      <c r="G1214" s="27" t="s">
        <v>11970</v>
      </c>
      <c r="H1214" s="27" t="s">
        <v>6976</v>
      </c>
      <c r="I1214" s="29">
        <v>350000</v>
      </c>
      <c r="J1214" s="27" t="s">
        <v>6630</v>
      </c>
      <c r="K1214" s="27" t="s">
        <v>11971</v>
      </c>
      <c r="L1214" s="27" t="s">
        <v>7201</v>
      </c>
      <c r="M1214" s="30" t="s">
        <v>6531</v>
      </c>
      <c r="N1214" s="27" t="s">
        <v>11972</v>
      </c>
      <c r="O1214" s="23">
        <v>53023.13</v>
      </c>
      <c r="P1214" s="23">
        <v>7471.66</v>
      </c>
      <c r="Q1214" s="23">
        <v>0</v>
      </c>
      <c r="R1214" s="24">
        <v>127062.94</v>
      </c>
      <c r="S1214" s="25">
        <v>0</v>
      </c>
      <c r="T1214" s="32"/>
      <c r="U1214" s="22" t="str">
        <f>IFERROR(VLOOKUP(B1214,[1]Planilha1!$A$1:$B$34,2,FALSE),"Liberado")</f>
        <v>Pendente Revisão Trabalhista</v>
      </c>
      <c r="V1214" s="31"/>
      <c r="W1214" s="31"/>
      <c r="X1214" s="31"/>
      <c r="Y1214" s="31"/>
      <c r="Z1214" s="31"/>
      <c r="AA1214" s="31"/>
      <c r="AB1214" s="31"/>
      <c r="AC1214" s="31"/>
      <c r="AD1214" s="31"/>
      <c r="AE1214" s="31"/>
      <c r="AF1214" s="31"/>
      <c r="AG1214" s="31"/>
      <c r="AH1214" s="31"/>
      <c r="AI1214" s="31"/>
      <c r="AJ1214" s="31"/>
      <c r="AK1214" s="31"/>
      <c r="AL1214" s="31"/>
      <c r="AM1214" s="31"/>
      <c r="AN1214" s="31"/>
      <c r="AO1214" s="31"/>
      <c r="AP1214" s="31"/>
      <c r="AQ1214" s="31"/>
      <c r="AR1214" s="31"/>
      <c r="AS1214" s="31"/>
      <c r="AT1214" s="31"/>
      <c r="AU1214" s="31"/>
      <c r="AV1214" s="31"/>
      <c r="AW1214" s="31"/>
      <c r="AX1214" s="31"/>
      <c r="AY1214" s="31"/>
      <c r="AZ1214" s="31"/>
      <c r="BA1214" s="31"/>
    </row>
    <row r="1215" spans="1:53" s="21" customFormat="1" ht="20.100000000000001" customHeight="1" x14ac:dyDescent="0.2">
      <c r="A1215" s="27" t="s">
        <v>11235</v>
      </c>
      <c r="B1215" s="28" t="s">
        <v>278</v>
      </c>
      <c r="C1215" s="27" t="s">
        <v>411</v>
      </c>
      <c r="D1215" s="27" t="s">
        <v>2174</v>
      </c>
      <c r="E1215" s="27" t="s">
        <v>7</v>
      </c>
      <c r="F1215" s="27" t="s">
        <v>6507</v>
      </c>
      <c r="G1215" s="27" t="s">
        <v>11974</v>
      </c>
      <c r="H1215" s="27" t="s">
        <v>6976</v>
      </c>
      <c r="I1215" s="29">
        <v>300000</v>
      </c>
      <c r="J1215" s="27" t="s">
        <v>6630</v>
      </c>
      <c r="K1215" s="27" t="s">
        <v>11975</v>
      </c>
      <c r="L1215" s="27" t="s">
        <v>11957</v>
      </c>
      <c r="M1215" s="30" t="s">
        <v>6531</v>
      </c>
      <c r="N1215" s="27" t="s">
        <v>11976</v>
      </c>
      <c r="O1215" s="23">
        <v>51949.56</v>
      </c>
      <c r="P1215" s="23">
        <v>0</v>
      </c>
      <c r="Q1215" s="23">
        <v>0</v>
      </c>
      <c r="R1215" s="24">
        <v>53772.800000000003</v>
      </c>
      <c r="S1215" s="25">
        <v>0</v>
      </c>
      <c r="T1215" s="32"/>
      <c r="U1215" s="22" t="str">
        <f>IFERROR(VLOOKUP(B1215,[1]Planilha1!$A$1:$B$34,2,FALSE),"Liberado")</f>
        <v>Pendente Revisão Trabalhista</v>
      </c>
      <c r="V1215" s="31"/>
      <c r="W1215" s="31"/>
      <c r="X1215" s="31"/>
      <c r="Y1215" s="31"/>
      <c r="Z1215" s="31"/>
      <c r="AA1215" s="31"/>
      <c r="AB1215" s="31"/>
      <c r="AC1215" s="31"/>
      <c r="AD1215" s="31"/>
      <c r="AE1215" s="31"/>
      <c r="AF1215" s="31"/>
      <c r="AG1215" s="31"/>
      <c r="AH1215" s="31"/>
      <c r="AI1215" s="31"/>
      <c r="AJ1215" s="31"/>
      <c r="AK1215" s="31"/>
      <c r="AL1215" s="31"/>
      <c r="AM1215" s="31"/>
      <c r="AN1215" s="31"/>
      <c r="AO1215" s="31"/>
      <c r="AP1215" s="31"/>
      <c r="AQ1215" s="31"/>
      <c r="AR1215" s="31"/>
      <c r="AS1215" s="31"/>
      <c r="AT1215" s="31"/>
      <c r="AU1215" s="31"/>
      <c r="AV1215" s="31"/>
      <c r="AW1215" s="31"/>
      <c r="AX1215" s="31"/>
      <c r="AY1215" s="31"/>
      <c r="AZ1215" s="31"/>
      <c r="BA1215" s="31"/>
    </row>
    <row r="1216" spans="1:53" s="21" customFormat="1" ht="20.100000000000001" customHeight="1" x14ac:dyDescent="0.2">
      <c r="A1216" s="27" t="s">
        <v>11235</v>
      </c>
      <c r="B1216" s="28" t="s">
        <v>278</v>
      </c>
      <c r="C1216" s="27" t="s">
        <v>318</v>
      </c>
      <c r="D1216" s="27" t="s">
        <v>2182</v>
      </c>
      <c r="E1216" s="27" t="s">
        <v>7</v>
      </c>
      <c r="F1216" s="27" t="s">
        <v>6507</v>
      </c>
      <c r="G1216" s="27" t="s">
        <v>11985</v>
      </c>
      <c r="H1216" s="27" t="s">
        <v>6976</v>
      </c>
      <c r="I1216" s="29">
        <v>25000</v>
      </c>
      <c r="J1216" s="27" t="s">
        <v>6510</v>
      </c>
      <c r="K1216" s="27" t="s">
        <v>11986</v>
      </c>
      <c r="L1216" s="27" t="s">
        <v>6684</v>
      </c>
      <c r="M1216" s="30">
        <v>42290</v>
      </c>
      <c r="N1216" s="27" t="s">
        <v>7097</v>
      </c>
      <c r="O1216" s="23">
        <v>50000</v>
      </c>
      <c r="P1216" s="23">
        <v>0</v>
      </c>
      <c r="Q1216" s="23">
        <v>0</v>
      </c>
      <c r="R1216" s="24">
        <v>0</v>
      </c>
      <c r="S1216" s="25">
        <v>0</v>
      </c>
      <c r="T1216" s="32"/>
      <c r="U1216" s="22" t="str">
        <f>IFERROR(VLOOKUP(B1216,[1]Planilha1!$A$1:$B$34,2,FALSE),"Liberado")</f>
        <v>Pendente Revisão Trabalhista</v>
      </c>
      <c r="V1216" s="31"/>
      <c r="W1216" s="31"/>
      <c r="X1216" s="31"/>
      <c r="Y1216" s="31"/>
      <c r="Z1216" s="31"/>
      <c r="AA1216" s="31"/>
      <c r="AB1216" s="31"/>
      <c r="AC1216" s="31"/>
      <c r="AD1216" s="31"/>
      <c r="AE1216" s="31"/>
      <c r="AF1216" s="31"/>
      <c r="AG1216" s="31"/>
      <c r="AH1216" s="31"/>
      <c r="AI1216" s="31"/>
      <c r="AJ1216" s="31"/>
      <c r="AK1216" s="31"/>
      <c r="AL1216" s="31"/>
      <c r="AM1216" s="31"/>
      <c r="AN1216" s="31"/>
      <c r="AO1216" s="31"/>
      <c r="AP1216" s="31"/>
      <c r="AQ1216" s="31"/>
      <c r="AR1216" s="31"/>
      <c r="AS1216" s="31"/>
      <c r="AT1216" s="31"/>
      <c r="AU1216" s="31"/>
      <c r="AV1216" s="31"/>
      <c r="AW1216" s="31"/>
      <c r="AX1216" s="31"/>
      <c r="AY1216" s="31"/>
      <c r="AZ1216" s="31"/>
      <c r="BA1216" s="31"/>
    </row>
    <row r="1217" spans="1:53" s="21" customFormat="1" ht="20.100000000000001" customHeight="1" x14ac:dyDescent="0.2">
      <c r="A1217" s="27" t="s">
        <v>11235</v>
      </c>
      <c r="B1217" s="28" t="s">
        <v>278</v>
      </c>
      <c r="C1217" s="27" t="s">
        <v>318</v>
      </c>
      <c r="D1217" s="27" t="s">
        <v>2187</v>
      </c>
      <c r="E1217" s="27" t="s">
        <v>7</v>
      </c>
      <c r="F1217" s="27" t="s">
        <v>6507</v>
      </c>
      <c r="G1217" s="27" t="s">
        <v>7328</v>
      </c>
      <c r="H1217" s="27" t="s">
        <v>7329</v>
      </c>
      <c r="I1217" s="29">
        <v>25000</v>
      </c>
      <c r="J1217" s="27" t="s">
        <v>6510</v>
      </c>
      <c r="K1217" s="27" t="s">
        <v>11994</v>
      </c>
      <c r="L1217" s="27" t="s">
        <v>7144</v>
      </c>
      <c r="M1217" s="30">
        <v>41134</v>
      </c>
      <c r="N1217" s="27" t="s">
        <v>7330</v>
      </c>
      <c r="O1217" s="33">
        <v>41299.519999999997</v>
      </c>
      <c r="P1217" s="33">
        <v>24567.63</v>
      </c>
      <c r="Q1217" s="33">
        <v>0</v>
      </c>
      <c r="R1217" s="29">
        <v>21174.32</v>
      </c>
      <c r="S1217" s="29">
        <v>0</v>
      </c>
      <c r="T1217" s="32"/>
      <c r="U1217" s="22" t="str">
        <f>IFERROR(VLOOKUP(B1217,[1]Planilha1!$A$1:$B$34,2,FALSE),"Liberado")</f>
        <v>Pendente Revisão Trabalhista</v>
      </c>
      <c r="V1217" s="31"/>
      <c r="W1217" s="31"/>
      <c r="X1217" s="31"/>
      <c r="Y1217" s="31"/>
      <c r="Z1217" s="31"/>
      <c r="AA1217" s="31"/>
      <c r="AB1217" s="31"/>
      <c r="AC1217" s="31"/>
      <c r="AD1217" s="31"/>
      <c r="AE1217" s="31"/>
      <c r="AF1217" s="31"/>
      <c r="AG1217" s="31"/>
      <c r="AH1217" s="31"/>
      <c r="AI1217" s="31"/>
      <c r="AJ1217" s="31"/>
      <c r="AK1217" s="31"/>
      <c r="AL1217" s="31"/>
      <c r="AM1217" s="31"/>
      <c r="AN1217" s="31"/>
      <c r="AO1217" s="31"/>
      <c r="AP1217" s="31"/>
      <c r="AQ1217" s="31"/>
      <c r="AR1217" s="31"/>
      <c r="AS1217" s="31"/>
      <c r="AT1217" s="31"/>
      <c r="AU1217" s="31"/>
      <c r="AV1217" s="31"/>
      <c r="AW1217" s="31"/>
      <c r="AX1217" s="31"/>
      <c r="AY1217" s="31"/>
      <c r="AZ1217" s="31"/>
      <c r="BA1217" s="31"/>
    </row>
    <row r="1218" spans="1:53" s="21" customFormat="1" ht="20.100000000000001" customHeight="1" x14ac:dyDescent="0.2">
      <c r="A1218" s="27" t="s">
        <v>11235</v>
      </c>
      <c r="B1218" s="28" t="s">
        <v>278</v>
      </c>
      <c r="C1218" s="27" t="s">
        <v>466</v>
      </c>
      <c r="D1218" s="27" t="s">
        <v>2188</v>
      </c>
      <c r="E1218" s="27" t="s">
        <v>7</v>
      </c>
      <c r="F1218" s="27" t="s">
        <v>6507</v>
      </c>
      <c r="G1218" s="27" t="s">
        <v>7331</v>
      </c>
      <c r="H1218" s="27" t="s">
        <v>7232</v>
      </c>
      <c r="I1218" s="29">
        <v>25000</v>
      </c>
      <c r="J1218" s="27" t="s">
        <v>6510</v>
      </c>
      <c r="K1218" s="27" t="s">
        <v>11995</v>
      </c>
      <c r="L1218" s="27" t="s">
        <v>7051</v>
      </c>
      <c r="M1218" s="30" t="s">
        <v>6531</v>
      </c>
      <c r="N1218" s="27" t="s">
        <v>7332</v>
      </c>
      <c r="O1218" s="33">
        <v>56813.77</v>
      </c>
      <c r="P1218" s="33">
        <v>0</v>
      </c>
      <c r="Q1218" s="33">
        <v>0</v>
      </c>
      <c r="R1218" s="29">
        <v>20714.419999999998</v>
      </c>
      <c r="S1218" s="29">
        <v>0</v>
      </c>
      <c r="T1218" s="32"/>
      <c r="U1218" s="22" t="str">
        <f>IFERROR(VLOOKUP(B1218,[1]Planilha1!$A$1:$B$34,2,FALSE),"Liberado")</f>
        <v>Pendente Revisão Trabalhista</v>
      </c>
      <c r="V1218" s="31"/>
      <c r="W1218" s="31"/>
      <c r="X1218" s="31"/>
      <c r="Y1218" s="31"/>
      <c r="Z1218" s="31"/>
      <c r="AA1218" s="31"/>
      <c r="AB1218" s="31"/>
      <c r="AC1218" s="31"/>
      <c r="AD1218" s="31"/>
      <c r="AE1218" s="31"/>
      <c r="AF1218" s="31"/>
      <c r="AG1218" s="31"/>
      <c r="AH1218" s="31"/>
      <c r="AI1218" s="31"/>
      <c r="AJ1218" s="31"/>
      <c r="AK1218" s="31"/>
      <c r="AL1218" s="31"/>
      <c r="AM1218" s="31"/>
      <c r="AN1218" s="31"/>
      <c r="AO1218" s="31"/>
      <c r="AP1218" s="31"/>
      <c r="AQ1218" s="31"/>
      <c r="AR1218" s="31"/>
      <c r="AS1218" s="31"/>
      <c r="AT1218" s="31"/>
      <c r="AU1218" s="31"/>
      <c r="AV1218" s="31"/>
      <c r="AW1218" s="31"/>
      <c r="AX1218" s="31"/>
      <c r="AY1218" s="31"/>
      <c r="AZ1218" s="31"/>
      <c r="BA1218" s="31"/>
    </row>
    <row r="1219" spans="1:53" s="21" customFormat="1" ht="20.100000000000001" customHeight="1" x14ac:dyDescent="0.2">
      <c r="A1219" s="27" t="s">
        <v>11235</v>
      </c>
      <c r="B1219" s="28" t="s">
        <v>278</v>
      </c>
      <c r="C1219" s="27" t="s">
        <v>318</v>
      </c>
      <c r="D1219" s="27" t="s">
        <v>2189</v>
      </c>
      <c r="E1219" s="27" t="s">
        <v>7</v>
      </c>
      <c r="F1219" s="27" t="s">
        <v>6507</v>
      </c>
      <c r="G1219" s="27" t="s">
        <v>7333</v>
      </c>
      <c r="H1219" s="27" t="s">
        <v>7329</v>
      </c>
      <c r="I1219" s="29">
        <v>25000</v>
      </c>
      <c r="J1219" s="27" t="s">
        <v>6510</v>
      </c>
      <c r="K1219" s="27" t="s">
        <v>11996</v>
      </c>
      <c r="L1219" s="27" t="s">
        <v>7128</v>
      </c>
      <c r="M1219" s="30" t="s">
        <v>6531</v>
      </c>
      <c r="N1219" s="27" t="s">
        <v>7334</v>
      </c>
      <c r="O1219" s="33">
        <v>107112.3</v>
      </c>
      <c r="P1219" s="33">
        <v>40453.08</v>
      </c>
      <c r="Q1219" s="33">
        <v>0</v>
      </c>
      <c r="R1219" s="29">
        <v>21174.42</v>
      </c>
      <c r="S1219" s="29">
        <v>0</v>
      </c>
      <c r="T1219" s="32"/>
      <c r="U1219" s="22" t="str">
        <f>IFERROR(VLOOKUP(B1219,[1]Planilha1!$A$1:$B$34,2,FALSE),"Liberado")</f>
        <v>Pendente Revisão Trabalhista</v>
      </c>
      <c r="V1219" s="31"/>
      <c r="W1219" s="31"/>
      <c r="X1219" s="31"/>
      <c r="Y1219" s="31"/>
      <c r="Z1219" s="31"/>
      <c r="AA1219" s="31"/>
      <c r="AB1219" s="31"/>
      <c r="AC1219" s="31"/>
      <c r="AD1219" s="31"/>
      <c r="AE1219" s="31"/>
      <c r="AF1219" s="31"/>
      <c r="AG1219" s="31"/>
      <c r="AH1219" s="31"/>
      <c r="AI1219" s="31"/>
      <c r="AJ1219" s="31"/>
      <c r="AK1219" s="31"/>
      <c r="AL1219" s="31"/>
      <c r="AM1219" s="31"/>
      <c r="AN1219" s="31"/>
      <c r="AO1219" s="31"/>
      <c r="AP1219" s="31"/>
      <c r="AQ1219" s="31"/>
      <c r="AR1219" s="31"/>
      <c r="AS1219" s="31"/>
      <c r="AT1219" s="31"/>
      <c r="AU1219" s="31"/>
      <c r="AV1219" s="31"/>
      <c r="AW1219" s="31"/>
      <c r="AX1219" s="31"/>
      <c r="AY1219" s="31"/>
      <c r="AZ1219" s="31"/>
      <c r="BA1219" s="31"/>
    </row>
    <row r="1220" spans="1:53" s="21" customFormat="1" ht="20.100000000000001" customHeight="1" x14ac:dyDescent="0.2">
      <c r="A1220" s="40" t="s">
        <v>217</v>
      </c>
      <c r="B1220" s="41" t="s">
        <v>278</v>
      </c>
      <c r="C1220" s="14">
        <v>1</v>
      </c>
      <c r="D1220" s="40" t="s">
        <v>2222</v>
      </c>
      <c r="E1220" s="42" t="s">
        <v>2220</v>
      </c>
      <c r="F1220" s="43" t="s">
        <v>7389</v>
      </c>
      <c r="G1220" s="36">
        <v>38810581</v>
      </c>
      <c r="H1220" s="40" t="s">
        <v>2222</v>
      </c>
      <c r="I1220" s="44">
        <v>249439.09</v>
      </c>
      <c r="J1220" s="40" t="s">
        <v>7400</v>
      </c>
      <c r="K1220" s="40" t="s">
        <v>7415</v>
      </c>
      <c r="L1220" s="40" t="s">
        <v>7416</v>
      </c>
      <c r="M1220" s="42" t="s">
        <v>40</v>
      </c>
      <c r="N1220" s="40" t="s">
        <v>7852</v>
      </c>
      <c r="O1220" s="23">
        <v>0</v>
      </c>
      <c r="P1220" s="23">
        <v>249439.09</v>
      </c>
      <c r="Q1220" s="23">
        <v>0</v>
      </c>
      <c r="R1220" s="24">
        <v>0</v>
      </c>
      <c r="S1220" s="25">
        <v>0</v>
      </c>
      <c r="T1220" s="32"/>
      <c r="U1220" s="22" t="str">
        <f>IFERROR(VLOOKUP(B1220,[1]Planilha1!$A$1:$B$34,2,FALSE),"Liberado")</f>
        <v>Pendente Revisão Trabalhista</v>
      </c>
      <c r="V1220" s="45"/>
      <c r="W1220" s="45"/>
      <c r="X1220" s="45"/>
      <c r="Y1220" s="45"/>
      <c r="Z1220" s="45"/>
      <c r="AA1220" s="45"/>
      <c r="AB1220" s="45"/>
      <c r="AC1220" s="45"/>
      <c r="AD1220" s="45"/>
      <c r="AE1220" s="45"/>
      <c r="AF1220" s="45"/>
      <c r="AG1220" s="45"/>
      <c r="AH1220" s="45"/>
      <c r="AI1220" s="45"/>
      <c r="AJ1220" s="45"/>
      <c r="AK1220" s="45"/>
      <c r="AL1220" s="45"/>
      <c r="AM1220" s="45"/>
      <c r="AN1220" s="45"/>
      <c r="AO1220" s="45"/>
      <c r="AP1220" s="45"/>
      <c r="AQ1220" s="45"/>
      <c r="AR1220" s="45"/>
      <c r="AS1220" s="45"/>
      <c r="AT1220" s="45"/>
      <c r="AU1220" s="45"/>
      <c r="AV1220" s="45"/>
      <c r="AW1220" s="45"/>
      <c r="AX1220" s="45"/>
      <c r="AY1220" s="45"/>
      <c r="AZ1220" s="45"/>
      <c r="BA1220" s="45"/>
    </row>
    <row r="1221" spans="1:53" s="21" customFormat="1" ht="20.100000000000001" customHeight="1" x14ac:dyDescent="0.2">
      <c r="A1221" s="27" t="s">
        <v>11659</v>
      </c>
      <c r="B1221" s="28" t="s">
        <v>301</v>
      </c>
      <c r="C1221" s="27" t="s">
        <v>337</v>
      </c>
      <c r="D1221" s="27" t="s">
        <v>1933</v>
      </c>
      <c r="E1221" s="27" t="s">
        <v>11130</v>
      </c>
      <c r="F1221" s="27" t="s">
        <v>5349</v>
      </c>
      <c r="G1221" s="27" t="s">
        <v>7856</v>
      </c>
      <c r="H1221" s="27" t="s">
        <v>6688</v>
      </c>
      <c r="I1221" s="29">
        <v>0</v>
      </c>
      <c r="J1221" s="27" t="s">
        <v>6520</v>
      </c>
      <c r="K1221" s="27" t="s">
        <v>11357</v>
      </c>
      <c r="L1221" s="27" t="s">
        <v>6731</v>
      </c>
      <c r="M1221" s="30" t="s">
        <v>6531</v>
      </c>
      <c r="N1221" s="27" t="s">
        <v>6732</v>
      </c>
      <c r="O1221" s="23">
        <v>0</v>
      </c>
      <c r="P1221" s="23">
        <v>0</v>
      </c>
      <c r="Q1221" s="23">
        <v>0</v>
      </c>
      <c r="R1221" s="24">
        <v>0</v>
      </c>
      <c r="S1221" s="25">
        <v>0</v>
      </c>
      <c r="T1221" s="32"/>
      <c r="U1221" s="22" t="str">
        <f>IFERROR(VLOOKUP(B1221,[1]Planilha1!$A$1:$B$34,2,FALSE),"Liberado")</f>
        <v>Liberado</v>
      </c>
      <c r="V1221" s="31"/>
      <c r="W1221" s="31"/>
      <c r="X1221" s="31"/>
      <c r="Y1221" s="31"/>
      <c r="Z1221" s="31"/>
      <c r="AA1221" s="31"/>
      <c r="AB1221" s="31"/>
      <c r="AC1221" s="31"/>
      <c r="AD1221" s="31"/>
      <c r="AE1221" s="31"/>
      <c r="AF1221" s="31"/>
      <c r="AG1221" s="31"/>
      <c r="AH1221" s="31"/>
      <c r="AI1221" s="31"/>
      <c r="AJ1221" s="31"/>
      <c r="AK1221" s="31"/>
      <c r="AL1221" s="31"/>
      <c r="AM1221" s="31"/>
      <c r="AN1221" s="31"/>
      <c r="AO1221" s="31"/>
      <c r="AP1221" s="31"/>
      <c r="AQ1221" s="31"/>
      <c r="AR1221" s="31"/>
      <c r="AS1221" s="31"/>
      <c r="AT1221" s="31"/>
      <c r="AU1221" s="31"/>
      <c r="AV1221" s="31"/>
      <c r="AW1221" s="31"/>
      <c r="AX1221" s="31"/>
      <c r="AY1221" s="31"/>
      <c r="AZ1221" s="31"/>
      <c r="BA1221" s="31"/>
    </row>
    <row r="1222" spans="1:53" s="21" customFormat="1" ht="20.100000000000001" customHeight="1" x14ac:dyDescent="0.2">
      <c r="A1222" s="27" t="s">
        <v>11659</v>
      </c>
      <c r="B1222" s="28" t="s">
        <v>301</v>
      </c>
      <c r="C1222" s="27" t="s">
        <v>337</v>
      </c>
      <c r="D1222" s="27" t="s">
        <v>11698</v>
      </c>
      <c r="E1222" s="27" t="s">
        <v>7</v>
      </c>
      <c r="F1222" s="27" t="s">
        <v>6507</v>
      </c>
      <c r="G1222" s="27" t="s">
        <v>11699</v>
      </c>
      <c r="H1222" s="27" t="s">
        <v>11700</v>
      </c>
      <c r="I1222" s="29">
        <v>500000</v>
      </c>
      <c r="J1222" s="27" t="s">
        <v>6514</v>
      </c>
      <c r="K1222" s="27" t="s">
        <v>11701</v>
      </c>
      <c r="L1222" s="27" t="s">
        <v>6579</v>
      </c>
      <c r="M1222" s="30">
        <v>43026</v>
      </c>
      <c r="N1222" s="27" t="s">
        <v>11702</v>
      </c>
      <c r="O1222" s="23">
        <v>0</v>
      </c>
      <c r="P1222" s="23">
        <v>0.01</v>
      </c>
      <c r="Q1222" s="23">
        <v>0</v>
      </c>
      <c r="R1222" s="24">
        <v>0</v>
      </c>
      <c r="S1222" s="25">
        <v>0</v>
      </c>
      <c r="T1222" s="32" t="s">
        <v>12066</v>
      </c>
      <c r="U1222" s="22" t="str">
        <f>IFERROR(VLOOKUP(B1222,[1]Planilha1!$A$1:$B$34,2,FALSE),"Liberado")</f>
        <v>Liberado</v>
      </c>
      <c r="V1222" s="31"/>
      <c r="W1222" s="31"/>
      <c r="X1222" s="31"/>
      <c r="Y1222" s="31"/>
      <c r="Z1222" s="31"/>
      <c r="AA1222" s="31"/>
      <c r="AB1222" s="31"/>
      <c r="AC1222" s="31"/>
      <c r="AD1222" s="31"/>
      <c r="AE1222" s="31"/>
      <c r="AF1222" s="31"/>
      <c r="AG1222" s="31"/>
      <c r="AH1222" s="31"/>
      <c r="AI1222" s="31"/>
      <c r="AJ1222" s="31"/>
      <c r="AK1222" s="31"/>
      <c r="AL1222" s="31"/>
      <c r="AM1222" s="31"/>
      <c r="AN1222" s="31"/>
      <c r="AO1222" s="31"/>
      <c r="AP1222" s="31"/>
      <c r="AQ1222" s="31"/>
      <c r="AR1222" s="31"/>
      <c r="AS1222" s="31"/>
      <c r="AT1222" s="31"/>
      <c r="AU1222" s="31"/>
      <c r="AV1222" s="31"/>
      <c r="AW1222" s="31"/>
      <c r="AX1222" s="31"/>
      <c r="AY1222" s="31"/>
      <c r="AZ1222" s="31"/>
      <c r="BA1222" s="31"/>
    </row>
    <row r="1223" spans="1:53" s="21" customFormat="1" ht="20.100000000000001" customHeight="1" x14ac:dyDescent="0.2">
      <c r="A1223" s="27" t="s">
        <v>11659</v>
      </c>
      <c r="B1223" s="28" t="s">
        <v>301</v>
      </c>
      <c r="C1223" s="27" t="s">
        <v>337</v>
      </c>
      <c r="D1223" s="27" t="s">
        <v>2023</v>
      </c>
      <c r="E1223" s="27" t="s">
        <v>7</v>
      </c>
      <c r="F1223" s="27" t="s">
        <v>11784</v>
      </c>
      <c r="G1223" s="27" t="s">
        <v>11785</v>
      </c>
      <c r="H1223" s="27" t="s">
        <v>6653</v>
      </c>
      <c r="I1223" s="29">
        <v>1449.12</v>
      </c>
      <c r="J1223" s="27" t="s">
        <v>6514</v>
      </c>
      <c r="K1223" s="27" t="s">
        <v>11786</v>
      </c>
      <c r="L1223" s="27" t="s">
        <v>7051</v>
      </c>
      <c r="M1223" s="30" t="s">
        <v>6531</v>
      </c>
      <c r="N1223" s="27" t="s">
        <v>11787</v>
      </c>
      <c r="O1223" s="23">
        <v>0</v>
      </c>
      <c r="P1223" s="23">
        <v>0.01</v>
      </c>
      <c r="Q1223" s="23">
        <v>0</v>
      </c>
      <c r="R1223" s="24">
        <v>0</v>
      </c>
      <c r="S1223" s="25">
        <v>0</v>
      </c>
      <c r="T1223" s="32"/>
      <c r="U1223" s="22" t="str">
        <f>IFERROR(VLOOKUP(B1223,[1]Planilha1!$A$1:$B$34,2,FALSE),"Liberado")</f>
        <v>Liberado</v>
      </c>
      <c r="V1223" s="31"/>
      <c r="W1223" s="31"/>
      <c r="X1223" s="31"/>
      <c r="Y1223" s="31"/>
      <c r="Z1223" s="31"/>
      <c r="AA1223" s="31"/>
      <c r="AB1223" s="31"/>
      <c r="AC1223" s="31"/>
      <c r="AD1223" s="31"/>
      <c r="AE1223" s="31"/>
      <c r="AF1223" s="31"/>
      <c r="AG1223" s="31"/>
      <c r="AH1223" s="31"/>
      <c r="AI1223" s="31"/>
      <c r="AJ1223" s="31"/>
      <c r="AK1223" s="31"/>
      <c r="AL1223" s="31"/>
      <c r="AM1223" s="31"/>
      <c r="AN1223" s="31"/>
      <c r="AO1223" s="31"/>
      <c r="AP1223" s="31"/>
      <c r="AQ1223" s="31"/>
      <c r="AR1223" s="31"/>
      <c r="AS1223" s="31"/>
      <c r="AT1223" s="31"/>
      <c r="AU1223" s="31"/>
      <c r="AV1223" s="31"/>
      <c r="AW1223" s="31"/>
      <c r="AX1223" s="31"/>
      <c r="AY1223" s="31"/>
      <c r="AZ1223" s="31"/>
      <c r="BA1223" s="31"/>
    </row>
    <row r="1224" spans="1:53" s="21" customFormat="1" ht="20.100000000000001" customHeight="1" x14ac:dyDescent="0.2">
      <c r="A1224" s="27" t="s">
        <v>11659</v>
      </c>
      <c r="B1224" s="28" t="s">
        <v>301</v>
      </c>
      <c r="C1224" s="27" t="s">
        <v>337</v>
      </c>
      <c r="D1224" s="27" t="s">
        <v>11870</v>
      </c>
      <c r="E1224" s="27" t="s">
        <v>7</v>
      </c>
      <c r="F1224" s="27" t="s">
        <v>6507</v>
      </c>
      <c r="G1224" s="27" t="s">
        <v>11871</v>
      </c>
      <c r="H1224" s="27" t="s">
        <v>6653</v>
      </c>
      <c r="I1224" s="29">
        <v>500000</v>
      </c>
      <c r="J1224" s="27" t="s">
        <v>6520</v>
      </c>
      <c r="K1224" s="27" t="s">
        <v>11872</v>
      </c>
      <c r="L1224" s="27" t="s">
        <v>6579</v>
      </c>
      <c r="M1224" s="30">
        <v>42690</v>
      </c>
      <c r="N1224" s="27" t="s">
        <v>11702</v>
      </c>
      <c r="O1224" s="23">
        <v>0</v>
      </c>
      <c r="P1224" s="23">
        <v>0.01</v>
      </c>
      <c r="Q1224" s="23">
        <v>0</v>
      </c>
      <c r="R1224" s="24">
        <v>0</v>
      </c>
      <c r="S1224" s="25">
        <v>0</v>
      </c>
      <c r="T1224" s="32" t="s">
        <v>12066</v>
      </c>
      <c r="U1224" s="22" t="str">
        <f>IFERROR(VLOOKUP(B1224,[1]Planilha1!$A$1:$B$34,2,FALSE),"Liberado")</f>
        <v>Liberado</v>
      </c>
      <c r="V1224" s="31"/>
      <c r="W1224" s="31"/>
      <c r="X1224" s="31"/>
      <c r="Y1224" s="31"/>
      <c r="Z1224" s="31"/>
      <c r="AA1224" s="31"/>
      <c r="AB1224" s="31"/>
      <c r="AC1224" s="31"/>
      <c r="AD1224" s="31"/>
      <c r="AE1224" s="31"/>
      <c r="AF1224" s="31"/>
      <c r="AG1224" s="31"/>
      <c r="AH1224" s="31"/>
      <c r="AI1224" s="31"/>
      <c r="AJ1224" s="31"/>
      <c r="AK1224" s="31"/>
      <c r="AL1224" s="31"/>
      <c r="AM1224" s="31"/>
      <c r="AN1224" s="31"/>
      <c r="AO1224" s="31"/>
      <c r="AP1224" s="31"/>
      <c r="AQ1224" s="31"/>
      <c r="AR1224" s="31"/>
      <c r="AS1224" s="31"/>
      <c r="AT1224" s="31"/>
      <c r="AU1224" s="31"/>
      <c r="AV1224" s="31"/>
      <c r="AW1224" s="31"/>
      <c r="AX1224" s="31"/>
      <c r="AY1224" s="31"/>
      <c r="AZ1224" s="31"/>
      <c r="BA1224" s="31"/>
    </row>
    <row r="1225" spans="1:53" s="21" customFormat="1" ht="20.100000000000001" customHeight="1" x14ac:dyDescent="0.2">
      <c r="A1225" s="27" t="s">
        <v>11659</v>
      </c>
      <c r="B1225" s="28" t="s">
        <v>301</v>
      </c>
      <c r="C1225" s="27" t="s">
        <v>337</v>
      </c>
      <c r="D1225" s="27" t="s">
        <v>2218</v>
      </c>
      <c r="E1225" s="27" t="s">
        <v>7</v>
      </c>
      <c r="F1225" s="27" t="s">
        <v>6507</v>
      </c>
      <c r="G1225" s="27" t="s">
        <v>7386</v>
      </c>
      <c r="H1225" s="27" t="s">
        <v>7387</v>
      </c>
      <c r="I1225" s="29">
        <v>20000</v>
      </c>
      <c r="J1225" s="27" t="s">
        <v>6510</v>
      </c>
      <c r="K1225" s="27" t="s">
        <v>12036</v>
      </c>
      <c r="L1225" s="27" t="s">
        <v>7265</v>
      </c>
      <c r="M1225" s="30" t="s">
        <v>6531</v>
      </c>
      <c r="N1225" s="27" t="s">
        <v>7388</v>
      </c>
      <c r="O1225" s="33">
        <v>27911.07</v>
      </c>
      <c r="P1225" s="33">
        <v>0</v>
      </c>
      <c r="Q1225" s="33">
        <v>0</v>
      </c>
      <c r="R1225" s="29">
        <v>52402.97</v>
      </c>
      <c r="S1225" s="29">
        <v>0</v>
      </c>
      <c r="T1225" s="32"/>
      <c r="U1225" s="22" t="str">
        <f>IFERROR(VLOOKUP(B1225,[1]Planilha1!$A$1:$B$34,2,FALSE),"Liberado")</f>
        <v>Liberado</v>
      </c>
      <c r="V1225" s="31"/>
      <c r="W1225" s="31"/>
      <c r="X1225" s="31"/>
      <c r="Y1225" s="31"/>
      <c r="Z1225" s="31"/>
      <c r="AA1225" s="31"/>
      <c r="AB1225" s="31"/>
      <c r="AC1225" s="31"/>
      <c r="AD1225" s="31"/>
      <c r="AE1225" s="31"/>
      <c r="AF1225" s="31"/>
      <c r="AG1225" s="31"/>
      <c r="AH1225" s="31"/>
      <c r="AI1225" s="31"/>
      <c r="AJ1225" s="31"/>
      <c r="AK1225" s="31"/>
      <c r="AL1225" s="31"/>
      <c r="AM1225" s="31"/>
      <c r="AN1225" s="31"/>
      <c r="AO1225" s="31"/>
      <c r="AP1225" s="31"/>
      <c r="AQ1225" s="31"/>
      <c r="AR1225" s="31"/>
      <c r="AS1225" s="31"/>
      <c r="AT1225" s="31"/>
      <c r="AU1225" s="31"/>
      <c r="AV1225" s="31"/>
      <c r="AW1225" s="31"/>
      <c r="AX1225" s="31"/>
      <c r="AY1225" s="31"/>
      <c r="AZ1225" s="31"/>
      <c r="BA1225" s="31"/>
    </row>
    <row r="1226" spans="1:53" s="21" customFormat="1" ht="20.100000000000001" customHeight="1" x14ac:dyDescent="0.2">
      <c r="A1226" s="40" t="s">
        <v>137</v>
      </c>
      <c r="B1226" s="41" t="s">
        <v>301</v>
      </c>
      <c r="C1226" s="14">
        <v>1</v>
      </c>
      <c r="D1226" s="40" t="s">
        <v>2221</v>
      </c>
      <c r="E1226" s="42" t="s">
        <v>2220</v>
      </c>
      <c r="F1226" s="43" t="s">
        <v>7389</v>
      </c>
      <c r="G1226" s="36" t="s">
        <v>7624</v>
      </c>
      <c r="H1226" s="40" t="s">
        <v>2221</v>
      </c>
      <c r="I1226" s="44">
        <v>5079.8100000000004</v>
      </c>
      <c r="J1226" s="40" t="s">
        <v>7400</v>
      </c>
      <c r="K1226" s="40" t="s">
        <v>7607</v>
      </c>
      <c r="L1226" s="40" t="s">
        <v>7393</v>
      </c>
      <c r="M1226" s="42" t="s">
        <v>40</v>
      </c>
      <c r="N1226" s="40" t="s">
        <v>7403</v>
      </c>
      <c r="O1226" s="23">
        <v>0</v>
      </c>
      <c r="P1226" s="23">
        <v>0</v>
      </c>
      <c r="Q1226" s="23">
        <v>5079.8100000000004</v>
      </c>
      <c r="R1226" s="24">
        <v>0</v>
      </c>
      <c r="S1226" s="25">
        <v>0</v>
      </c>
      <c r="T1226" s="32"/>
      <c r="U1226" s="22" t="str">
        <f>IFERROR(VLOOKUP(B1226,[1]Planilha1!$A$1:$B$34,2,FALSE),"Liberado")</f>
        <v>Liberado</v>
      </c>
      <c r="V1226" s="45"/>
      <c r="W1226" s="45"/>
      <c r="X1226" s="45"/>
      <c r="Y1226" s="45"/>
      <c r="Z1226" s="45"/>
      <c r="AA1226" s="45"/>
      <c r="AB1226" s="45"/>
      <c r="AC1226" s="45"/>
      <c r="AD1226" s="45"/>
      <c r="AE1226" s="45"/>
      <c r="AF1226" s="45"/>
      <c r="AG1226" s="45"/>
      <c r="AH1226" s="45"/>
      <c r="AI1226" s="45"/>
      <c r="AJ1226" s="45"/>
      <c r="AK1226" s="45"/>
      <c r="AL1226" s="45"/>
      <c r="AM1226" s="45"/>
      <c r="AN1226" s="45"/>
      <c r="AO1226" s="45"/>
      <c r="AP1226" s="45"/>
      <c r="AQ1226" s="45"/>
      <c r="AR1226" s="45"/>
      <c r="AS1226" s="45"/>
      <c r="AT1226" s="45"/>
      <c r="AU1226" s="45"/>
      <c r="AV1226" s="45"/>
      <c r="AW1226" s="45"/>
      <c r="AX1226" s="45"/>
      <c r="AY1226" s="45"/>
      <c r="AZ1226" s="45"/>
      <c r="BA1226" s="45"/>
    </row>
    <row r="1227" spans="1:53" s="21" customFormat="1" ht="20.100000000000001" customHeight="1" x14ac:dyDescent="0.2">
      <c r="A1227" s="40" t="s">
        <v>137</v>
      </c>
      <c r="B1227" s="41" t="s">
        <v>301</v>
      </c>
      <c r="C1227" s="14">
        <v>1</v>
      </c>
      <c r="D1227" s="40" t="s">
        <v>2221</v>
      </c>
      <c r="E1227" s="42" t="s">
        <v>2220</v>
      </c>
      <c r="F1227" s="43" t="s">
        <v>7389</v>
      </c>
      <c r="G1227" s="36" t="s">
        <v>7625</v>
      </c>
      <c r="H1227" s="40" t="s">
        <v>2221</v>
      </c>
      <c r="I1227" s="44">
        <v>2487.11</v>
      </c>
      <c r="J1227" s="40" t="s">
        <v>7391</v>
      </c>
      <c r="K1227" s="40" t="s">
        <v>7401</v>
      </c>
      <c r="L1227" s="40" t="s">
        <v>7431</v>
      </c>
      <c r="M1227" s="42" t="s">
        <v>40</v>
      </c>
      <c r="N1227" s="40" t="s">
        <v>7852</v>
      </c>
      <c r="O1227" s="23">
        <v>0</v>
      </c>
      <c r="P1227" s="23">
        <v>2487.11</v>
      </c>
      <c r="Q1227" s="23">
        <v>0</v>
      </c>
      <c r="R1227" s="24">
        <v>0</v>
      </c>
      <c r="S1227" s="25">
        <v>0</v>
      </c>
      <c r="T1227" s="32"/>
      <c r="U1227" s="22" t="str">
        <f>IFERROR(VLOOKUP(B1227,[1]Planilha1!$A$1:$B$34,2,FALSE),"Liberado")</f>
        <v>Liberado</v>
      </c>
      <c r="V1227" s="45"/>
      <c r="W1227" s="45"/>
      <c r="X1227" s="45"/>
      <c r="Y1227" s="45"/>
      <c r="Z1227" s="45"/>
      <c r="AA1227" s="45"/>
      <c r="AB1227" s="45"/>
      <c r="AC1227" s="45"/>
      <c r="AD1227" s="45"/>
      <c r="AE1227" s="45"/>
      <c r="AF1227" s="45"/>
      <c r="AG1227" s="45"/>
      <c r="AH1227" s="45"/>
      <c r="AI1227" s="45"/>
      <c r="AJ1227" s="45"/>
      <c r="AK1227" s="45"/>
      <c r="AL1227" s="45"/>
      <c r="AM1227" s="45"/>
      <c r="AN1227" s="45"/>
      <c r="AO1227" s="45"/>
      <c r="AP1227" s="45"/>
      <c r="AQ1227" s="45"/>
      <c r="AR1227" s="45"/>
      <c r="AS1227" s="45"/>
      <c r="AT1227" s="45"/>
      <c r="AU1227" s="45"/>
      <c r="AV1227" s="45"/>
      <c r="AW1227" s="45"/>
      <c r="AX1227" s="45"/>
      <c r="AY1227" s="45"/>
      <c r="AZ1227" s="45"/>
      <c r="BA1227" s="45"/>
    </row>
    <row r="1228" spans="1:53" s="21" customFormat="1" ht="20.100000000000001" customHeight="1" x14ac:dyDescent="0.2">
      <c r="A1228" s="40" t="s">
        <v>137</v>
      </c>
      <c r="B1228" s="41" t="s">
        <v>301</v>
      </c>
      <c r="C1228" s="14">
        <v>1</v>
      </c>
      <c r="D1228" s="40" t="s">
        <v>2221</v>
      </c>
      <c r="E1228" s="42" t="s">
        <v>2220</v>
      </c>
      <c r="F1228" s="43" t="s">
        <v>7389</v>
      </c>
      <c r="G1228" s="36" t="s">
        <v>7626</v>
      </c>
      <c r="H1228" s="40" t="s">
        <v>2221</v>
      </c>
      <c r="I1228" s="44">
        <v>2962.28</v>
      </c>
      <c r="J1228" s="40" t="s">
        <v>7391</v>
      </c>
      <c r="K1228" s="40" t="s">
        <v>7607</v>
      </c>
      <c r="L1228" s="40" t="s">
        <v>7431</v>
      </c>
      <c r="M1228" s="42" t="s">
        <v>40</v>
      </c>
      <c r="N1228" s="40" t="s">
        <v>7852</v>
      </c>
      <c r="O1228" s="23">
        <v>0</v>
      </c>
      <c r="P1228" s="23">
        <v>2962.28</v>
      </c>
      <c r="Q1228" s="23">
        <v>0</v>
      </c>
      <c r="R1228" s="24">
        <v>0</v>
      </c>
      <c r="S1228" s="25">
        <v>0</v>
      </c>
      <c r="T1228" s="32"/>
      <c r="U1228" s="22" t="str">
        <f>IFERROR(VLOOKUP(B1228,[1]Planilha1!$A$1:$B$34,2,FALSE),"Liberado")</f>
        <v>Liberado</v>
      </c>
      <c r="V1228" s="45"/>
      <c r="W1228" s="45"/>
      <c r="X1228" s="45"/>
      <c r="Y1228" s="45"/>
      <c r="Z1228" s="45"/>
      <c r="AA1228" s="45"/>
      <c r="AB1228" s="45"/>
      <c r="AC1228" s="45"/>
      <c r="AD1228" s="45"/>
      <c r="AE1228" s="45"/>
      <c r="AF1228" s="45"/>
      <c r="AG1228" s="45"/>
      <c r="AH1228" s="45"/>
      <c r="AI1228" s="45"/>
      <c r="AJ1228" s="45"/>
      <c r="AK1228" s="45"/>
      <c r="AL1228" s="45"/>
      <c r="AM1228" s="45"/>
      <c r="AN1228" s="45"/>
      <c r="AO1228" s="45"/>
      <c r="AP1228" s="45"/>
      <c r="AQ1228" s="45"/>
      <c r="AR1228" s="45"/>
      <c r="AS1228" s="45"/>
      <c r="AT1228" s="45"/>
      <c r="AU1228" s="45"/>
      <c r="AV1228" s="45"/>
      <c r="AW1228" s="45"/>
      <c r="AX1228" s="45"/>
      <c r="AY1228" s="45"/>
      <c r="AZ1228" s="45"/>
      <c r="BA1228" s="45"/>
    </row>
    <row r="1229" spans="1:53" s="21" customFormat="1" ht="20.100000000000001" customHeight="1" x14ac:dyDescent="0.2">
      <c r="A1229" s="40" t="s">
        <v>137</v>
      </c>
      <c r="B1229" s="41" t="s">
        <v>301</v>
      </c>
      <c r="C1229" s="14">
        <v>1</v>
      </c>
      <c r="D1229" s="40" t="s">
        <v>2221</v>
      </c>
      <c r="E1229" s="42" t="s">
        <v>2220</v>
      </c>
      <c r="F1229" s="43" t="s">
        <v>7389</v>
      </c>
      <c r="G1229" s="36" t="s">
        <v>7627</v>
      </c>
      <c r="H1229" s="40" t="s">
        <v>2221</v>
      </c>
      <c r="I1229" s="44">
        <v>1760.53</v>
      </c>
      <c r="J1229" s="40" t="s">
        <v>7391</v>
      </c>
      <c r="K1229" s="40" t="s">
        <v>7411</v>
      </c>
      <c r="L1229" s="40" t="s">
        <v>7628</v>
      </c>
      <c r="M1229" s="42" t="s">
        <v>40</v>
      </c>
      <c r="N1229" s="40" t="s">
        <v>7852</v>
      </c>
      <c r="O1229" s="23">
        <v>0</v>
      </c>
      <c r="P1229" s="23">
        <v>1760.53</v>
      </c>
      <c r="Q1229" s="23">
        <v>0</v>
      </c>
      <c r="R1229" s="24">
        <v>0</v>
      </c>
      <c r="S1229" s="25">
        <v>0</v>
      </c>
      <c r="T1229" s="32"/>
      <c r="U1229" s="22" t="str">
        <f>IFERROR(VLOOKUP(B1229,[1]Planilha1!$A$1:$B$34,2,FALSE),"Liberado")</f>
        <v>Liberado</v>
      </c>
      <c r="V1229" s="45"/>
      <c r="W1229" s="45"/>
      <c r="X1229" s="45"/>
      <c r="Y1229" s="45"/>
      <c r="Z1229" s="45"/>
      <c r="AA1229" s="45"/>
      <c r="AB1229" s="45"/>
      <c r="AC1229" s="45"/>
      <c r="AD1229" s="45"/>
      <c r="AE1229" s="45"/>
      <c r="AF1229" s="45"/>
      <c r="AG1229" s="45"/>
      <c r="AH1229" s="45"/>
      <c r="AI1229" s="45"/>
      <c r="AJ1229" s="45"/>
      <c r="AK1229" s="45"/>
      <c r="AL1229" s="45"/>
      <c r="AM1229" s="45"/>
      <c r="AN1229" s="45"/>
      <c r="AO1229" s="45"/>
      <c r="AP1229" s="45"/>
      <c r="AQ1229" s="45"/>
      <c r="AR1229" s="45"/>
      <c r="AS1229" s="45"/>
      <c r="AT1229" s="45"/>
      <c r="AU1229" s="45"/>
      <c r="AV1229" s="45"/>
      <c r="AW1229" s="45"/>
      <c r="AX1229" s="45"/>
      <c r="AY1229" s="45"/>
      <c r="AZ1229" s="45"/>
      <c r="BA1229" s="45"/>
    </row>
    <row r="1230" spans="1:53" s="21" customFormat="1" ht="20.100000000000001" customHeight="1" x14ac:dyDescent="0.2">
      <c r="A1230" s="40" t="s">
        <v>137</v>
      </c>
      <c r="B1230" s="41" t="s">
        <v>301</v>
      </c>
      <c r="C1230" s="14">
        <v>1</v>
      </c>
      <c r="D1230" s="40" t="s">
        <v>2221</v>
      </c>
      <c r="E1230" s="42" t="s">
        <v>2220</v>
      </c>
      <c r="F1230" s="43" t="s">
        <v>7389</v>
      </c>
      <c r="G1230" s="36" t="s">
        <v>7647</v>
      </c>
      <c r="H1230" s="40" t="s">
        <v>2221</v>
      </c>
      <c r="I1230" s="44">
        <v>1779072.52</v>
      </c>
      <c r="J1230" s="40" t="s">
        <v>7391</v>
      </c>
      <c r="K1230" s="40" t="s">
        <v>7648</v>
      </c>
      <c r="L1230" s="40" t="s">
        <v>7431</v>
      </c>
      <c r="M1230" s="42" t="s">
        <v>40</v>
      </c>
      <c r="N1230" s="40" t="s">
        <v>7852</v>
      </c>
      <c r="O1230" s="23">
        <v>0</v>
      </c>
      <c r="P1230" s="23">
        <v>1779072.52</v>
      </c>
      <c r="Q1230" s="23">
        <v>0</v>
      </c>
      <c r="R1230" s="24">
        <v>0</v>
      </c>
      <c r="S1230" s="25">
        <v>0</v>
      </c>
      <c r="T1230" s="32"/>
      <c r="U1230" s="22" t="str">
        <f>IFERROR(VLOOKUP(B1230,[1]Planilha1!$A$1:$B$34,2,FALSE),"Liberado")</f>
        <v>Liberado</v>
      </c>
      <c r="V1230" s="45"/>
      <c r="W1230" s="45"/>
      <c r="X1230" s="45"/>
      <c r="Y1230" s="45"/>
      <c r="Z1230" s="45"/>
      <c r="AA1230" s="45"/>
      <c r="AB1230" s="45"/>
      <c r="AC1230" s="45"/>
      <c r="AD1230" s="45"/>
      <c r="AE1230" s="45"/>
      <c r="AF1230" s="45"/>
      <c r="AG1230" s="45"/>
      <c r="AH1230" s="45"/>
      <c r="AI1230" s="45"/>
      <c r="AJ1230" s="45"/>
      <c r="AK1230" s="45"/>
      <c r="AL1230" s="45"/>
      <c r="AM1230" s="45"/>
      <c r="AN1230" s="45"/>
      <c r="AO1230" s="45"/>
      <c r="AP1230" s="45"/>
      <c r="AQ1230" s="45"/>
      <c r="AR1230" s="45"/>
      <c r="AS1230" s="45"/>
      <c r="AT1230" s="45"/>
      <c r="AU1230" s="45"/>
      <c r="AV1230" s="45"/>
      <c r="AW1230" s="45"/>
      <c r="AX1230" s="45"/>
      <c r="AY1230" s="45"/>
      <c r="AZ1230" s="45"/>
      <c r="BA1230" s="45"/>
    </row>
    <row r="1231" spans="1:53" s="21" customFormat="1" ht="20.100000000000001" customHeight="1" x14ac:dyDescent="0.2">
      <c r="A1231" s="12" t="s">
        <v>7971</v>
      </c>
      <c r="B1231" s="18" t="s">
        <v>251</v>
      </c>
      <c r="C1231" s="12" t="s">
        <v>331</v>
      </c>
      <c r="D1231" s="12" t="s">
        <v>346</v>
      </c>
      <c r="E1231" s="19" t="s">
        <v>5</v>
      </c>
      <c r="F1231" s="19" t="s">
        <v>6</v>
      </c>
      <c r="G1231" s="19" t="s">
        <v>2346</v>
      </c>
      <c r="H1231" s="12" t="s">
        <v>2347</v>
      </c>
      <c r="I1231" s="20">
        <v>62080.85</v>
      </c>
      <c r="J1231" s="12" t="s">
        <v>2264</v>
      </c>
      <c r="K1231" s="12" t="s">
        <v>2348</v>
      </c>
      <c r="L1231" s="12" t="s">
        <v>2349</v>
      </c>
      <c r="M1231" s="12"/>
      <c r="N1231" s="12" t="s">
        <v>2350</v>
      </c>
      <c r="O1231" s="20">
        <v>0</v>
      </c>
      <c r="P1231" s="20">
        <v>5000</v>
      </c>
      <c r="Q1231" s="20">
        <v>0</v>
      </c>
      <c r="R1231" s="20">
        <v>0</v>
      </c>
      <c r="S1231" s="20">
        <v>2058.92</v>
      </c>
      <c r="U1231" s="22" t="str">
        <f>IFERROR(VLOOKUP(B1231,[1]Planilha1!$A$1:$B$34,2,FALSE),"Liberado")</f>
        <v>Liberado</v>
      </c>
    </row>
    <row r="1232" spans="1:53" s="21" customFormat="1" ht="20.100000000000001" customHeight="1" x14ac:dyDescent="0.2">
      <c r="A1232" s="12" t="s">
        <v>7971</v>
      </c>
      <c r="B1232" s="18" t="s">
        <v>251</v>
      </c>
      <c r="C1232" s="12" t="s">
        <v>397</v>
      </c>
      <c r="D1232" s="12" t="s">
        <v>406</v>
      </c>
      <c r="E1232" s="19" t="s">
        <v>5</v>
      </c>
      <c r="F1232" s="19" t="s">
        <v>2244</v>
      </c>
      <c r="G1232" s="19" t="s">
        <v>2577</v>
      </c>
      <c r="H1232" s="12" t="s">
        <v>2578</v>
      </c>
      <c r="I1232" s="20">
        <v>31520</v>
      </c>
      <c r="J1232" s="12" t="s">
        <v>2264</v>
      </c>
      <c r="K1232" s="12" t="s">
        <v>2579</v>
      </c>
      <c r="L1232" s="12" t="s">
        <v>2249</v>
      </c>
      <c r="M1232" s="12"/>
      <c r="N1232" s="12" t="s">
        <v>2438</v>
      </c>
      <c r="O1232" s="20">
        <v>0</v>
      </c>
      <c r="P1232" s="20">
        <v>4000</v>
      </c>
      <c r="Q1232" s="20">
        <v>0</v>
      </c>
      <c r="R1232" s="20">
        <v>0</v>
      </c>
      <c r="S1232" s="20">
        <v>1160</v>
      </c>
      <c r="U1232" s="22" t="str">
        <f>IFERROR(VLOOKUP(B1232,[1]Planilha1!$A$1:$B$34,2,FALSE),"Liberado")</f>
        <v>Liberado</v>
      </c>
    </row>
    <row r="1233" spans="1:53" s="21" customFormat="1" ht="20.100000000000001" customHeight="1" x14ac:dyDescent="0.2">
      <c r="A1233" s="12" t="s">
        <v>7971</v>
      </c>
      <c r="B1233" s="18" t="s">
        <v>251</v>
      </c>
      <c r="C1233" s="12" t="s">
        <v>318</v>
      </c>
      <c r="D1233" s="12" t="s">
        <v>8273</v>
      </c>
      <c r="E1233" s="19" t="s">
        <v>5</v>
      </c>
      <c r="F1233" s="19" t="s">
        <v>7761</v>
      </c>
      <c r="G1233" s="19" t="s">
        <v>8274</v>
      </c>
      <c r="H1233" s="12" t="s">
        <v>8275</v>
      </c>
      <c r="I1233" s="20">
        <v>8152</v>
      </c>
      <c r="J1233" s="12" t="s">
        <v>2264</v>
      </c>
      <c r="K1233" s="12" t="s">
        <v>8276</v>
      </c>
      <c r="L1233" s="12" t="s">
        <v>2288</v>
      </c>
      <c r="M1233" s="12" t="s">
        <v>8058</v>
      </c>
      <c r="N1233" s="12" t="s">
        <v>2768</v>
      </c>
      <c r="O1233" s="20">
        <v>0</v>
      </c>
      <c r="P1233" s="20">
        <v>8000</v>
      </c>
      <c r="Q1233" s="20">
        <v>0</v>
      </c>
      <c r="R1233" s="20">
        <v>0</v>
      </c>
      <c r="S1233" s="20">
        <v>0</v>
      </c>
      <c r="U1233" s="22" t="str">
        <f>IFERROR(VLOOKUP(B1233,[1]Planilha1!$A$1:$B$34,2,FALSE),"Liberado")</f>
        <v>Liberado</v>
      </c>
    </row>
    <row r="1234" spans="1:53" s="21" customFormat="1" ht="20.100000000000001" customHeight="1" x14ac:dyDescent="0.2">
      <c r="A1234" s="12" t="s">
        <v>7971</v>
      </c>
      <c r="B1234" s="18" t="s">
        <v>251</v>
      </c>
      <c r="C1234" s="12" t="s">
        <v>320</v>
      </c>
      <c r="D1234" s="12" t="s">
        <v>512</v>
      </c>
      <c r="E1234" s="19" t="s">
        <v>5</v>
      </c>
      <c r="F1234" s="19" t="s">
        <v>2244</v>
      </c>
      <c r="G1234" s="19" t="s">
        <v>2946</v>
      </c>
      <c r="H1234" s="12" t="s">
        <v>2947</v>
      </c>
      <c r="I1234" s="20">
        <v>16000</v>
      </c>
      <c r="J1234" s="12" t="s">
        <v>2264</v>
      </c>
      <c r="K1234" s="12" t="s">
        <v>2948</v>
      </c>
      <c r="L1234" s="12" t="s">
        <v>2334</v>
      </c>
      <c r="M1234" s="12"/>
      <c r="N1234" s="12" t="s">
        <v>2949</v>
      </c>
      <c r="O1234" s="20">
        <v>6000</v>
      </c>
      <c r="P1234" s="20">
        <v>0</v>
      </c>
      <c r="Q1234" s="20">
        <v>0</v>
      </c>
      <c r="R1234" s="20">
        <v>0</v>
      </c>
      <c r="S1234" s="20">
        <v>1240</v>
      </c>
      <c r="U1234" s="22" t="str">
        <f>IFERROR(VLOOKUP(B1234,[1]Planilha1!$A$1:$B$34,2,FALSE),"Liberado")</f>
        <v>Liberado</v>
      </c>
    </row>
    <row r="1235" spans="1:53" s="21" customFormat="1" ht="20.100000000000001" customHeight="1" x14ac:dyDescent="0.2">
      <c r="A1235" s="12" t="s">
        <v>7971</v>
      </c>
      <c r="B1235" s="18" t="s">
        <v>251</v>
      </c>
      <c r="C1235" s="12" t="s">
        <v>534</v>
      </c>
      <c r="D1235" s="12" t="s">
        <v>550</v>
      </c>
      <c r="E1235" s="19" t="s">
        <v>5</v>
      </c>
      <c r="F1235" s="19" t="s">
        <v>2255</v>
      </c>
      <c r="G1235" s="19" t="s">
        <v>3070</v>
      </c>
      <c r="H1235" s="12" t="s">
        <v>3071</v>
      </c>
      <c r="I1235" s="20">
        <v>60700.12</v>
      </c>
      <c r="J1235" s="12" t="s">
        <v>2264</v>
      </c>
      <c r="K1235" s="12" t="s">
        <v>3072</v>
      </c>
      <c r="L1235" s="12" t="s">
        <v>8057</v>
      </c>
      <c r="M1235" s="12"/>
      <c r="N1235" s="12" t="s">
        <v>2438</v>
      </c>
      <c r="O1235" s="20">
        <v>0</v>
      </c>
      <c r="P1235" s="20">
        <v>60000</v>
      </c>
      <c r="Q1235" s="20">
        <v>0</v>
      </c>
      <c r="R1235" s="20">
        <v>0</v>
      </c>
      <c r="S1235" s="20">
        <v>600</v>
      </c>
      <c r="U1235" s="22" t="str">
        <f>IFERROR(VLOOKUP(B1235,[1]Planilha1!$A$1:$B$34,2,FALSE),"Liberado")</f>
        <v>Liberado</v>
      </c>
    </row>
    <row r="1236" spans="1:53" s="21" customFormat="1" ht="20.100000000000001" customHeight="1" x14ac:dyDescent="0.2">
      <c r="A1236" s="12" t="s">
        <v>7971</v>
      </c>
      <c r="B1236" s="18" t="s">
        <v>251</v>
      </c>
      <c r="C1236" s="12" t="s">
        <v>602</v>
      </c>
      <c r="D1236" s="12" t="s">
        <v>8435</v>
      </c>
      <c r="E1236" s="19" t="s">
        <v>5</v>
      </c>
      <c r="F1236" s="19" t="s">
        <v>2244</v>
      </c>
      <c r="G1236" s="19" t="s">
        <v>8436</v>
      </c>
      <c r="H1236" s="12" t="s">
        <v>2571</v>
      </c>
      <c r="I1236" s="20">
        <v>37480</v>
      </c>
      <c r="J1236" s="12" t="s">
        <v>2264</v>
      </c>
      <c r="K1236" s="12" t="s">
        <v>8437</v>
      </c>
      <c r="L1236" s="12" t="s">
        <v>7875</v>
      </c>
      <c r="M1236" s="12"/>
      <c r="N1236" s="12" t="s">
        <v>2438</v>
      </c>
      <c r="O1236" s="20">
        <v>0</v>
      </c>
      <c r="P1236" s="20">
        <v>5000</v>
      </c>
      <c r="Q1236" s="20">
        <v>0</v>
      </c>
      <c r="R1236" s="20">
        <v>0</v>
      </c>
      <c r="S1236" s="20">
        <v>96</v>
      </c>
      <c r="U1236" s="22" t="str">
        <f>IFERROR(VLOOKUP(B1236,[1]Planilha1!$A$1:$B$34,2,FALSE),"Liberado")</f>
        <v>Liberado</v>
      </c>
    </row>
    <row r="1237" spans="1:53" s="21" customFormat="1" ht="20.100000000000001" customHeight="1" x14ac:dyDescent="0.2">
      <c r="A1237" s="12" t="s">
        <v>7971</v>
      </c>
      <c r="B1237" s="18" t="s">
        <v>251</v>
      </c>
      <c r="C1237" s="12" t="s">
        <v>397</v>
      </c>
      <c r="D1237" s="12" t="s">
        <v>9431</v>
      </c>
      <c r="E1237" s="19" t="s">
        <v>5</v>
      </c>
      <c r="F1237" s="19" t="s">
        <v>2255</v>
      </c>
      <c r="G1237" s="19" t="s">
        <v>9432</v>
      </c>
      <c r="H1237" s="12" t="s">
        <v>8275</v>
      </c>
      <c r="I1237" s="20">
        <v>21580.53</v>
      </c>
      <c r="J1237" s="12" t="s">
        <v>2264</v>
      </c>
      <c r="K1237" s="12" t="s">
        <v>8306</v>
      </c>
      <c r="L1237" s="12" t="s">
        <v>2288</v>
      </c>
      <c r="M1237" s="12"/>
      <c r="N1237" s="12" t="s">
        <v>2768</v>
      </c>
      <c r="O1237" s="23">
        <v>0</v>
      </c>
      <c r="P1237" s="23">
        <v>8000</v>
      </c>
      <c r="Q1237" s="23">
        <v>0</v>
      </c>
      <c r="R1237" s="24">
        <v>0</v>
      </c>
      <c r="S1237" s="25">
        <v>0</v>
      </c>
      <c r="U1237" s="22" t="str">
        <f>IFERROR(VLOOKUP(B1237,[1]Planilha1!$A$1:$B$34,2,FALSE),"Liberado")</f>
        <v>Liberado</v>
      </c>
    </row>
    <row r="1238" spans="1:53" s="21" customFormat="1" ht="20.100000000000001" customHeight="1" x14ac:dyDescent="0.2">
      <c r="A1238" s="12" t="s">
        <v>7971</v>
      </c>
      <c r="B1238" s="18" t="s">
        <v>251</v>
      </c>
      <c r="C1238" s="12" t="s">
        <v>320</v>
      </c>
      <c r="D1238" s="12" t="s">
        <v>1176</v>
      </c>
      <c r="E1238" s="19" t="s">
        <v>5</v>
      </c>
      <c r="F1238" s="19" t="s">
        <v>2273</v>
      </c>
      <c r="G1238" s="19" t="s">
        <v>4783</v>
      </c>
      <c r="H1238" s="12" t="s">
        <v>4784</v>
      </c>
      <c r="I1238" s="20">
        <v>20000</v>
      </c>
      <c r="J1238" s="12" t="s">
        <v>2264</v>
      </c>
      <c r="K1238" s="12" t="s">
        <v>2647</v>
      </c>
      <c r="L1238" s="12" t="s">
        <v>2266</v>
      </c>
      <c r="M1238" s="12"/>
      <c r="N1238" s="12" t="s">
        <v>2438</v>
      </c>
      <c r="O1238" s="23">
        <v>0</v>
      </c>
      <c r="P1238" s="23">
        <v>15000</v>
      </c>
      <c r="Q1238" s="23">
        <v>0</v>
      </c>
      <c r="R1238" s="24">
        <v>0</v>
      </c>
      <c r="S1238" s="25">
        <v>440</v>
      </c>
      <c r="U1238" s="22" t="str">
        <f>IFERROR(VLOOKUP(B1238,[1]Planilha1!$A$1:$B$34,2,FALSE),"Liberado")</f>
        <v>Liberado</v>
      </c>
    </row>
    <row r="1239" spans="1:53" s="21" customFormat="1" ht="20.100000000000001" customHeight="1" x14ac:dyDescent="0.2">
      <c r="A1239" s="12" t="s">
        <v>7971</v>
      </c>
      <c r="B1239" s="18" t="s">
        <v>251</v>
      </c>
      <c r="C1239" s="12" t="s">
        <v>519</v>
      </c>
      <c r="D1239" s="12" t="s">
        <v>1177</v>
      </c>
      <c r="E1239" s="19" t="s">
        <v>5</v>
      </c>
      <c r="F1239" s="19" t="s">
        <v>2273</v>
      </c>
      <c r="G1239" s="19" t="s">
        <v>4785</v>
      </c>
      <c r="H1239" s="12" t="s">
        <v>4786</v>
      </c>
      <c r="I1239" s="20">
        <v>18998.91</v>
      </c>
      <c r="J1239" s="12" t="s">
        <v>2264</v>
      </c>
      <c r="K1239" s="12" t="s">
        <v>4787</v>
      </c>
      <c r="L1239" s="12" t="s">
        <v>2334</v>
      </c>
      <c r="M1239" s="12"/>
      <c r="N1239" s="12" t="s">
        <v>3170</v>
      </c>
      <c r="O1239" s="23">
        <v>1500</v>
      </c>
      <c r="P1239" s="23">
        <v>0</v>
      </c>
      <c r="Q1239" s="23">
        <v>0</v>
      </c>
      <c r="R1239" s="24">
        <v>0</v>
      </c>
      <c r="S1239" s="25">
        <v>352</v>
      </c>
      <c r="U1239" s="22" t="str">
        <f>IFERROR(VLOOKUP(B1239,[1]Planilha1!$A$1:$B$34,2,FALSE),"Liberado")</f>
        <v>Liberado</v>
      </c>
    </row>
    <row r="1240" spans="1:53" s="21" customFormat="1" ht="20.100000000000001" customHeight="1" x14ac:dyDescent="0.2">
      <c r="A1240" s="12" t="s">
        <v>7971</v>
      </c>
      <c r="B1240" s="18" t="s">
        <v>251</v>
      </c>
      <c r="C1240" s="12" t="s">
        <v>574</v>
      </c>
      <c r="D1240" s="12" t="s">
        <v>1178</v>
      </c>
      <c r="E1240" s="19" t="s">
        <v>5</v>
      </c>
      <c r="F1240" s="19" t="s">
        <v>2273</v>
      </c>
      <c r="G1240" s="19" t="s">
        <v>4788</v>
      </c>
      <c r="H1240" s="12" t="s">
        <v>4789</v>
      </c>
      <c r="I1240" s="20">
        <v>25000</v>
      </c>
      <c r="J1240" s="12" t="s">
        <v>2264</v>
      </c>
      <c r="K1240" s="12" t="s">
        <v>4790</v>
      </c>
      <c r="L1240" s="12" t="s">
        <v>2334</v>
      </c>
      <c r="M1240" s="12"/>
      <c r="N1240" s="12" t="s">
        <v>2342</v>
      </c>
      <c r="O1240" s="23">
        <v>3000</v>
      </c>
      <c r="P1240" s="23">
        <v>0</v>
      </c>
      <c r="Q1240" s="23">
        <v>0</v>
      </c>
      <c r="R1240" s="24">
        <v>0</v>
      </c>
      <c r="S1240" s="25">
        <v>960</v>
      </c>
      <c r="U1240" s="22" t="str">
        <f>IFERROR(VLOOKUP(B1240,[1]Planilha1!$A$1:$B$34,2,FALSE),"Liberado")</f>
        <v>Liberado</v>
      </c>
    </row>
    <row r="1241" spans="1:53" s="21" customFormat="1" ht="20.100000000000001" customHeight="1" x14ac:dyDescent="0.2">
      <c r="A1241" s="12" t="s">
        <v>7971</v>
      </c>
      <c r="B1241" s="18" t="s">
        <v>251</v>
      </c>
      <c r="C1241" s="12" t="s">
        <v>574</v>
      </c>
      <c r="D1241" s="12" t="s">
        <v>1480</v>
      </c>
      <c r="E1241" s="19" t="s">
        <v>5</v>
      </c>
      <c r="F1241" s="19" t="s">
        <v>2928</v>
      </c>
      <c r="G1241" s="19" t="s">
        <v>5538</v>
      </c>
      <c r="H1241" s="12" t="s">
        <v>5539</v>
      </c>
      <c r="I1241" s="20">
        <v>100000</v>
      </c>
      <c r="J1241" s="12" t="s">
        <v>2264</v>
      </c>
      <c r="K1241" s="12" t="s">
        <v>5540</v>
      </c>
      <c r="L1241" s="12" t="s">
        <v>8073</v>
      </c>
      <c r="M1241" s="12"/>
      <c r="N1241" s="12" t="s">
        <v>5541</v>
      </c>
      <c r="O1241" s="23">
        <v>0</v>
      </c>
      <c r="P1241" s="23">
        <v>0</v>
      </c>
      <c r="Q1241" s="23">
        <v>0</v>
      </c>
      <c r="R1241" s="24">
        <v>0</v>
      </c>
      <c r="S1241" s="25">
        <v>1920</v>
      </c>
      <c r="U1241" s="22" t="str">
        <f>IFERROR(VLOOKUP(B1241,[1]Planilha1!$A$1:$B$34,2,FALSE),"Liberado")</f>
        <v>Liberado</v>
      </c>
    </row>
    <row r="1242" spans="1:53" s="21" customFormat="1" ht="20.100000000000001" customHeight="1" x14ac:dyDescent="0.2">
      <c r="A1242" s="27" t="s">
        <v>11658</v>
      </c>
      <c r="B1242" s="28" t="s">
        <v>251</v>
      </c>
      <c r="C1242" s="27" t="s">
        <v>519</v>
      </c>
      <c r="D1242" s="27" t="s">
        <v>1933</v>
      </c>
      <c r="E1242" s="27" t="s">
        <v>11130</v>
      </c>
      <c r="F1242" s="27" t="s">
        <v>5349</v>
      </c>
      <c r="G1242" s="27" t="s">
        <v>6930</v>
      </c>
      <c r="H1242" s="27" t="s">
        <v>6688</v>
      </c>
      <c r="I1242" s="29">
        <v>0</v>
      </c>
      <c r="J1242" s="27" t="s">
        <v>6520</v>
      </c>
      <c r="K1242" s="27" t="s">
        <v>11357</v>
      </c>
      <c r="L1242" s="27" t="s">
        <v>2930</v>
      </c>
      <c r="M1242" s="30" t="s">
        <v>6531</v>
      </c>
      <c r="N1242" s="27" t="s">
        <v>6689</v>
      </c>
      <c r="O1242" s="23">
        <v>0</v>
      </c>
      <c r="P1242" s="23">
        <v>0</v>
      </c>
      <c r="Q1242" s="23">
        <v>0</v>
      </c>
      <c r="R1242" s="24">
        <v>0</v>
      </c>
      <c r="S1242" s="25">
        <v>0</v>
      </c>
      <c r="T1242" s="32"/>
      <c r="U1242" s="22" t="str">
        <f>IFERROR(VLOOKUP(B1242,[1]Planilha1!$A$1:$B$34,2,FALSE),"Liberado")</f>
        <v>Liberado</v>
      </c>
      <c r="V1242" s="31"/>
      <c r="W1242" s="31"/>
      <c r="X1242" s="31"/>
      <c r="Y1242" s="31"/>
      <c r="Z1242" s="31"/>
      <c r="AA1242" s="31"/>
      <c r="AB1242" s="31"/>
      <c r="AC1242" s="31"/>
      <c r="AD1242" s="31"/>
      <c r="AE1242" s="31"/>
      <c r="AF1242" s="31"/>
      <c r="AG1242" s="31"/>
      <c r="AH1242" s="31"/>
      <c r="AI1242" s="31"/>
      <c r="AJ1242" s="31"/>
      <c r="AK1242" s="31"/>
      <c r="AL1242" s="31"/>
      <c r="AM1242" s="31"/>
      <c r="AN1242" s="31"/>
      <c r="AO1242" s="31"/>
      <c r="AP1242" s="31"/>
      <c r="AQ1242" s="31"/>
      <c r="AR1242" s="31"/>
      <c r="AS1242" s="31"/>
      <c r="AT1242" s="31"/>
      <c r="AU1242" s="31"/>
      <c r="AV1242" s="31"/>
      <c r="AW1242" s="31"/>
      <c r="AX1242" s="31"/>
      <c r="AY1242" s="31"/>
      <c r="AZ1242" s="31"/>
      <c r="BA1242" s="31"/>
    </row>
    <row r="1243" spans="1:53" s="21" customFormat="1" ht="20.100000000000001" customHeight="1" x14ac:dyDescent="0.2">
      <c r="A1243" s="27" t="s">
        <v>11658</v>
      </c>
      <c r="B1243" s="28" t="s">
        <v>251</v>
      </c>
      <c r="C1243" s="27" t="s">
        <v>320</v>
      </c>
      <c r="D1243" s="27" t="s">
        <v>1933</v>
      </c>
      <c r="E1243" s="27" t="s">
        <v>11130</v>
      </c>
      <c r="F1243" s="27" t="s">
        <v>5349</v>
      </c>
      <c r="G1243" s="27" t="s">
        <v>6931</v>
      </c>
      <c r="H1243" s="27" t="s">
        <v>6688</v>
      </c>
      <c r="I1243" s="29">
        <v>0</v>
      </c>
      <c r="J1243" s="27" t="s">
        <v>6520</v>
      </c>
      <c r="K1243" s="27" t="s">
        <v>11357</v>
      </c>
      <c r="L1243" s="27" t="s">
        <v>2930</v>
      </c>
      <c r="M1243" s="30" t="s">
        <v>6531</v>
      </c>
      <c r="N1243" s="27" t="s">
        <v>6689</v>
      </c>
      <c r="O1243" s="23">
        <v>0</v>
      </c>
      <c r="P1243" s="23">
        <v>0</v>
      </c>
      <c r="Q1243" s="23">
        <v>0</v>
      </c>
      <c r="R1243" s="24">
        <v>0</v>
      </c>
      <c r="S1243" s="25">
        <v>0</v>
      </c>
      <c r="T1243" s="32"/>
      <c r="U1243" s="22" t="str">
        <f>IFERROR(VLOOKUP(B1243,[1]Planilha1!$A$1:$B$34,2,FALSE),"Liberado")</f>
        <v>Liberado</v>
      </c>
      <c r="V1243" s="31"/>
      <c r="W1243" s="31"/>
      <c r="X1243" s="31"/>
      <c r="Y1243" s="31"/>
      <c r="Z1243" s="31"/>
      <c r="AA1243" s="31"/>
      <c r="AB1243" s="31"/>
      <c r="AC1243" s="31"/>
      <c r="AD1243" s="31"/>
      <c r="AE1243" s="31"/>
      <c r="AF1243" s="31"/>
      <c r="AG1243" s="31"/>
      <c r="AH1243" s="31"/>
      <c r="AI1243" s="31"/>
      <c r="AJ1243" s="31"/>
      <c r="AK1243" s="31"/>
      <c r="AL1243" s="31"/>
      <c r="AM1243" s="31"/>
      <c r="AN1243" s="31"/>
      <c r="AO1243" s="31"/>
      <c r="AP1243" s="31"/>
      <c r="AQ1243" s="31"/>
      <c r="AR1243" s="31"/>
      <c r="AS1243" s="31"/>
      <c r="AT1243" s="31"/>
      <c r="AU1243" s="31"/>
      <c r="AV1243" s="31"/>
      <c r="AW1243" s="31"/>
      <c r="AX1243" s="31"/>
      <c r="AY1243" s="31"/>
      <c r="AZ1243" s="31"/>
      <c r="BA1243" s="31"/>
    </row>
    <row r="1244" spans="1:53" s="21" customFormat="1" ht="20.100000000000001" customHeight="1" x14ac:dyDescent="0.2">
      <c r="A1244" s="27" t="s">
        <v>11658</v>
      </c>
      <c r="B1244" s="28" t="s">
        <v>251</v>
      </c>
      <c r="C1244" s="27" t="s">
        <v>397</v>
      </c>
      <c r="D1244" s="27" t="s">
        <v>1933</v>
      </c>
      <c r="E1244" s="27" t="s">
        <v>11130</v>
      </c>
      <c r="F1244" s="27" t="s">
        <v>5349</v>
      </c>
      <c r="G1244" s="27" t="s">
        <v>6932</v>
      </c>
      <c r="H1244" s="27" t="s">
        <v>6688</v>
      </c>
      <c r="I1244" s="29">
        <v>0</v>
      </c>
      <c r="J1244" s="27" t="s">
        <v>6520</v>
      </c>
      <c r="K1244" s="27" t="s">
        <v>11357</v>
      </c>
      <c r="L1244" s="27" t="s">
        <v>2930</v>
      </c>
      <c r="M1244" s="30" t="s">
        <v>6531</v>
      </c>
      <c r="N1244" s="27" t="s">
        <v>6689</v>
      </c>
      <c r="O1244" s="23">
        <v>0</v>
      </c>
      <c r="P1244" s="23">
        <v>0</v>
      </c>
      <c r="Q1244" s="23">
        <v>0</v>
      </c>
      <c r="R1244" s="24">
        <v>0</v>
      </c>
      <c r="S1244" s="25">
        <v>0</v>
      </c>
      <c r="T1244" s="32"/>
      <c r="U1244" s="22" t="str">
        <f>IFERROR(VLOOKUP(B1244,[1]Planilha1!$A$1:$B$34,2,FALSE),"Liberado")</f>
        <v>Liberado</v>
      </c>
      <c r="V1244" s="31"/>
      <c r="W1244" s="31"/>
      <c r="X1244" s="31"/>
      <c r="Y1244" s="31"/>
      <c r="Z1244" s="31"/>
      <c r="AA1244" s="31"/>
      <c r="AB1244" s="31"/>
      <c r="AC1244" s="31"/>
      <c r="AD1244" s="31"/>
      <c r="AE1244" s="31"/>
      <c r="AF1244" s="31"/>
      <c r="AG1244" s="31"/>
      <c r="AH1244" s="31"/>
      <c r="AI1244" s="31"/>
      <c r="AJ1244" s="31"/>
      <c r="AK1244" s="31"/>
      <c r="AL1244" s="31"/>
      <c r="AM1244" s="31"/>
      <c r="AN1244" s="31"/>
      <c r="AO1244" s="31"/>
      <c r="AP1244" s="31"/>
      <c r="AQ1244" s="31"/>
      <c r="AR1244" s="31"/>
      <c r="AS1244" s="31"/>
      <c r="AT1244" s="31"/>
      <c r="AU1244" s="31"/>
      <c r="AV1244" s="31"/>
      <c r="AW1244" s="31"/>
      <c r="AX1244" s="31"/>
      <c r="AY1244" s="31"/>
      <c r="AZ1244" s="31"/>
      <c r="BA1244" s="31"/>
    </row>
    <row r="1245" spans="1:53" s="21" customFormat="1" ht="20.100000000000001" customHeight="1" x14ac:dyDescent="0.2">
      <c r="A1245" s="40" t="s">
        <v>218</v>
      </c>
      <c r="B1245" s="41" t="s">
        <v>251</v>
      </c>
      <c r="C1245" s="14">
        <v>1</v>
      </c>
      <c r="D1245" s="40" t="s">
        <v>2221</v>
      </c>
      <c r="E1245" s="42" t="s">
        <v>2220</v>
      </c>
      <c r="F1245" s="43" t="s">
        <v>7389</v>
      </c>
      <c r="G1245" s="36" t="s">
        <v>7487</v>
      </c>
      <c r="H1245" s="40" t="s">
        <v>2221</v>
      </c>
      <c r="I1245" s="44">
        <v>15940.86</v>
      </c>
      <c r="J1245" s="40" t="s">
        <v>7391</v>
      </c>
      <c r="K1245" s="40" t="s">
        <v>7401</v>
      </c>
      <c r="L1245" s="40" t="s">
        <v>7431</v>
      </c>
      <c r="M1245" s="42" t="s">
        <v>40</v>
      </c>
      <c r="N1245" s="40" t="s">
        <v>7852</v>
      </c>
      <c r="O1245" s="23">
        <v>0</v>
      </c>
      <c r="P1245" s="23">
        <v>15940.86</v>
      </c>
      <c r="Q1245" s="23">
        <v>0</v>
      </c>
      <c r="R1245" s="24">
        <v>0</v>
      </c>
      <c r="S1245" s="25">
        <v>0</v>
      </c>
      <c r="T1245" s="32"/>
      <c r="U1245" s="22" t="str">
        <f>IFERROR(VLOOKUP(B1245,[1]Planilha1!$A$1:$B$34,2,FALSE),"Liberado")</f>
        <v>Liberado</v>
      </c>
      <c r="V1245" s="45"/>
      <c r="W1245" s="45"/>
      <c r="X1245" s="45"/>
      <c r="Y1245" s="45"/>
      <c r="Z1245" s="45"/>
      <c r="AA1245" s="45"/>
      <c r="AB1245" s="45"/>
      <c r="AC1245" s="45"/>
      <c r="AD1245" s="45"/>
      <c r="AE1245" s="45"/>
      <c r="AF1245" s="45"/>
      <c r="AG1245" s="45"/>
      <c r="AH1245" s="45"/>
      <c r="AI1245" s="45"/>
      <c r="AJ1245" s="45"/>
      <c r="AK1245" s="45"/>
      <c r="AL1245" s="45"/>
      <c r="AM1245" s="45"/>
      <c r="AN1245" s="45"/>
      <c r="AO1245" s="45"/>
      <c r="AP1245" s="45"/>
      <c r="AQ1245" s="45"/>
      <c r="AR1245" s="45"/>
      <c r="AS1245" s="45"/>
      <c r="AT1245" s="45"/>
      <c r="AU1245" s="45"/>
      <c r="AV1245" s="45"/>
      <c r="AW1245" s="45"/>
      <c r="AX1245" s="45"/>
      <c r="AY1245" s="45"/>
      <c r="AZ1245" s="45"/>
      <c r="BA1245" s="45"/>
    </row>
    <row r="1246" spans="1:53" s="21" customFormat="1" ht="20.100000000000001" customHeight="1" x14ac:dyDescent="0.2">
      <c r="A1246" s="12" t="s">
        <v>93</v>
      </c>
      <c r="B1246" s="18" t="s">
        <v>282</v>
      </c>
      <c r="C1246" s="12" t="s">
        <v>427</v>
      </c>
      <c r="D1246" s="12" t="s">
        <v>462</v>
      </c>
      <c r="E1246" s="19" t="s">
        <v>5</v>
      </c>
      <c r="F1246" s="19" t="s">
        <v>2244</v>
      </c>
      <c r="G1246" s="19" t="s">
        <v>2764</v>
      </c>
      <c r="H1246" s="12" t="s">
        <v>2765</v>
      </c>
      <c r="I1246" s="20">
        <v>10000</v>
      </c>
      <c r="J1246" s="12" t="s">
        <v>2264</v>
      </c>
      <c r="K1246" s="12" t="s">
        <v>2766</v>
      </c>
      <c r="L1246" s="12" t="s">
        <v>2334</v>
      </c>
      <c r="M1246" s="12"/>
      <c r="N1246" s="12" t="s">
        <v>8175</v>
      </c>
      <c r="O1246" s="20">
        <v>0</v>
      </c>
      <c r="P1246" s="20">
        <v>0</v>
      </c>
      <c r="Q1246" s="20">
        <v>0</v>
      </c>
      <c r="R1246" s="20">
        <v>0</v>
      </c>
      <c r="S1246" s="20">
        <v>512</v>
      </c>
      <c r="U1246" s="22" t="str">
        <f>IFERROR(VLOOKUP(B1246,[1]Planilha1!$A$1:$B$34,2,FALSE),"Liberado")</f>
        <v>Liberado</v>
      </c>
    </row>
    <row r="1247" spans="1:53" s="21" customFormat="1" ht="20.100000000000001" customHeight="1" x14ac:dyDescent="0.2">
      <c r="A1247" s="12" t="s">
        <v>93</v>
      </c>
      <c r="B1247" s="18" t="s">
        <v>282</v>
      </c>
      <c r="C1247" s="12" t="s">
        <v>466</v>
      </c>
      <c r="D1247" s="12" t="s">
        <v>8221</v>
      </c>
      <c r="E1247" s="19" t="s">
        <v>5</v>
      </c>
      <c r="F1247" s="19" t="s">
        <v>8004</v>
      </c>
      <c r="G1247" s="19" t="s">
        <v>8222</v>
      </c>
      <c r="H1247" s="12" t="s">
        <v>3135</v>
      </c>
      <c r="I1247" s="20">
        <v>16601.47</v>
      </c>
      <c r="J1247" s="12" t="s">
        <v>2264</v>
      </c>
      <c r="K1247" s="12" t="s">
        <v>8223</v>
      </c>
      <c r="L1247" s="12" t="s">
        <v>2546</v>
      </c>
      <c r="M1247" s="12"/>
      <c r="N1247" s="12" t="s">
        <v>8224</v>
      </c>
      <c r="O1247" s="20">
        <v>0</v>
      </c>
      <c r="P1247" s="20">
        <v>2000</v>
      </c>
      <c r="Q1247" s="20">
        <v>0</v>
      </c>
      <c r="R1247" s="20">
        <v>0</v>
      </c>
      <c r="S1247" s="20">
        <v>608</v>
      </c>
      <c r="U1247" s="22" t="str">
        <f>IFERROR(VLOOKUP(B1247,[1]Planilha1!$A$1:$B$34,2,FALSE),"Liberado")</f>
        <v>Liberado</v>
      </c>
    </row>
    <row r="1248" spans="1:53" s="21" customFormat="1" ht="20.100000000000001" customHeight="1" x14ac:dyDescent="0.2">
      <c r="A1248" s="12" t="s">
        <v>93</v>
      </c>
      <c r="B1248" s="18" t="s">
        <v>282</v>
      </c>
      <c r="C1248" s="12" t="s">
        <v>519</v>
      </c>
      <c r="D1248" s="12" t="s">
        <v>532</v>
      </c>
      <c r="E1248" s="19" t="s">
        <v>5</v>
      </c>
      <c r="F1248" s="19" t="s">
        <v>2273</v>
      </c>
      <c r="G1248" s="19" t="s">
        <v>3008</v>
      </c>
      <c r="H1248" s="12" t="s">
        <v>3009</v>
      </c>
      <c r="I1248" s="20">
        <v>50000</v>
      </c>
      <c r="J1248" s="12" t="s">
        <v>2264</v>
      </c>
      <c r="K1248" s="12" t="s">
        <v>3010</v>
      </c>
      <c r="L1248" s="12" t="s">
        <v>2249</v>
      </c>
      <c r="M1248" s="12"/>
      <c r="N1248" s="12" t="s">
        <v>2595</v>
      </c>
      <c r="O1248" s="20">
        <v>0</v>
      </c>
      <c r="P1248" s="20">
        <v>0</v>
      </c>
      <c r="Q1248" s="20">
        <v>0</v>
      </c>
      <c r="R1248" s="20">
        <v>0</v>
      </c>
      <c r="S1248" s="20">
        <v>360</v>
      </c>
      <c r="U1248" s="22" t="str">
        <f>IFERROR(VLOOKUP(B1248,[1]Planilha1!$A$1:$B$34,2,FALSE),"Liberado")</f>
        <v>Liberado</v>
      </c>
    </row>
    <row r="1249" spans="1:21" s="21" customFormat="1" ht="20.100000000000001" customHeight="1" x14ac:dyDescent="0.2">
      <c r="A1249" s="12" t="s">
        <v>93</v>
      </c>
      <c r="B1249" s="18" t="s">
        <v>282</v>
      </c>
      <c r="C1249" s="12" t="s">
        <v>556</v>
      </c>
      <c r="D1249" s="12" t="s">
        <v>8352</v>
      </c>
      <c r="E1249" s="19" t="s">
        <v>5</v>
      </c>
      <c r="F1249" s="19" t="s">
        <v>7910</v>
      </c>
      <c r="G1249" s="19" t="s">
        <v>8353</v>
      </c>
      <c r="H1249" s="12" t="s">
        <v>8354</v>
      </c>
      <c r="I1249" s="20">
        <v>2827.96</v>
      </c>
      <c r="J1249" s="12" t="s">
        <v>2270</v>
      </c>
      <c r="K1249" s="12" t="s">
        <v>8355</v>
      </c>
      <c r="L1249" s="12" t="s">
        <v>2334</v>
      </c>
      <c r="M1249" s="12"/>
      <c r="N1249" s="12" t="s">
        <v>8356</v>
      </c>
      <c r="O1249" s="20">
        <v>0</v>
      </c>
      <c r="P1249" s="20">
        <v>0</v>
      </c>
      <c r="Q1249" s="20">
        <v>0</v>
      </c>
      <c r="R1249" s="20">
        <v>0</v>
      </c>
      <c r="S1249" s="20">
        <v>662.95</v>
      </c>
      <c r="U1249" s="22" t="str">
        <f>IFERROR(VLOOKUP(B1249,[1]Planilha1!$A$1:$B$34,2,FALSE),"Liberado")</f>
        <v>Liberado</v>
      </c>
    </row>
    <row r="1250" spans="1:21" s="21" customFormat="1" ht="20.100000000000001" customHeight="1" x14ac:dyDescent="0.2">
      <c r="A1250" s="12" t="s">
        <v>93</v>
      </c>
      <c r="B1250" s="18" t="s">
        <v>282</v>
      </c>
      <c r="C1250" s="12" t="s">
        <v>556</v>
      </c>
      <c r="D1250" s="12" t="s">
        <v>571</v>
      </c>
      <c r="E1250" s="19" t="s">
        <v>5</v>
      </c>
      <c r="F1250" s="19" t="s">
        <v>2480</v>
      </c>
      <c r="G1250" s="19" t="s">
        <v>3144</v>
      </c>
      <c r="H1250" s="12" t="s">
        <v>3145</v>
      </c>
      <c r="I1250" s="20">
        <v>1557.5</v>
      </c>
      <c r="J1250" s="12" t="s">
        <v>2270</v>
      </c>
      <c r="K1250" s="12" t="s">
        <v>3146</v>
      </c>
      <c r="L1250" s="12" t="s">
        <v>2296</v>
      </c>
      <c r="M1250" s="12"/>
      <c r="N1250" s="12" t="s">
        <v>8357</v>
      </c>
      <c r="O1250" s="20">
        <v>0</v>
      </c>
      <c r="P1250" s="20">
        <v>0</v>
      </c>
      <c r="Q1250" s="20">
        <v>0</v>
      </c>
      <c r="R1250" s="20">
        <v>0</v>
      </c>
      <c r="S1250" s="20">
        <v>474.8</v>
      </c>
      <c r="U1250" s="22" t="str">
        <f>IFERROR(VLOOKUP(B1250,[1]Planilha1!$A$1:$B$34,2,FALSE),"Liberado")</f>
        <v>Liberado</v>
      </c>
    </row>
    <row r="1251" spans="1:21" s="21" customFormat="1" ht="20.100000000000001" customHeight="1" x14ac:dyDescent="0.2">
      <c r="A1251" s="12" t="s">
        <v>93</v>
      </c>
      <c r="B1251" s="18" t="s">
        <v>282</v>
      </c>
      <c r="C1251" s="12" t="s">
        <v>337</v>
      </c>
      <c r="D1251" s="12" t="s">
        <v>1179</v>
      </c>
      <c r="E1251" s="19" t="s">
        <v>5</v>
      </c>
      <c r="F1251" s="19" t="s">
        <v>2506</v>
      </c>
      <c r="G1251" s="19" t="s">
        <v>4791</v>
      </c>
      <c r="H1251" s="12" t="s">
        <v>4792</v>
      </c>
      <c r="I1251" s="20">
        <v>1000000</v>
      </c>
      <c r="J1251" s="12" t="s">
        <v>2264</v>
      </c>
      <c r="K1251" s="12" t="s">
        <v>4793</v>
      </c>
      <c r="L1251" s="12" t="s">
        <v>8253</v>
      </c>
      <c r="M1251" s="12"/>
      <c r="N1251" s="12" t="s">
        <v>2321</v>
      </c>
      <c r="O1251" s="23">
        <v>0</v>
      </c>
      <c r="P1251" s="23">
        <v>0</v>
      </c>
      <c r="Q1251" s="23">
        <v>0</v>
      </c>
      <c r="R1251" s="24">
        <v>0</v>
      </c>
      <c r="S1251" s="25">
        <v>1160</v>
      </c>
      <c r="U1251" s="22" t="str">
        <f>IFERROR(VLOOKUP(B1251,[1]Planilha1!$A$1:$B$34,2,FALSE),"Liberado")</f>
        <v>Liberado</v>
      </c>
    </row>
    <row r="1252" spans="1:21" s="21" customFormat="1" ht="20.100000000000001" customHeight="1" x14ac:dyDescent="0.2">
      <c r="A1252" s="12" t="s">
        <v>93</v>
      </c>
      <c r="B1252" s="18" t="s">
        <v>282</v>
      </c>
      <c r="C1252" s="12" t="s">
        <v>337</v>
      </c>
      <c r="D1252" s="12" t="s">
        <v>1179</v>
      </c>
      <c r="E1252" s="19" t="s">
        <v>5</v>
      </c>
      <c r="F1252" s="19" t="s">
        <v>2506</v>
      </c>
      <c r="G1252" s="19" t="s">
        <v>4794</v>
      </c>
      <c r="H1252" s="12" t="s">
        <v>4795</v>
      </c>
      <c r="I1252" s="20">
        <v>600000</v>
      </c>
      <c r="J1252" s="12" t="s">
        <v>2264</v>
      </c>
      <c r="K1252" s="12" t="s">
        <v>4796</v>
      </c>
      <c r="L1252" s="12" t="s">
        <v>3137</v>
      </c>
      <c r="M1252" s="12"/>
      <c r="N1252" s="12" t="s">
        <v>4797</v>
      </c>
      <c r="O1252" s="23">
        <v>0</v>
      </c>
      <c r="P1252" s="23">
        <v>0</v>
      </c>
      <c r="Q1252" s="23">
        <v>0</v>
      </c>
      <c r="R1252" s="24">
        <v>0</v>
      </c>
      <c r="S1252" s="25">
        <v>1320</v>
      </c>
      <c r="U1252" s="22" t="str">
        <f>IFERROR(VLOOKUP(B1252,[1]Planilha1!$A$1:$B$34,2,FALSE),"Liberado")</f>
        <v>Liberado</v>
      </c>
    </row>
    <row r="1253" spans="1:21" s="21" customFormat="1" ht="20.100000000000001" customHeight="1" x14ac:dyDescent="0.2">
      <c r="A1253" s="12" t="s">
        <v>93</v>
      </c>
      <c r="B1253" s="18" t="s">
        <v>282</v>
      </c>
      <c r="C1253" s="12" t="s">
        <v>331</v>
      </c>
      <c r="D1253" s="12" t="s">
        <v>1180</v>
      </c>
      <c r="E1253" s="19" t="s">
        <v>5</v>
      </c>
      <c r="F1253" s="19" t="s">
        <v>2881</v>
      </c>
      <c r="G1253" s="19" t="s">
        <v>4798</v>
      </c>
      <c r="H1253" s="12" t="s">
        <v>4799</v>
      </c>
      <c r="I1253" s="20">
        <v>1000</v>
      </c>
      <c r="J1253" s="12" t="s">
        <v>2264</v>
      </c>
      <c r="K1253" s="12" t="s">
        <v>4800</v>
      </c>
      <c r="L1253" s="12" t="s">
        <v>2249</v>
      </c>
      <c r="M1253" s="12"/>
      <c r="N1253" s="12" t="s">
        <v>2321</v>
      </c>
      <c r="O1253" s="23">
        <v>0</v>
      </c>
      <c r="P1253" s="23">
        <v>1000</v>
      </c>
      <c r="Q1253" s="23">
        <v>0</v>
      </c>
      <c r="R1253" s="24">
        <v>0</v>
      </c>
      <c r="S1253" s="25">
        <v>722</v>
      </c>
      <c r="U1253" s="22" t="str">
        <f>IFERROR(VLOOKUP(B1253,[1]Planilha1!$A$1:$B$34,2,FALSE),"Liberado")</f>
        <v>Liberado</v>
      </c>
    </row>
    <row r="1254" spans="1:21" s="21" customFormat="1" ht="20.100000000000001" customHeight="1" x14ac:dyDescent="0.2">
      <c r="A1254" s="12" t="s">
        <v>93</v>
      </c>
      <c r="B1254" s="18" t="s">
        <v>282</v>
      </c>
      <c r="C1254" s="12" t="s">
        <v>331</v>
      </c>
      <c r="D1254" s="12" t="s">
        <v>1181</v>
      </c>
      <c r="E1254" s="19" t="s">
        <v>5</v>
      </c>
      <c r="F1254" s="19" t="s">
        <v>2519</v>
      </c>
      <c r="G1254" s="19" t="s">
        <v>4801</v>
      </c>
      <c r="H1254" s="12" t="s">
        <v>2765</v>
      </c>
      <c r="I1254" s="20">
        <v>7000</v>
      </c>
      <c r="J1254" s="12" t="s">
        <v>2264</v>
      </c>
      <c r="K1254" s="12" t="s">
        <v>4802</v>
      </c>
      <c r="L1254" s="12" t="s">
        <v>2447</v>
      </c>
      <c r="M1254" s="12"/>
      <c r="N1254" s="12" t="s">
        <v>2438</v>
      </c>
      <c r="O1254" s="23">
        <v>0</v>
      </c>
      <c r="P1254" s="23">
        <v>0</v>
      </c>
      <c r="Q1254" s="23">
        <v>0</v>
      </c>
      <c r="R1254" s="24">
        <v>0</v>
      </c>
      <c r="S1254" s="25">
        <v>640</v>
      </c>
      <c r="T1254" s="26" t="s">
        <v>12101</v>
      </c>
      <c r="U1254" s="22" t="str">
        <f>IFERROR(VLOOKUP(B1254,[1]Planilha1!$A$1:$B$34,2,FALSE),"Liberado")</f>
        <v>Liberado</v>
      </c>
    </row>
    <row r="1255" spans="1:21" s="21" customFormat="1" ht="20.100000000000001" customHeight="1" x14ac:dyDescent="0.2">
      <c r="A1255" s="12" t="s">
        <v>93</v>
      </c>
      <c r="B1255" s="18" t="s">
        <v>282</v>
      </c>
      <c r="C1255" s="12" t="s">
        <v>381</v>
      </c>
      <c r="D1255" s="12" t="s">
        <v>1182</v>
      </c>
      <c r="E1255" s="19" t="s">
        <v>5</v>
      </c>
      <c r="F1255" s="19" t="s">
        <v>2255</v>
      </c>
      <c r="G1255" s="19" t="s">
        <v>4803</v>
      </c>
      <c r="H1255" s="12" t="s">
        <v>4804</v>
      </c>
      <c r="I1255" s="20">
        <v>550000</v>
      </c>
      <c r="J1255" s="12" t="s">
        <v>2264</v>
      </c>
      <c r="K1255" s="12" t="s">
        <v>4805</v>
      </c>
      <c r="L1255" s="12" t="s">
        <v>7881</v>
      </c>
      <c r="M1255" s="12"/>
      <c r="N1255" s="12" t="s">
        <v>4806</v>
      </c>
      <c r="O1255" s="23">
        <v>0</v>
      </c>
      <c r="P1255" s="23">
        <v>20000</v>
      </c>
      <c r="Q1255" s="23">
        <v>0</v>
      </c>
      <c r="R1255" s="24">
        <v>0</v>
      </c>
      <c r="S1255" s="25">
        <v>1080</v>
      </c>
      <c r="U1255" s="22" t="str">
        <f>IFERROR(VLOOKUP(B1255,[1]Planilha1!$A$1:$B$34,2,FALSE),"Liberado")</f>
        <v>Liberado</v>
      </c>
    </row>
    <row r="1256" spans="1:21" s="21" customFormat="1" ht="20.100000000000001" customHeight="1" x14ac:dyDescent="0.2">
      <c r="A1256" s="12" t="s">
        <v>93</v>
      </c>
      <c r="B1256" s="18" t="s">
        <v>282</v>
      </c>
      <c r="C1256" s="12" t="s">
        <v>381</v>
      </c>
      <c r="D1256" s="12" t="s">
        <v>1183</v>
      </c>
      <c r="E1256" s="19" t="s">
        <v>5</v>
      </c>
      <c r="F1256" s="19" t="s">
        <v>2244</v>
      </c>
      <c r="G1256" s="19" t="s">
        <v>4807</v>
      </c>
      <c r="H1256" s="12" t="s">
        <v>2610</v>
      </c>
      <c r="I1256" s="20">
        <v>10000</v>
      </c>
      <c r="J1256" s="12" t="s">
        <v>2264</v>
      </c>
      <c r="K1256" s="12" t="s">
        <v>4808</v>
      </c>
      <c r="L1256" s="12" t="s">
        <v>3137</v>
      </c>
      <c r="M1256" s="12"/>
      <c r="N1256" s="12" t="s">
        <v>4809</v>
      </c>
      <c r="O1256" s="23">
        <v>0</v>
      </c>
      <c r="P1256" s="23">
        <v>0</v>
      </c>
      <c r="Q1256" s="23">
        <v>0</v>
      </c>
      <c r="R1256" s="24">
        <v>0</v>
      </c>
      <c r="S1256" s="25">
        <v>832</v>
      </c>
      <c r="U1256" s="22" t="str">
        <f>IFERROR(VLOOKUP(B1256,[1]Planilha1!$A$1:$B$34,2,FALSE),"Liberado")</f>
        <v>Liberado</v>
      </c>
    </row>
    <row r="1257" spans="1:21" s="21" customFormat="1" ht="20.100000000000001" customHeight="1" x14ac:dyDescent="0.2">
      <c r="A1257" s="12" t="s">
        <v>93</v>
      </c>
      <c r="B1257" s="18" t="s">
        <v>282</v>
      </c>
      <c r="C1257" s="12" t="s">
        <v>381</v>
      </c>
      <c r="D1257" s="12" t="s">
        <v>1184</v>
      </c>
      <c r="E1257" s="19" t="s">
        <v>5</v>
      </c>
      <c r="F1257" s="19" t="s">
        <v>2434</v>
      </c>
      <c r="G1257" s="19" t="s">
        <v>4810</v>
      </c>
      <c r="H1257" s="12" t="s">
        <v>4811</v>
      </c>
      <c r="I1257" s="20">
        <v>20000</v>
      </c>
      <c r="J1257" s="12" t="s">
        <v>2264</v>
      </c>
      <c r="K1257" s="12" t="s">
        <v>4812</v>
      </c>
      <c r="L1257" s="12" t="s">
        <v>2447</v>
      </c>
      <c r="M1257" s="12"/>
      <c r="N1257" s="12" t="s">
        <v>2438</v>
      </c>
      <c r="O1257" s="23">
        <v>0</v>
      </c>
      <c r="P1257" s="23">
        <v>6000</v>
      </c>
      <c r="Q1257" s="23">
        <v>0</v>
      </c>
      <c r="R1257" s="24">
        <v>0</v>
      </c>
      <c r="S1257" s="25">
        <v>608</v>
      </c>
      <c r="U1257" s="22" t="str">
        <f>IFERROR(VLOOKUP(B1257,[1]Planilha1!$A$1:$B$34,2,FALSE),"Liberado")</f>
        <v>Liberado</v>
      </c>
    </row>
    <row r="1258" spans="1:21" s="21" customFormat="1" ht="20.100000000000001" customHeight="1" x14ac:dyDescent="0.2">
      <c r="A1258" s="12" t="s">
        <v>93</v>
      </c>
      <c r="B1258" s="18" t="s">
        <v>282</v>
      </c>
      <c r="C1258" s="12" t="s">
        <v>381</v>
      </c>
      <c r="D1258" s="12" t="s">
        <v>1185</v>
      </c>
      <c r="E1258" s="19" t="s">
        <v>5</v>
      </c>
      <c r="F1258" s="19" t="s">
        <v>3827</v>
      </c>
      <c r="G1258" s="19" t="s">
        <v>4813</v>
      </c>
      <c r="H1258" s="12" t="s">
        <v>4804</v>
      </c>
      <c r="I1258" s="20">
        <v>100000</v>
      </c>
      <c r="J1258" s="12" t="s">
        <v>2264</v>
      </c>
      <c r="K1258" s="12" t="s">
        <v>4814</v>
      </c>
      <c r="L1258" s="12" t="s">
        <v>2249</v>
      </c>
      <c r="M1258" s="12"/>
      <c r="N1258" s="12" t="s">
        <v>2438</v>
      </c>
      <c r="O1258" s="23">
        <v>0</v>
      </c>
      <c r="P1258" s="23">
        <v>0</v>
      </c>
      <c r="Q1258" s="23">
        <v>0</v>
      </c>
      <c r="R1258" s="24">
        <v>0</v>
      </c>
      <c r="S1258" s="25">
        <v>480</v>
      </c>
      <c r="U1258" s="22" t="str">
        <f>IFERROR(VLOOKUP(B1258,[1]Planilha1!$A$1:$B$34,2,FALSE),"Liberado")</f>
        <v>Liberado</v>
      </c>
    </row>
    <row r="1259" spans="1:21" s="21" customFormat="1" ht="20.100000000000001" customHeight="1" x14ac:dyDescent="0.2">
      <c r="A1259" s="12" t="s">
        <v>93</v>
      </c>
      <c r="B1259" s="18" t="s">
        <v>282</v>
      </c>
      <c r="C1259" s="12" t="s">
        <v>381</v>
      </c>
      <c r="D1259" s="12" t="s">
        <v>9433</v>
      </c>
      <c r="E1259" s="19" t="s">
        <v>5</v>
      </c>
      <c r="F1259" s="19" t="s">
        <v>2273</v>
      </c>
      <c r="G1259" s="19" t="s">
        <v>9434</v>
      </c>
      <c r="H1259" s="12" t="s">
        <v>2849</v>
      </c>
      <c r="I1259" s="20">
        <v>10200</v>
      </c>
      <c r="J1259" s="12" t="s">
        <v>2264</v>
      </c>
      <c r="K1259" s="12" t="s">
        <v>5455</v>
      </c>
      <c r="L1259" s="12" t="s">
        <v>2288</v>
      </c>
      <c r="M1259" s="12"/>
      <c r="N1259" s="12" t="s">
        <v>2438</v>
      </c>
      <c r="O1259" s="23">
        <v>0</v>
      </c>
      <c r="P1259" s="23">
        <v>15000</v>
      </c>
      <c r="Q1259" s="23">
        <v>0</v>
      </c>
      <c r="R1259" s="24">
        <v>0</v>
      </c>
      <c r="S1259" s="25">
        <v>64</v>
      </c>
      <c r="U1259" s="22" t="str">
        <f>IFERROR(VLOOKUP(B1259,[1]Planilha1!$A$1:$B$34,2,FALSE),"Liberado")</f>
        <v>Liberado</v>
      </c>
    </row>
    <row r="1260" spans="1:21" s="21" customFormat="1" ht="20.100000000000001" customHeight="1" x14ac:dyDescent="0.2">
      <c r="A1260" s="12" t="s">
        <v>93</v>
      </c>
      <c r="B1260" s="18" t="s">
        <v>282</v>
      </c>
      <c r="C1260" s="12" t="s">
        <v>411</v>
      </c>
      <c r="D1260" s="12" t="s">
        <v>9435</v>
      </c>
      <c r="E1260" s="19" t="s">
        <v>5</v>
      </c>
      <c r="F1260" s="19" t="s">
        <v>12</v>
      </c>
      <c r="G1260" s="19" t="s">
        <v>9436</v>
      </c>
      <c r="H1260" s="12" t="s">
        <v>9437</v>
      </c>
      <c r="I1260" s="20">
        <v>11694.32</v>
      </c>
      <c r="J1260" s="12" t="s">
        <v>2264</v>
      </c>
      <c r="K1260" s="12" t="s">
        <v>12</v>
      </c>
      <c r="L1260" s="12" t="s">
        <v>2266</v>
      </c>
      <c r="M1260" s="12"/>
      <c r="N1260" s="12" t="s">
        <v>9438</v>
      </c>
      <c r="O1260" s="23">
        <v>0</v>
      </c>
      <c r="P1260" s="23">
        <v>0</v>
      </c>
      <c r="Q1260" s="23">
        <v>0</v>
      </c>
      <c r="R1260" s="24">
        <v>0</v>
      </c>
      <c r="S1260" s="25">
        <v>320</v>
      </c>
      <c r="U1260" s="22" t="str">
        <f>IFERROR(VLOOKUP(B1260,[1]Planilha1!$A$1:$B$34,2,FALSE),"Liberado")</f>
        <v>Liberado</v>
      </c>
    </row>
    <row r="1261" spans="1:21" s="21" customFormat="1" ht="20.100000000000001" customHeight="1" x14ac:dyDescent="0.2">
      <c r="A1261" s="12" t="s">
        <v>93</v>
      </c>
      <c r="B1261" s="18" t="s">
        <v>282</v>
      </c>
      <c r="C1261" s="12" t="s">
        <v>411</v>
      </c>
      <c r="D1261" s="12" t="s">
        <v>9439</v>
      </c>
      <c r="E1261" s="19" t="s">
        <v>5</v>
      </c>
      <c r="F1261" s="19" t="s">
        <v>2244</v>
      </c>
      <c r="G1261" s="19" t="s">
        <v>9440</v>
      </c>
      <c r="H1261" s="12" t="s">
        <v>5377</v>
      </c>
      <c r="I1261" s="20">
        <v>21410</v>
      </c>
      <c r="J1261" s="12" t="s">
        <v>2264</v>
      </c>
      <c r="K1261" s="12" t="s">
        <v>9441</v>
      </c>
      <c r="L1261" s="12" t="s">
        <v>2266</v>
      </c>
      <c r="M1261" s="12"/>
      <c r="N1261" s="12" t="s">
        <v>8237</v>
      </c>
      <c r="O1261" s="23">
        <v>0</v>
      </c>
      <c r="P1261" s="23">
        <v>8000</v>
      </c>
      <c r="Q1261" s="23">
        <v>0</v>
      </c>
      <c r="R1261" s="24">
        <v>0</v>
      </c>
      <c r="S1261" s="25">
        <v>160</v>
      </c>
      <c r="U1261" s="22" t="str">
        <f>IFERROR(VLOOKUP(B1261,[1]Planilha1!$A$1:$B$34,2,FALSE),"Liberado")</f>
        <v>Liberado</v>
      </c>
    </row>
    <row r="1262" spans="1:21" s="21" customFormat="1" ht="20.100000000000001" customHeight="1" x14ac:dyDescent="0.2">
      <c r="A1262" s="12" t="s">
        <v>93</v>
      </c>
      <c r="B1262" s="18" t="s">
        <v>282</v>
      </c>
      <c r="C1262" s="12" t="s">
        <v>411</v>
      </c>
      <c r="D1262" s="12" t="s">
        <v>9442</v>
      </c>
      <c r="E1262" s="19" t="s">
        <v>5</v>
      </c>
      <c r="F1262" s="19" t="s">
        <v>2244</v>
      </c>
      <c r="G1262" s="19" t="s">
        <v>9443</v>
      </c>
      <c r="H1262" s="12" t="s">
        <v>5377</v>
      </c>
      <c r="I1262" s="20">
        <v>20000</v>
      </c>
      <c r="J1262" s="12" t="s">
        <v>2264</v>
      </c>
      <c r="K1262" s="12" t="s">
        <v>9441</v>
      </c>
      <c r="L1262" s="12" t="s">
        <v>2266</v>
      </c>
      <c r="M1262" s="12"/>
      <c r="N1262" s="12" t="s">
        <v>8237</v>
      </c>
      <c r="O1262" s="23">
        <v>0</v>
      </c>
      <c r="P1262" s="23">
        <v>8000</v>
      </c>
      <c r="Q1262" s="23">
        <v>0</v>
      </c>
      <c r="R1262" s="24">
        <v>0</v>
      </c>
      <c r="S1262" s="25">
        <v>160</v>
      </c>
      <c r="U1262" s="22" t="str">
        <f>IFERROR(VLOOKUP(B1262,[1]Planilha1!$A$1:$B$34,2,FALSE),"Liberado")</f>
        <v>Liberado</v>
      </c>
    </row>
    <row r="1263" spans="1:21" s="21" customFormat="1" ht="20.100000000000001" customHeight="1" x14ac:dyDescent="0.2">
      <c r="A1263" s="12" t="s">
        <v>93</v>
      </c>
      <c r="B1263" s="18" t="s">
        <v>282</v>
      </c>
      <c r="C1263" s="12" t="s">
        <v>427</v>
      </c>
      <c r="D1263" s="12" t="s">
        <v>1186</v>
      </c>
      <c r="E1263" s="19" t="s">
        <v>5</v>
      </c>
      <c r="F1263" s="19" t="s">
        <v>2273</v>
      </c>
      <c r="G1263" s="19" t="s">
        <v>4815</v>
      </c>
      <c r="H1263" s="12" t="s">
        <v>2765</v>
      </c>
      <c r="I1263" s="20">
        <v>28590.240000000002</v>
      </c>
      <c r="J1263" s="12" t="s">
        <v>2264</v>
      </c>
      <c r="K1263" s="12" t="s">
        <v>4816</v>
      </c>
      <c r="L1263" s="12" t="s">
        <v>2288</v>
      </c>
      <c r="M1263" s="12"/>
      <c r="N1263" s="12" t="s">
        <v>2438</v>
      </c>
      <c r="O1263" s="23">
        <v>0</v>
      </c>
      <c r="P1263" s="23">
        <v>20590.240000000002</v>
      </c>
      <c r="Q1263" s="23">
        <v>0</v>
      </c>
      <c r="R1263" s="24">
        <v>0</v>
      </c>
      <c r="S1263" s="25">
        <v>768</v>
      </c>
      <c r="U1263" s="22" t="str">
        <f>IFERROR(VLOOKUP(B1263,[1]Planilha1!$A$1:$B$34,2,FALSE),"Liberado")</f>
        <v>Liberado</v>
      </c>
    </row>
    <row r="1264" spans="1:21" s="21" customFormat="1" ht="20.100000000000001" customHeight="1" x14ac:dyDescent="0.2">
      <c r="A1264" s="12" t="s">
        <v>93</v>
      </c>
      <c r="B1264" s="18" t="s">
        <v>282</v>
      </c>
      <c r="C1264" s="12" t="s">
        <v>427</v>
      </c>
      <c r="D1264" s="12" t="s">
        <v>1187</v>
      </c>
      <c r="E1264" s="19" t="s">
        <v>5</v>
      </c>
      <c r="F1264" s="19" t="s">
        <v>2244</v>
      </c>
      <c r="G1264" s="19" t="s">
        <v>4817</v>
      </c>
      <c r="H1264" s="12" t="s">
        <v>2765</v>
      </c>
      <c r="I1264" s="20">
        <v>15000</v>
      </c>
      <c r="J1264" s="12" t="s">
        <v>2264</v>
      </c>
      <c r="K1264" s="12" t="s">
        <v>4818</v>
      </c>
      <c r="L1264" s="12" t="s">
        <v>2447</v>
      </c>
      <c r="M1264" s="12"/>
      <c r="N1264" s="12" t="s">
        <v>4819</v>
      </c>
      <c r="O1264" s="23">
        <v>0</v>
      </c>
      <c r="P1264" s="23">
        <v>6000</v>
      </c>
      <c r="Q1264" s="23">
        <v>0</v>
      </c>
      <c r="R1264" s="24">
        <v>0</v>
      </c>
      <c r="S1264" s="25">
        <v>672</v>
      </c>
      <c r="U1264" s="22" t="str">
        <f>IFERROR(VLOOKUP(B1264,[1]Planilha1!$A$1:$B$34,2,FALSE),"Liberado")</f>
        <v>Liberado</v>
      </c>
    </row>
    <row r="1265" spans="1:21" s="21" customFormat="1" ht="20.100000000000001" customHeight="1" x14ac:dyDescent="0.2">
      <c r="A1265" s="12" t="s">
        <v>93</v>
      </c>
      <c r="B1265" s="18" t="s">
        <v>282</v>
      </c>
      <c r="C1265" s="12" t="s">
        <v>427</v>
      </c>
      <c r="D1265" s="12" t="s">
        <v>1188</v>
      </c>
      <c r="E1265" s="19" t="s">
        <v>5</v>
      </c>
      <c r="F1265" s="19" t="s">
        <v>2519</v>
      </c>
      <c r="G1265" s="19" t="s">
        <v>4821</v>
      </c>
      <c r="H1265" s="12" t="s">
        <v>2720</v>
      </c>
      <c r="I1265" s="20">
        <v>1</v>
      </c>
      <c r="J1265" s="12" t="s">
        <v>2264</v>
      </c>
      <c r="K1265" s="12" t="s">
        <v>4822</v>
      </c>
      <c r="L1265" s="12" t="s">
        <v>2249</v>
      </c>
      <c r="M1265" s="12"/>
      <c r="N1265" s="12" t="s">
        <v>4823</v>
      </c>
      <c r="O1265" s="23">
        <v>1000</v>
      </c>
      <c r="P1265" s="23">
        <v>0</v>
      </c>
      <c r="Q1265" s="23">
        <v>0</v>
      </c>
      <c r="R1265" s="24">
        <v>0</v>
      </c>
      <c r="S1265" s="25">
        <v>576</v>
      </c>
      <c r="U1265" s="22" t="str">
        <f>IFERROR(VLOOKUP(B1265,[1]Planilha1!$A$1:$B$34,2,FALSE),"Liberado")</f>
        <v>Liberado</v>
      </c>
    </row>
    <row r="1266" spans="1:21" s="21" customFormat="1" ht="20.100000000000001" customHeight="1" x14ac:dyDescent="0.2">
      <c r="A1266" s="12" t="s">
        <v>93</v>
      </c>
      <c r="B1266" s="18" t="s">
        <v>282</v>
      </c>
      <c r="C1266" s="12" t="s">
        <v>466</v>
      </c>
      <c r="D1266" s="12" t="s">
        <v>9444</v>
      </c>
      <c r="E1266" s="19" t="s">
        <v>5</v>
      </c>
      <c r="F1266" s="19" t="s">
        <v>8078</v>
      </c>
      <c r="G1266" s="19" t="s">
        <v>9445</v>
      </c>
      <c r="H1266" s="12" t="s">
        <v>4842</v>
      </c>
      <c r="I1266" s="20">
        <v>0</v>
      </c>
      <c r="J1266" s="12" t="s">
        <v>2264</v>
      </c>
      <c r="K1266" s="12" t="s">
        <v>9446</v>
      </c>
      <c r="L1266" s="12" t="s">
        <v>2260</v>
      </c>
      <c r="M1266" s="12"/>
      <c r="N1266" s="12" t="s">
        <v>9447</v>
      </c>
      <c r="O1266" s="23">
        <v>0</v>
      </c>
      <c r="P1266" s="23">
        <v>0</v>
      </c>
      <c r="Q1266" s="23">
        <v>0</v>
      </c>
      <c r="R1266" s="24">
        <v>0</v>
      </c>
      <c r="S1266" s="25">
        <v>912</v>
      </c>
      <c r="U1266" s="22" t="str">
        <f>IFERROR(VLOOKUP(B1266,[1]Planilha1!$A$1:$B$34,2,FALSE),"Liberado")</f>
        <v>Liberado</v>
      </c>
    </row>
    <row r="1267" spans="1:21" s="21" customFormat="1" ht="20.100000000000001" customHeight="1" x14ac:dyDescent="0.2">
      <c r="A1267" s="12" t="s">
        <v>93</v>
      </c>
      <c r="B1267" s="18" t="s">
        <v>282</v>
      </c>
      <c r="C1267" s="12" t="s">
        <v>466</v>
      </c>
      <c r="D1267" s="12" t="s">
        <v>1189</v>
      </c>
      <c r="E1267" s="19" t="s">
        <v>5</v>
      </c>
      <c r="F1267" s="19" t="s">
        <v>2273</v>
      </c>
      <c r="G1267" s="19" t="s">
        <v>4826</v>
      </c>
      <c r="H1267" s="12" t="s">
        <v>4827</v>
      </c>
      <c r="I1267" s="20">
        <v>80000</v>
      </c>
      <c r="J1267" s="12" t="s">
        <v>2264</v>
      </c>
      <c r="K1267" s="12" t="s">
        <v>4828</v>
      </c>
      <c r="L1267" s="12" t="s">
        <v>2713</v>
      </c>
      <c r="M1267" s="12"/>
      <c r="N1267" s="12" t="s">
        <v>8175</v>
      </c>
      <c r="O1267" s="23">
        <v>0</v>
      </c>
      <c r="P1267" s="23">
        <v>0</v>
      </c>
      <c r="Q1267" s="23">
        <v>0</v>
      </c>
      <c r="R1267" s="24">
        <v>0</v>
      </c>
      <c r="S1267" s="25">
        <v>760</v>
      </c>
      <c r="U1267" s="22" t="str">
        <f>IFERROR(VLOOKUP(B1267,[1]Planilha1!$A$1:$B$34,2,FALSE),"Liberado")</f>
        <v>Liberado</v>
      </c>
    </row>
    <row r="1268" spans="1:21" s="21" customFormat="1" ht="20.100000000000001" customHeight="1" x14ac:dyDescent="0.2">
      <c r="A1268" s="12" t="s">
        <v>93</v>
      </c>
      <c r="B1268" s="18" t="s">
        <v>282</v>
      </c>
      <c r="C1268" s="12" t="s">
        <v>466</v>
      </c>
      <c r="D1268" s="12" t="s">
        <v>1190</v>
      </c>
      <c r="E1268" s="19" t="s">
        <v>5</v>
      </c>
      <c r="F1268" s="19" t="s">
        <v>2244</v>
      </c>
      <c r="G1268" s="19" t="s">
        <v>4829</v>
      </c>
      <c r="H1268" s="12" t="s">
        <v>2765</v>
      </c>
      <c r="I1268" s="20">
        <v>10000</v>
      </c>
      <c r="J1268" s="12" t="s">
        <v>2264</v>
      </c>
      <c r="K1268" s="12" t="s">
        <v>4830</v>
      </c>
      <c r="L1268" s="12" t="s">
        <v>3435</v>
      </c>
      <c r="M1268" s="12"/>
      <c r="N1268" s="12" t="s">
        <v>2595</v>
      </c>
      <c r="O1268" s="23">
        <v>0</v>
      </c>
      <c r="P1268" s="23">
        <v>0</v>
      </c>
      <c r="Q1268" s="23">
        <v>0</v>
      </c>
      <c r="R1268" s="24">
        <v>0</v>
      </c>
      <c r="S1268" s="25">
        <v>512</v>
      </c>
      <c r="U1268" s="22" t="str">
        <f>IFERROR(VLOOKUP(B1268,[1]Planilha1!$A$1:$B$34,2,FALSE),"Liberado")</f>
        <v>Liberado</v>
      </c>
    </row>
    <row r="1269" spans="1:21" s="21" customFormat="1" ht="20.100000000000001" customHeight="1" x14ac:dyDescent="0.2">
      <c r="A1269" s="12" t="s">
        <v>93</v>
      </c>
      <c r="B1269" s="18" t="s">
        <v>282</v>
      </c>
      <c r="C1269" s="12" t="s">
        <v>466</v>
      </c>
      <c r="D1269" s="12" t="s">
        <v>1191</v>
      </c>
      <c r="E1269" s="19" t="s">
        <v>5</v>
      </c>
      <c r="F1269" s="19" t="s">
        <v>2273</v>
      </c>
      <c r="G1269" s="19" t="s">
        <v>4832</v>
      </c>
      <c r="H1269" s="12" t="s">
        <v>2765</v>
      </c>
      <c r="I1269" s="20">
        <v>20000</v>
      </c>
      <c r="J1269" s="12" t="s">
        <v>2264</v>
      </c>
      <c r="K1269" s="12" t="s">
        <v>4833</v>
      </c>
      <c r="L1269" s="12" t="s">
        <v>2249</v>
      </c>
      <c r="M1269" s="12"/>
      <c r="N1269" s="12" t="s">
        <v>8224</v>
      </c>
      <c r="O1269" s="23">
        <v>0</v>
      </c>
      <c r="P1269" s="23">
        <v>0</v>
      </c>
      <c r="Q1269" s="23">
        <v>0</v>
      </c>
      <c r="R1269" s="24">
        <v>0</v>
      </c>
      <c r="S1269" s="25">
        <v>352</v>
      </c>
      <c r="U1269" s="22" t="str">
        <f>IFERROR(VLOOKUP(B1269,[1]Planilha1!$A$1:$B$34,2,FALSE),"Liberado")</f>
        <v>Liberado</v>
      </c>
    </row>
    <row r="1270" spans="1:21" s="21" customFormat="1" ht="20.100000000000001" customHeight="1" x14ac:dyDescent="0.2">
      <c r="A1270" s="12" t="s">
        <v>93</v>
      </c>
      <c r="B1270" s="18" t="s">
        <v>282</v>
      </c>
      <c r="C1270" s="12" t="s">
        <v>466</v>
      </c>
      <c r="D1270" s="12" t="s">
        <v>9448</v>
      </c>
      <c r="E1270" s="19" t="s">
        <v>5</v>
      </c>
      <c r="F1270" s="19" t="s">
        <v>2273</v>
      </c>
      <c r="G1270" s="19" t="s">
        <v>9449</v>
      </c>
      <c r="H1270" s="12" t="s">
        <v>2765</v>
      </c>
      <c r="I1270" s="20">
        <v>20000</v>
      </c>
      <c r="J1270" s="12" t="s">
        <v>2264</v>
      </c>
      <c r="K1270" s="12" t="s">
        <v>9450</v>
      </c>
      <c r="L1270" s="12" t="s">
        <v>2546</v>
      </c>
      <c r="M1270" s="12" t="s">
        <v>9451</v>
      </c>
      <c r="N1270" s="12" t="s">
        <v>8237</v>
      </c>
      <c r="O1270" s="23">
        <v>0</v>
      </c>
      <c r="P1270" s="23">
        <v>5000</v>
      </c>
      <c r="Q1270" s="23">
        <v>0</v>
      </c>
      <c r="R1270" s="24">
        <v>0</v>
      </c>
      <c r="S1270" s="25">
        <v>160</v>
      </c>
      <c r="U1270" s="22" t="str">
        <f>IFERROR(VLOOKUP(B1270,[1]Planilha1!$A$1:$B$34,2,FALSE),"Liberado")</f>
        <v>Liberado</v>
      </c>
    </row>
    <row r="1271" spans="1:21" s="21" customFormat="1" ht="20.100000000000001" customHeight="1" x14ac:dyDescent="0.2">
      <c r="A1271" s="12" t="s">
        <v>93</v>
      </c>
      <c r="B1271" s="18" t="s">
        <v>282</v>
      </c>
      <c r="C1271" s="12" t="s">
        <v>318</v>
      </c>
      <c r="D1271" s="12" t="s">
        <v>1192</v>
      </c>
      <c r="E1271" s="19" t="s">
        <v>5</v>
      </c>
      <c r="F1271" s="19" t="s">
        <v>4834</v>
      </c>
      <c r="G1271" s="19" t="s">
        <v>4835</v>
      </c>
      <c r="H1271" s="12" t="s">
        <v>4799</v>
      </c>
      <c r="I1271" s="20">
        <v>9275.9500000000007</v>
      </c>
      <c r="J1271" s="12" t="s">
        <v>2264</v>
      </c>
      <c r="K1271" s="12" t="s">
        <v>4836</v>
      </c>
      <c r="L1271" s="12" t="s">
        <v>2349</v>
      </c>
      <c r="M1271" s="12"/>
      <c r="N1271" s="12" t="s">
        <v>4837</v>
      </c>
      <c r="O1271" s="23">
        <v>0</v>
      </c>
      <c r="P1271" s="23">
        <v>500</v>
      </c>
      <c r="Q1271" s="23">
        <v>0</v>
      </c>
      <c r="R1271" s="24">
        <v>0</v>
      </c>
      <c r="S1271" s="25">
        <v>2001.09</v>
      </c>
      <c r="U1271" s="22" t="str">
        <f>IFERROR(VLOOKUP(B1271,[1]Planilha1!$A$1:$B$34,2,FALSE),"Liberado")</f>
        <v>Liberado</v>
      </c>
    </row>
    <row r="1272" spans="1:21" s="21" customFormat="1" ht="20.100000000000001" customHeight="1" x14ac:dyDescent="0.2">
      <c r="A1272" s="12" t="s">
        <v>93</v>
      </c>
      <c r="B1272" s="18" t="s">
        <v>282</v>
      </c>
      <c r="C1272" s="12" t="s">
        <v>318</v>
      </c>
      <c r="D1272" s="12" t="s">
        <v>1193</v>
      </c>
      <c r="E1272" s="19" t="s">
        <v>5</v>
      </c>
      <c r="F1272" s="19" t="s">
        <v>2244</v>
      </c>
      <c r="G1272" s="19" t="s">
        <v>4838</v>
      </c>
      <c r="H1272" s="12" t="s">
        <v>4799</v>
      </c>
      <c r="I1272" s="20">
        <v>1000</v>
      </c>
      <c r="J1272" s="12" t="s">
        <v>2264</v>
      </c>
      <c r="K1272" s="12" t="s">
        <v>4839</v>
      </c>
      <c r="L1272" s="12" t="s">
        <v>2296</v>
      </c>
      <c r="M1272" s="12"/>
      <c r="N1272" s="12" t="s">
        <v>4840</v>
      </c>
      <c r="O1272" s="23">
        <v>0</v>
      </c>
      <c r="P1272" s="23">
        <v>0</v>
      </c>
      <c r="Q1272" s="23">
        <v>0</v>
      </c>
      <c r="R1272" s="24">
        <v>0</v>
      </c>
      <c r="S1272" s="25">
        <v>1214.98</v>
      </c>
      <c r="U1272" s="22" t="str">
        <f>IFERROR(VLOOKUP(B1272,[1]Planilha1!$A$1:$B$34,2,FALSE),"Liberado")</f>
        <v>Liberado</v>
      </c>
    </row>
    <row r="1273" spans="1:21" s="21" customFormat="1" ht="20.100000000000001" customHeight="1" x14ac:dyDescent="0.2">
      <c r="A1273" s="12" t="s">
        <v>93</v>
      </c>
      <c r="B1273" s="18" t="s">
        <v>282</v>
      </c>
      <c r="C1273" s="12" t="s">
        <v>318</v>
      </c>
      <c r="D1273" s="12" t="s">
        <v>1194</v>
      </c>
      <c r="E1273" s="19" t="s">
        <v>5</v>
      </c>
      <c r="F1273" s="19" t="s">
        <v>2519</v>
      </c>
      <c r="G1273" s="19" t="s">
        <v>4841</v>
      </c>
      <c r="H1273" s="12" t="s">
        <v>4842</v>
      </c>
      <c r="I1273" s="20">
        <v>0</v>
      </c>
      <c r="J1273" s="12" t="s">
        <v>2264</v>
      </c>
      <c r="K1273" s="12" t="s">
        <v>4843</v>
      </c>
      <c r="L1273" s="12" t="s">
        <v>2334</v>
      </c>
      <c r="M1273" s="12"/>
      <c r="N1273" s="12" t="s">
        <v>4844</v>
      </c>
      <c r="O1273" s="23">
        <v>0</v>
      </c>
      <c r="P1273" s="23">
        <v>5000</v>
      </c>
      <c r="Q1273" s="23">
        <v>0</v>
      </c>
      <c r="R1273" s="24">
        <v>0</v>
      </c>
      <c r="S1273" s="25">
        <v>360</v>
      </c>
      <c r="U1273" s="22" t="str">
        <f>IFERROR(VLOOKUP(B1273,[1]Planilha1!$A$1:$B$34,2,FALSE),"Liberado")</f>
        <v>Liberado</v>
      </c>
    </row>
    <row r="1274" spans="1:21" s="21" customFormat="1" ht="20.100000000000001" customHeight="1" x14ac:dyDescent="0.2">
      <c r="A1274" s="12" t="s">
        <v>93</v>
      </c>
      <c r="B1274" s="18" t="s">
        <v>282</v>
      </c>
      <c r="C1274" s="12" t="s">
        <v>318</v>
      </c>
      <c r="D1274" s="12" t="s">
        <v>9452</v>
      </c>
      <c r="E1274" s="19" t="s">
        <v>5</v>
      </c>
      <c r="F1274" s="19" t="s">
        <v>2244</v>
      </c>
      <c r="G1274" s="19" t="s">
        <v>9453</v>
      </c>
      <c r="H1274" s="12" t="s">
        <v>2765</v>
      </c>
      <c r="I1274" s="20">
        <v>10000</v>
      </c>
      <c r="J1274" s="12" t="s">
        <v>2264</v>
      </c>
      <c r="K1274" s="12" t="s">
        <v>9454</v>
      </c>
      <c r="L1274" s="12" t="s">
        <v>2266</v>
      </c>
      <c r="M1274" s="12"/>
      <c r="N1274" s="12" t="s">
        <v>9455</v>
      </c>
      <c r="O1274" s="23">
        <v>2000</v>
      </c>
      <c r="P1274" s="23">
        <v>0</v>
      </c>
      <c r="Q1274" s="23">
        <v>0</v>
      </c>
      <c r="R1274" s="24">
        <v>0</v>
      </c>
      <c r="S1274" s="25">
        <v>224</v>
      </c>
      <c r="U1274" s="22" t="str">
        <f>IFERROR(VLOOKUP(B1274,[1]Planilha1!$A$1:$B$34,2,FALSE),"Liberado")</f>
        <v>Liberado</v>
      </c>
    </row>
    <row r="1275" spans="1:21" s="21" customFormat="1" ht="20.100000000000001" customHeight="1" x14ac:dyDescent="0.2">
      <c r="A1275" s="12" t="s">
        <v>93</v>
      </c>
      <c r="B1275" s="18" t="s">
        <v>282</v>
      </c>
      <c r="C1275" s="12" t="s">
        <v>318</v>
      </c>
      <c r="D1275" s="12" t="s">
        <v>7803</v>
      </c>
      <c r="E1275" s="19" t="s">
        <v>5</v>
      </c>
      <c r="F1275" s="19" t="s">
        <v>2273</v>
      </c>
      <c r="G1275" s="19" t="s">
        <v>9456</v>
      </c>
      <c r="H1275" s="12" t="s">
        <v>2765</v>
      </c>
      <c r="I1275" s="20">
        <v>35200</v>
      </c>
      <c r="J1275" s="12" t="s">
        <v>2264</v>
      </c>
      <c r="K1275" s="12" t="s">
        <v>9457</v>
      </c>
      <c r="L1275" s="12" t="s">
        <v>2249</v>
      </c>
      <c r="M1275" s="12"/>
      <c r="N1275" s="12" t="s">
        <v>8237</v>
      </c>
      <c r="O1275" s="23">
        <v>0</v>
      </c>
      <c r="P1275" s="23">
        <v>15000</v>
      </c>
      <c r="Q1275" s="23">
        <v>0</v>
      </c>
      <c r="R1275" s="24">
        <v>0</v>
      </c>
      <c r="S1275" s="25">
        <v>224</v>
      </c>
      <c r="U1275" s="22" t="str">
        <f>IFERROR(VLOOKUP(B1275,[1]Planilha1!$A$1:$B$34,2,FALSE),"Liberado")</f>
        <v>Liberado</v>
      </c>
    </row>
    <row r="1276" spans="1:21" s="21" customFormat="1" ht="20.100000000000001" customHeight="1" x14ac:dyDescent="0.2">
      <c r="A1276" s="12" t="s">
        <v>93</v>
      </c>
      <c r="B1276" s="18" t="s">
        <v>282</v>
      </c>
      <c r="C1276" s="12" t="s">
        <v>318</v>
      </c>
      <c r="D1276" s="12" t="s">
        <v>9458</v>
      </c>
      <c r="E1276" s="19" t="s">
        <v>5</v>
      </c>
      <c r="F1276" s="19" t="s">
        <v>2308</v>
      </c>
      <c r="G1276" s="19" t="s">
        <v>9459</v>
      </c>
      <c r="H1276" s="12" t="s">
        <v>2765</v>
      </c>
      <c r="I1276" s="20">
        <v>3908</v>
      </c>
      <c r="J1276" s="12" t="s">
        <v>2264</v>
      </c>
      <c r="K1276" s="12" t="s">
        <v>9460</v>
      </c>
      <c r="L1276" s="12" t="s">
        <v>8533</v>
      </c>
      <c r="M1276" s="12"/>
      <c r="N1276" s="12" t="s">
        <v>2438</v>
      </c>
      <c r="O1276" s="23">
        <v>0</v>
      </c>
      <c r="P1276" s="23">
        <v>5000</v>
      </c>
      <c r="Q1276" s="23">
        <v>0</v>
      </c>
      <c r="R1276" s="24">
        <v>0</v>
      </c>
      <c r="S1276" s="25">
        <v>96</v>
      </c>
      <c r="U1276" s="22" t="str">
        <f>IFERROR(VLOOKUP(B1276,[1]Planilha1!$A$1:$B$34,2,FALSE),"Liberado")</f>
        <v>Liberado</v>
      </c>
    </row>
    <row r="1277" spans="1:21" s="21" customFormat="1" ht="20.100000000000001" customHeight="1" x14ac:dyDescent="0.2">
      <c r="A1277" s="12" t="s">
        <v>93</v>
      </c>
      <c r="B1277" s="18" t="s">
        <v>282</v>
      </c>
      <c r="C1277" s="12" t="s">
        <v>318</v>
      </c>
      <c r="D1277" s="12" t="s">
        <v>9461</v>
      </c>
      <c r="E1277" s="19" t="s">
        <v>5</v>
      </c>
      <c r="F1277" s="19" t="s">
        <v>2244</v>
      </c>
      <c r="G1277" s="19" t="s">
        <v>9462</v>
      </c>
      <c r="H1277" s="12" t="s">
        <v>2765</v>
      </c>
      <c r="I1277" s="20">
        <v>10000</v>
      </c>
      <c r="J1277" s="12" t="s">
        <v>2264</v>
      </c>
      <c r="K1277" s="12" t="s">
        <v>9463</v>
      </c>
      <c r="L1277" s="12" t="s">
        <v>7875</v>
      </c>
      <c r="M1277" s="12"/>
      <c r="N1277" s="12" t="s">
        <v>2438</v>
      </c>
      <c r="O1277" s="23">
        <v>0</v>
      </c>
      <c r="P1277" s="23">
        <v>15000</v>
      </c>
      <c r="Q1277" s="23">
        <v>0</v>
      </c>
      <c r="R1277" s="24">
        <v>0</v>
      </c>
      <c r="S1277" s="25">
        <v>96</v>
      </c>
      <c r="U1277" s="22" t="str">
        <f>IFERROR(VLOOKUP(B1277,[1]Planilha1!$A$1:$B$34,2,FALSE),"Liberado")</f>
        <v>Liberado</v>
      </c>
    </row>
    <row r="1278" spans="1:21" s="21" customFormat="1" ht="20.100000000000001" customHeight="1" x14ac:dyDescent="0.2">
      <c r="A1278" s="12" t="s">
        <v>93</v>
      </c>
      <c r="B1278" s="18" t="s">
        <v>282</v>
      </c>
      <c r="C1278" s="12" t="s">
        <v>519</v>
      </c>
      <c r="D1278" s="12" t="s">
        <v>1196</v>
      </c>
      <c r="E1278" s="19" t="s">
        <v>5</v>
      </c>
      <c r="F1278" s="19" t="s">
        <v>14</v>
      </c>
      <c r="G1278" s="19" t="s">
        <v>4847</v>
      </c>
      <c r="H1278" s="12" t="s">
        <v>4799</v>
      </c>
      <c r="I1278" s="20">
        <v>42000</v>
      </c>
      <c r="J1278" s="12" t="s">
        <v>2264</v>
      </c>
      <c r="K1278" s="12" t="s">
        <v>4848</v>
      </c>
      <c r="L1278" s="12" t="s">
        <v>8733</v>
      </c>
      <c r="M1278" s="12"/>
      <c r="N1278" s="12" t="s">
        <v>2297</v>
      </c>
      <c r="O1278" s="23">
        <v>0</v>
      </c>
      <c r="P1278" s="23">
        <v>0</v>
      </c>
      <c r="Q1278" s="23">
        <v>0</v>
      </c>
      <c r="R1278" s="24">
        <v>0</v>
      </c>
      <c r="S1278" s="25">
        <v>2016.1</v>
      </c>
      <c r="U1278" s="22" t="str">
        <f>IFERROR(VLOOKUP(B1278,[1]Planilha1!$A$1:$B$34,2,FALSE),"Liberado")</f>
        <v>Liberado</v>
      </c>
    </row>
    <row r="1279" spans="1:21" s="21" customFormat="1" ht="20.100000000000001" customHeight="1" x14ac:dyDescent="0.2">
      <c r="A1279" s="12" t="s">
        <v>93</v>
      </c>
      <c r="B1279" s="18" t="s">
        <v>282</v>
      </c>
      <c r="C1279" s="12" t="s">
        <v>519</v>
      </c>
      <c r="D1279" s="12" t="s">
        <v>1197</v>
      </c>
      <c r="E1279" s="19" t="s">
        <v>5</v>
      </c>
      <c r="F1279" s="19" t="s">
        <v>2244</v>
      </c>
      <c r="G1279" s="19" t="s">
        <v>4849</v>
      </c>
      <c r="H1279" s="12" t="s">
        <v>2765</v>
      </c>
      <c r="I1279" s="20">
        <v>26800</v>
      </c>
      <c r="J1279" s="12" t="s">
        <v>2264</v>
      </c>
      <c r="K1279" s="12" t="s">
        <v>4850</v>
      </c>
      <c r="L1279" s="12" t="s">
        <v>2249</v>
      </c>
      <c r="M1279" s="12"/>
      <c r="N1279" s="12" t="s">
        <v>8345</v>
      </c>
      <c r="O1279" s="23">
        <v>0</v>
      </c>
      <c r="P1279" s="23">
        <v>15000</v>
      </c>
      <c r="Q1279" s="23">
        <v>0</v>
      </c>
      <c r="R1279" s="24">
        <v>0</v>
      </c>
      <c r="S1279" s="25">
        <v>864</v>
      </c>
      <c r="U1279" s="22" t="str">
        <f>IFERROR(VLOOKUP(B1279,[1]Planilha1!$A$1:$B$34,2,FALSE),"Liberado")</f>
        <v>Liberado</v>
      </c>
    </row>
    <row r="1280" spans="1:21" s="21" customFormat="1" ht="20.100000000000001" customHeight="1" x14ac:dyDescent="0.2">
      <c r="A1280" s="12" t="s">
        <v>93</v>
      </c>
      <c r="B1280" s="18" t="s">
        <v>282</v>
      </c>
      <c r="C1280" s="12" t="s">
        <v>519</v>
      </c>
      <c r="D1280" s="12" t="s">
        <v>1198</v>
      </c>
      <c r="E1280" s="19" t="s">
        <v>5</v>
      </c>
      <c r="F1280" s="19" t="s">
        <v>2255</v>
      </c>
      <c r="G1280" s="19" t="s">
        <v>4851</v>
      </c>
      <c r="H1280" s="12" t="s">
        <v>2765</v>
      </c>
      <c r="I1280" s="20">
        <v>35200</v>
      </c>
      <c r="J1280" s="12" t="s">
        <v>2264</v>
      </c>
      <c r="K1280" s="12" t="s">
        <v>4852</v>
      </c>
      <c r="L1280" s="12" t="s">
        <v>2334</v>
      </c>
      <c r="M1280" s="12"/>
      <c r="N1280" s="12" t="s">
        <v>4846</v>
      </c>
      <c r="O1280" s="23">
        <v>2000</v>
      </c>
      <c r="P1280" s="23">
        <v>0</v>
      </c>
      <c r="Q1280" s="23">
        <v>0</v>
      </c>
      <c r="R1280" s="24">
        <v>0</v>
      </c>
      <c r="S1280" s="25">
        <v>608</v>
      </c>
      <c r="U1280" s="22" t="str">
        <f>IFERROR(VLOOKUP(B1280,[1]Planilha1!$A$1:$B$34,2,FALSE),"Liberado")</f>
        <v>Liberado</v>
      </c>
    </row>
    <row r="1281" spans="1:53" s="21" customFormat="1" ht="20.100000000000001" customHeight="1" x14ac:dyDescent="0.2">
      <c r="A1281" s="12" t="s">
        <v>93</v>
      </c>
      <c r="B1281" s="18" t="s">
        <v>282</v>
      </c>
      <c r="C1281" s="12" t="s">
        <v>519</v>
      </c>
      <c r="D1281" s="12" t="s">
        <v>1199</v>
      </c>
      <c r="E1281" s="19" t="s">
        <v>5</v>
      </c>
      <c r="F1281" s="19" t="s">
        <v>2273</v>
      </c>
      <c r="G1281" s="19" t="s">
        <v>4853</v>
      </c>
      <c r="H1281" s="12" t="s">
        <v>2765</v>
      </c>
      <c r="I1281" s="20">
        <v>10000</v>
      </c>
      <c r="J1281" s="12" t="s">
        <v>2264</v>
      </c>
      <c r="K1281" s="12" t="s">
        <v>4854</v>
      </c>
      <c r="L1281" s="12" t="s">
        <v>2266</v>
      </c>
      <c r="M1281" s="12"/>
      <c r="N1281" s="12" t="s">
        <v>4846</v>
      </c>
      <c r="O1281" s="23">
        <v>0</v>
      </c>
      <c r="P1281" s="23">
        <v>0</v>
      </c>
      <c r="Q1281" s="23">
        <v>0</v>
      </c>
      <c r="R1281" s="24">
        <v>0</v>
      </c>
      <c r="S1281" s="25">
        <v>608</v>
      </c>
      <c r="T1281" s="26" t="s">
        <v>12101</v>
      </c>
      <c r="U1281" s="22" t="str">
        <f>IFERROR(VLOOKUP(B1281,[1]Planilha1!$A$1:$B$34,2,FALSE),"Liberado")</f>
        <v>Liberado</v>
      </c>
    </row>
    <row r="1282" spans="1:53" s="21" customFormat="1" ht="20.100000000000001" customHeight="1" x14ac:dyDescent="0.2">
      <c r="A1282" s="12" t="s">
        <v>93</v>
      </c>
      <c r="B1282" s="18" t="s">
        <v>282</v>
      </c>
      <c r="C1282" s="12" t="s">
        <v>519</v>
      </c>
      <c r="D1282" s="12" t="s">
        <v>1200</v>
      </c>
      <c r="E1282" s="19" t="s">
        <v>5</v>
      </c>
      <c r="F1282" s="19" t="s">
        <v>2273</v>
      </c>
      <c r="G1282" s="19" t="s">
        <v>4855</v>
      </c>
      <c r="H1282" s="12" t="s">
        <v>4856</v>
      </c>
      <c r="I1282" s="20">
        <v>10000</v>
      </c>
      <c r="J1282" s="12" t="s">
        <v>2264</v>
      </c>
      <c r="K1282" s="12" t="s">
        <v>4857</v>
      </c>
      <c r="L1282" s="12" t="s">
        <v>2249</v>
      </c>
      <c r="M1282" s="12"/>
      <c r="N1282" s="12" t="s">
        <v>2438</v>
      </c>
      <c r="O1282" s="23">
        <v>0</v>
      </c>
      <c r="P1282" s="23">
        <v>0</v>
      </c>
      <c r="Q1282" s="23">
        <v>0</v>
      </c>
      <c r="R1282" s="24">
        <v>0</v>
      </c>
      <c r="S1282" s="25">
        <v>440</v>
      </c>
      <c r="U1282" s="22" t="str">
        <f>IFERROR(VLOOKUP(B1282,[1]Planilha1!$A$1:$B$34,2,FALSE),"Liberado")</f>
        <v>Liberado</v>
      </c>
    </row>
    <row r="1283" spans="1:53" s="21" customFormat="1" ht="20.100000000000001" customHeight="1" x14ac:dyDescent="0.2">
      <c r="A1283" s="12" t="s">
        <v>93</v>
      </c>
      <c r="B1283" s="18" t="s">
        <v>282</v>
      </c>
      <c r="C1283" s="12" t="s">
        <v>519</v>
      </c>
      <c r="D1283" s="12" t="s">
        <v>1195</v>
      </c>
      <c r="E1283" s="19" t="s">
        <v>5</v>
      </c>
      <c r="F1283" s="19" t="s">
        <v>2244</v>
      </c>
      <c r="G1283" s="19" t="s">
        <v>4845</v>
      </c>
      <c r="H1283" s="12" t="s">
        <v>2849</v>
      </c>
      <c r="I1283" s="20">
        <v>37480</v>
      </c>
      <c r="J1283" s="12" t="s">
        <v>2264</v>
      </c>
      <c r="K1283" s="12" t="s">
        <v>2306</v>
      </c>
      <c r="L1283" s="12" t="s">
        <v>3435</v>
      </c>
      <c r="M1283" s="12" t="s">
        <v>9451</v>
      </c>
      <c r="N1283" s="12" t="s">
        <v>9464</v>
      </c>
      <c r="O1283" s="23">
        <v>0</v>
      </c>
      <c r="P1283" s="23">
        <v>0</v>
      </c>
      <c r="Q1283" s="23">
        <v>0</v>
      </c>
      <c r="R1283" s="24">
        <v>0</v>
      </c>
      <c r="S1283" s="25">
        <v>256</v>
      </c>
      <c r="U1283" s="22" t="str">
        <f>IFERROR(VLOOKUP(B1283,[1]Planilha1!$A$1:$B$34,2,FALSE),"Liberado")</f>
        <v>Liberado</v>
      </c>
    </row>
    <row r="1284" spans="1:53" s="21" customFormat="1" ht="20.100000000000001" customHeight="1" x14ac:dyDescent="0.2">
      <c r="A1284" s="12" t="s">
        <v>93</v>
      </c>
      <c r="B1284" s="18" t="s">
        <v>282</v>
      </c>
      <c r="C1284" s="12" t="s">
        <v>519</v>
      </c>
      <c r="D1284" s="12" t="s">
        <v>9465</v>
      </c>
      <c r="E1284" s="19" t="s">
        <v>5</v>
      </c>
      <c r="F1284" s="19" t="s">
        <v>7910</v>
      </c>
      <c r="G1284" s="19" t="s">
        <v>9466</v>
      </c>
      <c r="H1284" s="12" t="s">
        <v>2815</v>
      </c>
      <c r="I1284" s="20">
        <v>10000</v>
      </c>
      <c r="J1284" s="12" t="s">
        <v>2264</v>
      </c>
      <c r="K1284" s="12" t="s">
        <v>2486</v>
      </c>
      <c r="L1284" s="12" t="s">
        <v>3974</v>
      </c>
      <c r="M1284" s="12"/>
      <c r="N1284" s="12" t="s">
        <v>2595</v>
      </c>
      <c r="O1284" s="23">
        <v>0</v>
      </c>
      <c r="P1284" s="23">
        <v>8000</v>
      </c>
      <c r="Q1284" s="23">
        <v>0</v>
      </c>
      <c r="R1284" s="24">
        <v>0</v>
      </c>
      <c r="S1284" s="25">
        <v>288</v>
      </c>
      <c r="U1284" s="22" t="str">
        <f>IFERROR(VLOOKUP(B1284,[1]Planilha1!$A$1:$B$34,2,FALSE),"Liberado")</f>
        <v>Liberado</v>
      </c>
    </row>
    <row r="1285" spans="1:53" s="21" customFormat="1" ht="20.100000000000001" customHeight="1" x14ac:dyDescent="0.2">
      <c r="A1285" s="12" t="s">
        <v>93</v>
      </c>
      <c r="B1285" s="18" t="s">
        <v>282</v>
      </c>
      <c r="C1285" s="12" t="s">
        <v>519</v>
      </c>
      <c r="D1285" s="12" t="s">
        <v>9467</v>
      </c>
      <c r="E1285" s="19" t="s">
        <v>5</v>
      </c>
      <c r="F1285" s="19" t="s">
        <v>2273</v>
      </c>
      <c r="G1285" s="19" t="s">
        <v>9468</v>
      </c>
      <c r="H1285" s="12" t="s">
        <v>2849</v>
      </c>
      <c r="I1285" s="20">
        <v>35000</v>
      </c>
      <c r="J1285" s="12" t="s">
        <v>2264</v>
      </c>
      <c r="K1285" s="12" t="s">
        <v>7904</v>
      </c>
      <c r="L1285" s="12" t="s">
        <v>2288</v>
      </c>
      <c r="M1285" s="12" t="s">
        <v>9451</v>
      </c>
      <c r="N1285" s="12" t="s">
        <v>4825</v>
      </c>
      <c r="O1285" s="23">
        <v>0</v>
      </c>
      <c r="P1285" s="23">
        <v>0</v>
      </c>
      <c r="Q1285" s="23">
        <v>0</v>
      </c>
      <c r="R1285" s="24">
        <v>0</v>
      </c>
      <c r="S1285" s="25">
        <v>192</v>
      </c>
      <c r="T1285" s="26" t="s">
        <v>12101</v>
      </c>
      <c r="U1285" s="22" t="str">
        <f>IFERROR(VLOOKUP(B1285,[1]Planilha1!$A$1:$B$34,2,FALSE),"Liberado")</f>
        <v>Liberado</v>
      </c>
    </row>
    <row r="1286" spans="1:53" s="21" customFormat="1" ht="20.100000000000001" customHeight="1" x14ac:dyDescent="0.2">
      <c r="A1286" s="12" t="s">
        <v>93</v>
      </c>
      <c r="B1286" s="18" t="s">
        <v>282</v>
      </c>
      <c r="C1286" s="12" t="s">
        <v>519</v>
      </c>
      <c r="D1286" s="12" t="s">
        <v>9469</v>
      </c>
      <c r="E1286" s="19" t="s">
        <v>5</v>
      </c>
      <c r="F1286" s="19" t="s">
        <v>2255</v>
      </c>
      <c r="G1286" s="19" t="s">
        <v>9470</v>
      </c>
      <c r="H1286" s="12" t="s">
        <v>2765</v>
      </c>
      <c r="I1286" s="20">
        <v>12680</v>
      </c>
      <c r="J1286" s="12" t="s">
        <v>2264</v>
      </c>
      <c r="K1286" s="12" t="s">
        <v>9471</v>
      </c>
      <c r="L1286" s="12" t="s">
        <v>3076</v>
      </c>
      <c r="M1286" s="12" t="s">
        <v>9451</v>
      </c>
      <c r="N1286" s="12" t="s">
        <v>8237</v>
      </c>
      <c r="O1286" s="23">
        <v>0</v>
      </c>
      <c r="P1286" s="23">
        <v>8000</v>
      </c>
      <c r="Q1286" s="23">
        <v>0</v>
      </c>
      <c r="R1286" s="24">
        <v>0</v>
      </c>
      <c r="S1286" s="25">
        <v>128</v>
      </c>
      <c r="U1286" s="22" t="str">
        <f>IFERROR(VLOOKUP(B1286,[1]Planilha1!$A$1:$B$34,2,FALSE),"Liberado")</f>
        <v>Liberado</v>
      </c>
    </row>
    <row r="1287" spans="1:53" s="21" customFormat="1" ht="20.100000000000001" customHeight="1" x14ac:dyDescent="0.2">
      <c r="A1287" s="12" t="s">
        <v>93</v>
      </c>
      <c r="B1287" s="18" t="s">
        <v>282</v>
      </c>
      <c r="C1287" s="12" t="s">
        <v>519</v>
      </c>
      <c r="D1287" s="12" t="s">
        <v>9472</v>
      </c>
      <c r="E1287" s="19" t="s">
        <v>5</v>
      </c>
      <c r="F1287" s="19" t="s">
        <v>2244</v>
      </c>
      <c r="G1287" s="19" t="s">
        <v>9473</v>
      </c>
      <c r="H1287" s="12" t="s">
        <v>2765</v>
      </c>
      <c r="I1287" s="20">
        <v>37480</v>
      </c>
      <c r="J1287" s="12" t="s">
        <v>2264</v>
      </c>
      <c r="K1287" s="12" t="s">
        <v>9474</v>
      </c>
      <c r="L1287" s="12" t="s">
        <v>2546</v>
      </c>
      <c r="M1287" s="12" t="s">
        <v>9475</v>
      </c>
      <c r="N1287" s="12" t="s">
        <v>2438</v>
      </c>
      <c r="O1287" s="23">
        <v>0</v>
      </c>
      <c r="P1287" s="23">
        <v>15000</v>
      </c>
      <c r="Q1287" s="23">
        <v>0</v>
      </c>
      <c r="R1287" s="24">
        <v>0</v>
      </c>
      <c r="S1287" s="25">
        <v>96</v>
      </c>
      <c r="U1287" s="22" t="str">
        <f>IFERROR(VLOOKUP(B1287,[1]Planilha1!$A$1:$B$34,2,FALSE),"Liberado")</f>
        <v>Liberado</v>
      </c>
    </row>
    <row r="1288" spans="1:53" s="21" customFormat="1" ht="20.100000000000001" customHeight="1" x14ac:dyDescent="0.2">
      <c r="A1288" s="12" t="s">
        <v>93</v>
      </c>
      <c r="B1288" s="18" t="s">
        <v>282</v>
      </c>
      <c r="C1288" s="12" t="s">
        <v>519</v>
      </c>
      <c r="D1288" s="12" t="s">
        <v>9476</v>
      </c>
      <c r="E1288" s="19" t="s">
        <v>5</v>
      </c>
      <c r="F1288" s="19" t="s">
        <v>2273</v>
      </c>
      <c r="G1288" s="19" t="s">
        <v>9477</v>
      </c>
      <c r="H1288" s="12" t="s">
        <v>2765</v>
      </c>
      <c r="I1288" s="20">
        <v>5000</v>
      </c>
      <c r="J1288" s="12" t="s">
        <v>2264</v>
      </c>
      <c r="K1288" s="12" t="s">
        <v>9478</v>
      </c>
      <c r="L1288" s="12" t="s">
        <v>2546</v>
      </c>
      <c r="M1288" s="12"/>
      <c r="N1288" s="12" t="s">
        <v>2438</v>
      </c>
      <c r="O1288" s="23">
        <v>0</v>
      </c>
      <c r="P1288" s="23">
        <v>5000</v>
      </c>
      <c r="Q1288" s="23">
        <v>0</v>
      </c>
      <c r="R1288" s="24">
        <v>0</v>
      </c>
      <c r="S1288" s="25">
        <v>64</v>
      </c>
      <c r="U1288" s="22" t="str">
        <f>IFERROR(VLOOKUP(B1288,[1]Planilha1!$A$1:$B$34,2,FALSE),"Liberado")</f>
        <v>Liberado</v>
      </c>
    </row>
    <row r="1289" spans="1:53" s="21" customFormat="1" ht="20.100000000000001" customHeight="1" x14ac:dyDescent="0.2">
      <c r="A1289" s="12" t="s">
        <v>93</v>
      </c>
      <c r="B1289" s="18" t="s">
        <v>282</v>
      </c>
      <c r="C1289" s="12" t="s">
        <v>519</v>
      </c>
      <c r="D1289" s="12" t="s">
        <v>9479</v>
      </c>
      <c r="E1289" s="19" t="s">
        <v>5</v>
      </c>
      <c r="F1289" s="19" t="s">
        <v>2244</v>
      </c>
      <c r="G1289" s="19" t="s">
        <v>9480</v>
      </c>
      <c r="H1289" s="12" t="s">
        <v>9481</v>
      </c>
      <c r="I1289" s="20">
        <v>20638</v>
      </c>
      <c r="J1289" s="12" t="s">
        <v>2264</v>
      </c>
      <c r="K1289" s="12" t="s">
        <v>9482</v>
      </c>
      <c r="L1289" s="12" t="s">
        <v>2288</v>
      </c>
      <c r="M1289" s="12"/>
      <c r="N1289" s="12" t="s">
        <v>2438</v>
      </c>
      <c r="O1289" s="23">
        <v>0</v>
      </c>
      <c r="P1289" s="23">
        <v>8000</v>
      </c>
      <c r="Q1289" s="23">
        <v>0</v>
      </c>
      <c r="R1289" s="24">
        <v>0</v>
      </c>
      <c r="S1289" s="25">
        <v>64</v>
      </c>
      <c r="U1289" s="22" t="str">
        <f>IFERROR(VLOOKUP(B1289,[1]Planilha1!$A$1:$B$34,2,FALSE),"Liberado")</f>
        <v>Liberado</v>
      </c>
    </row>
    <row r="1290" spans="1:53" s="21" customFormat="1" ht="20.100000000000001" customHeight="1" x14ac:dyDescent="0.2">
      <c r="A1290" s="12" t="s">
        <v>93</v>
      </c>
      <c r="B1290" s="18" t="s">
        <v>282</v>
      </c>
      <c r="C1290" s="12" t="s">
        <v>519</v>
      </c>
      <c r="D1290" s="12" t="s">
        <v>9483</v>
      </c>
      <c r="E1290" s="19" t="s">
        <v>5</v>
      </c>
      <c r="F1290" s="19" t="s">
        <v>7802</v>
      </c>
      <c r="G1290" s="19" t="s">
        <v>9484</v>
      </c>
      <c r="H1290" s="12" t="s">
        <v>4859</v>
      </c>
      <c r="I1290" s="20">
        <v>15000</v>
      </c>
      <c r="J1290" s="12" t="s">
        <v>2264</v>
      </c>
      <c r="K1290" s="12" t="s">
        <v>8296</v>
      </c>
      <c r="L1290" s="12" t="s">
        <v>2249</v>
      </c>
      <c r="M1290" s="12"/>
      <c r="N1290" s="12" t="s">
        <v>8237</v>
      </c>
      <c r="O1290" s="23">
        <v>0</v>
      </c>
      <c r="P1290" s="23">
        <v>15000</v>
      </c>
      <c r="Q1290" s="23">
        <v>0</v>
      </c>
      <c r="R1290" s="24">
        <v>0</v>
      </c>
      <c r="S1290" s="25">
        <v>224</v>
      </c>
      <c r="U1290" s="22" t="str">
        <f>IFERROR(VLOOKUP(B1290,[1]Planilha1!$A$1:$B$34,2,FALSE),"Liberado")</f>
        <v>Liberado</v>
      </c>
    </row>
    <row r="1291" spans="1:53" s="21" customFormat="1" ht="20.100000000000001" customHeight="1" x14ac:dyDescent="0.2">
      <c r="A1291" s="12" t="s">
        <v>93</v>
      </c>
      <c r="B1291" s="18" t="s">
        <v>282</v>
      </c>
      <c r="C1291" s="12" t="s">
        <v>519</v>
      </c>
      <c r="D1291" s="12" t="s">
        <v>9485</v>
      </c>
      <c r="E1291" s="19" t="s">
        <v>5</v>
      </c>
      <c r="F1291" s="19" t="s">
        <v>2324</v>
      </c>
      <c r="G1291" s="19" t="s">
        <v>9486</v>
      </c>
      <c r="H1291" s="12" t="s">
        <v>9487</v>
      </c>
      <c r="I1291" s="20">
        <v>15370.71</v>
      </c>
      <c r="J1291" s="12" t="s">
        <v>2264</v>
      </c>
      <c r="K1291" s="12" t="s">
        <v>8296</v>
      </c>
      <c r="L1291" s="12" t="s">
        <v>2249</v>
      </c>
      <c r="M1291" s="12"/>
      <c r="N1291" s="12" t="s">
        <v>8237</v>
      </c>
      <c r="O1291" s="23">
        <v>4000</v>
      </c>
      <c r="P1291" s="23">
        <v>0</v>
      </c>
      <c r="Q1291" s="23">
        <v>0</v>
      </c>
      <c r="R1291" s="24">
        <v>0</v>
      </c>
      <c r="S1291" s="25">
        <v>224</v>
      </c>
      <c r="T1291" s="26" t="s">
        <v>12101</v>
      </c>
      <c r="U1291" s="22" t="str">
        <f>IFERROR(VLOOKUP(B1291,[1]Planilha1!$A$1:$B$34,2,FALSE),"Liberado")</f>
        <v>Liberado</v>
      </c>
    </row>
    <row r="1292" spans="1:53" s="21" customFormat="1" ht="20.100000000000001" customHeight="1" x14ac:dyDescent="0.2">
      <c r="A1292" s="12" t="s">
        <v>93</v>
      </c>
      <c r="B1292" s="18" t="s">
        <v>282</v>
      </c>
      <c r="C1292" s="12" t="s">
        <v>331</v>
      </c>
      <c r="D1292" s="12" t="s">
        <v>1388</v>
      </c>
      <c r="E1292" s="19" t="s">
        <v>5</v>
      </c>
      <c r="F1292" s="19" t="s">
        <v>2244</v>
      </c>
      <c r="G1292" s="19" t="s">
        <v>5311</v>
      </c>
      <c r="H1292" s="12" t="s">
        <v>5312</v>
      </c>
      <c r="I1292" s="20">
        <v>3685.17</v>
      </c>
      <c r="J1292" s="12" t="s">
        <v>2325</v>
      </c>
      <c r="K1292" s="12" t="s">
        <v>5313</v>
      </c>
      <c r="L1292" s="12" t="s">
        <v>2249</v>
      </c>
      <c r="M1292" s="12"/>
      <c r="N1292" s="12" t="s">
        <v>7927</v>
      </c>
      <c r="O1292" s="23">
        <v>0</v>
      </c>
      <c r="P1292" s="23">
        <v>10000</v>
      </c>
      <c r="Q1292" s="23">
        <v>0</v>
      </c>
      <c r="R1292" s="24">
        <v>0</v>
      </c>
      <c r="S1292" s="25">
        <v>1640</v>
      </c>
      <c r="U1292" s="22" t="str">
        <f>IFERROR(VLOOKUP(B1292,[1]Planilha1!$A$1:$B$34,2,FALSE),"Liberado")</f>
        <v>Liberado</v>
      </c>
    </row>
    <row r="1293" spans="1:53" s="21" customFormat="1" ht="20.100000000000001" customHeight="1" x14ac:dyDescent="0.2">
      <c r="A1293" s="12" t="s">
        <v>93</v>
      </c>
      <c r="B1293" s="18" t="s">
        <v>282</v>
      </c>
      <c r="C1293" s="12" t="s">
        <v>411</v>
      </c>
      <c r="D1293" s="12" t="s">
        <v>1411</v>
      </c>
      <c r="E1293" s="19" t="s">
        <v>5</v>
      </c>
      <c r="F1293" s="19" t="s">
        <v>2255</v>
      </c>
      <c r="G1293" s="19" t="s">
        <v>5392</v>
      </c>
      <c r="H1293" s="12" t="s">
        <v>5377</v>
      </c>
      <c r="I1293" s="20">
        <v>3000</v>
      </c>
      <c r="J1293" s="12" t="s">
        <v>2264</v>
      </c>
      <c r="K1293" s="12" t="s">
        <v>5393</v>
      </c>
      <c r="L1293" s="12" t="s">
        <v>2266</v>
      </c>
      <c r="M1293" s="12"/>
      <c r="N1293" s="12" t="s">
        <v>2342</v>
      </c>
      <c r="O1293" s="23">
        <v>2000</v>
      </c>
      <c r="P1293" s="23">
        <v>0</v>
      </c>
      <c r="Q1293" s="23">
        <v>0</v>
      </c>
      <c r="R1293" s="24">
        <v>0</v>
      </c>
      <c r="S1293" s="25">
        <v>608</v>
      </c>
      <c r="T1293" s="26" t="s">
        <v>12101</v>
      </c>
      <c r="U1293" s="22" t="str">
        <f>IFERROR(VLOOKUP(B1293,[1]Planilha1!$A$1:$B$34,2,FALSE),"Liberado")</f>
        <v>Liberado</v>
      </c>
    </row>
    <row r="1294" spans="1:53" s="21" customFormat="1" ht="20.100000000000001" customHeight="1" x14ac:dyDescent="0.2">
      <c r="A1294" s="27" t="s">
        <v>117</v>
      </c>
      <c r="B1294" s="28" t="s">
        <v>282</v>
      </c>
      <c r="C1294" s="27" t="s">
        <v>519</v>
      </c>
      <c r="D1294" s="27" t="s">
        <v>1837</v>
      </c>
      <c r="E1294" s="27" t="s">
        <v>7</v>
      </c>
      <c r="F1294" s="27" t="s">
        <v>6507</v>
      </c>
      <c r="G1294" s="27" t="s">
        <v>6518</v>
      </c>
      <c r="H1294" s="27" t="s">
        <v>6519</v>
      </c>
      <c r="I1294" s="29">
        <v>50000</v>
      </c>
      <c r="J1294" s="27" t="s">
        <v>6520</v>
      </c>
      <c r="K1294" s="27" t="s">
        <v>11099</v>
      </c>
      <c r="L1294" s="27" t="s">
        <v>6579</v>
      </c>
      <c r="M1294" s="30">
        <v>42996</v>
      </c>
      <c r="N1294" s="27" t="s">
        <v>11125</v>
      </c>
      <c r="O1294" s="23">
        <v>0</v>
      </c>
      <c r="P1294" s="23">
        <v>44015.4</v>
      </c>
      <c r="Q1294" s="23">
        <v>0</v>
      </c>
      <c r="R1294" s="24">
        <v>0</v>
      </c>
      <c r="S1294" s="25">
        <v>0</v>
      </c>
      <c r="T1294" s="32" t="s">
        <v>12066</v>
      </c>
      <c r="U1294" s="22" t="str">
        <f>IFERROR(VLOOKUP(B1294,[1]Planilha1!$A$1:$B$34,2,FALSE),"Liberado")</f>
        <v>Liberado</v>
      </c>
      <c r="V1294" s="31"/>
      <c r="W1294" s="31"/>
      <c r="X1294" s="31"/>
      <c r="Y1294" s="31"/>
      <c r="Z1294" s="31"/>
      <c r="AA1294" s="31"/>
      <c r="AB1294" s="31"/>
      <c r="AC1294" s="31"/>
      <c r="AD1294" s="31"/>
      <c r="AE1294" s="31"/>
      <c r="AF1294" s="31"/>
      <c r="AG1294" s="31"/>
      <c r="AH1294" s="31"/>
      <c r="AI1294" s="31"/>
      <c r="AJ1294" s="31"/>
      <c r="AK1294" s="31"/>
      <c r="AL1294" s="31"/>
      <c r="AM1294" s="31"/>
      <c r="AN1294" s="31"/>
      <c r="AO1294" s="31"/>
      <c r="AP1294" s="31"/>
      <c r="AQ1294" s="31"/>
      <c r="AR1294" s="31"/>
      <c r="AS1294" s="31"/>
      <c r="AT1294" s="31"/>
      <c r="AU1294" s="31"/>
      <c r="AV1294" s="31"/>
      <c r="AW1294" s="31"/>
      <c r="AX1294" s="31"/>
      <c r="AY1294" s="31"/>
      <c r="AZ1294" s="31"/>
      <c r="BA1294" s="31"/>
    </row>
    <row r="1295" spans="1:53" s="21" customFormat="1" ht="20.100000000000001" customHeight="1" x14ac:dyDescent="0.2">
      <c r="A1295" s="27" t="s">
        <v>117</v>
      </c>
      <c r="B1295" s="28" t="s">
        <v>282</v>
      </c>
      <c r="C1295" s="27" t="s">
        <v>411</v>
      </c>
      <c r="D1295" s="27" t="s">
        <v>1933</v>
      </c>
      <c r="E1295" s="27" t="s">
        <v>11130</v>
      </c>
      <c r="F1295" s="27" t="s">
        <v>5349</v>
      </c>
      <c r="G1295" s="27" t="s">
        <v>6964</v>
      </c>
      <c r="H1295" s="27" t="s">
        <v>6729</v>
      </c>
      <c r="I1295" s="29">
        <v>0</v>
      </c>
      <c r="J1295" s="27" t="s">
        <v>6520</v>
      </c>
      <c r="K1295" s="27" t="s">
        <v>11357</v>
      </c>
      <c r="L1295" s="27" t="s">
        <v>2930</v>
      </c>
      <c r="M1295" s="30" t="s">
        <v>6531</v>
      </c>
      <c r="N1295" s="27" t="s">
        <v>6689</v>
      </c>
      <c r="O1295" s="23">
        <v>0</v>
      </c>
      <c r="P1295" s="23">
        <v>0</v>
      </c>
      <c r="Q1295" s="23">
        <v>0</v>
      </c>
      <c r="R1295" s="24">
        <v>0</v>
      </c>
      <c r="S1295" s="25">
        <v>0</v>
      </c>
      <c r="T1295" s="32"/>
      <c r="U1295" s="22" t="str">
        <f>IFERROR(VLOOKUP(B1295,[1]Planilha1!$A$1:$B$34,2,FALSE),"Liberado")</f>
        <v>Liberado</v>
      </c>
      <c r="V1295" s="31"/>
      <c r="W1295" s="31"/>
      <c r="X1295" s="31"/>
      <c r="Y1295" s="31"/>
      <c r="Z1295" s="31"/>
      <c r="AA1295" s="31"/>
      <c r="AB1295" s="31"/>
      <c r="AC1295" s="31"/>
      <c r="AD1295" s="31"/>
      <c r="AE1295" s="31"/>
      <c r="AF1295" s="31"/>
      <c r="AG1295" s="31"/>
      <c r="AH1295" s="31"/>
      <c r="AI1295" s="31"/>
      <c r="AJ1295" s="31"/>
      <c r="AK1295" s="31"/>
      <c r="AL1295" s="31"/>
      <c r="AM1295" s="31"/>
      <c r="AN1295" s="31"/>
      <c r="AO1295" s="31"/>
      <c r="AP1295" s="31"/>
      <c r="AQ1295" s="31"/>
      <c r="AR1295" s="31"/>
      <c r="AS1295" s="31"/>
      <c r="AT1295" s="31"/>
      <c r="AU1295" s="31"/>
      <c r="AV1295" s="31"/>
      <c r="AW1295" s="31"/>
      <c r="AX1295" s="31"/>
      <c r="AY1295" s="31"/>
      <c r="AZ1295" s="31"/>
      <c r="BA1295" s="31"/>
    </row>
    <row r="1296" spans="1:53" s="21" customFormat="1" ht="20.100000000000001" customHeight="1" x14ac:dyDescent="0.2">
      <c r="A1296" s="27" t="s">
        <v>117</v>
      </c>
      <c r="B1296" s="28" t="s">
        <v>282</v>
      </c>
      <c r="C1296" s="27" t="s">
        <v>738</v>
      </c>
      <c r="D1296" s="27" t="s">
        <v>1933</v>
      </c>
      <c r="E1296" s="27" t="s">
        <v>11130</v>
      </c>
      <c r="F1296" s="27" t="s">
        <v>5349</v>
      </c>
      <c r="G1296" s="27" t="s">
        <v>6965</v>
      </c>
      <c r="H1296" s="27" t="s">
        <v>6957</v>
      </c>
      <c r="I1296" s="29">
        <v>0</v>
      </c>
      <c r="J1296" s="27" t="s">
        <v>6520</v>
      </c>
      <c r="K1296" s="27" t="s">
        <v>11357</v>
      </c>
      <c r="L1296" s="27" t="s">
        <v>2930</v>
      </c>
      <c r="M1296" s="30" t="s">
        <v>6531</v>
      </c>
      <c r="N1296" s="27" t="s">
        <v>6689</v>
      </c>
      <c r="O1296" s="23">
        <v>0</v>
      </c>
      <c r="P1296" s="23">
        <v>0</v>
      </c>
      <c r="Q1296" s="23">
        <v>0</v>
      </c>
      <c r="R1296" s="24">
        <v>0</v>
      </c>
      <c r="S1296" s="25">
        <v>0</v>
      </c>
      <c r="T1296" s="32"/>
      <c r="U1296" s="22" t="str">
        <f>IFERROR(VLOOKUP(B1296,[1]Planilha1!$A$1:$B$34,2,FALSE),"Liberado")</f>
        <v>Liberado</v>
      </c>
      <c r="V1296" s="31"/>
      <c r="W1296" s="31"/>
      <c r="X1296" s="31"/>
      <c r="Y1296" s="31"/>
      <c r="Z1296" s="31"/>
      <c r="AA1296" s="31"/>
      <c r="AB1296" s="31"/>
      <c r="AC1296" s="31"/>
      <c r="AD1296" s="31"/>
      <c r="AE1296" s="31"/>
      <c r="AF1296" s="31"/>
      <c r="AG1296" s="31"/>
      <c r="AH1296" s="31"/>
      <c r="AI1296" s="31"/>
      <c r="AJ1296" s="31"/>
      <c r="AK1296" s="31"/>
      <c r="AL1296" s="31"/>
      <c r="AM1296" s="31"/>
      <c r="AN1296" s="31"/>
      <c r="AO1296" s="31"/>
      <c r="AP1296" s="31"/>
      <c r="AQ1296" s="31"/>
      <c r="AR1296" s="31"/>
      <c r="AS1296" s="31"/>
      <c r="AT1296" s="31"/>
      <c r="AU1296" s="31"/>
      <c r="AV1296" s="31"/>
      <c r="AW1296" s="31"/>
      <c r="AX1296" s="31"/>
      <c r="AY1296" s="31"/>
      <c r="AZ1296" s="31"/>
      <c r="BA1296" s="31"/>
    </row>
    <row r="1297" spans="1:53" s="21" customFormat="1" ht="20.100000000000001" customHeight="1" x14ac:dyDescent="0.2">
      <c r="A1297" s="27" t="s">
        <v>117</v>
      </c>
      <c r="B1297" s="28" t="s">
        <v>282</v>
      </c>
      <c r="C1297" s="27" t="s">
        <v>411</v>
      </c>
      <c r="D1297" s="27" t="s">
        <v>1992</v>
      </c>
      <c r="E1297" s="27" t="s">
        <v>7</v>
      </c>
      <c r="F1297" s="27" t="s">
        <v>6507</v>
      </c>
      <c r="G1297" s="27" t="s">
        <v>6997</v>
      </c>
      <c r="H1297" s="27" t="s">
        <v>6539</v>
      </c>
      <c r="I1297" s="29">
        <v>34000</v>
      </c>
      <c r="J1297" s="27" t="s">
        <v>6520</v>
      </c>
      <c r="K1297" s="27" t="s">
        <v>11707</v>
      </c>
      <c r="L1297" s="27" t="s">
        <v>11708</v>
      </c>
      <c r="M1297" s="30" t="s">
        <v>6531</v>
      </c>
      <c r="N1297" s="27" t="s">
        <v>11554</v>
      </c>
      <c r="O1297" s="23">
        <v>50000</v>
      </c>
      <c r="P1297" s="23">
        <f>92404.68-50000</f>
        <v>42404.679999999993</v>
      </c>
      <c r="Q1297" s="23">
        <v>0</v>
      </c>
      <c r="R1297" s="24">
        <v>9000</v>
      </c>
      <c r="S1297" s="25">
        <v>0</v>
      </c>
      <c r="T1297" s="26" t="s">
        <v>12101</v>
      </c>
      <c r="U1297" s="22" t="str">
        <f>IFERROR(VLOOKUP(B1297,[1]Planilha1!$A$1:$B$34,2,FALSE),"Liberado")</f>
        <v>Liberado</v>
      </c>
      <c r="V1297" s="31"/>
      <c r="W1297" s="31"/>
      <c r="X1297" s="31"/>
      <c r="Y1297" s="31"/>
      <c r="Z1297" s="31"/>
      <c r="AA1297" s="31"/>
      <c r="AB1297" s="31"/>
      <c r="AC1297" s="31"/>
      <c r="AD1297" s="31"/>
      <c r="AE1297" s="31"/>
      <c r="AF1297" s="31"/>
      <c r="AG1297" s="31"/>
      <c r="AH1297" s="31"/>
      <c r="AI1297" s="31"/>
      <c r="AJ1297" s="31"/>
      <c r="AK1297" s="31"/>
      <c r="AL1297" s="31"/>
      <c r="AM1297" s="31"/>
      <c r="AN1297" s="31"/>
      <c r="AO1297" s="31"/>
      <c r="AP1297" s="31"/>
      <c r="AQ1297" s="31"/>
      <c r="AR1297" s="31"/>
      <c r="AS1297" s="31"/>
      <c r="AT1297" s="31"/>
      <c r="AU1297" s="31"/>
      <c r="AV1297" s="31"/>
      <c r="AW1297" s="31"/>
      <c r="AX1297" s="31"/>
      <c r="AY1297" s="31"/>
      <c r="AZ1297" s="31"/>
      <c r="BA1297" s="31"/>
    </row>
    <row r="1298" spans="1:53" s="21" customFormat="1" ht="20.100000000000001" customHeight="1" x14ac:dyDescent="0.2">
      <c r="A1298" s="27" t="s">
        <v>117</v>
      </c>
      <c r="B1298" s="28" t="s">
        <v>282</v>
      </c>
      <c r="C1298" s="27" t="s">
        <v>427</v>
      </c>
      <c r="D1298" s="27" t="s">
        <v>2057</v>
      </c>
      <c r="E1298" s="27" t="s">
        <v>7</v>
      </c>
      <c r="F1298" s="27" t="s">
        <v>6507</v>
      </c>
      <c r="G1298" s="27" t="s">
        <v>7110</v>
      </c>
      <c r="H1298" s="27" t="s">
        <v>7111</v>
      </c>
      <c r="I1298" s="29">
        <v>34000</v>
      </c>
      <c r="J1298" s="27" t="s">
        <v>6520</v>
      </c>
      <c r="K1298" s="27" t="s">
        <v>11803</v>
      </c>
      <c r="L1298" s="27" t="s">
        <v>7051</v>
      </c>
      <c r="M1298" s="30" t="s">
        <v>6531</v>
      </c>
      <c r="N1298" s="27" t="s">
        <v>7112</v>
      </c>
      <c r="O1298" s="23">
        <v>127072.61</v>
      </c>
      <c r="P1298" s="23">
        <v>343867.83</v>
      </c>
      <c r="Q1298" s="23">
        <v>0</v>
      </c>
      <c r="R1298" s="24">
        <v>8183.06</v>
      </c>
      <c r="S1298" s="25">
        <v>0</v>
      </c>
      <c r="T1298" s="26" t="s">
        <v>12101</v>
      </c>
      <c r="U1298" s="22" t="str">
        <f>IFERROR(VLOOKUP(B1298,[1]Planilha1!$A$1:$B$34,2,FALSE),"Liberado")</f>
        <v>Liberado</v>
      </c>
      <c r="V1298" s="31"/>
      <c r="W1298" s="31"/>
      <c r="X1298" s="31"/>
      <c r="Y1298" s="31"/>
      <c r="Z1298" s="31"/>
      <c r="AA1298" s="31"/>
      <c r="AB1298" s="31"/>
      <c r="AC1298" s="31"/>
      <c r="AD1298" s="31"/>
      <c r="AE1298" s="31"/>
      <c r="AF1298" s="31"/>
      <c r="AG1298" s="31"/>
      <c r="AH1298" s="31"/>
      <c r="AI1298" s="31"/>
      <c r="AJ1298" s="31"/>
      <c r="AK1298" s="31"/>
      <c r="AL1298" s="31"/>
      <c r="AM1298" s="31"/>
      <c r="AN1298" s="31"/>
      <c r="AO1298" s="31"/>
      <c r="AP1298" s="31"/>
      <c r="AQ1298" s="31"/>
      <c r="AR1298" s="31"/>
      <c r="AS1298" s="31"/>
      <c r="AT1298" s="31"/>
      <c r="AU1298" s="31"/>
      <c r="AV1298" s="31"/>
      <c r="AW1298" s="31"/>
      <c r="AX1298" s="31"/>
      <c r="AY1298" s="31"/>
      <c r="AZ1298" s="31"/>
      <c r="BA1298" s="31"/>
    </row>
    <row r="1299" spans="1:53" s="21" customFormat="1" ht="20.100000000000001" customHeight="1" x14ac:dyDescent="0.2">
      <c r="A1299" s="27" t="s">
        <v>117</v>
      </c>
      <c r="B1299" s="28" t="s">
        <v>282</v>
      </c>
      <c r="C1299" s="27" t="s">
        <v>519</v>
      </c>
      <c r="D1299" s="27" t="s">
        <v>2070</v>
      </c>
      <c r="E1299" s="27" t="s">
        <v>7</v>
      </c>
      <c r="F1299" s="27" t="s">
        <v>6507</v>
      </c>
      <c r="G1299" s="27" t="s">
        <v>7129</v>
      </c>
      <c r="H1299" s="27" t="s">
        <v>7111</v>
      </c>
      <c r="I1299" s="29">
        <v>30000</v>
      </c>
      <c r="J1299" s="27" t="s">
        <v>6520</v>
      </c>
      <c r="K1299" s="27" t="s">
        <v>11823</v>
      </c>
      <c r="L1299" s="27" t="s">
        <v>7269</v>
      </c>
      <c r="M1299" s="30" t="s">
        <v>6531</v>
      </c>
      <c r="N1299" s="27" t="s">
        <v>7130</v>
      </c>
      <c r="O1299" s="23">
        <v>10000</v>
      </c>
      <c r="P1299" s="23">
        <v>0</v>
      </c>
      <c r="Q1299" s="23">
        <v>0</v>
      </c>
      <c r="R1299" s="24">
        <v>8183.06</v>
      </c>
      <c r="S1299" s="25">
        <v>0</v>
      </c>
      <c r="T1299" s="32"/>
      <c r="U1299" s="22" t="str">
        <f>IFERROR(VLOOKUP(B1299,[1]Planilha1!$A$1:$B$34,2,FALSE),"Liberado")</f>
        <v>Liberado</v>
      </c>
      <c r="V1299" s="31"/>
      <c r="W1299" s="31"/>
      <c r="X1299" s="31"/>
      <c r="Y1299" s="31"/>
      <c r="Z1299" s="31"/>
      <c r="AA1299" s="31"/>
      <c r="AB1299" s="31"/>
      <c r="AC1299" s="31"/>
      <c r="AD1299" s="31"/>
      <c r="AE1299" s="31"/>
      <c r="AF1299" s="31"/>
      <c r="AG1299" s="31"/>
      <c r="AH1299" s="31"/>
      <c r="AI1299" s="31"/>
      <c r="AJ1299" s="31"/>
      <c r="AK1299" s="31"/>
      <c r="AL1299" s="31"/>
      <c r="AM1299" s="31"/>
      <c r="AN1299" s="31"/>
      <c r="AO1299" s="31"/>
      <c r="AP1299" s="31"/>
      <c r="AQ1299" s="31"/>
      <c r="AR1299" s="31"/>
      <c r="AS1299" s="31"/>
      <c r="AT1299" s="31"/>
      <c r="AU1299" s="31"/>
      <c r="AV1299" s="31"/>
      <c r="AW1299" s="31"/>
      <c r="AX1299" s="31"/>
      <c r="AY1299" s="31"/>
      <c r="AZ1299" s="31"/>
      <c r="BA1299" s="31"/>
    </row>
    <row r="1300" spans="1:53" s="21" customFormat="1" ht="20.100000000000001" customHeight="1" x14ac:dyDescent="0.2">
      <c r="A1300" s="27" t="s">
        <v>117</v>
      </c>
      <c r="B1300" s="28" t="s">
        <v>282</v>
      </c>
      <c r="C1300" s="27" t="s">
        <v>519</v>
      </c>
      <c r="D1300" s="27" t="s">
        <v>2129</v>
      </c>
      <c r="E1300" s="27" t="s">
        <v>7</v>
      </c>
      <c r="F1300" s="27" t="s">
        <v>6507</v>
      </c>
      <c r="G1300" s="27" t="s">
        <v>7239</v>
      </c>
      <c r="H1300" s="27" t="s">
        <v>7240</v>
      </c>
      <c r="I1300" s="29">
        <v>30000</v>
      </c>
      <c r="J1300" s="27" t="s">
        <v>6520</v>
      </c>
      <c r="K1300" s="27" t="s">
        <v>11905</v>
      </c>
      <c r="L1300" s="27" t="s">
        <v>7280</v>
      </c>
      <c r="M1300" s="30" t="s">
        <v>6531</v>
      </c>
      <c r="N1300" s="27" t="s">
        <v>7241</v>
      </c>
      <c r="O1300" s="23">
        <v>10683.81</v>
      </c>
      <c r="P1300" s="23">
        <v>0</v>
      </c>
      <c r="Q1300" s="23">
        <v>0</v>
      </c>
      <c r="R1300" s="24">
        <v>7485.83</v>
      </c>
      <c r="S1300" s="25">
        <v>0</v>
      </c>
      <c r="T1300" s="26" t="s">
        <v>12101</v>
      </c>
      <c r="U1300" s="22" t="str">
        <f>IFERROR(VLOOKUP(B1300,[1]Planilha1!$A$1:$B$34,2,FALSE),"Liberado")</f>
        <v>Liberado</v>
      </c>
      <c r="V1300" s="31"/>
      <c r="W1300" s="31"/>
      <c r="X1300" s="31"/>
      <c r="Y1300" s="31"/>
      <c r="Z1300" s="31"/>
      <c r="AA1300" s="31"/>
      <c r="AB1300" s="31"/>
      <c r="AC1300" s="31"/>
      <c r="AD1300" s="31"/>
      <c r="AE1300" s="31"/>
      <c r="AF1300" s="31"/>
      <c r="AG1300" s="31"/>
      <c r="AH1300" s="31"/>
      <c r="AI1300" s="31"/>
      <c r="AJ1300" s="31"/>
      <c r="AK1300" s="31"/>
      <c r="AL1300" s="31"/>
      <c r="AM1300" s="31"/>
      <c r="AN1300" s="31"/>
      <c r="AO1300" s="31"/>
      <c r="AP1300" s="31"/>
      <c r="AQ1300" s="31"/>
      <c r="AR1300" s="31"/>
      <c r="AS1300" s="31"/>
      <c r="AT1300" s="31"/>
      <c r="AU1300" s="31"/>
      <c r="AV1300" s="31"/>
      <c r="AW1300" s="31"/>
      <c r="AX1300" s="31"/>
      <c r="AY1300" s="31"/>
      <c r="AZ1300" s="31"/>
      <c r="BA1300" s="31"/>
    </row>
    <row r="1301" spans="1:53" s="21" customFormat="1" ht="20.100000000000001" customHeight="1" x14ac:dyDescent="0.2">
      <c r="A1301" s="27" t="s">
        <v>117</v>
      </c>
      <c r="B1301" s="28" t="s">
        <v>282</v>
      </c>
      <c r="C1301" s="27" t="s">
        <v>466</v>
      </c>
      <c r="D1301" s="27" t="s">
        <v>2141</v>
      </c>
      <c r="E1301" s="27" t="s">
        <v>7</v>
      </c>
      <c r="F1301" s="27" t="s">
        <v>6507</v>
      </c>
      <c r="G1301" s="27" t="s">
        <v>7253</v>
      </c>
      <c r="H1301" s="27" t="s">
        <v>7240</v>
      </c>
      <c r="I1301" s="29">
        <v>28000</v>
      </c>
      <c r="J1301" s="27" t="s">
        <v>6520</v>
      </c>
      <c r="K1301" s="27" t="s">
        <v>11921</v>
      </c>
      <c r="L1301" s="27" t="s">
        <v>7104</v>
      </c>
      <c r="M1301" s="30" t="s">
        <v>6531</v>
      </c>
      <c r="N1301" s="27" t="s">
        <v>6665</v>
      </c>
      <c r="O1301" s="23">
        <v>60993.23</v>
      </c>
      <c r="P1301" s="23">
        <v>0</v>
      </c>
      <c r="Q1301" s="23">
        <v>0</v>
      </c>
      <c r="R1301" s="24">
        <v>27083.06</v>
      </c>
      <c r="S1301" s="25">
        <v>0</v>
      </c>
      <c r="T1301" s="32"/>
      <c r="U1301" s="22" t="str">
        <f>IFERROR(VLOOKUP(B1301,[1]Planilha1!$A$1:$B$34,2,FALSE),"Liberado")</f>
        <v>Liberado</v>
      </c>
      <c r="V1301" s="31"/>
      <c r="W1301" s="31"/>
      <c r="X1301" s="31"/>
      <c r="Y1301" s="31"/>
      <c r="Z1301" s="31"/>
      <c r="AA1301" s="31"/>
      <c r="AB1301" s="31"/>
      <c r="AC1301" s="31"/>
      <c r="AD1301" s="31"/>
      <c r="AE1301" s="31"/>
      <c r="AF1301" s="31"/>
      <c r="AG1301" s="31"/>
      <c r="AH1301" s="31"/>
      <c r="AI1301" s="31"/>
      <c r="AJ1301" s="31"/>
      <c r="AK1301" s="31"/>
      <c r="AL1301" s="31"/>
      <c r="AM1301" s="31"/>
      <c r="AN1301" s="31"/>
      <c r="AO1301" s="31"/>
      <c r="AP1301" s="31"/>
      <c r="AQ1301" s="31"/>
      <c r="AR1301" s="31"/>
      <c r="AS1301" s="31"/>
      <c r="AT1301" s="31"/>
      <c r="AU1301" s="31"/>
      <c r="AV1301" s="31"/>
      <c r="AW1301" s="31"/>
      <c r="AX1301" s="31"/>
      <c r="AY1301" s="31"/>
      <c r="AZ1301" s="31"/>
      <c r="BA1301" s="31"/>
    </row>
    <row r="1302" spans="1:53" s="21" customFormat="1" ht="20.100000000000001" customHeight="1" x14ac:dyDescent="0.2">
      <c r="A1302" s="27" t="s">
        <v>117</v>
      </c>
      <c r="B1302" s="28" t="s">
        <v>282</v>
      </c>
      <c r="C1302" s="27" t="s">
        <v>519</v>
      </c>
      <c r="D1302" s="27" t="s">
        <v>2195</v>
      </c>
      <c r="E1302" s="27" t="s">
        <v>7</v>
      </c>
      <c r="F1302" s="27" t="s">
        <v>6507</v>
      </c>
      <c r="G1302" s="27" t="s">
        <v>7341</v>
      </c>
      <c r="H1302" s="27" t="s">
        <v>6806</v>
      </c>
      <c r="I1302" s="29">
        <v>25000</v>
      </c>
      <c r="J1302" s="27" t="s">
        <v>6520</v>
      </c>
      <c r="K1302" s="27" t="s">
        <v>12007</v>
      </c>
      <c r="L1302" s="27" t="s">
        <v>11479</v>
      </c>
      <c r="M1302" s="30">
        <v>41715</v>
      </c>
      <c r="N1302" s="27" t="s">
        <v>7342</v>
      </c>
      <c r="O1302" s="33">
        <v>0</v>
      </c>
      <c r="P1302" s="33">
        <v>0</v>
      </c>
      <c r="Q1302" s="33">
        <v>0</v>
      </c>
      <c r="R1302" s="29">
        <v>16806.7</v>
      </c>
      <c r="S1302" s="29">
        <v>0</v>
      </c>
      <c r="T1302" s="32"/>
      <c r="U1302" s="22" t="str">
        <f>IFERROR(VLOOKUP(B1302,[1]Planilha1!$A$1:$B$34,2,FALSE),"Liberado")</f>
        <v>Liberado</v>
      </c>
      <c r="V1302" s="31"/>
      <c r="W1302" s="31"/>
      <c r="X1302" s="31"/>
      <c r="Y1302" s="31"/>
      <c r="Z1302" s="31"/>
      <c r="AA1302" s="31"/>
      <c r="AB1302" s="31"/>
      <c r="AC1302" s="31"/>
      <c r="AD1302" s="31"/>
      <c r="AE1302" s="31"/>
      <c r="AF1302" s="31"/>
      <c r="AG1302" s="31"/>
      <c r="AH1302" s="31"/>
      <c r="AI1302" s="31"/>
      <c r="AJ1302" s="31"/>
      <c r="AK1302" s="31"/>
      <c r="AL1302" s="31"/>
      <c r="AM1302" s="31"/>
      <c r="AN1302" s="31"/>
      <c r="AO1302" s="31"/>
      <c r="AP1302" s="31"/>
      <c r="AQ1302" s="31"/>
      <c r="AR1302" s="31"/>
      <c r="AS1302" s="31"/>
      <c r="AT1302" s="31"/>
      <c r="AU1302" s="31"/>
      <c r="AV1302" s="31"/>
      <c r="AW1302" s="31"/>
      <c r="AX1302" s="31"/>
      <c r="AY1302" s="31"/>
      <c r="AZ1302" s="31"/>
      <c r="BA1302" s="31"/>
    </row>
    <row r="1303" spans="1:53" s="21" customFormat="1" ht="20.100000000000001" customHeight="1" x14ac:dyDescent="0.2">
      <c r="A1303" s="27" t="s">
        <v>117</v>
      </c>
      <c r="B1303" s="28" t="s">
        <v>282</v>
      </c>
      <c r="C1303" s="27" t="s">
        <v>337</v>
      </c>
      <c r="D1303" s="27" t="s">
        <v>2198</v>
      </c>
      <c r="E1303" s="27" t="s">
        <v>7</v>
      </c>
      <c r="F1303" s="27" t="s">
        <v>6507</v>
      </c>
      <c r="G1303" s="27" t="s">
        <v>7346</v>
      </c>
      <c r="H1303" s="27" t="s">
        <v>7347</v>
      </c>
      <c r="I1303" s="29">
        <v>25000</v>
      </c>
      <c r="J1303" s="27" t="s">
        <v>6514</v>
      </c>
      <c r="K1303" s="27" t="s">
        <v>12010</v>
      </c>
      <c r="L1303" s="27" t="s">
        <v>7280</v>
      </c>
      <c r="M1303" s="30">
        <v>41221</v>
      </c>
      <c r="N1303" s="27" t="s">
        <v>12011</v>
      </c>
      <c r="O1303" s="33">
        <v>8000</v>
      </c>
      <c r="P1303" s="33">
        <v>0</v>
      </c>
      <c r="Q1303" s="33">
        <v>0</v>
      </c>
      <c r="R1303" s="29">
        <v>0</v>
      </c>
      <c r="S1303" s="29">
        <v>0</v>
      </c>
      <c r="T1303" s="32"/>
      <c r="U1303" s="22" t="str">
        <f>IFERROR(VLOOKUP(B1303,[1]Planilha1!$A$1:$B$34,2,FALSE),"Liberado")</f>
        <v>Liberado</v>
      </c>
      <c r="V1303" s="31"/>
      <c r="W1303" s="31"/>
      <c r="X1303" s="31"/>
      <c r="Y1303" s="31"/>
      <c r="Z1303" s="31"/>
      <c r="AA1303" s="31"/>
      <c r="AB1303" s="31"/>
      <c r="AC1303" s="31"/>
      <c r="AD1303" s="31"/>
      <c r="AE1303" s="31"/>
      <c r="AF1303" s="31"/>
      <c r="AG1303" s="31"/>
      <c r="AH1303" s="31"/>
      <c r="AI1303" s="31"/>
      <c r="AJ1303" s="31"/>
      <c r="AK1303" s="31"/>
      <c r="AL1303" s="31"/>
      <c r="AM1303" s="31"/>
      <c r="AN1303" s="31"/>
      <c r="AO1303" s="31"/>
      <c r="AP1303" s="31"/>
      <c r="AQ1303" s="31"/>
      <c r="AR1303" s="31"/>
      <c r="AS1303" s="31"/>
      <c r="AT1303" s="31"/>
      <c r="AU1303" s="31"/>
      <c r="AV1303" s="31"/>
      <c r="AW1303" s="31"/>
      <c r="AX1303" s="31"/>
      <c r="AY1303" s="31"/>
      <c r="AZ1303" s="31"/>
      <c r="BA1303" s="31"/>
    </row>
    <row r="1304" spans="1:53" s="21" customFormat="1" ht="20.100000000000001" customHeight="1" x14ac:dyDescent="0.2">
      <c r="A1304" s="27" t="s">
        <v>117</v>
      </c>
      <c r="B1304" s="28" t="s">
        <v>282</v>
      </c>
      <c r="C1304" s="27" t="s">
        <v>466</v>
      </c>
      <c r="D1304" s="27" t="s">
        <v>2205</v>
      </c>
      <c r="E1304" s="27" t="s">
        <v>7</v>
      </c>
      <c r="F1304" s="27" t="s">
        <v>6507</v>
      </c>
      <c r="G1304" s="27" t="s">
        <v>7359</v>
      </c>
      <c r="H1304" s="27" t="s">
        <v>7240</v>
      </c>
      <c r="I1304" s="29">
        <v>23000</v>
      </c>
      <c r="J1304" s="27" t="s">
        <v>6514</v>
      </c>
      <c r="K1304" s="27" t="s">
        <v>12021</v>
      </c>
      <c r="L1304" s="27" t="s">
        <v>7051</v>
      </c>
      <c r="M1304" s="30">
        <v>41137</v>
      </c>
      <c r="N1304" s="27" t="s">
        <v>7218</v>
      </c>
      <c r="O1304" s="33">
        <v>127598.15</v>
      </c>
      <c r="P1304" s="33">
        <v>246248.14</v>
      </c>
      <c r="Q1304" s="33">
        <v>0</v>
      </c>
      <c r="R1304" s="29">
        <v>22029.759999999998</v>
      </c>
      <c r="S1304" s="29">
        <v>0</v>
      </c>
      <c r="T1304" s="32"/>
      <c r="U1304" s="22" t="str">
        <f>IFERROR(VLOOKUP(B1304,[1]Planilha1!$A$1:$B$34,2,FALSE),"Liberado")</f>
        <v>Liberado</v>
      </c>
      <c r="V1304" s="31"/>
      <c r="W1304" s="31"/>
      <c r="X1304" s="31"/>
      <c r="Y1304" s="31"/>
      <c r="Z1304" s="31"/>
      <c r="AA1304" s="31"/>
      <c r="AB1304" s="31"/>
      <c r="AC1304" s="31"/>
      <c r="AD1304" s="31"/>
      <c r="AE1304" s="31"/>
      <c r="AF1304" s="31"/>
      <c r="AG1304" s="31"/>
      <c r="AH1304" s="31"/>
      <c r="AI1304" s="31"/>
      <c r="AJ1304" s="31"/>
      <c r="AK1304" s="31"/>
      <c r="AL1304" s="31"/>
      <c r="AM1304" s="31"/>
      <c r="AN1304" s="31"/>
      <c r="AO1304" s="31"/>
      <c r="AP1304" s="31"/>
      <c r="AQ1304" s="31"/>
      <c r="AR1304" s="31"/>
      <c r="AS1304" s="31"/>
      <c r="AT1304" s="31"/>
      <c r="AU1304" s="31"/>
      <c r="AV1304" s="31"/>
      <c r="AW1304" s="31"/>
      <c r="AX1304" s="31"/>
      <c r="AY1304" s="31"/>
      <c r="AZ1304" s="31"/>
      <c r="BA1304" s="31"/>
    </row>
    <row r="1305" spans="1:53" s="21" customFormat="1" ht="20.100000000000001" customHeight="1" x14ac:dyDescent="0.2">
      <c r="A1305" s="40" t="s">
        <v>219</v>
      </c>
      <c r="B1305" s="41" t="s">
        <v>282</v>
      </c>
      <c r="C1305" s="14">
        <v>1</v>
      </c>
      <c r="D1305" s="40" t="s">
        <v>2221</v>
      </c>
      <c r="E1305" s="42" t="s">
        <v>2220</v>
      </c>
      <c r="F1305" s="43" t="s">
        <v>7389</v>
      </c>
      <c r="G1305" s="36" t="s">
        <v>7488</v>
      </c>
      <c r="H1305" s="40" t="s">
        <v>2221</v>
      </c>
      <c r="I1305" s="44">
        <v>431.73</v>
      </c>
      <c r="J1305" s="40" t="s">
        <v>7400</v>
      </c>
      <c r="K1305" s="40" t="s">
        <v>7401</v>
      </c>
      <c r="L1305" s="40" t="s">
        <v>7489</v>
      </c>
      <c r="M1305" s="42" t="s">
        <v>40</v>
      </c>
      <c r="N1305" s="40" t="s">
        <v>7852</v>
      </c>
      <c r="O1305" s="23">
        <v>0</v>
      </c>
      <c r="P1305" s="23">
        <v>431.73</v>
      </c>
      <c r="Q1305" s="23">
        <v>0</v>
      </c>
      <c r="R1305" s="24">
        <v>0</v>
      </c>
      <c r="S1305" s="25">
        <v>0</v>
      </c>
      <c r="T1305" s="32"/>
      <c r="U1305" s="22" t="str">
        <f>IFERROR(VLOOKUP(B1305,[1]Planilha1!$A$1:$B$34,2,FALSE),"Liberado")</f>
        <v>Liberado</v>
      </c>
      <c r="V1305" s="45"/>
      <c r="W1305" s="45"/>
      <c r="X1305" s="45"/>
      <c r="Y1305" s="45"/>
      <c r="Z1305" s="45"/>
      <c r="AA1305" s="45"/>
      <c r="AB1305" s="45"/>
      <c r="AC1305" s="45"/>
      <c r="AD1305" s="45"/>
      <c r="AE1305" s="45"/>
      <c r="AF1305" s="45"/>
      <c r="AG1305" s="45"/>
      <c r="AH1305" s="45"/>
      <c r="AI1305" s="45"/>
      <c r="AJ1305" s="45"/>
      <c r="AK1305" s="45"/>
      <c r="AL1305" s="45"/>
      <c r="AM1305" s="45"/>
      <c r="AN1305" s="45"/>
      <c r="AO1305" s="45"/>
      <c r="AP1305" s="45"/>
      <c r="AQ1305" s="45"/>
      <c r="AR1305" s="45"/>
      <c r="AS1305" s="45"/>
      <c r="AT1305" s="45"/>
      <c r="AU1305" s="45"/>
      <c r="AV1305" s="45"/>
      <c r="AW1305" s="45"/>
      <c r="AX1305" s="45"/>
      <c r="AY1305" s="45"/>
      <c r="AZ1305" s="45"/>
      <c r="BA1305" s="45"/>
    </row>
    <row r="1306" spans="1:53" s="21" customFormat="1" ht="20.100000000000001" customHeight="1" x14ac:dyDescent="0.2">
      <c r="A1306" s="40" t="s">
        <v>219</v>
      </c>
      <c r="B1306" s="41" t="s">
        <v>282</v>
      </c>
      <c r="C1306" s="14">
        <v>1</v>
      </c>
      <c r="D1306" s="40" t="s">
        <v>2221</v>
      </c>
      <c r="E1306" s="42" t="s">
        <v>2220</v>
      </c>
      <c r="F1306" s="43" t="s">
        <v>7389</v>
      </c>
      <c r="G1306" s="36" t="s">
        <v>7490</v>
      </c>
      <c r="H1306" s="40" t="s">
        <v>2221</v>
      </c>
      <c r="I1306" s="44">
        <v>34954.639999999999</v>
      </c>
      <c r="J1306" s="40" t="s">
        <v>7400</v>
      </c>
      <c r="K1306" s="40" t="s">
        <v>7401</v>
      </c>
      <c r="L1306" s="40" t="s">
        <v>7491</v>
      </c>
      <c r="M1306" s="42" t="s">
        <v>40</v>
      </c>
      <c r="N1306" s="40" t="s">
        <v>7852</v>
      </c>
      <c r="O1306" s="23">
        <v>0</v>
      </c>
      <c r="P1306" s="23">
        <v>34954.639999999999</v>
      </c>
      <c r="Q1306" s="23">
        <v>0</v>
      </c>
      <c r="R1306" s="24">
        <v>0</v>
      </c>
      <c r="S1306" s="25">
        <v>0</v>
      </c>
      <c r="T1306" s="32"/>
      <c r="U1306" s="22" t="str">
        <f>IFERROR(VLOOKUP(B1306,[1]Planilha1!$A$1:$B$34,2,FALSE),"Liberado")</f>
        <v>Liberado</v>
      </c>
      <c r="V1306" s="45"/>
      <c r="W1306" s="45"/>
      <c r="X1306" s="45"/>
      <c r="Y1306" s="45"/>
      <c r="Z1306" s="45"/>
      <c r="AA1306" s="45"/>
      <c r="AB1306" s="45"/>
      <c r="AC1306" s="45"/>
      <c r="AD1306" s="45"/>
      <c r="AE1306" s="45"/>
      <c r="AF1306" s="45"/>
      <c r="AG1306" s="45"/>
      <c r="AH1306" s="45"/>
      <c r="AI1306" s="45"/>
      <c r="AJ1306" s="45"/>
      <c r="AK1306" s="45"/>
      <c r="AL1306" s="45"/>
      <c r="AM1306" s="45"/>
      <c r="AN1306" s="45"/>
      <c r="AO1306" s="45"/>
      <c r="AP1306" s="45"/>
      <c r="AQ1306" s="45"/>
      <c r="AR1306" s="45"/>
      <c r="AS1306" s="45"/>
      <c r="AT1306" s="45"/>
      <c r="AU1306" s="45"/>
      <c r="AV1306" s="45"/>
      <c r="AW1306" s="45"/>
      <c r="AX1306" s="45"/>
      <c r="AY1306" s="45"/>
      <c r="AZ1306" s="45"/>
      <c r="BA1306" s="45"/>
    </row>
    <row r="1307" spans="1:53" s="21" customFormat="1" ht="20.100000000000001" customHeight="1" x14ac:dyDescent="0.2">
      <c r="A1307" s="40" t="s">
        <v>219</v>
      </c>
      <c r="B1307" s="41" t="s">
        <v>282</v>
      </c>
      <c r="C1307" s="14">
        <v>1</v>
      </c>
      <c r="D1307" s="40" t="s">
        <v>2221</v>
      </c>
      <c r="E1307" s="42" t="s">
        <v>2220</v>
      </c>
      <c r="F1307" s="43" t="s">
        <v>7389</v>
      </c>
      <c r="G1307" s="36" t="s">
        <v>7492</v>
      </c>
      <c r="H1307" s="40" t="s">
        <v>2221</v>
      </c>
      <c r="I1307" s="44">
        <v>26751.74</v>
      </c>
      <c r="J1307" s="40" t="s">
        <v>7400</v>
      </c>
      <c r="K1307" s="40" t="s">
        <v>7401</v>
      </c>
      <c r="L1307" s="40" t="s">
        <v>7491</v>
      </c>
      <c r="M1307" s="42" t="s">
        <v>40</v>
      </c>
      <c r="N1307" s="40" t="s">
        <v>7852</v>
      </c>
      <c r="O1307" s="23">
        <v>0</v>
      </c>
      <c r="P1307" s="23">
        <v>26751.74</v>
      </c>
      <c r="Q1307" s="23">
        <v>0</v>
      </c>
      <c r="R1307" s="24">
        <v>0</v>
      </c>
      <c r="S1307" s="25">
        <v>0</v>
      </c>
      <c r="T1307" s="32"/>
      <c r="U1307" s="22" t="str">
        <f>IFERROR(VLOOKUP(B1307,[1]Planilha1!$A$1:$B$34,2,FALSE),"Liberado")</f>
        <v>Liberado</v>
      </c>
      <c r="V1307" s="45"/>
      <c r="W1307" s="45"/>
      <c r="X1307" s="45"/>
      <c r="Y1307" s="45"/>
      <c r="Z1307" s="45"/>
      <c r="AA1307" s="45"/>
      <c r="AB1307" s="45"/>
      <c r="AC1307" s="45"/>
      <c r="AD1307" s="45"/>
      <c r="AE1307" s="45"/>
      <c r="AF1307" s="45"/>
      <c r="AG1307" s="45"/>
      <c r="AH1307" s="45"/>
      <c r="AI1307" s="45"/>
      <c r="AJ1307" s="45"/>
      <c r="AK1307" s="45"/>
      <c r="AL1307" s="45"/>
      <c r="AM1307" s="45"/>
      <c r="AN1307" s="45"/>
      <c r="AO1307" s="45"/>
      <c r="AP1307" s="45"/>
      <c r="AQ1307" s="45"/>
      <c r="AR1307" s="45"/>
      <c r="AS1307" s="45"/>
      <c r="AT1307" s="45"/>
      <c r="AU1307" s="45"/>
      <c r="AV1307" s="45"/>
      <c r="AW1307" s="45"/>
      <c r="AX1307" s="45"/>
      <c r="AY1307" s="45"/>
      <c r="AZ1307" s="45"/>
      <c r="BA1307" s="45"/>
    </row>
    <row r="1308" spans="1:53" s="21" customFormat="1" ht="20.100000000000001" customHeight="1" x14ac:dyDescent="0.2">
      <c r="A1308" s="40" t="s">
        <v>219</v>
      </c>
      <c r="B1308" s="41" t="s">
        <v>282</v>
      </c>
      <c r="C1308" s="14">
        <v>1</v>
      </c>
      <c r="D1308" s="40" t="s">
        <v>2221</v>
      </c>
      <c r="E1308" s="42" t="s">
        <v>2220</v>
      </c>
      <c r="F1308" s="43" t="s">
        <v>7389</v>
      </c>
      <c r="G1308" s="36" t="s">
        <v>7493</v>
      </c>
      <c r="H1308" s="40" t="s">
        <v>2221</v>
      </c>
      <c r="I1308" s="44">
        <v>40313.800000000003</v>
      </c>
      <c r="J1308" s="40" t="s">
        <v>7400</v>
      </c>
      <c r="K1308" s="40" t="s">
        <v>7401</v>
      </c>
      <c r="L1308" s="40" t="s">
        <v>7491</v>
      </c>
      <c r="M1308" s="42" t="s">
        <v>40</v>
      </c>
      <c r="N1308" s="40" t="s">
        <v>7852</v>
      </c>
      <c r="O1308" s="23">
        <v>0</v>
      </c>
      <c r="P1308" s="23">
        <v>40313.800000000003</v>
      </c>
      <c r="Q1308" s="23">
        <v>0</v>
      </c>
      <c r="R1308" s="24">
        <v>0</v>
      </c>
      <c r="S1308" s="25">
        <v>0</v>
      </c>
      <c r="T1308" s="32"/>
      <c r="U1308" s="22" t="str">
        <f>IFERROR(VLOOKUP(B1308,[1]Planilha1!$A$1:$B$34,2,FALSE),"Liberado")</f>
        <v>Liberado</v>
      </c>
      <c r="V1308" s="45"/>
      <c r="W1308" s="45"/>
      <c r="X1308" s="45"/>
      <c r="Y1308" s="45"/>
      <c r="Z1308" s="45"/>
      <c r="AA1308" s="45"/>
      <c r="AB1308" s="45"/>
      <c r="AC1308" s="45"/>
      <c r="AD1308" s="45"/>
      <c r="AE1308" s="45"/>
      <c r="AF1308" s="45"/>
      <c r="AG1308" s="45"/>
      <c r="AH1308" s="45"/>
      <c r="AI1308" s="45"/>
      <c r="AJ1308" s="45"/>
      <c r="AK1308" s="45"/>
      <c r="AL1308" s="45"/>
      <c r="AM1308" s="45"/>
      <c r="AN1308" s="45"/>
      <c r="AO1308" s="45"/>
      <c r="AP1308" s="45"/>
      <c r="AQ1308" s="45"/>
      <c r="AR1308" s="45"/>
      <c r="AS1308" s="45"/>
      <c r="AT1308" s="45"/>
      <c r="AU1308" s="45"/>
      <c r="AV1308" s="45"/>
      <c r="AW1308" s="45"/>
      <c r="AX1308" s="45"/>
      <c r="AY1308" s="45"/>
      <c r="AZ1308" s="45"/>
      <c r="BA1308" s="45"/>
    </row>
    <row r="1309" spans="1:53" s="21" customFormat="1" ht="20.100000000000001" customHeight="1" x14ac:dyDescent="0.2">
      <c r="A1309" s="40" t="s">
        <v>219</v>
      </c>
      <c r="B1309" s="41" t="s">
        <v>282</v>
      </c>
      <c r="C1309" s="14">
        <v>1</v>
      </c>
      <c r="D1309" s="40" t="s">
        <v>2221</v>
      </c>
      <c r="E1309" s="42" t="s">
        <v>2220</v>
      </c>
      <c r="F1309" s="43" t="s">
        <v>7389</v>
      </c>
      <c r="G1309" s="36" t="s">
        <v>7494</v>
      </c>
      <c r="H1309" s="40" t="s">
        <v>2221</v>
      </c>
      <c r="I1309" s="44">
        <v>49663.79</v>
      </c>
      <c r="J1309" s="40" t="s">
        <v>7400</v>
      </c>
      <c r="K1309" s="40" t="s">
        <v>7401</v>
      </c>
      <c r="L1309" s="40" t="s">
        <v>7491</v>
      </c>
      <c r="M1309" s="42" t="s">
        <v>40</v>
      </c>
      <c r="N1309" s="40" t="s">
        <v>7852</v>
      </c>
      <c r="O1309" s="23">
        <v>0</v>
      </c>
      <c r="P1309" s="23">
        <v>49663.79</v>
      </c>
      <c r="Q1309" s="23">
        <v>0</v>
      </c>
      <c r="R1309" s="24">
        <v>0</v>
      </c>
      <c r="S1309" s="25">
        <v>0</v>
      </c>
      <c r="T1309" s="32"/>
      <c r="U1309" s="22" t="str">
        <f>IFERROR(VLOOKUP(B1309,[1]Planilha1!$A$1:$B$34,2,FALSE),"Liberado")</f>
        <v>Liberado</v>
      </c>
      <c r="V1309" s="45"/>
      <c r="W1309" s="45"/>
      <c r="X1309" s="45"/>
      <c r="Y1309" s="45"/>
      <c r="Z1309" s="45"/>
      <c r="AA1309" s="45"/>
      <c r="AB1309" s="45"/>
      <c r="AC1309" s="45"/>
      <c r="AD1309" s="45"/>
      <c r="AE1309" s="45"/>
      <c r="AF1309" s="45"/>
      <c r="AG1309" s="45"/>
      <c r="AH1309" s="45"/>
      <c r="AI1309" s="45"/>
      <c r="AJ1309" s="45"/>
      <c r="AK1309" s="45"/>
      <c r="AL1309" s="45"/>
      <c r="AM1309" s="45"/>
      <c r="AN1309" s="45"/>
      <c r="AO1309" s="45"/>
      <c r="AP1309" s="45"/>
      <c r="AQ1309" s="45"/>
      <c r="AR1309" s="45"/>
      <c r="AS1309" s="45"/>
      <c r="AT1309" s="45"/>
      <c r="AU1309" s="45"/>
      <c r="AV1309" s="45"/>
      <c r="AW1309" s="45"/>
      <c r="AX1309" s="45"/>
      <c r="AY1309" s="45"/>
      <c r="AZ1309" s="45"/>
      <c r="BA1309" s="45"/>
    </row>
    <row r="1310" spans="1:53" s="21" customFormat="1" ht="20.100000000000001" customHeight="1" x14ac:dyDescent="0.2">
      <c r="A1310" s="40" t="s">
        <v>219</v>
      </c>
      <c r="B1310" s="41" t="s">
        <v>282</v>
      </c>
      <c r="C1310" s="14">
        <v>1</v>
      </c>
      <c r="D1310" s="40" t="s">
        <v>2221</v>
      </c>
      <c r="E1310" s="42" t="s">
        <v>2220</v>
      </c>
      <c r="F1310" s="43" t="s">
        <v>7389</v>
      </c>
      <c r="G1310" s="36" t="s">
        <v>7495</v>
      </c>
      <c r="H1310" s="40" t="s">
        <v>2221</v>
      </c>
      <c r="I1310" s="44">
        <v>34749.870000000003</v>
      </c>
      <c r="J1310" s="40" t="s">
        <v>7400</v>
      </c>
      <c r="K1310" s="40" t="s">
        <v>7401</v>
      </c>
      <c r="L1310" s="40" t="s">
        <v>7491</v>
      </c>
      <c r="M1310" s="42" t="s">
        <v>40</v>
      </c>
      <c r="N1310" s="40" t="s">
        <v>7852</v>
      </c>
      <c r="O1310" s="23">
        <v>0</v>
      </c>
      <c r="P1310" s="23">
        <v>34749.870000000003</v>
      </c>
      <c r="Q1310" s="23">
        <v>0</v>
      </c>
      <c r="R1310" s="24">
        <v>0</v>
      </c>
      <c r="S1310" s="25">
        <v>0</v>
      </c>
      <c r="T1310" s="32"/>
      <c r="U1310" s="22" t="str">
        <f>IFERROR(VLOOKUP(B1310,[1]Planilha1!$A$1:$B$34,2,FALSE),"Liberado")</f>
        <v>Liberado</v>
      </c>
      <c r="V1310" s="45"/>
      <c r="W1310" s="45"/>
      <c r="X1310" s="45"/>
      <c r="Y1310" s="45"/>
      <c r="Z1310" s="45"/>
      <c r="AA1310" s="45"/>
      <c r="AB1310" s="45"/>
      <c r="AC1310" s="45"/>
      <c r="AD1310" s="45"/>
      <c r="AE1310" s="45"/>
      <c r="AF1310" s="45"/>
      <c r="AG1310" s="45"/>
      <c r="AH1310" s="45"/>
      <c r="AI1310" s="45"/>
      <c r="AJ1310" s="45"/>
      <c r="AK1310" s="45"/>
      <c r="AL1310" s="45"/>
      <c r="AM1310" s="45"/>
      <c r="AN1310" s="45"/>
      <c r="AO1310" s="45"/>
      <c r="AP1310" s="45"/>
      <c r="AQ1310" s="45"/>
      <c r="AR1310" s="45"/>
      <c r="AS1310" s="45"/>
      <c r="AT1310" s="45"/>
      <c r="AU1310" s="45"/>
      <c r="AV1310" s="45"/>
      <c r="AW1310" s="45"/>
      <c r="AX1310" s="45"/>
      <c r="AY1310" s="45"/>
      <c r="AZ1310" s="45"/>
      <c r="BA1310" s="45"/>
    </row>
    <row r="1311" spans="1:53" s="21" customFormat="1" ht="20.100000000000001" customHeight="1" x14ac:dyDescent="0.2">
      <c r="A1311" s="40" t="s">
        <v>219</v>
      </c>
      <c r="B1311" s="41" t="s">
        <v>282</v>
      </c>
      <c r="C1311" s="14">
        <v>1</v>
      </c>
      <c r="D1311" s="40" t="s">
        <v>2221</v>
      </c>
      <c r="E1311" s="42" t="s">
        <v>2220</v>
      </c>
      <c r="F1311" s="43" t="s">
        <v>7389</v>
      </c>
      <c r="G1311" s="36" t="s">
        <v>7496</v>
      </c>
      <c r="H1311" s="40" t="s">
        <v>2221</v>
      </c>
      <c r="I1311" s="44">
        <v>46850.55</v>
      </c>
      <c r="J1311" s="40" t="s">
        <v>7400</v>
      </c>
      <c r="K1311" s="40" t="s">
        <v>7401</v>
      </c>
      <c r="L1311" s="40" t="s">
        <v>7491</v>
      </c>
      <c r="M1311" s="42" t="s">
        <v>40</v>
      </c>
      <c r="N1311" s="40" t="s">
        <v>7852</v>
      </c>
      <c r="O1311" s="23">
        <v>0</v>
      </c>
      <c r="P1311" s="23">
        <v>46850.55</v>
      </c>
      <c r="Q1311" s="23">
        <v>0</v>
      </c>
      <c r="R1311" s="24">
        <v>0</v>
      </c>
      <c r="S1311" s="25">
        <v>0</v>
      </c>
      <c r="T1311" s="32"/>
      <c r="U1311" s="22" t="str">
        <f>IFERROR(VLOOKUP(B1311,[1]Planilha1!$A$1:$B$34,2,FALSE),"Liberado")</f>
        <v>Liberado</v>
      </c>
      <c r="V1311" s="45"/>
      <c r="W1311" s="45"/>
      <c r="X1311" s="45"/>
      <c r="Y1311" s="45"/>
      <c r="Z1311" s="45"/>
      <c r="AA1311" s="45"/>
      <c r="AB1311" s="45"/>
      <c r="AC1311" s="45"/>
      <c r="AD1311" s="45"/>
      <c r="AE1311" s="45"/>
      <c r="AF1311" s="45"/>
      <c r="AG1311" s="45"/>
      <c r="AH1311" s="45"/>
      <c r="AI1311" s="45"/>
      <c r="AJ1311" s="45"/>
      <c r="AK1311" s="45"/>
      <c r="AL1311" s="45"/>
      <c r="AM1311" s="45"/>
      <c r="AN1311" s="45"/>
      <c r="AO1311" s="45"/>
      <c r="AP1311" s="45"/>
      <c r="AQ1311" s="45"/>
      <c r="AR1311" s="45"/>
      <c r="AS1311" s="45"/>
      <c r="AT1311" s="45"/>
      <c r="AU1311" s="45"/>
      <c r="AV1311" s="45"/>
      <c r="AW1311" s="45"/>
      <c r="AX1311" s="45"/>
      <c r="AY1311" s="45"/>
      <c r="AZ1311" s="45"/>
      <c r="BA1311" s="45"/>
    </row>
    <row r="1312" spans="1:53" s="21" customFormat="1" ht="20.100000000000001" customHeight="1" x14ac:dyDescent="0.2">
      <c r="A1312" s="40" t="s">
        <v>219</v>
      </c>
      <c r="B1312" s="41" t="s">
        <v>282</v>
      </c>
      <c r="C1312" s="14">
        <v>1</v>
      </c>
      <c r="D1312" s="40" t="s">
        <v>2221</v>
      </c>
      <c r="E1312" s="42" t="s">
        <v>2220</v>
      </c>
      <c r="F1312" s="43" t="s">
        <v>7389</v>
      </c>
      <c r="G1312" s="36" t="s">
        <v>7497</v>
      </c>
      <c r="H1312" s="40" t="s">
        <v>2221</v>
      </c>
      <c r="I1312" s="44">
        <v>45828.05</v>
      </c>
      <c r="J1312" s="40" t="s">
        <v>7400</v>
      </c>
      <c r="K1312" s="40" t="s">
        <v>7401</v>
      </c>
      <c r="L1312" s="40" t="s">
        <v>7491</v>
      </c>
      <c r="M1312" s="42" t="s">
        <v>40</v>
      </c>
      <c r="N1312" s="40" t="s">
        <v>7852</v>
      </c>
      <c r="O1312" s="23">
        <v>0</v>
      </c>
      <c r="P1312" s="23">
        <v>45828.05</v>
      </c>
      <c r="Q1312" s="23">
        <v>0</v>
      </c>
      <c r="R1312" s="24">
        <v>0</v>
      </c>
      <c r="S1312" s="25">
        <v>0</v>
      </c>
      <c r="T1312" s="32"/>
      <c r="U1312" s="22" t="str">
        <f>IFERROR(VLOOKUP(B1312,[1]Planilha1!$A$1:$B$34,2,FALSE),"Liberado")</f>
        <v>Liberado</v>
      </c>
      <c r="V1312" s="45"/>
      <c r="W1312" s="45"/>
      <c r="X1312" s="45"/>
      <c r="Y1312" s="45"/>
      <c r="Z1312" s="45"/>
      <c r="AA1312" s="45"/>
      <c r="AB1312" s="45"/>
      <c r="AC1312" s="45"/>
      <c r="AD1312" s="45"/>
      <c r="AE1312" s="45"/>
      <c r="AF1312" s="45"/>
      <c r="AG1312" s="45"/>
      <c r="AH1312" s="45"/>
      <c r="AI1312" s="45"/>
      <c r="AJ1312" s="45"/>
      <c r="AK1312" s="45"/>
      <c r="AL1312" s="45"/>
      <c r="AM1312" s="45"/>
      <c r="AN1312" s="45"/>
      <c r="AO1312" s="45"/>
      <c r="AP1312" s="45"/>
      <c r="AQ1312" s="45"/>
      <c r="AR1312" s="45"/>
      <c r="AS1312" s="45"/>
      <c r="AT1312" s="45"/>
      <c r="AU1312" s="45"/>
      <c r="AV1312" s="45"/>
      <c r="AW1312" s="45"/>
      <c r="AX1312" s="45"/>
      <c r="AY1312" s="45"/>
      <c r="AZ1312" s="45"/>
      <c r="BA1312" s="45"/>
    </row>
    <row r="1313" spans="1:53" s="21" customFormat="1" ht="20.100000000000001" customHeight="1" x14ac:dyDescent="0.2">
      <c r="A1313" s="40" t="s">
        <v>219</v>
      </c>
      <c r="B1313" s="41" t="s">
        <v>282</v>
      </c>
      <c r="C1313" s="14">
        <v>1</v>
      </c>
      <c r="D1313" s="40" t="s">
        <v>2221</v>
      </c>
      <c r="E1313" s="42" t="s">
        <v>2220</v>
      </c>
      <c r="F1313" s="43" t="s">
        <v>7389</v>
      </c>
      <c r="G1313" s="36" t="s">
        <v>7498</v>
      </c>
      <c r="H1313" s="40" t="s">
        <v>2221</v>
      </c>
      <c r="I1313" s="44">
        <v>39207.79</v>
      </c>
      <c r="J1313" s="40" t="s">
        <v>7400</v>
      </c>
      <c r="K1313" s="40" t="s">
        <v>7401</v>
      </c>
      <c r="L1313" s="40" t="s">
        <v>7491</v>
      </c>
      <c r="M1313" s="42" t="s">
        <v>40</v>
      </c>
      <c r="N1313" s="40" t="s">
        <v>7852</v>
      </c>
      <c r="O1313" s="23">
        <v>0</v>
      </c>
      <c r="P1313" s="23">
        <v>39207.79</v>
      </c>
      <c r="Q1313" s="23">
        <v>0</v>
      </c>
      <c r="R1313" s="24">
        <v>0</v>
      </c>
      <c r="S1313" s="25">
        <v>0</v>
      </c>
      <c r="T1313" s="32"/>
      <c r="U1313" s="22" t="str">
        <f>IFERROR(VLOOKUP(B1313,[1]Planilha1!$A$1:$B$34,2,FALSE),"Liberado")</f>
        <v>Liberado</v>
      </c>
      <c r="V1313" s="45"/>
      <c r="W1313" s="45"/>
      <c r="X1313" s="45"/>
      <c r="Y1313" s="45"/>
      <c r="Z1313" s="45"/>
      <c r="AA1313" s="45"/>
      <c r="AB1313" s="45"/>
      <c r="AC1313" s="45"/>
      <c r="AD1313" s="45"/>
      <c r="AE1313" s="45"/>
      <c r="AF1313" s="45"/>
      <c r="AG1313" s="45"/>
      <c r="AH1313" s="45"/>
      <c r="AI1313" s="45"/>
      <c r="AJ1313" s="45"/>
      <c r="AK1313" s="45"/>
      <c r="AL1313" s="45"/>
      <c r="AM1313" s="45"/>
      <c r="AN1313" s="45"/>
      <c r="AO1313" s="45"/>
      <c r="AP1313" s="45"/>
      <c r="AQ1313" s="45"/>
      <c r="AR1313" s="45"/>
      <c r="AS1313" s="45"/>
      <c r="AT1313" s="45"/>
      <c r="AU1313" s="45"/>
      <c r="AV1313" s="45"/>
      <c r="AW1313" s="45"/>
      <c r="AX1313" s="45"/>
      <c r="AY1313" s="45"/>
      <c r="AZ1313" s="45"/>
      <c r="BA1313" s="45"/>
    </row>
    <row r="1314" spans="1:53" s="21" customFormat="1" ht="20.100000000000001" customHeight="1" x14ac:dyDescent="0.2">
      <c r="A1314" s="40" t="s">
        <v>219</v>
      </c>
      <c r="B1314" s="41" t="s">
        <v>282</v>
      </c>
      <c r="C1314" s="14">
        <v>1</v>
      </c>
      <c r="D1314" s="40" t="s">
        <v>2221</v>
      </c>
      <c r="E1314" s="42" t="s">
        <v>2220</v>
      </c>
      <c r="F1314" s="43" t="s">
        <v>7389</v>
      </c>
      <c r="G1314" s="36" t="s">
        <v>7499</v>
      </c>
      <c r="H1314" s="40" t="s">
        <v>2221</v>
      </c>
      <c r="I1314" s="44">
        <v>40022.33</v>
      </c>
      <c r="J1314" s="40" t="s">
        <v>7400</v>
      </c>
      <c r="K1314" s="40" t="s">
        <v>7401</v>
      </c>
      <c r="L1314" s="40" t="s">
        <v>7491</v>
      </c>
      <c r="M1314" s="42" t="s">
        <v>40</v>
      </c>
      <c r="N1314" s="40" t="s">
        <v>7852</v>
      </c>
      <c r="O1314" s="23">
        <v>0</v>
      </c>
      <c r="P1314" s="23">
        <v>40022.33</v>
      </c>
      <c r="Q1314" s="23">
        <v>0</v>
      </c>
      <c r="R1314" s="24">
        <v>0</v>
      </c>
      <c r="S1314" s="25">
        <v>0</v>
      </c>
      <c r="T1314" s="32"/>
      <c r="U1314" s="22" t="str">
        <f>IFERROR(VLOOKUP(B1314,[1]Planilha1!$A$1:$B$34,2,FALSE),"Liberado")</f>
        <v>Liberado</v>
      </c>
      <c r="V1314" s="45"/>
      <c r="W1314" s="45"/>
      <c r="X1314" s="45"/>
      <c r="Y1314" s="45"/>
      <c r="Z1314" s="45"/>
      <c r="AA1314" s="45"/>
      <c r="AB1314" s="45"/>
      <c r="AC1314" s="45"/>
      <c r="AD1314" s="45"/>
      <c r="AE1314" s="45"/>
      <c r="AF1314" s="45"/>
      <c r="AG1314" s="45"/>
      <c r="AH1314" s="45"/>
      <c r="AI1314" s="45"/>
      <c r="AJ1314" s="45"/>
      <c r="AK1314" s="45"/>
      <c r="AL1314" s="45"/>
      <c r="AM1314" s="45"/>
      <c r="AN1314" s="45"/>
      <c r="AO1314" s="45"/>
      <c r="AP1314" s="45"/>
      <c r="AQ1314" s="45"/>
      <c r="AR1314" s="45"/>
      <c r="AS1314" s="45"/>
      <c r="AT1314" s="45"/>
      <c r="AU1314" s="45"/>
      <c r="AV1314" s="45"/>
      <c r="AW1314" s="45"/>
      <c r="AX1314" s="45"/>
      <c r="AY1314" s="45"/>
      <c r="AZ1314" s="45"/>
      <c r="BA1314" s="45"/>
    </row>
    <row r="1315" spans="1:53" s="21" customFormat="1" ht="20.100000000000001" customHeight="1" x14ac:dyDescent="0.2">
      <c r="A1315" s="40" t="s">
        <v>219</v>
      </c>
      <c r="B1315" s="41" t="s">
        <v>282</v>
      </c>
      <c r="C1315" s="14">
        <v>1</v>
      </c>
      <c r="D1315" s="40" t="s">
        <v>2221</v>
      </c>
      <c r="E1315" s="42" t="s">
        <v>2220</v>
      </c>
      <c r="F1315" s="43" t="s">
        <v>7389</v>
      </c>
      <c r="G1315" s="36" t="s">
        <v>7500</v>
      </c>
      <c r="H1315" s="40" t="s">
        <v>2221</v>
      </c>
      <c r="I1315" s="44">
        <v>509.1</v>
      </c>
      <c r="J1315" s="40" t="s">
        <v>7501</v>
      </c>
      <c r="K1315" s="40" t="s">
        <v>7502</v>
      </c>
      <c r="L1315" s="40" t="s">
        <v>7503</v>
      </c>
      <c r="M1315" s="42" t="s">
        <v>40</v>
      </c>
      <c r="N1315" s="40" t="s">
        <v>7852</v>
      </c>
      <c r="O1315" s="23">
        <v>0</v>
      </c>
      <c r="P1315" s="23">
        <v>509.1</v>
      </c>
      <c r="Q1315" s="23">
        <v>0</v>
      </c>
      <c r="R1315" s="24">
        <v>0</v>
      </c>
      <c r="S1315" s="25">
        <v>0</v>
      </c>
      <c r="T1315" s="32"/>
      <c r="U1315" s="22" t="str">
        <f>IFERROR(VLOOKUP(B1315,[1]Planilha1!$A$1:$B$34,2,FALSE),"Liberado")</f>
        <v>Liberado</v>
      </c>
      <c r="V1315" s="45"/>
      <c r="W1315" s="45"/>
      <c r="X1315" s="45"/>
      <c r="Y1315" s="45"/>
      <c r="Z1315" s="45"/>
      <c r="AA1315" s="45"/>
      <c r="AB1315" s="45"/>
      <c r="AC1315" s="45"/>
      <c r="AD1315" s="45"/>
      <c r="AE1315" s="45"/>
      <c r="AF1315" s="45"/>
      <c r="AG1315" s="45"/>
      <c r="AH1315" s="45"/>
      <c r="AI1315" s="45"/>
      <c r="AJ1315" s="45"/>
      <c r="AK1315" s="45"/>
      <c r="AL1315" s="45"/>
      <c r="AM1315" s="45"/>
      <c r="AN1315" s="45"/>
      <c r="AO1315" s="45"/>
      <c r="AP1315" s="45"/>
      <c r="AQ1315" s="45"/>
      <c r="AR1315" s="45"/>
      <c r="AS1315" s="45"/>
      <c r="AT1315" s="45"/>
      <c r="AU1315" s="45"/>
      <c r="AV1315" s="45"/>
      <c r="AW1315" s="45"/>
      <c r="AX1315" s="45"/>
      <c r="AY1315" s="45"/>
      <c r="AZ1315" s="45"/>
      <c r="BA1315" s="45"/>
    </row>
    <row r="1316" spans="1:53" s="21" customFormat="1" ht="20.100000000000001" customHeight="1" x14ac:dyDescent="0.2">
      <c r="A1316" s="40" t="s">
        <v>219</v>
      </c>
      <c r="B1316" s="41" t="s">
        <v>282</v>
      </c>
      <c r="C1316" s="14">
        <v>1</v>
      </c>
      <c r="D1316" s="40" t="s">
        <v>2221</v>
      </c>
      <c r="E1316" s="42" t="s">
        <v>2220</v>
      </c>
      <c r="F1316" s="43" t="s">
        <v>7389</v>
      </c>
      <c r="G1316" s="36" t="s">
        <v>7504</v>
      </c>
      <c r="H1316" s="40" t="s">
        <v>2221</v>
      </c>
      <c r="I1316" s="44">
        <v>30316.1</v>
      </c>
      <c r="J1316" s="40" t="s">
        <v>7501</v>
      </c>
      <c r="K1316" s="40" t="s">
        <v>7502</v>
      </c>
      <c r="L1316" s="40" t="s">
        <v>7505</v>
      </c>
      <c r="M1316" s="42" t="s">
        <v>40</v>
      </c>
      <c r="N1316" s="40" t="s">
        <v>7852</v>
      </c>
      <c r="O1316" s="23">
        <v>0</v>
      </c>
      <c r="P1316" s="23">
        <v>30316.1</v>
      </c>
      <c r="Q1316" s="23">
        <v>0</v>
      </c>
      <c r="R1316" s="24">
        <v>0</v>
      </c>
      <c r="S1316" s="25">
        <v>0</v>
      </c>
      <c r="T1316" s="32"/>
      <c r="U1316" s="22" t="str">
        <f>IFERROR(VLOOKUP(B1316,[1]Planilha1!$A$1:$B$34,2,FALSE),"Liberado")</f>
        <v>Liberado</v>
      </c>
      <c r="V1316" s="45"/>
      <c r="W1316" s="45"/>
      <c r="X1316" s="45"/>
      <c r="Y1316" s="45"/>
      <c r="Z1316" s="45"/>
      <c r="AA1316" s="45"/>
      <c r="AB1316" s="45"/>
      <c r="AC1316" s="45"/>
      <c r="AD1316" s="45"/>
      <c r="AE1316" s="45"/>
      <c r="AF1316" s="45"/>
      <c r="AG1316" s="45"/>
      <c r="AH1316" s="45"/>
      <c r="AI1316" s="45"/>
      <c r="AJ1316" s="45"/>
      <c r="AK1316" s="45"/>
      <c r="AL1316" s="45"/>
      <c r="AM1316" s="45"/>
      <c r="AN1316" s="45"/>
      <c r="AO1316" s="45"/>
      <c r="AP1316" s="45"/>
      <c r="AQ1316" s="45"/>
      <c r="AR1316" s="45"/>
      <c r="AS1316" s="45"/>
      <c r="AT1316" s="45"/>
      <c r="AU1316" s="45"/>
      <c r="AV1316" s="45"/>
      <c r="AW1316" s="45"/>
      <c r="AX1316" s="45"/>
      <c r="AY1316" s="45"/>
      <c r="AZ1316" s="45"/>
      <c r="BA1316" s="45"/>
    </row>
    <row r="1317" spans="1:53" s="21" customFormat="1" ht="20.100000000000001" customHeight="1" x14ac:dyDescent="0.2">
      <c r="A1317" s="40" t="s">
        <v>219</v>
      </c>
      <c r="B1317" s="41" t="s">
        <v>282</v>
      </c>
      <c r="C1317" s="14">
        <v>1</v>
      </c>
      <c r="D1317" s="40" t="s">
        <v>2221</v>
      </c>
      <c r="E1317" s="42" t="s">
        <v>2220</v>
      </c>
      <c r="F1317" s="43" t="s">
        <v>7389</v>
      </c>
      <c r="G1317" s="36" t="s">
        <v>7506</v>
      </c>
      <c r="H1317" s="40" t="s">
        <v>2221</v>
      </c>
      <c r="I1317" s="44">
        <v>28284.74</v>
      </c>
      <c r="J1317" s="40" t="s">
        <v>7501</v>
      </c>
      <c r="K1317" s="40" t="s">
        <v>7401</v>
      </c>
      <c r="L1317" s="40" t="s">
        <v>7431</v>
      </c>
      <c r="M1317" s="42" t="s">
        <v>40</v>
      </c>
      <c r="N1317" s="40" t="s">
        <v>7852</v>
      </c>
      <c r="O1317" s="23">
        <v>0</v>
      </c>
      <c r="P1317" s="23">
        <v>28284.74</v>
      </c>
      <c r="Q1317" s="23">
        <v>0</v>
      </c>
      <c r="R1317" s="24">
        <v>0</v>
      </c>
      <c r="S1317" s="25">
        <v>0</v>
      </c>
      <c r="T1317" s="32"/>
      <c r="U1317" s="22" t="str">
        <f>IFERROR(VLOOKUP(B1317,[1]Planilha1!$A$1:$B$34,2,FALSE),"Liberado")</f>
        <v>Liberado</v>
      </c>
      <c r="V1317" s="45"/>
      <c r="W1317" s="45"/>
      <c r="X1317" s="45"/>
      <c r="Y1317" s="45"/>
      <c r="Z1317" s="45"/>
      <c r="AA1317" s="45"/>
      <c r="AB1317" s="45"/>
      <c r="AC1317" s="45"/>
      <c r="AD1317" s="45"/>
      <c r="AE1317" s="45"/>
      <c r="AF1317" s="45"/>
      <c r="AG1317" s="45"/>
      <c r="AH1317" s="45"/>
      <c r="AI1317" s="45"/>
      <c r="AJ1317" s="45"/>
      <c r="AK1317" s="45"/>
      <c r="AL1317" s="45"/>
      <c r="AM1317" s="45"/>
      <c r="AN1317" s="45"/>
      <c r="AO1317" s="45"/>
      <c r="AP1317" s="45"/>
      <c r="AQ1317" s="45"/>
      <c r="AR1317" s="45"/>
      <c r="AS1317" s="45"/>
      <c r="AT1317" s="45"/>
      <c r="AU1317" s="45"/>
      <c r="AV1317" s="45"/>
      <c r="AW1317" s="45"/>
      <c r="AX1317" s="45"/>
      <c r="AY1317" s="45"/>
      <c r="AZ1317" s="45"/>
      <c r="BA1317" s="45"/>
    </row>
    <row r="1318" spans="1:53" s="21" customFormat="1" ht="20.100000000000001" customHeight="1" x14ac:dyDescent="0.2">
      <c r="A1318" s="40" t="s">
        <v>219</v>
      </c>
      <c r="B1318" s="41" t="s">
        <v>282</v>
      </c>
      <c r="C1318" s="14">
        <v>1</v>
      </c>
      <c r="D1318" s="40" t="s">
        <v>2221</v>
      </c>
      <c r="E1318" s="42" t="s">
        <v>2220</v>
      </c>
      <c r="F1318" s="43" t="s">
        <v>7389</v>
      </c>
      <c r="G1318" s="36" t="s">
        <v>7507</v>
      </c>
      <c r="H1318" s="40" t="s">
        <v>2221</v>
      </c>
      <c r="I1318" s="44">
        <v>323.02</v>
      </c>
      <c r="J1318" s="40" t="s">
        <v>7400</v>
      </c>
      <c r="K1318" s="40" t="s">
        <v>7401</v>
      </c>
      <c r="L1318" s="40" t="s">
        <v>7491</v>
      </c>
      <c r="M1318" s="42" t="s">
        <v>40</v>
      </c>
      <c r="N1318" s="40" t="s">
        <v>7852</v>
      </c>
      <c r="O1318" s="23">
        <v>0</v>
      </c>
      <c r="P1318" s="23">
        <v>323.02</v>
      </c>
      <c r="Q1318" s="23">
        <v>0</v>
      </c>
      <c r="R1318" s="24">
        <v>0</v>
      </c>
      <c r="S1318" s="25">
        <v>0</v>
      </c>
      <c r="T1318" s="32"/>
      <c r="U1318" s="22" t="str">
        <f>IFERROR(VLOOKUP(B1318,[1]Planilha1!$A$1:$B$34,2,FALSE),"Liberado")</f>
        <v>Liberado</v>
      </c>
      <c r="V1318" s="45"/>
      <c r="W1318" s="45"/>
      <c r="X1318" s="45"/>
      <c r="Y1318" s="45"/>
      <c r="Z1318" s="45"/>
      <c r="AA1318" s="45"/>
      <c r="AB1318" s="45"/>
      <c r="AC1318" s="45"/>
      <c r="AD1318" s="45"/>
      <c r="AE1318" s="45"/>
      <c r="AF1318" s="45"/>
      <c r="AG1318" s="45"/>
      <c r="AH1318" s="45"/>
      <c r="AI1318" s="45"/>
      <c r="AJ1318" s="45"/>
      <c r="AK1318" s="45"/>
      <c r="AL1318" s="45"/>
      <c r="AM1318" s="45"/>
      <c r="AN1318" s="45"/>
      <c r="AO1318" s="45"/>
      <c r="AP1318" s="45"/>
      <c r="AQ1318" s="45"/>
      <c r="AR1318" s="45"/>
      <c r="AS1318" s="45"/>
      <c r="AT1318" s="45"/>
      <c r="AU1318" s="45"/>
      <c r="AV1318" s="45"/>
      <c r="AW1318" s="45"/>
      <c r="AX1318" s="45"/>
      <c r="AY1318" s="45"/>
      <c r="AZ1318" s="45"/>
      <c r="BA1318" s="45"/>
    </row>
    <row r="1319" spans="1:53" s="21" customFormat="1" ht="20.100000000000001" customHeight="1" x14ac:dyDescent="0.2">
      <c r="A1319" s="40" t="s">
        <v>219</v>
      </c>
      <c r="B1319" s="41" t="s">
        <v>282</v>
      </c>
      <c r="C1319" s="14">
        <v>1</v>
      </c>
      <c r="D1319" s="40" t="s">
        <v>2221</v>
      </c>
      <c r="E1319" s="42" t="s">
        <v>2220</v>
      </c>
      <c r="F1319" s="43" t="s">
        <v>7389</v>
      </c>
      <c r="G1319" s="36" t="s">
        <v>7508</v>
      </c>
      <c r="H1319" s="40" t="s">
        <v>2221</v>
      </c>
      <c r="I1319" s="44">
        <v>19234.89</v>
      </c>
      <c r="J1319" s="40" t="s">
        <v>7400</v>
      </c>
      <c r="K1319" s="40" t="s">
        <v>7401</v>
      </c>
      <c r="L1319" s="40" t="s">
        <v>7491</v>
      </c>
      <c r="M1319" s="42" t="s">
        <v>40</v>
      </c>
      <c r="N1319" s="40" t="s">
        <v>7852</v>
      </c>
      <c r="O1319" s="23">
        <v>0</v>
      </c>
      <c r="P1319" s="23">
        <v>19234.89</v>
      </c>
      <c r="Q1319" s="23">
        <v>0</v>
      </c>
      <c r="R1319" s="24">
        <v>0</v>
      </c>
      <c r="S1319" s="25">
        <v>0</v>
      </c>
      <c r="T1319" s="32"/>
      <c r="U1319" s="22" t="str">
        <f>IFERROR(VLOOKUP(B1319,[1]Planilha1!$A$1:$B$34,2,FALSE),"Liberado")</f>
        <v>Liberado</v>
      </c>
      <c r="V1319" s="45"/>
      <c r="W1319" s="45"/>
      <c r="X1319" s="45"/>
      <c r="Y1319" s="45"/>
      <c r="Z1319" s="45"/>
      <c r="AA1319" s="45"/>
      <c r="AB1319" s="45"/>
      <c r="AC1319" s="45"/>
      <c r="AD1319" s="45"/>
      <c r="AE1319" s="45"/>
      <c r="AF1319" s="45"/>
      <c r="AG1319" s="45"/>
      <c r="AH1319" s="45"/>
      <c r="AI1319" s="45"/>
      <c r="AJ1319" s="45"/>
      <c r="AK1319" s="45"/>
      <c r="AL1319" s="45"/>
      <c r="AM1319" s="45"/>
      <c r="AN1319" s="45"/>
      <c r="AO1319" s="45"/>
      <c r="AP1319" s="45"/>
      <c r="AQ1319" s="45"/>
      <c r="AR1319" s="45"/>
      <c r="AS1319" s="45"/>
      <c r="AT1319" s="45"/>
      <c r="AU1319" s="45"/>
      <c r="AV1319" s="45"/>
      <c r="AW1319" s="45"/>
      <c r="AX1319" s="45"/>
      <c r="AY1319" s="45"/>
      <c r="AZ1319" s="45"/>
      <c r="BA1319" s="45"/>
    </row>
    <row r="1320" spans="1:53" s="21" customFormat="1" ht="20.100000000000001" customHeight="1" x14ac:dyDescent="0.2">
      <c r="A1320" s="40" t="s">
        <v>219</v>
      </c>
      <c r="B1320" s="41" t="s">
        <v>282</v>
      </c>
      <c r="C1320" s="14">
        <v>1</v>
      </c>
      <c r="D1320" s="40" t="s">
        <v>2221</v>
      </c>
      <c r="E1320" s="42" t="s">
        <v>2220</v>
      </c>
      <c r="F1320" s="43" t="s">
        <v>7389</v>
      </c>
      <c r="G1320" s="36" t="s">
        <v>7509</v>
      </c>
      <c r="H1320" s="40" t="s">
        <v>2221</v>
      </c>
      <c r="I1320" s="44">
        <v>17946.04</v>
      </c>
      <c r="J1320" s="40" t="s">
        <v>7400</v>
      </c>
      <c r="K1320" s="40" t="s">
        <v>7401</v>
      </c>
      <c r="L1320" s="40" t="s">
        <v>7491</v>
      </c>
      <c r="M1320" s="42" t="s">
        <v>40</v>
      </c>
      <c r="N1320" s="40" t="s">
        <v>7852</v>
      </c>
      <c r="O1320" s="23">
        <v>0</v>
      </c>
      <c r="P1320" s="23">
        <v>17946.04</v>
      </c>
      <c r="Q1320" s="23">
        <v>0</v>
      </c>
      <c r="R1320" s="24">
        <v>0</v>
      </c>
      <c r="S1320" s="25">
        <v>0</v>
      </c>
      <c r="T1320" s="32"/>
      <c r="U1320" s="22" t="str">
        <f>IFERROR(VLOOKUP(B1320,[1]Planilha1!$A$1:$B$34,2,FALSE),"Liberado")</f>
        <v>Liberado</v>
      </c>
      <c r="V1320" s="45"/>
      <c r="W1320" s="45"/>
      <c r="X1320" s="45"/>
      <c r="Y1320" s="45"/>
      <c r="Z1320" s="45"/>
      <c r="AA1320" s="45"/>
      <c r="AB1320" s="45"/>
      <c r="AC1320" s="45"/>
      <c r="AD1320" s="45"/>
      <c r="AE1320" s="45"/>
      <c r="AF1320" s="45"/>
      <c r="AG1320" s="45"/>
      <c r="AH1320" s="45"/>
      <c r="AI1320" s="45"/>
      <c r="AJ1320" s="45"/>
      <c r="AK1320" s="45"/>
      <c r="AL1320" s="45"/>
      <c r="AM1320" s="45"/>
      <c r="AN1320" s="45"/>
      <c r="AO1320" s="45"/>
      <c r="AP1320" s="45"/>
      <c r="AQ1320" s="45"/>
      <c r="AR1320" s="45"/>
      <c r="AS1320" s="45"/>
      <c r="AT1320" s="45"/>
      <c r="AU1320" s="45"/>
      <c r="AV1320" s="45"/>
      <c r="AW1320" s="45"/>
      <c r="AX1320" s="45"/>
      <c r="AY1320" s="45"/>
      <c r="AZ1320" s="45"/>
      <c r="BA1320" s="45"/>
    </row>
    <row r="1321" spans="1:53" s="21" customFormat="1" ht="20.100000000000001" customHeight="1" x14ac:dyDescent="0.2">
      <c r="A1321" s="40" t="s">
        <v>219</v>
      </c>
      <c r="B1321" s="41" t="s">
        <v>282</v>
      </c>
      <c r="C1321" s="14">
        <v>1</v>
      </c>
      <c r="D1321" s="40" t="s">
        <v>2221</v>
      </c>
      <c r="E1321" s="42" t="s">
        <v>2220</v>
      </c>
      <c r="F1321" s="43" t="s">
        <v>7389</v>
      </c>
      <c r="G1321" s="36" t="s">
        <v>7510</v>
      </c>
      <c r="H1321" s="40" t="s">
        <v>2221</v>
      </c>
      <c r="I1321" s="44">
        <v>8033.72</v>
      </c>
      <c r="J1321" s="40" t="s">
        <v>7400</v>
      </c>
      <c r="K1321" s="40" t="s">
        <v>7401</v>
      </c>
      <c r="L1321" s="40" t="s">
        <v>7491</v>
      </c>
      <c r="M1321" s="42" t="s">
        <v>40</v>
      </c>
      <c r="N1321" s="40" t="s">
        <v>7852</v>
      </c>
      <c r="O1321" s="23">
        <v>0</v>
      </c>
      <c r="P1321" s="23">
        <v>8033.72</v>
      </c>
      <c r="Q1321" s="23">
        <v>0</v>
      </c>
      <c r="R1321" s="24">
        <v>0</v>
      </c>
      <c r="S1321" s="25">
        <v>0</v>
      </c>
      <c r="T1321" s="32"/>
      <c r="U1321" s="22" t="str">
        <f>IFERROR(VLOOKUP(B1321,[1]Planilha1!$A$1:$B$34,2,FALSE),"Liberado")</f>
        <v>Liberado</v>
      </c>
      <c r="V1321" s="45"/>
      <c r="W1321" s="45"/>
      <c r="X1321" s="45"/>
      <c r="Y1321" s="45"/>
      <c r="Z1321" s="45"/>
      <c r="AA1321" s="45"/>
      <c r="AB1321" s="45"/>
      <c r="AC1321" s="45"/>
      <c r="AD1321" s="45"/>
      <c r="AE1321" s="45"/>
      <c r="AF1321" s="45"/>
      <c r="AG1321" s="45"/>
      <c r="AH1321" s="45"/>
      <c r="AI1321" s="45"/>
      <c r="AJ1321" s="45"/>
      <c r="AK1321" s="45"/>
      <c r="AL1321" s="45"/>
      <c r="AM1321" s="45"/>
      <c r="AN1321" s="45"/>
      <c r="AO1321" s="45"/>
      <c r="AP1321" s="45"/>
      <c r="AQ1321" s="45"/>
      <c r="AR1321" s="45"/>
      <c r="AS1321" s="45"/>
      <c r="AT1321" s="45"/>
      <c r="AU1321" s="45"/>
      <c r="AV1321" s="45"/>
      <c r="AW1321" s="45"/>
      <c r="AX1321" s="45"/>
      <c r="AY1321" s="45"/>
      <c r="AZ1321" s="45"/>
      <c r="BA1321" s="45"/>
    </row>
    <row r="1322" spans="1:53" s="21" customFormat="1" ht="20.100000000000001" customHeight="1" x14ac:dyDescent="0.2">
      <c r="A1322" s="40" t="s">
        <v>219</v>
      </c>
      <c r="B1322" s="41" t="s">
        <v>282</v>
      </c>
      <c r="C1322" s="14">
        <v>1</v>
      </c>
      <c r="D1322" s="40" t="s">
        <v>2228</v>
      </c>
      <c r="E1322" s="42" t="s">
        <v>2220</v>
      </c>
      <c r="F1322" s="43" t="s">
        <v>7389</v>
      </c>
      <c r="G1322" s="36" t="s">
        <v>7511</v>
      </c>
      <c r="H1322" s="40" t="s">
        <v>2228</v>
      </c>
      <c r="I1322" s="44">
        <v>13193.02</v>
      </c>
      <c r="J1322" s="40" t="s">
        <v>7400</v>
      </c>
      <c r="K1322" s="40" t="s">
        <v>7512</v>
      </c>
      <c r="L1322" s="40" t="s">
        <v>7431</v>
      </c>
      <c r="M1322" s="42" t="s">
        <v>40</v>
      </c>
      <c r="N1322" s="40" t="s">
        <v>7852</v>
      </c>
      <c r="O1322" s="23">
        <v>0</v>
      </c>
      <c r="P1322" s="23">
        <v>13193.02</v>
      </c>
      <c r="Q1322" s="23">
        <v>0</v>
      </c>
      <c r="R1322" s="24">
        <v>0</v>
      </c>
      <c r="S1322" s="25">
        <v>0</v>
      </c>
      <c r="T1322" s="32"/>
      <c r="U1322" s="22" t="str">
        <f>IFERROR(VLOOKUP(B1322,[1]Planilha1!$A$1:$B$34,2,FALSE),"Liberado")</f>
        <v>Liberado</v>
      </c>
      <c r="V1322" s="45"/>
      <c r="W1322" s="45"/>
      <c r="X1322" s="45"/>
      <c r="Y1322" s="45"/>
      <c r="Z1322" s="45"/>
      <c r="AA1322" s="45"/>
      <c r="AB1322" s="45"/>
      <c r="AC1322" s="45"/>
      <c r="AD1322" s="45"/>
      <c r="AE1322" s="45"/>
      <c r="AF1322" s="45"/>
      <c r="AG1322" s="45"/>
      <c r="AH1322" s="45"/>
      <c r="AI1322" s="45"/>
      <c r="AJ1322" s="45"/>
      <c r="AK1322" s="45"/>
      <c r="AL1322" s="45"/>
      <c r="AM1322" s="45"/>
      <c r="AN1322" s="45"/>
      <c r="AO1322" s="45"/>
      <c r="AP1322" s="45"/>
      <c r="AQ1322" s="45"/>
      <c r="AR1322" s="45"/>
      <c r="AS1322" s="45"/>
      <c r="AT1322" s="45"/>
      <c r="AU1322" s="45"/>
      <c r="AV1322" s="45"/>
      <c r="AW1322" s="45"/>
      <c r="AX1322" s="45"/>
      <c r="AY1322" s="45"/>
      <c r="AZ1322" s="45"/>
      <c r="BA1322" s="45"/>
    </row>
    <row r="1323" spans="1:53" s="21" customFormat="1" ht="20.100000000000001" customHeight="1" x14ac:dyDescent="0.2">
      <c r="A1323" s="40" t="s">
        <v>219</v>
      </c>
      <c r="B1323" s="41" t="s">
        <v>282</v>
      </c>
      <c r="C1323" s="14">
        <v>1</v>
      </c>
      <c r="D1323" s="40" t="s">
        <v>2229</v>
      </c>
      <c r="E1323" s="42" t="s">
        <v>2220</v>
      </c>
      <c r="F1323" s="43" t="s">
        <v>7513</v>
      </c>
      <c r="G1323" s="36" t="s">
        <v>7514</v>
      </c>
      <c r="H1323" s="40" t="s">
        <v>7515</v>
      </c>
      <c r="I1323" s="44">
        <v>536948.72</v>
      </c>
      <c r="J1323" s="40" t="s">
        <v>7516</v>
      </c>
      <c r="K1323" s="40" t="s">
        <v>7517</v>
      </c>
      <c r="L1323" s="40" t="s">
        <v>7518</v>
      </c>
      <c r="M1323" s="42" t="s">
        <v>40</v>
      </c>
      <c r="N1323" s="40" t="s">
        <v>7519</v>
      </c>
      <c r="O1323" s="23">
        <v>0</v>
      </c>
      <c r="P1323" s="23">
        <v>0</v>
      </c>
      <c r="Q1323" s="23">
        <v>0</v>
      </c>
      <c r="R1323" s="24">
        <v>0</v>
      </c>
      <c r="S1323" s="25">
        <v>0</v>
      </c>
      <c r="T1323" s="32"/>
      <c r="U1323" s="22" t="str">
        <f>IFERROR(VLOOKUP(B1323,[1]Planilha1!$A$1:$B$34,2,FALSE),"Liberado")</f>
        <v>Liberado</v>
      </c>
      <c r="V1323" s="45"/>
      <c r="W1323" s="45"/>
      <c r="X1323" s="45"/>
      <c r="Y1323" s="45"/>
      <c r="Z1323" s="45"/>
      <c r="AA1323" s="45"/>
      <c r="AB1323" s="45"/>
      <c r="AC1323" s="45"/>
      <c r="AD1323" s="45"/>
      <c r="AE1323" s="45"/>
      <c r="AF1323" s="45"/>
      <c r="AG1323" s="45"/>
      <c r="AH1323" s="45"/>
      <c r="AI1323" s="45"/>
      <c r="AJ1323" s="45"/>
      <c r="AK1323" s="45"/>
      <c r="AL1323" s="45"/>
      <c r="AM1323" s="45"/>
      <c r="AN1323" s="45"/>
      <c r="AO1323" s="45"/>
      <c r="AP1323" s="45"/>
      <c r="AQ1323" s="45"/>
      <c r="AR1323" s="45"/>
      <c r="AS1323" s="45"/>
      <c r="AT1323" s="45"/>
      <c r="AU1323" s="45"/>
      <c r="AV1323" s="45"/>
      <c r="AW1323" s="45"/>
      <c r="AX1323" s="45"/>
      <c r="AY1323" s="45"/>
      <c r="AZ1323" s="45"/>
      <c r="BA1323" s="45"/>
    </row>
    <row r="1324" spans="1:53" s="21" customFormat="1" ht="20.100000000000001" customHeight="1" x14ac:dyDescent="0.2">
      <c r="A1324" s="12" t="s">
        <v>77</v>
      </c>
      <c r="B1324" s="18" t="s">
        <v>259</v>
      </c>
      <c r="C1324" s="12" t="s">
        <v>331</v>
      </c>
      <c r="D1324" s="12" t="s">
        <v>367</v>
      </c>
      <c r="E1324" s="19" t="s">
        <v>5</v>
      </c>
      <c r="F1324" s="19" t="s">
        <v>2244</v>
      </c>
      <c r="G1324" s="19" t="s">
        <v>2431</v>
      </c>
      <c r="H1324" s="12" t="s">
        <v>2432</v>
      </c>
      <c r="I1324" s="20">
        <v>20000</v>
      </c>
      <c r="J1324" s="12" t="s">
        <v>2325</v>
      </c>
      <c r="K1324" s="12" t="s">
        <v>2433</v>
      </c>
      <c r="L1324" s="12" t="s">
        <v>2334</v>
      </c>
      <c r="M1324" s="12"/>
      <c r="N1324" s="12" t="s">
        <v>7994</v>
      </c>
      <c r="O1324" s="20">
        <v>5000</v>
      </c>
      <c r="P1324" s="20">
        <v>0</v>
      </c>
      <c r="Q1324" s="20">
        <v>0</v>
      </c>
      <c r="R1324" s="20">
        <v>0</v>
      </c>
      <c r="S1324" s="20">
        <v>416</v>
      </c>
      <c r="U1324" s="22" t="str">
        <f>IFERROR(VLOOKUP(B1324,[1]Planilha1!$A$1:$B$34,2,FALSE),"Liberado")</f>
        <v>Liberado</v>
      </c>
    </row>
    <row r="1325" spans="1:53" s="21" customFormat="1" ht="20.100000000000001" customHeight="1" x14ac:dyDescent="0.2">
      <c r="A1325" s="12" t="s">
        <v>77</v>
      </c>
      <c r="B1325" s="18" t="s">
        <v>259</v>
      </c>
      <c r="C1325" s="12" t="s">
        <v>788</v>
      </c>
      <c r="D1325" s="12" t="s">
        <v>790</v>
      </c>
      <c r="E1325" s="19" t="s">
        <v>5</v>
      </c>
      <c r="F1325" s="19" t="s">
        <v>12</v>
      </c>
      <c r="G1325" s="19" t="s">
        <v>3741</v>
      </c>
      <c r="H1325" s="12" t="s">
        <v>3742</v>
      </c>
      <c r="I1325" s="20">
        <v>220</v>
      </c>
      <c r="J1325" s="12" t="s">
        <v>2258</v>
      </c>
      <c r="K1325" s="12" t="s">
        <v>3743</v>
      </c>
      <c r="L1325" s="12" t="s">
        <v>2411</v>
      </c>
      <c r="M1325" s="12"/>
      <c r="N1325" s="12" t="s">
        <v>3744</v>
      </c>
      <c r="O1325" s="20">
        <v>0</v>
      </c>
      <c r="P1325" s="20">
        <v>0</v>
      </c>
      <c r="Q1325" s="20">
        <v>0</v>
      </c>
      <c r="R1325" s="20">
        <v>0</v>
      </c>
      <c r="S1325" s="20">
        <v>880</v>
      </c>
      <c r="U1325" s="22" t="str">
        <f>IFERROR(VLOOKUP(B1325,[1]Planilha1!$A$1:$B$34,2,FALSE),"Liberado")</f>
        <v>Liberado</v>
      </c>
    </row>
    <row r="1326" spans="1:53" s="21" customFormat="1" ht="20.100000000000001" customHeight="1" x14ac:dyDescent="0.2">
      <c r="A1326" s="12" t="s">
        <v>77</v>
      </c>
      <c r="B1326" s="18" t="s">
        <v>259</v>
      </c>
      <c r="C1326" s="12" t="s">
        <v>957</v>
      </c>
      <c r="D1326" s="12" t="s">
        <v>839</v>
      </c>
      <c r="E1326" s="19" t="s">
        <v>5</v>
      </c>
      <c r="F1326" s="19" t="s">
        <v>2279</v>
      </c>
      <c r="G1326" s="19" t="s">
        <v>3856</v>
      </c>
      <c r="H1326" s="12" t="s">
        <v>3857</v>
      </c>
      <c r="I1326" s="20">
        <v>570031.72</v>
      </c>
      <c r="J1326" s="12" t="s">
        <v>2270</v>
      </c>
      <c r="K1326" s="12" t="s">
        <v>3858</v>
      </c>
      <c r="L1326" s="12" t="s">
        <v>8601</v>
      </c>
      <c r="M1326" s="12"/>
      <c r="N1326" s="12" t="s">
        <v>4663</v>
      </c>
      <c r="O1326" s="20">
        <v>0</v>
      </c>
      <c r="P1326" s="20">
        <v>60000</v>
      </c>
      <c r="Q1326" s="20">
        <v>0</v>
      </c>
      <c r="R1326" s="20">
        <v>0</v>
      </c>
      <c r="S1326" s="20">
        <v>240</v>
      </c>
      <c r="U1326" s="22" t="str">
        <f>IFERROR(VLOOKUP(B1326,[1]Planilha1!$A$1:$B$34,2,FALSE),"Liberado")</f>
        <v>Liberado</v>
      </c>
    </row>
    <row r="1327" spans="1:53" s="21" customFormat="1" ht="20.100000000000001" customHeight="1" x14ac:dyDescent="0.2">
      <c r="A1327" s="12" t="s">
        <v>77</v>
      </c>
      <c r="B1327" s="18" t="s">
        <v>259</v>
      </c>
      <c r="C1327" s="12" t="s">
        <v>811</v>
      </c>
      <c r="D1327" s="12" t="s">
        <v>812</v>
      </c>
      <c r="E1327" s="19" t="s">
        <v>5</v>
      </c>
      <c r="F1327" s="19" t="s">
        <v>2273</v>
      </c>
      <c r="G1327" s="19" t="s">
        <v>3786</v>
      </c>
      <c r="H1327" s="12" t="s">
        <v>3787</v>
      </c>
      <c r="I1327" s="20">
        <v>1000</v>
      </c>
      <c r="J1327" s="12" t="s">
        <v>2270</v>
      </c>
      <c r="K1327" s="12" t="s">
        <v>3788</v>
      </c>
      <c r="L1327" s="12" t="s">
        <v>2767</v>
      </c>
      <c r="M1327" s="12"/>
      <c r="N1327" s="12" t="s">
        <v>3789</v>
      </c>
      <c r="O1327" s="20">
        <v>0</v>
      </c>
      <c r="P1327" s="20">
        <v>9600</v>
      </c>
      <c r="Q1327" s="20">
        <v>0</v>
      </c>
      <c r="R1327" s="20">
        <v>0</v>
      </c>
      <c r="S1327" s="20">
        <v>537.6</v>
      </c>
      <c r="U1327" s="22" t="str">
        <f>IFERROR(VLOOKUP(B1327,[1]Planilha1!$A$1:$B$34,2,FALSE),"Liberado")</f>
        <v>Liberado</v>
      </c>
    </row>
    <row r="1328" spans="1:53" s="21" customFormat="1" ht="20.100000000000001" customHeight="1" x14ac:dyDescent="0.2">
      <c r="A1328" s="27" t="s">
        <v>126</v>
      </c>
      <c r="B1328" s="28" t="s">
        <v>259</v>
      </c>
      <c r="C1328" s="27" t="s">
        <v>1301</v>
      </c>
      <c r="D1328" s="27" t="s">
        <v>11110</v>
      </c>
      <c r="E1328" s="27" t="s">
        <v>7</v>
      </c>
      <c r="F1328" s="27" t="s">
        <v>6507</v>
      </c>
      <c r="G1328" s="27" t="s">
        <v>11111</v>
      </c>
      <c r="H1328" s="27" t="s">
        <v>11112</v>
      </c>
      <c r="I1328" s="29">
        <v>50000</v>
      </c>
      <c r="J1328" s="27" t="s">
        <v>6520</v>
      </c>
      <c r="K1328" s="27" t="s">
        <v>11089</v>
      </c>
      <c r="L1328" s="27" t="s">
        <v>7770</v>
      </c>
      <c r="M1328" s="30">
        <v>43061</v>
      </c>
      <c r="N1328" s="27" t="s">
        <v>11091</v>
      </c>
      <c r="O1328" s="23">
        <v>0</v>
      </c>
      <c r="P1328" s="23">
        <v>801663.37</v>
      </c>
      <c r="Q1328" s="23">
        <v>0</v>
      </c>
      <c r="R1328" s="24">
        <v>0</v>
      </c>
      <c r="S1328" s="25">
        <v>0</v>
      </c>
      <c r="T1328" s="32" t="s">
        <v>12066</v>
      </c>
      <c r="U1328" s="22" t="str">
        <f>IFERROR(VLOOKUP(B1328,[1]Planilha1!$A$1:$B$34,2,FALSE),"Liberado")</f>
        <v>Liberado</v>
      </c>
      <c r="V1328" s="31"/>
      <c r="W1328" s="31"/>
      <c r="X1328" s="31"/>
      <c r="Y1328" s="31"/>
      <c r="Z1328" s="31"/>
      <c r="AA1328" s="31"/>
      <c r="AB1328" s="31"/>
      <c r="AC1328" s="31"/>
      <c r="AD1328" s="31"/>
      <c r="AE1328" s="31"/>
      <c r="AF1328" s="31"/>
      <c r="AG1328" s="31"/>
      <c r="AH1328" s="31"/>
      <c r="AI1328" s="31"/>
      <c r="AJ1328" s="31"/>
      <c r="AK1328" s="31"/>
      <c r="AL1328" s="31"/>
      <c r="AM1328" s="31"/>
      <c r="AN1328" s="31"/>
      <c r="AO1328" s="31"/>
      <c r="AP1328" s="31"/>
      <c r="AQ1328" s="31"/>
      <c r="AR1328" s="31"/>
      <c r="AS1328" s="31"/>
      <c r="AT1328" s="31"/>
      <c r="AU1328" s="31"/>
      <c r="AV1328" s="31"/>
      <c r="AW1328" s="31"/>
      <c r="AX1328" s="31"/>
      <c r="AY1328" s="31"/>
      <c r="AZ1328" s="31"/>
      <c r="BA1328" s="31"/>
    </row>
    <row r="1329" spans="1:53" s="21" customFormat="1" ht="20.100000000000001" customHeight="1" x14ac:dyDescent="0.2">
      <c r="A1329" s="27" t="s">
        <v>126</v>
      </c>
      <c r="B1329" s="28" t="s">
        <v>259</v>
      </c>
      <c r="C1329" s="27" t="s">
        <v>1966</v>
      </c>
      <c r="D1329" s="27" t="s">
        <v>11308</v>
      </c>
      <c r="E1329" s="27" t="s">
        <v>7</v>
      </c>
      <c r="F1329" s="27" t="s">
        <v>6507</v>
      </c>
      <c r="G1329" s="27" t="s">
        <v>11309</v>
      </c>
      <c r="H1329" s="27" t="s">
        <v>7191</v>
      </c>
      <c r="I1329" s="29">
        <v>150000</v>
      </c>
      <c r="J1329" s="27" t="s">
        <v>6520</v>
      </c>
      <c r="K1329" s="27" t="s">
        <v>11099</v>
      </c>
      <c r="L1329" s="27" t="s">
        <v>6585</v>
      </c>
      <c r="M1329" s="30" t="s">
        <v>6531</v>
      </c>
      <c r="N1329" s="27" t="s">
        <v>11125</v>
      </c>
      <c r="O1329" s="23">
        <v>0</v>
      </c>
      <c r="P1329" s="23">
        <v>130978.86</v>
      </c>
      <c r="Q1329" s="23">
        <v>0</v>
      </c>
      <c r="R1329" s="24">
        <v>0</v>
      </c>
      <c r="S1329" s="25">
        <v>0</v>
      </c>
      <c r="T1329" s="32" t="s">
        <v>12066</v>
      </c>
      <c r="U1329" s="22" t="str">
        <f>IFERROR(VLOOKUP(B1329,[1]Planilha1!$A$1:$B$34,2,FALSE),"Liberado")</f>
        <v>Liberado</v>
      </c>
      <c r="V1329" s="31"/>
      <c r="W1329" s="31"/>
      <c r="X1329" s="31"/>
      <c r="Y1329" s="31"/>
      <c r="Z1329" s="31"/>
      <c r="AA1329" s="31"/>
      <c r="AB1329" s="31"/>
      <c r="AC1329" s="31"/>
      <c r="AD1329" s="31"/>
      <c r="AE1329" s="31"/>
      <c r="AF1329" s="31"/>
      <c r="AG1329" s="31"/>
      <c r="AH1329" s="31"/>
      <c r="AI1329" s="31"/>
      <c r="AJ1329" s="31"/>
      <c r="AK1329" s="31"/>
      <c r="AL1329" s="31"/>
      <c r="AM1329" s="31"/>
      <c r="AN1329" s="31"/>
      <c r="AO1329" s="31"/>
      <c r="AP1329" s="31"/>
      <c r="AQ1329" s="31"/>
      <c r="AR1329" s="31"/>
      <c r="AS1329" s="31"/>
      <c r="AT1329" s="31"/>
      <c r="AU1329" s="31"/>
      <c r="AV1329" s="31"/>
      <c r="AW1329" s="31"/>
      <c r="AX1329" s="31"/>
      <c r="AY1329" s="31"/>
      <c r="AZ1329" s="31"/>
      <c r="BA1329" s="31"/>
    </row>
    <row r="1330" spans="1:53" s="21" customFormat="1" ht="20.100000000000001" customHeight="1" x14ac:dyDescent="0.2">
      <c r="A1330" s="27" t="s">
        <v>126</v>
      </c>
      <c r="B1330" s="28" t="s">
        <v>259</v>
      </c>
      <c r="C1330" s="27" t="s">
        <v>1301</v>
      </c>
      <c r="D1330" s="27" t="s">
        <v>11337</v>
      </c>
      <c r="E1330" s="27" t="s">
        <v>7</v>
      </c>
      <c r="F1330" s="27" t="s">
        <v>6507</v>
      </c>
      <c r="G1330" s="27" t="s">
        <v>11338</v>
      </c>
      <c r="H1330" s="27" t="s">
        <v>11339</v>
      </c>
      <c r="I1330" s="29">
        <v>40000</v>
      </c>
      <c r="J1330" s="27" t="s">
        <v>6520</v>
      </c>
      <c r="K1330" s="27" t="s">
        <v>11099</v>
      </c>
      <c r="L1330" s="27" t="s">
        <v>7770</v>
      </c>
      <c r="M1330" s="30">
        <v>43048</v>
      </c>
      <c r="N1330" s="27" t="s">
        <v>11125</v>
      </c>
      <c r="O1330" s="23">
        <v>0</v>
      </c>
      <c r="P1330" s="23">
        <v>865331.16</v>
      </c>
      <c r="Q1330" s="23">
        <v>0</v>
      </c>
      <c r="R1330" s="24">
        <v>0</v>
      </c>
      <c r="S1330" s="25">
        <v>0</v>
      </c>
      <c r="T1330" s="32" t="s">
        <v>12066</v>
      </c>
      <c r="U1330" s="22" t="str">
        <f>IFERROR(VLOOKUP(B1330,[1]Planilha1!$A$1:$B$34,2,FALSE),"Liberado")</f>
        <v>Liberado</v>
      </c>
      <c r="V1330" s="31"/>
      <c r="W1330" s="31"/>
      <c r="X1330" s="31"/>
      <c r="Y1330" s="31"/>
      <c r="Z1330" s="31"/>
      <c r="AA1330" s="31"/>
      <c r="AB1330" s="31"/>
      <c r="AC1330" s="31"/>
      <c r="AD1330" s="31"/>
      <c r="AE1330" s="31"/>
      <c r="AF1330" s="31"/>
      <c r="AG1330" s="31"/>
      <c r="AH1330" s="31"/>
      <c r="AI1330" s="31"/>
      <c r="AJ1330" s="31"/>
      <c r="AK1330" s="31"/>
      <c r="AL1330" s="31"/>
      <c r="AM1330" s="31"/>
      <c r="AN1330" s="31"/>
      <c r="AO1330" s="31"/>
      <c r="AP1330" s="31"/>
      <c r="AQ1330" s="31"/>
      <c r="AR1330" s="31"/>
      <c r="AS1330" s="31"/>
      <c r="AT1330" s="31"/>
      <c r="AU1330" s="31"/>
      <c r="AV1330" s="31"/>
      <c r="AW1330" s="31"/>
      <c r="AX1330" s="31"/>
      <c r="AY1330" s="31"/>
      <c r="AZ1330" s="31"/>
      <c r="BA1330" s="31"/>
    </row>
    <row r="1331" spans="1:53" s="21" customFormat="1" ht="20.100000000000001" customHeight="1" x14ac:dyDescent="0.2">
      <c r="A1331" s="27" t="s">
        <v>126</v>
      </c>
      <c r="B1331" s="28" t="s">
        <v>259</v>
      </c>
      <c r="C1331" s="27">
        <v>1</v>
      </c>
      <c r="D1331" s="27" t="s">
        <v>1919</v>
      </c>
      <c r="E1331" s="27" t="s">
        <v>7</v>
      </c>
      <c r="F1331" s="27" t="s">
        <v>6507</v>
      </c>
      <c r="G1331" s="27" t="s">
        <v>6666</v>
      </c>
      <c r="H1331" s="27" t="s">
        <v>6667</v>
      </c>
      <c r="I1331" s="29">
        <v>100000</v>
      </c>
      <c r="J1331" s="27" t="s">
        <v>6514</v>
      </c>
      <c r="K1331" s="27" t="s">
        <v>11580</v>
      </c>
      <c r="L1331" s="27" t="s">
        <v>6680</v>
      </c>
      <c r="M1331" s="30" t="s">
        <v>6531</v>
      </c>
      <c r="N1331" s="27" t="s">
        <v>11581</v>
      </c>
      <c r="O1331" s="23">
        <v>215080.08</v>
      </c>
      <c r="P1331" s="23">
        <v>366864.83</v>
      </c>
      <c r="Q1331" s="23">
        <v>0</v>
      </c>
      <c r="R1331" s="24">
        <v>0</v>
      </c>
      <c r="S1331" s="25">
        <v>0</v>
      </c>
      <c r="T1331" s="32"/>
      <c r="U1331" s="22" t="str">
        <f>IFERROR(VLOOKUP(B1331,[1]Planilha1!$A$1:$B$34,2,FALSE),"Liberado")</f>
        <v>Liberado</v>
      </c>
      <c r="V1331" s="31"/>
      <c r="W1331" s="31"/>
      <c r="X1331" s="31"/>
      <c r="Y1331" s="31"/>
      <c r="Z1331" s="31"/>
      <c r="AA1331" s="31"/>
      <c r="AB1331" s="31"/>
      <c r="AC1331" s="31"/>
      <c r="AD1331" s="31"/>
      <c r="AE1331" s="31"/>
      <c r="AF1331" s="31"/>
      <c r="AG1331" s="31"/>
      <c r="AH1331" s="31"/>
      <c r="AI1331" s="31"/>
      <c r="AJ1331" s="31"/>
      <c r="AK1331" s="31"/>
      <c r="AL1331" s="31"/>
      <c r="AM1331" s="31"/>
      <c r="AN1331" s="31"/>
      <c r="AO1331" s="31"/>
      <c r="AP1331" s="31"/>
      <c r="AQ1331" s="31"/>
      <c r="AR1331" s="31"/>
      <c r="AS1331" s="31"/>
      <c r="AT1331" s="31"/>
      <c r="AU1331" s="31"/>
      <c r="AV1331" s="31"/>
      <c r="AW1331" s="31"/>
      <c r="AX1331" s="31"/>
      <c r="AY1331" s="31"/>
      <c r="AZ1331" s="31"/>
      <c r="BA1331" s="31"/>
    </row>
    <row r="1332" spans="1:53" s="21" customFormat="1" ht="20.100000000000001" customHeight="1" x14ac:dyDescent="0.2">
      <c r="A1332" s="27" t="s">
        <v>126</v>
      </c>
      <c r="B1332" s="28" t="s">
        <v>259</v>
      </c>
      <c r="C1332" s="27" t="s">
        <v>808</v>
      </c>
      <c r="D1332" s="27" t="s">
        <v>1925</v>
      </c>
      <c r="E1332" s="27" t="s">
        <v>7</v>
      </c>
      <c r="F1332" s="27" t="s">
        <v>6507</v>
      </c>
      <c r="G1332" s="27" t="s">
        <v>6677</v>
      </c>
      <c r="H1332" s="27" t="s">
        <v>6667</v>
      </c>
      <c r="I1332" s="29">
        <v>10000</v>
      </c>
      <c r="J1332" s="27" t="s">
        <v>6514</v>
      </c>
      <c r="K1332" s="27" t="s">
        <v>11593</v>
      </c>
      <c r="L1332" s="27" t="s">
        <v>7038</v>
      </c>
      <c r="M1332" s="30" t="s">
        <v>6531</v>
      </c>
      <c r="N1332" s="27" t="s">
        <v>11594</v>
      </c>
      <c r="O1332" s="23">
        <v>0</v>
      </c>
      <c r="P1332" s="23">
        <v>0.01</v>
      </c>
      <c r="Q1332" s="23">
        <v>0</v>
      </c>
      <c r="R1332" s="24">
        <v>0</v>
      </c>
      <c r="S1332" s="25">
        <v>0</v>
      </c>
      <c r="T1332" s="32"/>
      <c r="U1332" s="22" t="str">
        <f>IFERROR(VLOOKUP(B1332,[1]Planilha1!$A$1:$B$34,2,FALSE),"Liberado")</f>
        <v>Liberado</v>
      </c>
      <c r="V1332" s="31"/>
      <c r="W1332" s="31"/>
      <c r="X1332" s="31"/>
      <c r="Y1332" s="31"/>
      <c r="Z1332" s="31"/>
      <c r="AA1332" s="31"/>
      <c r="AB1332" s="31"/>
      <c r="AC1332" s="31"/>
      <c r="AD1332" s="31"/>
      <c r="AE1332" s="31"/>
      <c r="AF1332" s="31"/>
      <c r="AG1332" s="31"/>
      <c r="AH1332" s="31"/>
      <c r="AI1332" s="31"/>
      <c r="AJ1332" s="31"/>
      <c r="AK1332" s="31"/>
      <c r="AL1332" s="31"/>
      <c r="AM1332" s="31"/>
      <c r="AN1332" s="31"/>
      <c r="AO1332" s="31"/>
      <c r="AP1332" s="31"/>
      <c r="AQ1332" s="31"/>
      <c r="AR1332" s="31"/>
      <c r="AS1332" s="31"/>
      <c r="AT1332" s="31"/>
      <c r="AU1332" s="31"/>
      <c r="AV1332" s="31"/>
      <c r="AW1332" s="31"/>
      <c r="AX1332" s="31"/>
      <c r="AY1332" s="31"/>
      <c r="AZ1332" s="31"/>
      <c r="BA1332" s="31"/>
    </row>
    <row r="1333" spans="1:53" s="21" customFormat="1" ht="20.100000000000001" customHeight="1" x14ac:dyDescent="0.2">
      <c r="A1333" s="27" t="s">
        <v>126</v>
      </c>
      <c r="B1333" s="28" t="s">
        <v>259</v>
      </c>
      <c r="C1333" s="27" t="s">
        <v>808</v>
      </c>
      <c r="D1333" s="27" t="s">
        <v>1932</v>
      </c>
      <c r="E1333" s="27" t="s">
        <v>7</v>
      </c>
      <c r="F1333" s="27" t="s">
        <v>6507</v>
      </c>
      <c r="G1333" s="27" t="s">
        <v>6686</v>
      </c>
      <c r="H1333" s="27" t="s">
        <v>6667</v>
      </c>
      <c r="I1333" s="29">
        <v>10000</v>
      </c>
      <c r="J1333" s="27" t="s">
        <v>6521</v>
      </c>
      <c r="K1333" s="27" t="s">
        <v>11099</v>
      </c>
      <c r="L1333" s="27" t="s">
        <v>2677</v>
      </c>
      <c r="M1333" s="30">
        <v>42618</v>
      </c>
      <c r="N1333" s="27" t="s">
        <v>11605</v>
      </c>
      <c r="O1333" s="23">
        <v>0</v>
      </c>
      <c r="P1333" s="23">
        <v>0.01</v>
      </c>
      <c r="Q1333" s="23">
        <v>0</v>
      </c>
      <c r="R1333" s="24">
        <v>0</v>
      </c>
      <c r="S1333" s="25">
        <v>0</v>
      </c>
      <c r="T1333" s="32"/>
      <c r="U1333" s="22" t="str">
        <f>IFERROR(VLOOKUP(B1333,[1]Planilha1!$A$1:$B$34,2,FALSE),"Liberado")</f>
        <v>Liberado</v>
      </c>
      <c r="V1333" s="31"/>
      <c r="W1333" s="31"/>
      <c r="X1333" s="31"/>
      <c r="Y1333" s="31"/>
      <c r="Z1333" s="31"/>
      <c r="AA1333" s="31"/>
      <c r="AB1333" s="31"/>
      <c r="AC1333" s="31"/>
      <c r="AD1333" s="31"/>
      <c r="AE1333" s="31"/>
      <c r="AF1333" s="31"/>
      <c r="AG1333" s="31"/>
      <c r="AH1333" s="31"/>
      <c r="AI1333" s="31"/>
      <c r="AJ1333" s="31"/>
      <c r="AK1333" s="31"/>
      <c r="AL1333" s="31"/>
      <c r="AM1333" s="31"/>
      <c r="AN1333" s="31"/>
      <c r="AO1333" s="31"/>
      <c r="AP1333" s="31"/>
      <c r="AQ1333" s="31"/>
      <c r="AR1333" s="31"/>
      <c r="AS1333" s="31"/>
      <c r="AT1333" s="31"/>
      <c r="AU1333" s="31"/>
      <c r="AV1333" s="31"/>
      <c r="AW1333" s="31"/>
      <c r="AX1333" s="31"/>
      <c r="AY1333" s="31"/>
      <c r="AZ1333" s="31"/>
      <c r="BA1333" s="31"/>
    </row>
    <row r="1334" spans="1:53" s="21" customFormat="1" ht="20.100000000000001" customHeight="1" x14ac:dyDescent="0.2">
      <c r="A1334" s="27" t="s">
        <v>126</v>
      </c>
      <c r="B1334" s="28" t="s">
        <v>259</v>
      </c>
      <c r="C1334" s="27" t="s">
        <v>1955</v>
      </c>
      <c r="D1334" s="27" t="s">
        <v>1956</v>
      </c>
      <c r="E1334" s="27" t="s">
        <v>7</v>
      </c>
      <c r="F1334" s="27" t="s">
        <v>6507</v>
      </c>
      <c r="G1334" s="27" t="s">
        <v>6801</v>
      </c>
      <c r="H1334" s="27" t="s">
        <v>6802</v>
      </c>
      <c r="I1334" s="29">
        <v>35000</v>
      </c>
      <c r="J1334" s="27" t="s">
        <v>6521</v>
      </c>
      <c r="K1334" s="27" t="s">
        <v>11099</v>
      </c>
      <c r="L1334" s="27" t="s">
        <v>6680</v>
      </c>
      <c r="M1334" s="30">
        <v>42577</v>
      </c>
      <c r="N1334" s="27" t="s">
        <v>11644</v>
      </c>
      <c r="O1334" s="23">
        <v>0</v>
      </c>
      <c r="P1334" s="23">
        <v>14174.7</v>
      </c>
      <c r="Q1334" s="23">
        <v>0</v>
      </c>
      <c r="R1334" s="24">
        <v>8959.6299999999992</v>
      </c>
      <c r="S1334" s="25">
        <v>0</v>
      </c>
      <c r="T1334" s="32"/>
      <c r="U1334" s="22" t="str">
        <f>IFERROR(VLOOKUP(B1334,[1]Planilha1!$A$1:$B$34,2,FALSE),"Liberado")</f>
        <v>Liberado</v>
      </c>
      <c r="V1334" s="31"/>
      <c r="W1334" s="31"/>
      <c r="X1334" s="31"/>
      <c r="Y1334" s="31"/>
      <c r="Z1334" s="31"/>
      <c r="AA1334" s="31"/>
      <c r="AB1334" s="31"/>
      <c r="AC1334" s="31"/>
      <c r="AD1334" s="31"/>
      <c r="AE1334" s="31"/>
      <c r="AF1334" s="31"/>
      <c r="AG1334" s="31"/>
      <c r="AH1334" s="31"/>
      <c r="AI1334" s="31"/>
      <c r="AJ1334" s="31"/>
      <c r="AK1334" s="31"/>
      <c r="AL1334" s="31"/>
      <c r="AM1334" s="31"/>
      <c r="AN1334" s="31"/>
      <c r="AO1334" s="31"/>
      <c r="AP1334" s="31"/>
      <c r="AQ1334" s="31"/>
      <c r="AR1334" s="31"/>
      <c r="AS1334" s="31"/>
      <c r="AT1334" s="31"/>
      <c r="AU1334" s="31"/>
      <c r="AV1334" s="31"/>
      <c r="AW1334" s="31"/>
      <c r="AX1334" s="31"/>
      <c r="AY1334" s="31"/>
      <c r="AZ1334" s="31"/>
      <c r="BA1334" s="31"/>
    </row>
    <row r="1335" spans="1:53" s="21" customFormat="1" ht="20.100000000000001" customHeight="1" x14ac:dyDescent="0.2">
      <c r="A1335" s="27" t="s">
        <v>126</v>
      </c>
      <c r="B1335" s="28" t="s">
        <v>259</v>
      </c>
      <c r="C1335" s="27" t="s">
        <v>1524</v>
      </c>
      <c r="D1335" s="27" t="s">
        <v>1933</v>
      </c>
      <c r="E1335" s="27" t="s">
        <v>11130</v>
      </c>
      <c r="F1335" s="27" t="s">
        <v>5349</v>
      </c>
      <c r="G1335" s="27" t="s">
        <v>5438</v>
      </c>
      <c r="H1335" s="27" t="s">
        <v>6688</v>
      </c>
      <c r="I1335" s="29">
        <v>0</v>
      </c>
      <c r="J1335" s="27" t="s">
        <v>6520</v>
      </c>
      <c r="K1335" s="27" t="s">
        <v>11357</v>
      </c>
      <c r="L1335" s="27" t="s">
        <v>2266</v>
      </c>
      <c r="M1335" s="30" t="s">
        <v>6531</v>
      </c>
      <c r="N1335" s="27" t="s">
        <v>6732</v>
      </c>
      <c r="O1335" s="23">
        <v>0</v>
      </c>
      <c r="P1335" s="23">
        <v>0</v>
      </c>
      <c r="Q1335" s="23">
        <v>0</v>
      </c>
      <c r="R1335" s="24">
        <v>0</v>
      </c>
      <c r="S1335" s="25">
        <v>0</v>
      </c>
      <c r="T1335" s="32"/>
      <c r="U1335" s="22" t="str">
        <f>IFERROR(VLOOKUP(B1335,[1]Planilha1!$A$1:$B$34,2,FALSE),"Liberado")</f>
        <v>Liberado</v>
      </c>
      <c r="V1335" s="31"/>
      <c r="W1335" s="31"/>
      <c r="X1335" s="31"/>
      <c r="Y1335" s="31"/>
      <c r="Z1335" s="31"/>
      <c r="AA1335" s="31"/>
      <c r="AB1335" s="31"/>
      <c r="AC1335" s="31"/>
      <c r="AD1335" s="31"/>
      <c r="AE1335" s="31"/>
      <c r="AF1335" s="31"/>
      <c r="AG1335" s="31"/>
      <c r="AH1335" s="31"/>
      <c r="AI1335" s="31"/>
      <c r="AJ1335" s="31"/>
      <c r="AK1335" s="31"/>
      <c r="AL1335" s="31"/>
      <c r="AM1335" s="31"/>
      <c r="AN1335" s="31"/>
      <c r="AO1335" s="31"/>
      <c r="AP1335" s="31"/>
      <c r="AQ1335" s="31"/>
      <c r="AR1335" s="31"/>
      <c r="AS1335" s="31"/>
      <c r="AT1335" s="31"/>
      <c r="AU1335" s="31"/>
      <c r="AV1335" s="31"/>
      <c r="AW1335" s="31"/>
      <c r="AX1335" s="31"/>
      <c r="AY1335" s="31"/>
      <c r="AZ1335" s="31"/>
      <c r="BA1335" s="31"/>
    </row>
    <row r="1336" spans="1:53" s="21" customFormat="1" ht="20.100000000000001" customHeight="1" x14ac:dyDescent="0.2">
      <c r="A1336" s="27" t="s">
        <v>126</v>
      </c>
      <c r="B1336" s="28" t="s">
        <v>259</v>
      </c>
      <c r="C1336" s="27" t="s">
        <v>759</v>
      </c>
      <c r="D1336" s="27" t="s">
        <v>1933</v>
      </c>
      <c r="E1336" s="27" t="s">
        <v>11130</v>
      </c>
      <c r="F1336" s="27" t="s">
        <v>5349</v>
      </c>
      <c r="G1336" s="27" t="s">
        <v>6923</v>
      </c>
      <c r="H1336" s="27" t="s">
        <v>6688</v>
      </c>
      <c r="I1336" s="29">
        <v>0</v>
      </c>
      <c r="J1336" s="27" t="s">
        <v>6520</v>
      </c>
      <c r="K1336" s="27" t="s">
        <v>11357</v>
      </c>
      <c r="L1336" s="27" t="s">
        <v>6731</v>
      </c>
      <c r="M1336" s="30" t="s">
        <v>6531</v>
      </c>
      <c r="N1336" s="27" t="s">
        <v>6732</v>
      </c>
      <c r="O1336" s="23">
        <v>0</v>
      </c>
      <c r="P1336" s="23">
        <v>0</v>
      </c>
      <c r="Q1336" s="23">
        <v>0</v>
      </c>
      <c r="R1336" s="24">
        <v>0</v>
      </c>
      <c r="S1336" s="25">
        <v>0</v>
      </c>
      <c r="T1336" s="32"/>
      <c r="U1336" s="22" t="str">
        <f>IFERROR(VLOOKUP(B1336,[1]Planilha1!$A$1:$B$34,2,FALSE),"Liberado")</f>
        <v>Liberado</v>
      </c>
      <c r="V1336" s="31"/>
      <c r="W1336" s="31"/>
      <c r="X1336" s="31"/>
      <c r="Y1336" s="31"/>
      <c r="Z1336" s="31"/>
      <c r="AA1336" s="31"/>
      <c r="AB1336" s="31"/>
      <c r="AC1336" s="31"/>
      <c r="AD1336" s="31"/>
      <c r="AE1336" s="31"/>
      <c r="AF1336" s="31"/>
      <c r="AG1336" s="31"/>
      <c r="AH1336" s="31"/>
      <c r="AI1336" s="31"/>
      <c r="AJ1336" s="31"/>
      <c r="AK1336" s="31"/>
      <c r="AL1336" s="31"/>
      <c r="AM1336" s="31"/>
      <c r="AN1336" s="31"/>
      <c r="AO1336" s="31"/>
      <c r="AP1336" s="31"/>
      <c r="AQ1336" s="31"/>
      <c r="AR1336" s="31"/>
      <c r="AS1336" s="31"/>
      <c r="AT1336" s="31"/>
      <c r="AU1336" s="31"/>
      <c r="AV1336" s="31"/>
      <c r="AW1336" s="31"/>
      <c r="AX1336" s="31"/>
      <c r="AY1336" s="31"/>
      <c r="AZ1336" s="31"/>
      <c r="BA1336" s="31"/>
    </row>
    <row r="1337" spans="1:53" s="21" customFormat="1" ht="20.100000000000001" customHeight="1" x14ac:dyDescent="0.2">
      <c r="A1337" s="27" t="s">
        <v>126</v>
      </c>
      <c r="B1337" s="28" t="s">
        <v>259</v>
      </c>
      <c r="C1337" s="27" t="s">
        <v>1303</v>
      </c>
      <c r="D1337" s="27" t="s">
        <v>1933</v>
      </c>
      <c r="E1337" s="27" t="s">
        <v>11130</v>
      </c>
      <c r="F1337" s="27" t="s">
        <v>5349</v>
      </c>
      <c r="G1337" s="27" t="s">
        <v>6924</v>
      </c>
      <c r="H1337" s="27" t="s">
        <v>6688</v>
      </c>
      <c r="I1337" s="29">
        <v>0</v>
      </c>
      <c r="J1337" s="27" t="s">
        <v>6520</v>
      </c>
      <c r="K1337" s="27" t="s">
        <v>11357</v>
      </c>
      <c r="L1337" s="27" t="s">
        <v>6731</v>
      </c>
      <c r="M1337" s="30" t="s">
        <v>6531</v>
      </c>
      <c r="N1337" s="27" t="s">
        <v>6732</v>
      </c>
      <c r="O1337" s="23">
        <v>0</v>
      </c>
      <c r="P1337" s="23">
        <v>0</v>
      </c>
      <c r="Q1337" s="23">
        <v>0</v>
      </c>
      <c r="R1337" s="24">
        <v>0</v>
      </c>
      <c r="S1337" s="25">
        <v>0</v>
      </c>
      <c r="T1337" s="32"/>
      <c r="U1337" s="22" t="str">
        <f>IFERROR(VLOOKUP(B1337,[1]Planilha1!$A$1:$B$34,2,FALSE),"Liberado")</f>
        <v>Liberado</v>
      </c>
      <c r="V1337" s="31"/>
      <c r="W1337" s="31"/>
      <c r="X1337" s="31"/>
      <c r="Y1337" s="31"/>
      <c r="Z1337" s="31"/>
      <c r="AA1337" s="31"/>
      <c r="AB1337" s="31"/>
      <c r="AC1337" s="31"/>
      <c r="AD1337" s="31"/>
      <c r="AE1337" s="31"/>
      <c r="AF1337" s="31"/>
      <c r="AG1337" s="31"/>
      <c r="AH1337" s="31"/>
      <c r="AI1337" s="31"/>
      <c r="AJ1337" s="31"/>
      <c r="AK1337" s="31"/>
      <c r="AL1337" s="31"/>
      <c r="AM1337" s="31"/>
      <c r="AN1337" s="31"/>
      <c r="AO1337" s="31"/>
      <c r="AP1337" s="31"/>
      <c r="AQ1337" s="31"/>
      <c r="AR1337" s="31"/>
      <c r="AS1337" s="31"/>
      <c r="AT1337" s="31"/>
      <c r="AU1337" s="31"/>
      <c r="AV1337" s="31"/>
      <c r="AW1337" s="31"/>
      <c r="AX1337" s="31"/>
      <c r="AY1337" s="31"/>
      <c r="AZ1337" s="31"/>
      <c r="BA1337" s="31"/>
    </row>
    <row r="1338" spans="1:53" s="21" customFormat="1" ht="20.100000000000001" customHeight="1" x14ac:dyDescent="0.2">
      <c r="A1338" s="27" t="s">
        <v>126</v>
      </c>
      <c r="B1338" s="28" t="s">
        <v>259</v>
      </c>
      <c r="C1338" s="27" t="s">
        <v>746</v>
      </c>
      <c r="D1338" s="27" t="s">
        <v>1933</v>
      </c>
      <c r="E1338" s="27" t="s">
        <v>11130</v>
      </c>
      <c r="F1338" s="27" t="s">
        <v>5349</v>
      </c>
      <c r="G1338" s="27" t="s">
        <v>6925</v>
      </c>
      <c r="H1338" s="27" t="s">
        <v>6688</v>
      </c>
      <c r="I1338" s="29">
        <v>0</v>
      </c>
      <c r="J1338" s="27" t="s">
        <v>6520</v>
      </c>
      <c r="K1338" s="27" t="s">
        <v>11357</v>
      </c>
      <c r="L1338" s="27" t="s">
        <v>6731</v>
      </c>
      <c r="M1338" s="30" t="s">
        <v>6531</v>
      </c>
      <c r="N1338" s="27" t="s">
        <v>6732</v>
      </c>
      <c r="O1338" s="23">
        <v>0</v>
      </c>
      <c r="P1338" s="23">
        <v>0</v>
      </c>
      <c r="Q1338" s="23">
        <v>0</v>
      </c>
      <c r="R1338" s="24">
        <v>0</v>
      </c>
      <c r="S1338" s="25">
        <v>0</v>
      </c>
      <c r="T1338" s="32"/>
      <c r="U1338" s="22" t="str">
        <f>IFERROR(VLOOKUP(B1338,[1]Planilha1!$A$1:$B$34,2,FALSE),"Liberado")</f>
        <v>Liberado</v>
      </c>
      <c r="V1338" s="31"/>
      <c r="W1338" s="31"/>
      <c r="X1338" s="31"/>
      <c r="Y1338" s="31"/>
      <c r="Z1338" s="31"/>
      <c r="AA1338" s="31"/>
      <c r="AB1338" s="31"/>
      <c r="AC1338" s="31"/>
      <c r="AD1338" s="31"/>
      <c r="AE1338" s="31"/>
      <c r="AF1338" s="31"/>
      <c r="AG1338" s="31"/>
      <c r="AH1338" s="31"/>
      <c r="AI1338" s="31"/>
      <c r="AJ1338" s="31"/>
      <c r="AK1338" s="31"/>
      <c r="AL1338" s="31"/>
      <c r="AM1338" s="31"/>
      <c r="AN1338" s="31"/>
      <c r="AO1338" s="31"/>
      <c r="AP1338" s="31"/>
      <c r="AQ1338" s="31"/>
      <c r="AR1338" s="31"/>
      <c r="AS1338" s="31"/>
      <c r="AT1338" s="31"/>
      <c r="AU1338" s="31"/>
      <c r="AV1338" s="31"/>
      <c r="AW1338" s="31"/>
      <c r="AX1338" s="31"/>
      <c r="AY1338" s="31"/>
      <c r="AZ1338" s="31"/>
      <c r="BA1338" s="31"/>
    </row>
    <row r="1339" spans="1:53" s="21" customFormat="1" ht="20.100000000000001" customHeight="1" x14ac:dyDescent="0.2">
      <c r="A1339" s="27" t="s">
        <v>126</v>
      </c>
      <c r="B1339" s="28" t="s">
        <v>259</v>
      </c>
      <c r="C1339" s="27" t="s">
        <v>776</v>
      </c>
      <c r="D1339" s="27" t="s">
        <v>1933</v>
      </c>
      <c r="E1339" s="27" t="s">
        <v>11130</v>
      </c>
      <c r="F1339" s="27" t="s">
        <v>5349</v>
      </c>
      <c r="G1339" s="27" t="s">
        <v>6926</v>
      </c>
      <c r="H1339" s="27" t="s">
        <v>6688</v>
      </c>
      <c r="I1339" s="29">
        <v>0</v>
      </c>
      <c r="J1339" s="27" t="s">
        <v>6520</v>
      </c>
      <c r="K1339" s="27" t="s">
        <v>11357</v>
      </c>
      <c r="L1339" s="27" t="s">
        <v>6731</v>
      </c>
      <c r="M1339" s="30" t="s">
        <v>6531</v>
      </c>
      <c r="N1339" s="27" t="s">
        <v>6732</v>
      </c>
      <c r="O1339" s="23">
        <v>0</v>
      </c>
      <c r="P1339" s="23">
        <v>0</v>
      </c>
      <c r="Q1339" s="23">
        <v>0</v>
      </c>
      <c r="R1339" s="24">
        <v>0</v>
      </c>
      <c r="S1339" s="25">
        <v>0</v>
      </c>
      <c r="T1339" s="32"/>
      <c r="U1339" s="22" t="str">
        <f>IFERROR(VLOOKUP(B1339,[1]Planilha1!$A$1:$B$34,2,FALSE),"Liberado")</f>
        <v>Liberado</v>
      </c>
      <c r="V1339" s="31"/>
      <c r="W1339" s="31"/>
      <c r="X1339" s="31"/>
      <c r="Y1339" s="31"/>
      <c r="Z1339" s="31"/>
      <c r="AA1339" s="31"/>
      <c r="AB1339" s="31"/>
      <c r="AC1339" s="31"/>
      <c r="AD1339" s="31"/>
      <c r="AE1339" s="31"/>
      <c r="AF1339" s="31"/>
      <c r="AG1339" s="31"/>
      <c r="AH1339" s="31"/>
      <c r="AI1339" s="31"/>
      <c r="AJ1339" s="31"/>
      <c r="AK1339" s="31"/>
      <c r="AL1339" s="31"/>
      <c r="AM1339" s="31"/>
      <c r="AN1339" s="31"/>
      <c r="AO1339" s="31"/>
      <c r="AP1339" s="31"/>
      <c r="AQ1339" s="31"/>
      <c r="AR1339" s="31"/>
      <c r="AS1339" s="31"/>
      <c r="AT1339" s="31"/>
      <c r="AU1339" s="31"/>
      <c r="AV1339" s="31"/>
      <c r="AW1339" s="31"/>
      <c r="AX1339" s="31"/>
      <c r="AY1339" s="31"/>
      <c r="AZ1339" s="31"/>
      <c r="BA1339" s="31"/>
    </row>
    <row r="1340" spans="1:53" s="21" customFormat="1" ht="20.100000000000001" customHeight="1" x14ac:dyDescent="0.2">
      <c r="A1340" s="27" t="s">
        <v>126</v>
      </c>
      <c r="B1340" s="28" t="s">
        <v>259</v>
      </c>
      <c r="C1340" s="27" t="s">
        <v>331</v>
      </c>
      <c r="D1340" s="27" t="s">
        <v>1933</v>
      </c>
      <c r="E1340" s="27" t="s">
        <v>11130</v>
      </c>
      <c r="F1340" s="27" t="s">
        <v>5349</v>
      </c>
      <c r="G1340" s="27" t="s">
        <v>6927</v>
      </c>
      <c r="H1340" s="27" t="s">
        <v>6688</v>
      </c>
      <c r="I1340" s="29">
        <v>0</v>
      </c>
      <c r="J1340" s="27" t="s">
        <v>6520</v>
      </c>
      <c r="K1340" s="27" t="s">
        <v>11357</v>
      </c>
      <c r="L1340" s="27" t="s">
        <v>6731</v>
      </c>
      <c r="M1340" s="30" t="s">
        <v>6531</v>
      </c>
      <c r="N1340" s="27" t="s">
        <v>6732</v>
      </c>
      <c r="O1340" s="23">
        <v>0</v>
      </c>
      <c r="P1340" s="23">
        <v>0</v>
      </c>
      <c r="Q1340" s="23">
        <v>0</v>
      </c>
      <c r="R1340" s="24">
        <v>0</v>
      </c>
      <c r="S1340" s="25">
        <v>0</v>
      </c>
      <c r="T1340" s="32"/>
      <c r="U1340" s="22" t="str">
        <f>IFERROR(VLOOKUP(B1340,[1]Planilha1!$A$1:$B$34,2,FALSE),"Liberado")</f>
        <v>Liberado</v>
      </c>
      <c r="V1340" s="31"/>
      <c r="W1340" s="31"/>
      <c r="X1340" s="31"/>
      <c r="Y1340" s="31"/>
      <c r="Z1340" s="31"/>
      <c r="AA1340" s="31"/>
      <c r="AB1340" s="31"/>
      <c r="AC1340" s="31"/>
      <c r="AD1340" s="31"/>
      <c r="AE1340" s="31"/>
      <c r="AF1340" s="31"/>
      <c r="AG1340" s="31"/>
      <c r="AH1340" s="31"/>
      <c r="AI1340" s="31"/>
      <c r="AJ1340" s="31"/>
      <c r="AK1340" s="31"/>
      <c r="AL1340" s="31"/>
      <c r="AM1340" s="31"/>
      <c r="AN1340" s="31"/>
      <c r="AO1340" s="31"/>
      <c r="AP1340" s="31"/>
      <c r="AQ1340" s="31"/>
      <c r="AR1340" s="31"/>
      <c r="AS1340" s="31"/>
      <c r="AT1340" s="31"/>
      <c r="AU1340" s="31"/>
      <c r="AV1340" s="31"/>
      <c r="AW1340" s="31"/>
      <c r="AX1340" s="31"/>
      <c r="AY1340" s="31"/>
      <c r="AZ1340" s="31"/>
      <c r="BA1340" s="31"/>
    </row>
    <row r="1341" spans="1:53" s="21" customFormat="1" ht="20.100000000000001" customHeight="1" x14ac:dyDescent="0.2">
      <c r="A1341" s="27" t="s">
        <v>126</v>
      </c>
      <c r="B1341" s="28" t="s">
        <v>259</v>
      </c>
      <c r="C1341" s="27" t="s">
        <v>1966</v>
      </c>
      <c r="D1341" s="27" t="s">
        <v>1933</v>
      </c>
      <c r="E1341" s="27" t="s">
        <v>11130</v>
      </c>
      <c r="F1341" s="27" t="s">
        <v>5349</v>
      </c>
      <c r="G1341" s="27" t="s">
        <v>6928</v>
      </c>
      <c r="H1341" s="27" t="s">
        <v>6688</v>
      </c>
      <c r="I1341" s="29">
        <v>0</v>
      </c>
      <c r="J1341" s="27" t="s">
        <v>6520</v>
      </c>
      <c r="K1341" s="27" t="s">
        <v>11357</v>
      </c>
      <c r="L1341" s="27" t="s">
        <v>6731</v>
      </c>
      <c r="M1341" s="30" t="s">
        <v>6531</v>
      </c>
      <c r="N1341" s="27" t="s">
        <v>6732</v>
      </c>
      <c r="O1341" s="23">
        <v>0</v>
      </c>
      <c r="P1341" s="23">
        <v>0</v>
      </c>
      <c r="Q1341" s="23">
        <v>0</v>
      </c>
      <c r="R1341" s="24">
        <v>0</v>
      </c>
      <c r="S1341" s="25">
        <v>0</v>
      </c>
      <c r="T1341" s="32"/>
      <c r="U1341" s="22" t="str">
        <f>IFERROR(VLOOKUP(B1341,[1]Planilha1!$A$1:$B$34,2,FALSE),"Liberado")</f>
        <v>Liberado</v>
      </c>
      <c r="V1341" s="31"/>
      <c r="W1341" s="31"/>
      <c r="X1341" s="31"/>
      <c r="Y1341" s="31"/>
      <c r="Z1341" s="31"/>
      <c r="AA1341" s="31"/>
      <c r="AB1341" s="31"/>
      <c r="AC1341" s="31"/>
      <c r="AD1341" s="31"/>
      <c r="AE1341" s="31"/>
      <c r="AF1341" s="31"/>
      <c r="AG1341" s="31"/>
      <c r="AH1341" s="31"/>
      <c r="AI1341" s="31"/>
      <c r="AJ1341" s="31"/>
      <c r="AK1341" s="31"/>
      <c r="AL1341" s="31"/>
      <c r="AM1341" s="31"/>
      <c r="AN1341" s="31"/>
      <c r="AO1341" s="31"/>
      <c r="AP1341" s="31"/>
      <c r="AQ1341" s="31"/>
      <c r="AR1341" s="31"/>
      <c r="AS1341" s="31"/>
      <c r="AT1341" s="31"/>
      <c r="AU1341" s="31"/>
      <c r="AV1341" s="31"/>
      <c r="AW1341" s="31"/>
      <c r="AX1341" s="31"/>
      <c r="AY1341" s="31"/>
      <c r="AZ1341" s="31"/>
      <c r="BA1341" s="31"/>
    </row>
    <row r="1342" spans="1:53" s="21" customFormat="1" ht="20.100000000000001" customHeight="1" x14ac:dyDescent="0.2">
      <c r="A1342" s="27" t="s">
        <v>126</v>
      </c>
      <c r="B1342" s="28" t="s">
        <v>259</v>
      </c>
      <c r="C1342" s="27" t="s">
        <v>788</v>
      </c>
      <c r="D1342" s="27" t="s">
        <v>1933</v>
      </c>
      <c r="E1342" s="27" t="s">
        <v>11130</v>
      </c>
      <c r="F1342" s="27" t="s">
        <v>5349</v>
      </c>
      <c r="G1342" s="27" t="s">
        <v>6929</v>
      </c>
      <c r="H1342" s="27" t="s">
        <v>6688</v>
      </c>
      <c r="I1342" s="29">
        <v>0</v>
      </c>
      <c r="J1342" s="27" t="s">
        <v>6520</v>
      </c>
      <c r="K1342" s="27" t="s">
        <v>11357</v>
      </c>
      <c r="L1342" s="27" t="s">
        <v>6731</v>
      </c>
      <c r="M1342" s="30" t="s">
        <v>6531</v>
      </c>
      <c r="N1342" s="27" t="s">
        <v>6732</v>
      </c>
      <c r="O1342" s="23">
        <v>0</v>
      </c>
      <c r="P1342" s="23">
        <v>0</v>
      </c>
      <c r="Q1342" s="23">
        <v>0</v>
      </c>
      <c r="R1342" s="24">
        <v>0</v>
      </c>
      <c r="S1342" s="25">
        <v>0</v>
      </c>
      <c r="T1342" s="32"/>
      <c r="U1342" s="22" t="str">
        <f>IFERROR(VLOOKUP(B1342,[1]Planilha1!$A$1:$B$34,2,FALSE),"Liberado")</f>
        <v>Liberado</v>
      </c>
      <c r="V1342" s="31"/>
      <c r="W1342" s="31"/>
      <c r="X1342" s="31"/>
      <c r="Y1342" s="31"/>
      <c r="Z1342" s="31"/>
      <c r="AA1342" s="31"/>
      <c r="AB1342" s="31"/>
      <c r="AC1342" s="31"/>
      <c r="AD1342" s="31"/>
      <c r="AE1342" s="31"/>
      <c r="AF1342" s="31"/>
      <c r="AG1342" s="31"/>
      <c r="AH1342" s="31"/>
      <c r="AI1342" s="31"/>
      <c r="AJ1342" s="31"/>
      <c r="AK1342" s="31"/>
      <c r="AL1342" s="31"/>
      <c r="AM1342" s="31"/>
      <c r="AN1342" s="31"/>
      <c r="AO1342" s="31"/>
      <c r="AP1342" s="31"/>
      <c r="AQ1342" s="31"/>
      <c r="AR1342" s="31"/>
      <c r="AS1342" s="31"/>
      <c r="AT1342" s="31"/>
      <c r="AU1342" s="31"/>
      <c r="AV1342" s="31"/>
      <c r="AW1342" s="31"/>
      <c r="AX1342" s="31"/>
      <c r="AY1342" s="31"/>
      <c r="AZ1342" s="31"/>
      <c r="BA1342" s="31"/>
    </row>
    <row r="1343" spans="1:53" s="21" customFormat="1" ht="20.100000000000001" customHeight="1" x14ac:dyDescent="0.2">
      <c r="A1343" s="27" t="s">
        <v>126</v>
      </c>
      <c r="B1343" s="28" t="s">
        <v>259</v>
      </c>
      <c r="C1343" s="27" t="s">
        <v>759</v>
      </c>
      <c r="D1343" s="27" t="s">
        <v>1995</v>
      </c>
      <c r="E1343" s="27" t="s">
        <v>7</v>
      </c>
      <c r="F1343" s="27" t="s">
        <v>6507</v>
      </c>
      <c r="G1343" s="27" t="s">
        <v>6999</v>
      </c>
      <c r="H1343" s="27" t="s">
        <v>6519</v>
      </c>
      <c r="I1343" s="29">
        <v>32000</v>
      </c>
      <c r="J1343" s="27" t="s">
        <v>6514</v>
      </c>
      <c r="K1343" s="27" t="s">
        <v>11712</v>
      </c>
      <c r="L1343" s="27" t="s">
        <v>7104</v>
      </c>
      <c r="M1343" s="30" t="s">
        <v>6531</v>
      </c>
      <c r="N1343" s="27" t="s">
        <v>11713</v>
      </c>
      <c r="O1343" s="23">
        <v>16018.27</v>
      </c>
      <c r="P1343" s="23">
        <v>0</v>
      </c>
      <c r="Q1343" s="23">
        <v>0</v>
      </c>
      <c r="R1343" s="24">
        <v>8969.26</v>
      </c>
      <c r="S1343" s="25">
        <v>0</v>
      </c>
      <c r="T1343" s="32"/>
      <c r="U1343" s="22" t="str">
        <f>IFERROR(VLOOKUP(B1343,[1]Planilha1!$A$1:$B$34,2,FALSE),"Liberado")</f>
        <v>Liberado</v>
      </c>
      <c r="V1343" s="31"/>
      <c r="W1343" s="31"/>
      <c r="X1343" s="31"/>
      <c r="Y1343" s="31"/>
      <c r="Z1343" s="31"/>
      <c r="AA1343" s="31"/>
      <c r="AB1343" s="31"/>
      <c r="AC1343" s="31"/>
      <c r="AD1343" s="31"/>
      <c r="AE1343" s="31"/>
      <c r="AF1343" s="31"/>
      <c r="AG1343" s="31"/>
      <c r="AH1343" s="31"/>
      <c r="AI1343" s="31"/>
      <c r="AJ1343" s="31"/>
      <c r="AK1343" s="31"/>
      <c r="AL1343" s="31"/>
      <c r="AM1343" s="31"/>
      <c r="AN1343" s="31"/>
      <c r="AO1343" s="31"/>
      <c r="AP1343" s="31"/>
      <c r="AQ1343" s="31"/>
      <c r="AR1343" s="31"/>
      <c r="AS1343" s="31"/>
      <c r="AT1343" s="31"/>
      <c r="AU1343" s="31"/>
      <c r="AV1343" s="31"/>
      <c r="AW1343" s="31"/>
      <c r="AX1343" s="31"/>
      <c r="AY1343" s="31"/>
      <c r="AZ1343" s="31"/>
      <c r="BA1343" s="31"/>
    </row>
    <row r="1344" spans="1:53" s="21" customFormat="1" ht="20.100000000000001" customHeight="1" x14ac:dyDescent="0.2">
      <c r="A1344" s="27" t="s">
        <v>126</v>
      </c>
      <c r="B1344" s="28" t="s">
        <v>259</v>
      </c>
      <c r="C1344" s="27" t="s">
        <v>808</v>
      </c>
      <c r="D1344" s="27" t="s">
        <v>2000</v>
      </c>
      <c r="E1344" s="27" t="s">
        <v>7</v>
      </c>
      <c r="F1344" s="27" t="s">
        <v>6507</v>
      </c>
      <c r="G1344" s="27" t="s">
        <v>7005</v>
      </c>
      <c r="H1344" s="27" t="s">
        <v>6667</v>
      </c>
      <c r="I1344" s="29">
        <v>32000</v>
      </c>
      <c r="J1344" s="27" t="s">
        <v>6514</v>
      </c>
      <c r="K1344" s="27" t="s">
        <v>11722</v>
      </c>
      <c r="L1344" s="27" t="s">
        <v>6664</v>
      </c>
      <c r="M1344" s="30">
        <v>42445</v>
      </c>
      <c r="N1344" s="27" t="s">
        <v>11723</v>
      </c>
      <c r="O1344" s="23">
        <v>0</v>
      </c>
      <c r="P1344" s="23">
        <v>0.01</v>
      </c>
      <c r="Q1344" s="23">
        <v>0</v>
      </c>
      <c r="R1344" s="24">
        <v>0</v>
      </c>
      <c r="S1344" s="25">
        <v>0</v>
      </c>
      <c r="T1344" s="32"/>
      <c r="U1344" s="22" t="str">
        <f>IFERROR(VLOOKUP(B1344,[1]Planilha1!$A$1:$B$34,2,FALSE),"Liberado")</f>
        <v>Liberado</v>
      </c>
      <c r="V1344" s="31"/>
      <c r="W1344" s="31"/>
      <c r="X1344" s="31"/>
      <c r="Y1344" s="31"/>
      <c r="Z1344" s="31"/>
      <c r="AA1344" s="31"/>
      <c r="AB1344" s="31"/>
      <c r="AC1344" s="31"/>
      <c r="AD1344" s="31"/>
      <c r="AE1344" s="31"/>
      <c r="AF1344" s="31"/>
      <c r="AG1344" s="31"/>
      <c r="AH1344" s="31"/>
      <c r="AI1344" s="31"/>
      <c r="AJ1344" s="31"/>
      <c r="AK1344" s="31"/>
      <c r="AL1344" s="31"/>
      <c r="AM1344" s="31"/>
      <c r="AN1344" s="31"/>
      <c r="AO1344" s="31"/>
      <c r="AP1344" s="31"/>
      <c r="AQ1344" s="31"/>
      <c r="AR1344" s="31"/>
      <c r="AS1344" s="31"/>
      <c r="AT1344" s="31"/>
      <c r="AU1344" s="31"/>
      <c r="AV1344" s="31"/>
      <c r="AW1344" s="31"/>
      <c r="AX1344" s="31"/>
      <c r="AY1344" s="31"/>
      <c r="AZ1344" s="31"/>
      <c r="BA1344" s="31"/>
    </row>
    <row r="1345" spans="1:53" s="21" customFormat="1" ht="20.100000000000001" customHeight="1" x14ac:dyDescent="0.2">
      <c r="A1345" s="27" t="s">
        <v>126</v>
      </c>
      <c r="B1345" s="28" t="s">
        <v>259</v>
      </c>
      <c r="C1345" s="27" t="s">
        <v>808</v>
      </c>
      <c r="D1345" s="27" t="s">
        <v>2002</v>
      </c>
      <c r="E1345" s="27" t="s">
        <v>7</v>
      </c>
      <c r="F1345" s="27" t="s">
        <v>6507</v>
      </c>
      <c r="G1345" s="27" t="s">
        <v>7007</v>
      </c>
      <c r="H1345" s="27" t="s">
        <v>7008</v>
      </c>
      <c r="I1345" s="29">
        <v>32000</v>
      </c>
      <c r="J1345" s="27" t="s">
        <v>6514</v>
      </c>
      <c r="K1345" s="27" t="s">
        <v>11725</v>
      </c>
      <c r="L1345" s="27" t="s">
        <v>11556</v>
      </c>
      <c r="M1345" s="30">
        <v>42584</v>
      </c>
      <c r="N1345" s="27" t="s">
        <v>6798</v>
      </c>
      <c r="O1345" s="23">
        <v>12687.01</v>
      </c>
      <c r="P1345" s="23">
        <v>0</v>
      </c>
      <c r="Q1345" s="23">
        <v>0</v>
      </c>
      <c r="R1345" s="24">
        <v>8969.5300000000007</v>
      </c>
      <c r="S1345" s="25">
        <v>0</v>
      </c>
      <c r="T1345" s="32"/>
      <c r="U1345" s="22" t="str">
        <f>IFERROR(VLOOKUP(B1345,[1]Planilha1!$A$1:$B$34,2,FALSE),"Liberado")</f>
        <v>Liberado</v>
      </c>
      <c r="V1345" s="31"/>
      <c r="W1345" s="31"/>
      <c r="X1345" s="31"/>
      <c r="Y1345" s="31"/>
      <c r="Z1345" s="31"/>
      <c r="AA1345" s="31"/>
      <c r="AB1345" s="31"/>
      <c r="AC1345" s="31"/>
      <c r="AD1345" s="31"/>
      <c r="AE1345" s="31"/>
      <c r="AF1345" s="31"/>
      <c r="AG1345" s="31"/>
      <c r="AH1345" s="31"/>
      <c r="AI1345" s="31"/>
      <c r="AJ1345" s="31"/>
      <c r="AK1345" s="31"/>
      <c r="AL1345" s="31"/>
      <c r="AM1345" s="31"/>
      <c r="AN1345" s="31"/>
      <c r="AO1345" s="31"/>
      <c r="AP1345" s="31"/>
      <c r="AQ1345" s="31"/>
      <c r="AR1345" s="31"/>
      <c r="AS1345" s="31"/>
      <c r="AT1345" s="31"/>
      <c r="AU1345" s="31"/>
      <c r="AV1345" s="31"/>
      <c r="AW1345" s="31"/>
      <c r="AX1345" s="31"/>
      <c r="AY1345" s="31"/>
      <c r="AZ1345" s="31"/>
      <c r="BA1345" s="31"/>
    </row>
    <row r="1346" spans="1:53" s="21" customFormat="1" ht="20.100000000000001" customHeight="1" x14ac:dyDescent="0.2">
      <c r="A1346" s="27" t="s">
        <v>126</v>
      </c>
      <c r="B1346" s="28" t="s">
        <v>259</v>
      </c>
      <c r="C1346" s="27" t="s">
        <v>1955</v>
      </c>
      <c r="D1346" s="27" t="s">
        <v>2095</v>
      </c>
      <c r="E1346" s="27" t="s">
        <v>7</v>
      </c>
      <c r="F1346" s="27" t="s">
        <v>6507</v>
      </c>
      <c r="G1346" s="27" t="s">
        <v>7177</v>
      </c>
      <c r="H1346" s="27" t="s">
        <v>7178</v>
      </c>
      <c r="I1346" s="29">
        <v>30000</v>
      </c>
      <c r="J1346" s="27" t="s">
        <v>6514</v>
      </c>
      <c r="K1346" s="27" t="s">
        <v>11860</v>
      </c>
      <c r="L1346" s="27" t="s">
        <v>11708</v>
      </c>
      <c r="M1346" s="30" t="s">
        <v>6531</v>
      </c>
      <c r="N1346" s="27" t="s">
        <v>7179</v>
      </c>
      <c r="O1346" s="23">
        <v>1785.4</v>
      </c>
      <c r="P1346" s="23">
        <v>0</v>
      </c>
      <c r="Q1346" s="23">
        <v>0</v>
      </c>
      <c r="R1346" s="24">
        <v>8183.06</v>
      </c>
      <c r="S1346" s="25">
        <v>0</v>
      </c>
      <c r="T1346" s="32"/>
      <c r="U1346" s="22" t="str">
        <f>IFERROR(VLOOKUP(B1346,[1]Planilha1!$A$1:$B$34,2,FALSE),"Liberado")</f>
        <v>Liberado</v>
      </c>
      <c r="V1346" s="31"/>
      <c r="W1346" s="31"/>
      <c r="X1346" s="31"/>
      <c r="Y1346" s="31"/>
      <c r="Z1346" s="31"/>
      <c r="AA1346" s="31"/>
      <c r="AB1346" s="31"/>
      <c r="AC1346" s="31"/>
      <c r="AD1346" s="31"/>
      <c r="AE1346" s="31"/>
      <c r="AF1346" s="31"/>
      <c r="AG1346" s="31"/>
      <c r="AH1346" s="31"/>
      <c r="AI1346" s="31"/>
      <c r="AJ1346" s="31"/>
      <c r="AK1346" s="31"/>
      <c r="AL1346" s="31"/>
      <c r="AM1346" s="31"/>
      <c r="AN1346" s="31"/>
      <c r="AO1346" s="31"/>
      <c r="AP1346" s="31"/>
      <c r="AQ1346" s="31"/>
      <c r="AR1346" s="31"/>
      <c r="AS1346" s="31"/>
      <c r="AT1346" s="31"/>
      <c r="AU1346" s="31"/>
      <c r="AV1346" s="31"/>
      <c r="AW1346" s="31"/>
      <c r="AX1346" s="31"/>
      <c r="AY1346" s="31"/>
      <c r="AZ1346" s="31"/>
      <c r="BA1346" s="31"/>
    </row>
    <row r="1347" spans="1:53" s="21" customFormat="1" ht="20.100000000000001" customHeight="1" x14ac:dyDescent="0.2">
      <c r="A1347" s="27" t="s">
        <v>126</v>
      </c>
      <c r="B1347" s="28" t="s">
        <v>259</v>
      </c>
      <c r="C1347" s="27" t="s">
        <v>772</v>
      </c>
      <c r="D1347" s="27" t="s">
        <v>2101</v>
      </c>
      <c r="E1347" s="27" t="s">
        <v>7</v>
      </c>
      <c r="F1347" s="27" t="s">
        <v>6507</v>
      </c>
      <c r="G1347" s="27" t="s">
        <v>7190</v>
      </c>
      <c r="H1347" s="27" t="s">
        <v>7191</v>
      </c>
      <c r="I1347" s="29">
        <v>30000</v>
      </c>
      <c r="J1347" s="27" t="s">
        <v>6514</v>
      </c>
      <c r="K1347" s="27" t="s">
        <v>11868</v>
      </c>
      <c r="L1347" s="27" t="s">
        <v>7280</v>
      </c>
      <c r="M1347" s="30">
        <v>42020</v>
      </c>
      <c r="N1347" s="27" t="s">
        <v>7192</v>
      </c>
      <c r="O1347" s="23">
        <v>15878.4</v>
      </c>
      <c r="P1347" s="23">
        <v>0</v>
      </c>
      <c r="Q1347" s="23">
        <v>0</v>
      </c>
      <c r="R1347" s="24">
        <v>7486</v>
      </c>
      <c r="S1347" s="25">
        <v>0</v>
      </c>
      <c r="T1347" s="32"/>
      <c r="U1347" s="22" t="str">
        <f>IFERROR(VLOOKUP(B1347,[1]Planilha1!$A$1:$B$34,2,FALSE),"Liberado")</f>
        <v>Liberado</v>
      </c>
      <c r="V1347" s="31"/>
      <c r="W1347" s="31"/>
      <c r="X1347" s="31"/>
      <c r="Y1347" s="31"/>
      <c r="Z1347" s="31"/>
      <c r="AA1347" s="31"/>
      <c r="AB1347" s="31"/>
      <c r="AC1347" s="31"/>
      <c r="AD1347" s="31"/>
      <c r="AE1347" s="31"/>
      <c r="AF1347" s="31"/>
      <c r="AG1347" s="31"/>
      <c r="AH1347" s="31"/>
      <c r="AI1347" s="31"/>
      <c r="AJ1347" s="31"/>
      <c r="AK1347" s="31"/>
      <c r="AL1347" s="31"/>
      <c r="AM1347" s="31"/>
      <c r="AN1347" s="31"/>
      <c r="AO1347" s="31"/>
      <c r="AP1347" s="31"/>
      <c r="AQ1347" s="31"/>
      <c r="AR1347" s="31"/>
      <c r="AS1347" s="31"/>
      <c r="AT1347" s="31"/>
      <c r="AU1347" s="31"/>
      <c r="AV1347" s="31"/>
      <c r="AW1347" s="31"/>
      <c r="AX1347" s="31"/>
      <c r="AY1347" s="31"/>
      <c r="AZ1347" s="31"/>
      <c r="BA1347" s="31"/>
    </row>
    <row r="1348" spans="1:53" s="21" customFormat="1" ht="20.100000000000001" customHeight="1" x14ac:dyDescent="0.2">
      <c r="A1348" s="27" t="s">
        <v>126</v>
      </c>
      <c r="B1348" s="28" t="s">
        <v>259</v>
      </c>
      <c r="C1348" s="27" t="s">
        <v>1955</v>
      </c>
      <c r="D1348" s="27" t="s">
        <v>2103</v>
      </c>
      <c r="E1348" s="27" t="s">
        <v>7</v>
      </c>
      <c r="F1348" s="27" t="s">
        <v>6507</v>
      </c>
      <c r="G1348" s="27" t="s">
        <v>7195</v>
      </c>
      <c r="H1348" s="27" t="s">
        <v>7196</v>
      </c>
      <c r="I1348" s="29">
        <v>260331.87</v>
      </c>
      <c r="J1348" s="27" t="s">
        <v>6514</v>
      </c>
      <c r="K1348" s="27" t="s">
        <v>7850</v>
      </c>
      <c r="L1348" s="27" t="s">
        <v>6684</v>
      </c>
      <c r="M1348" s="30">
        <v>41767</v>
      </c>
      <c r="N1348" s="27" t="s">
        <v>6798</v>
      </c>
      <c r="O1348" s="23">
        <v>76994.22</v>
      </c>
      <c r="P1348" s="23">
        <v>0</v>
      </c>
      <c r="Q1348" s="23">
        <v>0</v>
      </c>
      <c r="R1348" s="24">
        <v>0</v>
      </c>
      <c r="S1348" s="25">
        <v>0</v>
      </c>
      <c r="T1348" s="32"/>
      <c r="U1348" s="22" t="str">
        <f>IFERROR(VLOOKUP(B1348,[1]Planilha1!$A$1:$B$34,2,FALSE),"Liberado")</f>
        <v>Liberado</v>
      </c>
      <c r="V1348" s="31"/>
      <c r="W1348" s="31"/>
      <c r="X1348" s="31"/>
      <c r="Y1348" s="31"/>
      <c r="Z1348" s="31"/>
      <c r="AA1348" s="31"/>
      <c r="AB1348" s="31"/>
      <c r="AC1348" s="31"/>
      <c r="AD1348" s="31"/>
      <c r="AE1348" s="31"/>
      <c r="AF1348" s="31"/>
      <c r="AG1348" s="31"/>
      <c r="AH1348" s="31"/>
      <c r="AI1348" s="31"/>
      <c r="AJ1348" s="31"/>
      <c r="AK1348" s="31"/>
      <c r="AL1348" s="31"/>
      <c r="AM1348" s="31"/>
      <c r="AN1348" s="31"/>
      <c r="AO1348" s="31"/>
      <c r="AP1348" s="31"/>
      <c r="AQ1348" s="31"/>
      <c r="AR1348" s="31"/>
      <c r="AS1348" s="31"/>
      <c r="AT1348" s="31"/>
      <c r="AU1348" s="31"/>
      <c r="AV1348" s="31"/>
      <c r="AW1348" s="31"/>
      <c r="AX1348" s="31"/>
      <c r="AY1348" s="31"/>
      <c r="AZ1348" s="31"/>
      <c r="BA1348" s="31"/>
    </row>
    <row r="1349" spans="1:53" s="21" customFormat="1" ht="20.100000000000001" customHeight="1" x14ac:dyDescent="0.2">
      <c r="A1349" s="27" t="s">
        <v>126</v>
      </c>
      <c r="B1349" s="28" t="s">
        <v>259</v>
      </c>
      <c r="C1349" s="27" t="s">
        <v>1955</v>
      </c>
      <c r="D1349" s="27" t="s">
        <v>2110</v>
      </c>
      <c r="E1349" s="27" t="s">
        <v>7</v>
      </c>
      <c r="F1349" s="27" t="s">
        <v>6507</v>
      </c>
      <c r="G1349" s="27" t="s">
        <v>7208</v>
      </c>
      <c r="H1349" s="27" t="s">
        <v>7209</v>
      </c>
      <c r="I1349" s="29">
        <v>30000</v>
      </c>
      <c r="J1349" s="27" t="s">
        <v>6630</v>
      </c>
      <c r="K1349" s="27" t="s">
        <v>11880</v>
      </c>
      <c r="L1349" s="27" t="s">
        <v>6684</v>
      </c>
      <c r="M1349" s="30" t="s">
        <v>6531</v>
      </c>
      <c r="N1349" s="27" t="s">
        <v>7210</v>
      </c>
      <c r="O1349" s="23">
        <v>2567.1999999999998</v>
      </c>
      <c r="P1349" s="23">
        <v>4626.7700000000004</v>
      </c>
      <c r="Q1349" s="23">
        <v>0</v>
      </c>
      <c r="R1349" s="24">
        <v>7000</v>
      </c>
      <c r="S1349" s="25">
        <v>0</v>
      </c>
      <c r="T1349" s="32"/>
      <c r="U1349" s="22" t="str">
        <f>IFERROR(VLOOKUP(B1349,[1]Planilha1!$A$1:$B$34,2,FALSE),"Liberado")</f>
        <v>Liberado</v>
      </c>
      <c r="V1349" s="31"/>
      <c r="W1349" s="31"/>
      <c r="X1349" s="31"/>
      <c r="Y1349" s="31"/>
      <c r="Z1349" s="31"/>
      <c r="AA1349" s="31"/>
      <c r="AB1349" s="31"/>
      <c r="AC1349" s="31"/>
      <c r="AD1349" s="31"/>
      <c r="AE1349" s="31"/>
      <c r="AF1349" s="31"/>
      <c r="AG1349" s="31"/>
      <c r="AH1349" s="31"/>
      <c r="AI1349" s="31"/>
      <c r="AJ1349" s="31"/>
      <c r="AK1349" s="31"/>
      <c r="AL1349" s="31"/>
      <c r="AM1349" s="31"/>
      <c r="AN1349" s="31"/>
      <c r="AO1349" s="31"/>
      <c r="AP1349" s="31"/>
      <c r="AQ1349" s="31"/>
      <c r="AR1349" s="31"/>
      <c r="AS1349" s="31"/>
      <c r="AT1349" s="31"/>
      <c r="AU1349" s="31"/>
      <c r="AV1349" s="31"/>
      <c r="AW1349" s="31"/>
      <c r="AX1349" s="31"/>
      <c r="AY1349" s="31"/>
      <c r="AZ1349" s="31"/>
      <c r="BA1349" s="31"/>
    </row>
    <row r="1350" spans="1:53" s="21" customFormat="1" ht="20.100000000000001" customHeight="1" x14ac:dyDescent="0.2">
      <c r="A1350" s="40" t="s">
        <v>220</v>
      </c>
      <c r="B1350" s="41" t="s">
        <v>259</v>
      </c>
      <c r="C1350" s="14">
        <v>1</v>
      </c>
      <c r="D1350" s="40" t="s">
        <v>2230</v>
      </c>
      <c r="E1350" s="42" t="s">
        <v>2220</v>
      </c>
      <c r="F1350" s="43" t="s">
        <v>7389</v>
      </c>
      <c r="G1350" s="36" t="s">
        <v>7520</v>
      </c>
      <c r="H1350" s="40" t="s">
        <v>2230</v>
      </c>
      <c r="I1350" s="44">
        <v>109745.32</v>
      </c>
      <c r="J1350" s="40" t="s">
        <v>7391</v>
      </c>
      <c r="K1350" s="40" t="s">
        <v>7512</v>
      </c>
      <c r="L1350" s="40" t="s">
        <v>7393</v>
      </c>
      <c r="M1350" s="42" t="s">
        <v>40</v>
      </c>
      <c r="N1350" s="40" t="s">
        <v>7852</v>
      </c>
      <c r="O1350" s="23">
        <v>0</v>
      </c>
      <c r="P1350" s="23">
        <v>109745.32</v>
      </c>
      <c r="Q1350" s="23">
        <v>0</v>
      </c>
      <c r="R1350" s="24">
        <v>0</v>
      </c>
      <c r="S1350" s="25">
        <v>0</v>
      </c>
      <c r="T1350" s="32"/>
      <c r="U1350" s="22" t="str">
        <f>IFERROR(VLOOKUP(B1350,[1]Planilha1!$A$1:$B$34,2,FALSE),"Liberado")</f>
        <v>Liberado</v>
      </c>
      <c r="V1350" s="45"/>
      <c r="W1350" s="45"/>
      <c r="X1350" s="45"/>
      <c r="Y1350" s="45"/>
      <c r="Z1350" s="45"/>
      <c r="AA1350" s="45"/>
      <c r="AB1350" s="45"/>
      <c r="AC1350" s="45"/>
      <c r="AD1350" s="45"/>
      <c r="AE1350" s="45"/>
      <c r="AF1350" s="45"/>
      <c r="AG1350" s="45"/>
      <c r="AH1350" s="45"/>
      <c r="AI1350" s="45"/>
      <c r="AJ1350" s="45"/>
      <c r="AK1350" s="45"/>
      <c r="AL1350" s="45"/>
      <c r="AM1350" s="45"/>
      <c r="AN1350" s="45"/>
      <c r="AO1350" s="45"/>
      <c r="AP1350" s="45"/>
      <c r="AQ1350" s="45"/>
      <c r="AR1350" s="45"/>
      <c r="AS1350" s="45"/>
      <c r="AT1350" s="45"/>
      <c r="AU1350" s="45"/>
      <c r="AV1350" s="45"/>
      <c r="AW1350" s="45"/>
      <c r="AX1350" s="45"/>
      <c r="AY1350" s="45"/>
      <c r="AZ1350" s="45"/>
      <c r="BA1350" s="45"/>
    </row>
    <row r="1351" spans="1:53" s="21" customFormat="1" ht="20.100000000000001" customHeight="1" x14ac:dyDescent="0.2">
      <c r="A1351" s="12" t="s">
        <v>78</v>
      </c>
      <c r="B1351" s="18" t="s">
        <v>260</v>
      </c>
      <c r="C1351" s="12" t="s">
        <v>331</v>
      </c>
      <c r="D1351" s="12" t="s">
        <v>368</v>
      </c>
      <c r="E1351" s="19" t="s">
        <v>5</v>
      </c>
      <c r="F1351" s="19" t="s">
        <v>2434</v>
      </c>
      <c r="G1351" s="19" t="s">
        <v>2435</v>
      </c>
      <c r="H1351" s="12" t="s">
        <v>2436</v>
      </c>
      <c r="I1351" s="20">
        <v>10000</v>
      </c>
      <c r="J1351" s="12" t="s">
        <v>2264</v>
      </c>
      <c r="K1351" s="12" t="s">
        <v>2437</v>
      </c>
      <c r="L1351" s="12" t="s">
        <v>2447</v>
      </c>
      <c r="M1351" s="12"/>
      <c r="N1351" s="12" t="s">
        <v>7995</v>
      </c>
      <c r="O1351" s="20">
        <v>0</v>
      </c>
      <c r="P1351" s="20">
        <v>0</v>
      </c>
      <c r="Q1351" s="20">
        <v>0</v>
      </c>
      <c r="R1351" s="20">
        <v>0</v>
      </c>
      <c r="S1351" s="20">
        <v>640</v>
      </c>
      <c r="U1351" s="22" t="str">
        <f>IFERROR(VLOOKUP(B1351,[1]Planilha1!$A$1:$B$34,2,FALSE),"Liberado")</f>
        <v>Liberado</v>
      </c>
    </row>
    <row r="1352" spans="1:53" s="21" customFormat="1" ht="20.100000000000001" customHeight="1" x14ac:dyDescent="0.2">
      <c r="A1352" s="12" t="s">
        <v>78</v>
      </c>
      <c r="B1352" s="18" t="s">
        <v>260</v>
      </c>
      <c r="C1352" s="12" t="s">
        <v>397</v>
      </c>
      <c r="D1352" s="12" t="s">
        <v>8114</v>
      </c>
      <c r="E1352" s="19" t="s">
        <v>5</v>
      </c>
      <c r="F1352" s="19" t="s">
        <v>2434</v>
      </c>
      <c r="G1352" s="19" t="s">
        <v>8115</v>
      </c>
      <c r="H1352" s="12" t="s">
        <v>8116</v>
      </c>
      <c r="I1352" s="20">
        <v>10000</v>
      </c>
      <c r="J1352" s="12" t="s">
        <v>2270</v>
      </c>
      <c r="K1352" s="12" t="s">
        <v>8117</v>
      </c>
      <c r="L1352" s="12" t="s">
        <v>2260</v>
      </c>
      <c r="M1352" s="12"/>
      <c r="N1352" s="12" t="s">
        <v>8118</v>
      </c>
      <c r="O1352" s="20">
        <v>0</v>
      </c>
      <c r="P1352" s="20">
        <v>0</v>
      </c>
      <c r="Q1352" s="20">
        <v>0</v>
      </c>
      <c r="R1352" s="20">
        <v>0</v>
      </c>
      <c r="S1352" s="20">
        <v>120</v>
      </c>
      <c r="U1352" s="22" t="str">
        <f>IFERROR(VLOOKUP(B1352,[1]Planilha1!$A$1:$B$34,2,FALSE),"Liberado")</f>
        <v>Liberado</v>
      </c>
    </row>
    <row r="1353" spans="1:53" s="21" customFormat="1" ht="20.100000000000001" customHeight="1" x14ac:dyDescent="0.2">
      <c r="A1353" s="12" t="s">
        <v>78</v>
      </c>
      <c r="B1353" s="18" t="s">
        <v>260</v>
      </c>
      <c r="C1353" s="12" t="s">
        <v>397</v>
      </c>
      <c r="D1353" s="12" t="s">
        <v>8119</v>
      </c>
      <c r="E1353" s="19" t="s">
        <v>5</v>
      </c>
      <c r="F1353" s="19" t="s">
        <v>2273</v>
      </c>
      <c r="G1353" s="19" t="s">
        <v>8120</v>
      </c>
      <c r="H1353" s="12" t="s">
        <v>8116</v>
      </c>
      <c r="I1353" s="20">
        <v>25000</v>
      </c>
      <c r="J1353" s="12" t="s">
        <v>2270</v>
      </c>
      <c r="K1353" s="12" t="s">
        <v>8121</v>
      </c>
      <c r="L1353" s="12" t="s">
        <v>2260</v>
      </c>
      <c r="M1353" s="12"/>
      <c r="N1353" s="12" t="s">
        <v>8122</v>
      </c>
      <c r="O1353" s="20">
        <v>0</v>
      </c>
      <c r="P1353" s="20">
        <v>5000</v>
      </c>
      <c r="Q1353" s="20">
        <v>0</v>
      </c>
      <c r="R1353" s="20">
        <v>0</v>
      </c>
      <c r="S1353" s="20">
        <v>160</v>
      </c>
      <c r="U1353" s="22" t="str">
        <f>IFERROR(VLOOKUP(B1353,[1]Planilha1!$A$1:$B$34,2,FALSE),"Liberado")</f>
        <v>Liberado</v>
      </c>
    </row>
    <row r="1354" spans="1:53" s="21" customFormat="1" ht="20.100000000000001" customHeight="1" x14ac:dyDescent="0.2">
      <c r="A1354" s="12" t="s">
        <v>78</v>
      </c>
      <c r="B1354" s="18" t="s">
        <v>260</v>
      </c>
      <c r="C1354" s="12" t="s">
        <v>466</v>
      </c>
      <c r="D1354" s="12" t="s">
        <v>485</v>
      </c>
      <c r="E1354" s="19" t="s">
        <v>5</v>
      </c>
      <c r="F1354" s="19" t="s">
        <v>2244</v>
      </c>
      <c r="G1354" s="19" t="s">
        <v>2848</v>
      </c>
      <c r="H1354" s="12" t="s">
        <v>2849</v>
      </c>
      <c r="I1354" s="20">
        <v>35200</v>
      </c>
      <c r="J1354" s="12" t="s">
        <v>2264</v>
      </c>
      <c r="K1354" s="12" t="s">
        <v>2850</v>
      </c>
      <c r="L1354" s="12" t="s">
        <v>2334</v>
      </c>
      <c r="M1354" s="12"/>
      <c r="N1354" s="12" t="s">
        <v>8225</v>
      </c>
      <c r="O1354" s="20">
        <v>8000</v>
      </c>
      <c r="P1354" s="20">
        <v>0</v>
      </c>
      <c r="Q1354" s="20">
        <v>0</v>
      </c>
      <c r="R1354" s="20">
        <v>0</v>
      </c>
      <c r="S1354" s="20">
        <v>448</v>
      </c>
      <c r="U1354" s="22" t="str">
        <f>IFERROR(VLOOKUP(B1354,[1]Planilha1!$A$1:$B$34,2,FALSE),"Liberado")</f>
        <v>Liberado</v>
      </c>
    </row>
    <row r="1355" spans="1:53" s="21" customFormat="1" ht="20.100000000000001" customHeight="1" x14ac:dyDescent="0.2">
      <c r="A1355" s="12" t="s">
        <v>78</v>
      </c>
      <c r="B1355" s="18" t="s">
        <v>260</v>
      </c>
      <c r="C1355" s="12" t="s">
        <v>466</v>
      </c>
      <c r="D1355" s="12" t="s">
        <v>493</v>
      </c>
      <c r="E1355" s="19" t="s">
        <v>5</v>
      </c>
      <c r="F1355" s="19" t="s">
        <v>2872</v>
      </c>
      <c r="G1355" s="19" t="s">
        <v>2873</v>
      </c>
      <c r="H1355" s="12" t="s">
        <v>2874</v>
      </c>
      <c r="I1355" s="20">
        <v>6000</v>
      </c>
      <c r="J1355" s="12" t="s">
        <v>2264</v>
      </c>
      <c r="K1355" s="12" t="s">
        <v>2875</v>
      </c>
      <c r="L1355" s="12" t="s">
        <v>2249</v>
      </c>
      <c r="M1355" s="12"/>
      <c r="N1355" s="12" t="s">
        <v>2595</v>
      </c>
      <c r="O1355" s="20">
        <v>0</v>
      </c>
      <c r="P1355" s="20">
        <v>8000</v>
      </c>
      <c r="Q1355" s="20">
        <v>0</v>
      </c>
      <c r="R1355" s="20">
        <v>0</v>
      </c>
      <c r="S1355" s="20">
        <v>192</v>
      </c>
      <c r="U1355" s="22" t="str">
        <f>IFERROR(VLOOKUP(B1355,[1]Planilha1!$A$1:$B$34,2,FALSE),"Liberado")</f>
        <v>Liberado</v>
      </c>
    </row>
    <row r="1356" spans="1:53" s="21" customFormat="1" ht="20.100000000000001" customHeight="1" x14ac:dyDescent="0.2">
      <c r="A1356" s="12" t="s">
        <v>78</v>
      </c>
      <c r="B1356" s="18" t="s">
        <v>260</v>
      </c>
      <c r="C1356" s="12" t="s">
        <v>320</v>
      </c>
      <c r="D1356" s="12" t="s">
        <v>8298</v>
      </c>
      <c r="E1356" s="19" t="s">
        <v>5</v>
      </c>
      <c r="F1356" s="19" t="s">
        <v>14</v>
      </c>
      <c r="G1356" s="19" t="s">
        <v>8299</v>
      </c>
      <c r="H1356" s="12" t="s">
        <v>8300</v>
      </c>
      <c r="I1356" s="20">
        <v>20000</v>
      </c>
      <c r="J1356" s="12" t="s">
        <v>2270</v>
      </c>
      <c r="K1356" s="12" t="s">
        <v>8301</v>
      </c>
      <c r="L1356" s="12" t="s">
        <v>2288</v>
      </c>
      <c r="M1356" s="12" t="s">
        <v>8302</v>
      </c>
      <c r="N1356" s="12" t="s">
        <v>8303</v>
      </c>
      <c r="O1356" s="20">
        <v>0</v>
      </c>
      <c r="P1356" s="20">
        <v>8000</v>
      </c>
      <c r="Q1356" s="20">
        <v>0</v>
      </c>
      <c r="R1356" s="20">
        <v>0</v>
      </c>
      <c r="S1356" s="20">
        <v>0</v>
      </c>
      <c r="U1356" s="22" t="str">
        <f>IFERROR(VLOOKUP(B1356,[1]Planilha1!$A$1:$B$34,2,FALSE),"Liberado")</f>
        <v>Liberado</v>
      </c>
    </row>
    <row r="1357" spans="1:53" s="21" customFormat="1" ht="20.100000000000001" customHeight="1" x14ac:dyDescent="0.2">
      <c r="A1357" s="12" t="s">
        <v>78</v>
      </c>
      <c r="B1357" s="18" t="s">
        <v>260</v>
      </c>
      <c r="C1357" s="12" t="s">
        <v>1893</v>
      </c>
      <c r="D1357" s="12" t="s">
        <v>8304</v>
      </c>
      <c r="E1357" s="19" t="s">
        <v>5</v>
      </c>
      <c r="F1357" s="19" t="s">
        <v>2255</v>
      </c>
      <c r="G1357" s="19" t="s">
        <v>8305</v>
      </c>
      <c r="H1357" s="12" t="s">
        <v>4869</v>
      </c>
      <c r="I1357" s="20">
        <v>37480</v>
      </c>
      <c r="J1357" s="12" t="s">
        <v>2264</v>
      </c>
      <c r="K1357" s="12" t="s">
        <v>8306</v>
      </c>
      <c r="L1357" s="12" t="s">
        <v>2288</v>
      </c>
      <c r="M1357" s="12" t="s">
        <v>8307</v>
      </c>
      <c r="N1357" s="12" t="s">
        <v>2438</v>
      </c>
      <c r="O1357" s="20">
        <v>0</v>
      </c>
      <c r="P1357" s="20">
        <v>8000</v>
      </c>
      <c r="Q1357" s="20">
        <v>0</v>
      </c>
      <c r="R1357" s="20">
        <v>0</v>
      </c>
      <c r="S1357" s="20">
        <v>0</v>
      </c>
      <c r="U1357" s="22" t="str">
        <f>IFERROR(VLOOKUP(B1357,[1]Planilha1!$A$1:$B$34,2,FALSE),"Liberado")</f>
        <v>Liberado</v>
      </c>
    </row>
    <row r="1358" spans="1:53" s="21" customFormat="1" ht="20.100000000000001" customHeight="1" x14ac:dyDescent="0.2">
      <c r="A1358" s="12" t="s">
        <v>78</v>
      </c>
      <c r="B1358" s="18" t="s">
        <v>260</v>
      </c>
      <c r="C1358" s="12" t="s">
        <v>649</v>
      </c>
      <c r="D1358" s="12" t="s">
        <v>657</v>
      </c>
      <c r="E1358" s="19" t="s">
        <v>5</v>
      </c>
      <c r="F1358" s="19" t="s">
        <v>2434</v>
      </c>
      <c r="G1358" s="19" t="s">
        <v>3400</v>
      </c>
      <c r="H1358" s="12" t="s">
        <v>3401</v>
      </c>
      <c r="I1358" s="20">
        <v>12740.1</v>
      </c>
      <c r="J1358" s="12" t="s">
        <v>2247</v>
      </c>
      <c r="K1358" s="12" t="s">
        <v>3402</v>
      </c>
      <c r="L1358" s="12" t="s">
        <v>2249</v>
      </c>
      <c r="M1358" s="12"/>
      <c r="N1358" s="12" t="s">
        <v>3403</v>
      </c>
      <c r="O1358" s="20">
        <v>0</v>
      </c>
      <c r="P1358" s="20">
        <v>12740</v>
      </c>
      <c r="Q1358" s="20">
        <v>0</v>
      </c>
      <c r="R1358" s="20">
        <v>0</v>
      </c>
      <c r="S1358" s="20">
        <v>520</v>
      </c>
      <c r="U1358" s="22" t="str">
        <f>IFERROR(VLOOKUP(B1358,[1]Planilha1!$A$1:$B$34,2,FALSE),"Liberado")</f>
        <v>Liberado</v>
      </c>
    </row>
    <row r="1359" spans="1:53" s="21" customFormat="1" ht="20.100000000000001" customHeight="1" x14ac:dyDescent="0.2">
      <c r="A1359" s="12" t="s">
        <v>78</v>
      </c>
      <c r="B1359" s="18" t="s">
        <v>260</v>
      </c>
      <c r="C1359" s="12" t="s">
        <v>323</v>
      </c>
      <c r="D1359" s="12" t="s">
        <v>663</v>
      </c>
      <c r="E1359" s="19" t="s">
        <v>5</v>
      </c>
      <c r="F1359" s="19" t="s">
        <v>2244</v>
      </c>
      <c r="G1359" s="19" t="s">
        <v>3422</v>
      </c>
      <c r="H1359" s="12" t="s">
        <v>2581</v>
      </c>
      <c r="I1359" s="20">
        <v>15000</v>
      </c>
      <c r="J1359" s="12" t="s">
        <v>2264</v>
      </c>
      <c r="K1359" s="12" t="s">
        <v>3423</v>
      </c>
      <c r="L1359" s="12" t="s">
        <v>2334</v>
      </c>
      <c r="M1359" s="12"/>
      <c r="N1359" s="12" t="s">
        <v>8225</v>
      </c>
      <c r="O1359" s="20">
        <v>10000</v>
      </c>
      <c r="P1359" s="20">
        <v>0</v>
      </c>
      <c r="Q1359" s="20">
        <v>0</v>
      </c>
      <c r="R1359" s="20">
        <v>0</v>
      </c>
      <c r="S1359" s="20">
        <v>608</v>
      </c>
      <c r="U1359" s="22" t="str">
        <f>IFERROR(VLOOKUP(B1359,[1]Planilha1!$A$1:$B$34,2,FALSE),"Liberado")</f>
        <v>Liberado</v>
      </c>
    </row>
    <row r="1360" spans="1:53" s="21" customFormat="1" ht="20.100000000000001" customHeight="1" x14ac:dyDescent="0.2">
      <c r="A1360" s="12" t="s">
        <v>78</v>
      </c>
      <c r="B1360" s="18" t="s">
        <v>260</v>
      </c>
      <c r="C1360" s="12" t="s">
        <v>331</v>
      </c>
      <c r="D1360" s="12" t="s">
        <v>1202</v>
      </c>
      <c r="E1360" s="19" t="s">
        <v>5</v>
      </c>
      <c r="F1360" s="19" t="s">
        <v>2244</v>
      </c>
      <c r="G1360" s="19" t="s">
        <v>4861</v>
      </c>
      <c r="H1360" s="12" t="s">
        <v>2436</v>
      </c>
      <c r="I1360" s="20">
        <v>10000</v>
      </c>
      <c r="J1360" s="12" t="s">
        <v>2264</v>
      </c>
      <c r="K1360" s="12" t="s">
        <v>4862</v>
      </c>
      <c r="L1360" s="12" t="s">
        <v>2266</v>
      </c>
      <c r="M1360" s="12"/>
      <c r="N1360" s="12" t="s">
        <v>4863</v>
      </c>
      <c r="O1360" s="23">
        <v>0</v>
      </c>
      <c r="P1360" s="23">
        <v>12000</v>
      </c>
      <c r="Q1360" s="23">
        <v>0</v>
      </c>
      <c r="R1360" s="24">
        <v>0</v>
      </c>
      <c r="S1360" s="25">
        <v>1920</v>
      </c>
      <c r="U1360" s="22" t="str">
        <f>IFERROR(VLOOKUP(B1360,[1]Planilha1!$A$1:$B$34,2,FALSE),"Liberado")</f>
        <v>Liberado</v>
      </c>
    </row>
    <row r="1361" spans="1:21" s="21" customFormat="1" ht="20.100000000000001" customHeight="1" x14ac:dyDescent="0.2">
      <c r="A1361" s="12" t="s">
        <v>78</v>
      </c>
      <c r="B1361" s="18" t="s">
        <v>260</v>
      </c>
      <c r="C1361" s="12" t="s">
        <v>331</v>
      </c>
      <c r="D1361" s="12" t="s">
        <v>1203</v>
      </c>
      <c r="E1361" s="19" t="s">
        <v>5</v>
      </c>
      <c r="F1361" s="19" t="s">
        <v>2928</v>
      </c>
      <c r="G1361" s="19" t="s">
        <v>4864</v>
      </c>
      <c r="H1361" s="12" t="s">
        <v>4865</v>
      </c>
      <c r="I1361" s="20">
        <v>26607.919999999998</v>
      </c>
      <c r="J1361" s="12" t="s">
        <v>2264</v>
      </c>
      <c r="K1361" s="12" t="s">
        <v>4866</v>
      </c>
      <c r="L1361" s="12" t="s">
        <v>2349</v>
      </c>
      <c r="M1361" s="12"/>
      <c r="N1361" s="12" t="s">
        <v>4867</v>
      </c>
      <c r="O1361" s="23">
        <v>4312</v>
      </c>
      <c r="P1361" s="23">
        <v>0</v>
      </c>
      <c r="Q1361" s="23">
        <v>0</v>
      </c>
      <c r="R1361" s="24">
        <v>-4312</v>
      </c>
      <c r="S1361" s="25">
        <v>960</v>
      </c>
      <c r="U1361" s="22" t="str">
        <f>IFERROR(VLOOKUP(B1361,[1]Planilha1!$A$1:$B$34,2,FALSE),"Liberado")</f>
        <v>Liberado</v>
      </c>
    </row>
    <row r="1362" spans="1:21" s="21" customFormat="1" ht="20.100000000000001" customHeight="1" x14ac:dyDescent="0.2">
      <c r="A1362" s="12" t="s">
        <v>78</v>
      </c>
      <c r="B1362" s="18" t="s">
        <v>260</v>
      </c>
      <c r="C1362" s="12" t="s">
        <v>331</v>
      </c>
      <c r="D1362" s="12" t="s">
        <v>1204</v>
      </c>
      <c r="E1362" s="19" t="s">
        <v>5</v>
      </c>
      <c r="F1362" s="19" t="s">
        <v>2273</v>
      </c>
      <c r="G1362" s="19" t="s">
        <v>4868</v>
      </c>
      <c r="H1362" s="12" t="s">
        <v>4869</v>
      </c>
      <c r="I1362" s="20">
        <v>30000</v>
      </c>
      <c r="J1362" s="12" t="s">
        <v>2264</v>
      </c>
      <c r="K1362" s="12" t="s">
        <v>4870</v>
      </c>
      <c r="L1362" s="12" t="s">
        <v>2349</v>
      </c>
      <c r="M1362" s="12"/>
      <c r="N1362" s="12" t="s">
        <v>4871</v>
      </c>
      <c r="O1362" s="23">
        <v>12000</v>
      </c>
      <c r="P1362" s="23">
        <v>0</v>
      </c>
      <c r="Q1362" s="23">
        <v>0</v>
      </c>
      <c r="R1362" s="24">
        <v>-12000</v>
      </c>
      <c r="S1362" s="25">
        <v>960</v>
      </c>
      <c r="U1362" s="22" t="str">
        <f>IFERROR(VLOOKUP(B1362,[1]Planilha1!$A$1:$B$34,2,FALSE),"Liberado")</f>
        <v>Liberado</v>
      </c>
    </row>
    <row r="1363" spans="1:21" s="21" customFormat="1" ht="20.100000000000001" customHeight="1" x14ac:dyDescent="0.2">
      <c r="A1363" s="12" t="s">
        <v>78</v>
      </c>
      <c r="B1363" s="18" t="s">
        <v>260</v>
      </c>
      <c r="C1363" s="12" t="s">
        <v>331</v>
      </c>
      <c r="D1363" s="12" t="s">
        <v>1205</v>
      </c>
      <c r="E1363" s="19" t="s">
        <v>5</v>
      </c>
      <c r="F1363" s="19" t="s">
        <v>2244</v>
      </c>
      <c r="G1363" s="19" t="s">
        <v>4872</v>
      </c>
      <c r="H1363" s="12" t="s">
        <v>4869</v>
      </c>
      <c r="I1363" s="20">
        <v>31520</v>
      </c>
      <c r="J1363" s="12" t="s">
        <v>2264</v>
      </c>
      <c r="K1363" s="12" t="s">
        <v>2512</v>
      </c>
      <c r="L1363" s="12" t="s">
        <v>3329</v>
      </c>
      <c r="M1363" s="12"/>
      <c r="N1363" s="12" t="s">
        <v>2342</v>
      </c>
      <c r="O1363" s="23">
        <v>3000</v>
      </c>
      <c r="P1363" s="23">
        <v>0</v>
      </c>
      <c r="Q1363" s="23">
        <v>0</v>
      </c>
      <c r="R1363" s="24">
        <v>0</v>
      </c>
      <c r="S1363" s="25">
        <v>896</v>
      </c>
      <c r="U1363" s="22" t="str">
        <f>IFERROR(VLOOKUP(B1363,[1]Planilha1!$A$1:$B$34,2,FALSE),"Liberado")</f>
        <v>Liberado</v>
      </c>
    </row>
    <row r="1364" spans="1:21" s="21" customFormat="1" ht="20.100000000000001" customHeight="1" x14ac:dyDescent="0.2">
      <c r="A1364" s="12" t="s">
        <v>78</v>
      </c>
      <c r="B1364" s="18" t="s">
        <v>260</v>
      </c>
      <c r="C1364" s="12" t="s">
        <v>331</v>
      </c>
      <c r="D1364" s="12" t="s">
        <v>1206</v>
      </c>
      <c r="E1364" s="19" t="s">
        <v>5</v>
      </c>
      <c r="F1364" s="19" t="s">
        <v>2273</v>
      </c>
      <c r="G1364" s="19" t="s">
        <v>4873</v>
      </c>
      <c r="H1364" s="12" t="s">
        <v>4869</v>
      </c>
      <c r="I1364" s="20">
        <v>9000</v>
      </c>
      <c r="J1364" s="12" t="s">
        <v>2264</v>
      </c>
      <c r="K1364" s="12" t="s">
        <v>4874</v>
      </c>
      <c r="L1364" s="12" t="s">
        <v>2260</v>
      </c>
      <c r="M1364" s="12"/>
      <c r="N1364" s="12" t="s">
        <v>2342</v>
      </c>
      <c r="O1364" s="23">
        <v>0</v>
      </c>
      <c r="P1364" s="23">
        <v>0</v>
      </c>
      <c r="Q1364" s="23">
        <v>0</v>
      </c>
      <c r="R1364" s="24">
        <v>0</v>
      </c>
      <c r="S1364" s="25">
        <v>672</v>
      </c>
      <c r="U1364" s="22" t="str">
        <f>IFERROR(VLOOKUP(B1364,[1]Planilha1!$A$1:$B$34,2,FALSE),"Liberado")</f>
        <v>Liberado</v>
      </c>
    </row>
    <row r="1365" spans="1:21" s="21" customFormat="1" ht="20.100000000000001" customHeight="1" x14ac:dyDescent="0.2">
      <c r="A1365" s="12" t="s">
        <v>78</v>
      </c>
      <c r="B1365" s="18" t="s">
        <v>260</v>
      </c>
      <c r="C1365" s="12" t="s">
        <v>331</v>
      </c>
      <c r="D1365" s="12" t="s">
        <v>1207</v>
      </c>
      <c r="E1365" s="19" t="s">
        <v>5</v>
      </c>
      <c r="F1365" s="19" t="s">
        <v>2273</v>
      </c>
      <c r="G1365" s="19" t="s">
        <v>4875</v>
      </c>
      <c r="H1365" s="12" t="s">
        <v>4869</v>
      </c>
      <c r="I1365" s="20">
        <v>15000</v>
      </c>
      <c r="J1365" s="12" t="s">
        <v>2264</v>
      </c>
      <c r="K1365" s="12" t="s">
        <v>4876</v>
      </c>
      <c r="L1365" s="12" t="s">
        <v>2266</v>
      </c>
      <c r="M1365" s="12"/>
      <c r="N1365" s="12" t="s">
        <v>2438</v>
      </c>
      <c r="O1365" s="23">
        <v>0</v>
      </c>
      <c r="P1365" s="23">
        <v>8000</v>
      </c>
      <c r="Q1365" s="23">
        <v>0</v>
      </c>
      <c r="R1365" s="24">
        <v>0</v>
      </c>
      <c r="S1365" s="25">
        <v>544</v>
      </c>
      <c r="U1365" s="22" t="str">
        <f>IFERROR(VLOOKUP(B1365,[1]Planilha1!$A$1:$B$34,2,FALSE),"Liberado")</f>
        <v>Liberado</v>
      </c>
    </row>
    <row r="1366" spans="1:21" s="21" customFormat="1" ht="20.100000000000001" customHeight="1" x14ac:dyDescent="0.2">
      <c r="A1366" s="12" t="s">
        <v>78</v>
      </c>
      <c r="B1366" s="18" t="s">
        <v>260</v>
      </c>
      <c r="C1366" s="12" t="s">
        <v>331</v>
      </c>
      <c r="D1366" s="12" t="s">
        <v>9491</v>
      </c>
      <c r="E1366" s="19" t="s">
        <v>5</v>
      </c>
      <c r="F1366" s="19" t="s">
        <v>2273</v>
      </c>
      <c r="G1366" s="19" t="s">
        <v>9492</v>
      </c>
      <c r="H1366" s="12" t="s">
        <v>4869</v>
      </c>
      <c r="I1366" s="20">
        <v>35000</v>
      </c>
      <c r="J1366" s="12" t="s">
        <v>2264</v>
      </c>
      <c r="K1366" s="12" t="s">
        <v>2446</v>
      </c>
      <c r="L1366" s="12" t="s">
        <v>8183</v>
      </c>
      <c r="M1366" s="12"/>
      <c r="N1366" s="12" t="s">
        <v>2342</v>
      </c>
      <c r="O1366" s="23">
        <v>5000</v>
      </c>
      <c r="P1366" s="23">
        <v>0</v>
      </c>
      <c r="Q1366" s="23">
        <v>0</v>
      </c>
      <c r="R1366" s="24">
        <v>0</v>
      </c>
      <c r="S1366" s="25">
        <v>0</v>
      </c>
      <c r="U1366" s="22" t="str">
        <f>IFERROR(VLOOKUP(B1366,[1]Planilha1!$A$1:$B$34,2,FALSE),"Liberado")</f>
        <v>Liberado</v>
      </c>
    </row>
    <row r="1367" spans="1:21" s="21" customFormat="1" ht="20.100000000000001" customHeight="1" x14ac:dyDescent="0.2">
      <c r="A1367" s="12" t="s">
        <v>78</v>
      </c>
      <c r="B1367" s="18" t="s">
        <v>260</v>
      </c>
      <c r="C1367" s="12" t="s">
        <v>397</v>
      </c>
      <c r="D1367" s="12" t="s">
        <v>9493</v>
      </c>
      <c r="E1367" s="19" t="s">
        <v>5</v>
      </c>
      <c r="F1367" s="19" t="s">
        <v>2434</v>
      </c>
      <c r="G1367" s="19" t="s">
        <v>9494</v>
      </c>
      <c r="H1367" s="12" t="s">
        <v>9495</v>
      </c>
      <c r="I1367" s="20">
        <v>20513.86</v>
      </c>
      <c r="J1367" s="12" t="s">
        <v>2270</v>
      </c>
      <c r="K1367" s="12" t="s">
        <v>9496</v>
      </c>
      <c r="L1367" s="12" t="s">
        <v>2330</v>
      </c>
      <c r="M1367" s="12"/>
      <c r="N1367" s="12" t="s">
        <v>9497</v>
      </c>
      <c r="O1367" s="23">
        <v>0</v>
      </c>
      <c r="P1367" s="23">
        <v>0</v>
      </c>
      <c r="Q1367" s="23">
        <v>0</v>
      </c>
      <c r="R1367" s="24">
        <v>0</v>
      </c>
      <c r="S1367" s="25">
        <v>80</v>
      </c>
      <c r="U1367" s="22" t="str">
        <f>IFERROR(VLOOKUP(B1367,[1]Planilha1!$A$1:$B$34,2,FALSE),"Liberado")</f>
        <v>Liberado</v>
      </c>
    </row>
    <row r="1368" spans="1:21" s="21" customFormat="1" ht="20.100000000000001" customHeight="1" x14ac:dyDescent="0.2">
      <c r="A1368" s="12" t="s">
        <v>78</v>
      </c>
      <c r="B1368" s="18" t="s">
        <v>260</v>
      </c>
      <c r="C1368" s="12" t="s">
        <v>427</v>
      </c>
      <c r="D1368" s="12" t="s">
        <v>1208</v>
      </c>
      <c r="E1368" s="19" t="s">
        <v>5</v>
      </c>
      <c r="F1368" s="19" t="s">
        <v>2273</v>
      </c>
      <c r="G1368" s="19" t="s">
        <v>4877</v>
      </c>
      <c r="H1368" s="12" t="s">
        <v>4878</v>
      </c>
      <c r="I1368" s="20">
        <v>31520</v>
      </c>
      <c r="J1368" s="12" t="s">
        <v>2270</v>
      </c>
      <c r="K1368" s="12" t="s">
        <v>4879</v>
      </c>
      <c r="L1368" s="12" t="s">
        <v>2515</v>
      </c>
      <c r="M1368" s="12"/>
      <c r="N1368" s="12" t="s">
        <v>9498</v>
      </c>
      <c r="O1368" s="23">
        <v>6843.92</v>
      </c>
      <c r="P1368" s="23">
        <v>0</v>
      </c>
      <c r="Q1368" s="23">
        <v>0</v>
      </c>
      <c r="R1368" s="24">
        <v>6843.92</v>
      </c>
      <c r="S1368" s="25">
        <v>1610.64</v>
      </c>
      <c r="U1368" s="22" t="str">
        <f>IFERROR(VLOOKUP(B1368,[1]Planilha1!$A$1:$B$34,2,FALSE),"Liberado")</f>
        <v>Liberado</v>
      </c>
    </row>
    <row r="1369" spans="1:21" s="21" customFormat="1" ht="20.100000000000001" customHeight="1" x14ac:dyDescent="0.2">
      <c r="A1369" s="12" t="s">
        <v>78</v>
      </c>
      <c r="B1369" s="18" t="s">
        <v>260</v>
      </c>
      <c r="C1369" s="12" t="s">
        <v>427</v>
      </c>
      <c r="D1369" s="12" t="s">
        <v>1209</v>
      </c>
      <c r="E1369" s="19" t="s">
        <v>5</v>
      </c>
      <c r="F1369" s="19" t="s">
        <v>2273</v>
      </c>
      <c r="G1369" s="19" t="s">
        <v>4880</v>
      </c>
      <c r="H1369" s="12" t="s">
        <v>4804</v>
      </c>
      <c r="I1369" s="20">
        <v>30000</v>
      </c>
      <c r="J1369" s="12" t="s">
        <v>2264</v>
      </c>
      <c r="K1369" s="12" t="s">
        <v>9499</v>
      </c>
      <c r="L1369" s="12" t="s">
        <v>2249</v>
      </c>
      <c r="M1369" s="12"/>
      <c r="N1369" s="12" t="s">
        <v>2595</v>
      </c>
      <c r="O1369" s="23">
        <v>0</v>
      </c>
      <c r="P1369" s="23">
        <v>8000</v>
      </c>
      <c r="Q1369" s="23">
        <v>0</v>
      </c>
      <c r="R1369" s="24">
        <v>0</v>
      </c>
      <c r="S1369" s="25">
        <v>440</v>
      </c>
      <c r="U1369" s="22" t="str">
        <f>IFERROR(VLOOKUP(B1369,[1]Planilha1!$A$1:$B$34,2,FALSE),"Liberado")</f>
        <v>Liberado</v>
      </c>
    </row>
    <row r="1370" spans="1:21" s="21" customFormat="1" ht="20.100000000000001" customHeight="1" x14ac:dyDescent="0.2">
      <c r="A1370" s="12" t="s">
        <v>78</v>
      </c>
      <c r="B1370" s="18" t="s">
        <v>260</v>
      </c>
      <c r="C1370" s="12" t="s">
        <v>318</v>
      </c>
      <c r="D1370" s="12" t="s">
        <v>1210</v>
      </c>
      <c r="E1370" s="19" t="s">
        <v>5</v>
      </c>
      <c r="F1370" s="19" t="s">
        <v>2273</v>
      </c>
      <c r="G1370" s="19" t="s">
        <v>4881</v>
      </c>
      <c r="H1370" s="12" t="s">
        <v>2849</v>
      </c>
      <c r="I1370" s="20">
        <v>20000</v>
      </c>
      <c r="J1370" s="12" t="s">
        <v>2264</v>
      </c>
      <c r="K1370" s="12" t="s">
        <v>4882</v>
      </c>
      <c r="L1370" s="12" t="s">
        <v>2334</v>
      </c>
      <c r="M1370" s="12"/>
      <c r="N1370" s="12" t="s">
        <v>4890</v>
      </c>
      <c r="O1370" s="23">
        <v>0</v>
      </c>
      <c r="P1370" s="23">
        <v>0</v>
      </c>
      <c r="Q1370" s="23">
        <v>0</v>
      </c>
      <c r="R1370" s="24">
        <v>0</v>
      </c>
      <c r="S1370" s="25">
        <v>320</v>
      </c>
      <c r="U1370" s="22" t="str">
        <f>IFERROR(VLOOKUP(B1370,[1]Planilha1!$A$1:$B$34,2,FALSE),"Liberado")</f>
        <v>Liberado</v>
      </c>
    </row>
    <row r="1371" spans="1:21" s="21" customFormat="1" ht="20.100000000000001" customHeight="1" x14ac:dyDescent="0.2">
      <c r="A1371" s="12" t="s">
        <v>78</v>
      </c>
      <c r="B1371" s="18" t="s">
        <v>260</v>
      </c>
      <c r="C1371" s="12" t="s">
        <v>318</v>
      </c>
      <c r="D1371" s="12" t="s">
        <v>9500</v>
      </c>
      <c r="E1371" s="19" t="s">
        <v>5</v>
      </c>
      <c r="F1371" s="19" t="s">
        <v>2273</v>
      </c>
      <c r="G1371" s="19" t="s">
        <v>9501</v>
      </c>
      <c r="H1371" s="12" t="s">
        <v>2849</v>
      </c>
      <c r="I1371" s="20">
        <v>5000</v>
      </c>
      <c r="J1371" s="12" t="s">
        <v>2264</v>
      </c>
      <c r="K1371" s="12" t="s">
        <v>9502</v>
      </c>
      <c r="L1371" s="12" t="s">
        <v>3329</v>
      </c>
      <c r="M1371" s="12"/>
      <c r="N1371" s="12" t="s">
        <v>9455</v>
      </c>
      <c r="O1371" s="23">
        <v>5000</v>
      </c>
      <c r="P1371" s="23">
        <v>0</v>
      </c>
      <c r="Q1371" s="23">
        <v>0</v>
      </c>
      <c r="R1371" s="24">
        <v>0</v>
      </c>
      <c r="S1371" s="25">
        <v>192</v>
      </c>
      <c r="U1371" s="22" t="str">
        <f>IFERROR(VLOOKUP(B1371,[1]Planilha1!$A$1:$B$34,2,FALSE),"Liberado")</f>
        <v>Liberado</v>
      </c>
    </row>
    <row r="1372" spans="1:21" s="21" customFormat="1" ht="20.100000000000001" customHeight="1" x14ac:dyDescent="0.2">
      <c r="A1372" s="12" t="s">
        <v>78</v>
      </c>
      <c r="B1372" s="18" t="s">
        <v>260</v>
      </c>
      <c r="C1372" s="12" t="s">
        <v>1893</v>
      </c>
      <c r="D1372" s="12" t="s">
        <v>9503</v>
      </c>
      <c r="E1372" s="19" t="s">
        <v>5</v>
      </c>
      <c r="F1372" s="19" t="s">
        <v>8</v>
      </c>
      <c r="G1372" s="19" t="s">
        <v>9504</v>
      </c>
      <c r="H1372" s="12" t="s">
        <v>4804</v>
      </c>
      <c r="I1372" s="20">
        <v>100000</v>
      </c>
      <c r="J1372" s="12" t="s">
        <v>2264</v>
      </c>
      <c r="K1372" s="12" t="s">
        <v>9505</v>
      </c>
      <c r="L1372" s="12" t="s">
        <v>6531</v>
      </c>
      <c r="M1372" s="12"/>
      <c r="N1372" s="12" t="s">
        <v>2438</v>
      </c>
      <c r="O1372" s="23">
        <v>0</v>
      </c>
      <c r="P1372" s="23">
        <v>15000</v>
      </c>
      <c r="Q1372" s="23">
        <v>0</v>
      </c>
      <c r="R1372" s="24">
        <v>0</v>
      </c>
      <c r="S1372" s="25">
        <v>80</v>
      </c>
      <c r="U1372" s="22" t="str">
        <f>IFERROR(VLOOKUP(B1372,[1]Planilha1!$A$1:$B$34,2,FALSE),"Liberado")</f>
        <v>Liberado</v>
      </c>
    </row>
    <row r="1373" spans="1:21" s="21" customFormat="1" ht="20.100000000000001" customHeight="1" x14ac:dyDescent="0.2">
      <c r="A1373" s="12" t="s">
        <v>78</v>
      </c>
      <c r="B1373" s="18" t="s">
        <v>260</v>
      </c>
      <c r="C1373" s="12" t="s">
        <v>1893</v>
      </c>
      <c r="D1373" s="12" t="s">
        <v>9506</v>
      </c>
      <c r="E1373" s="19" t="s">
        <v>5</v>
      </c>
      <c r="F1373" s="19" t="s">
        <v>2273</v>
      </c>
      <c r="G1373" s="19" t="s">
        <v>9507</v>
      </c>
      <c r="H1373" s="12" t="s">
        <v>2849</v>
      </c>
      <c r="I1373" s="20">
        <v>10000</v>
      </c>
      <c r="J1373" s="12" t="s">
        <v>2264</v>
      </c>
      <c r="K1373" s="12" t="s">
        <v>2446</v>
      </c>
      <c r="L1373" s="12" t="s">
        <v>2288</v>
      </c>
      <c r="M1373" s="12"/>
      <c r="N1373" s="12" t="s">
        <v>2438</v>
      </c>
      <c r="O1373" s="23">
        <v>0</v>
      </c>
      <c r="P1373" s="23">
        <v>8000</v>
      </c>
      <c r="Q1373" s="23">
        <v>0</v>
      </c>
      <c r="R1373" s="24">
        <v>0</v>
      </c>
      <c r="S1373" s="25">
        <v>96</v>
      </c>
      <c r="U1373" s="22" t="str">
        <f>IFERROR(VLOOKUP(B1373,[1]Planilha1!$A$1:$B$34,2,FALSE),"Liberado")</f>
        <v>Liberado</v>
      </c>
    </row>
    <row r="1374" spans="1:21" s="21" customFormat="1" ht="20.100000000000001" customHeight="1" x14ac:dyDescent="0.2">
      <c r="A1374" s="12" t="s">
        <v>78</v>
      </c>
      <c r="B1374" s="18" t="s">
        <v>260</v>
      </c>
      <c r="C1374" s="12" t="s">
        <v>519</v>
      </c>
      <c r="D1374" s="12" t="s">
        <v>1211</v>
      </c>
      <c r="E1374" s="19" t="s">
        <v>5</v>
      </c>
      <c r="F1374" s="19" t="s">
        <v>2244</v>
      </c>
      <c r="G1374" s="19" t="s">
        <v>4883</v>
      </c>
      <c r="H1374" s="12" t="s">
        <v>2849</v>
      </c>
      <c r="I1374" s="20">
        <v>15000</v>
      </c>
      <c r="J1374" s="12" t="s">
        <v>2264</v>
      </c>
      <c r="K1374" s="12" t="s">
        <v>4884</v>
      </c>
      <c r="L1374" s="12" t="s">
        <v>2296</v>
      </c>
      <c r="M1374" s="12"/>
      <c r="N1374" s="12" t="s">
        <v>12072</v>
      </c>
      <c r="O1374" s="23">
        <v>0</v>
      </c>
      <c r="P1374" s="23">
        <v>0</v>
      </c>
      <c r="Q1374" s="23">
        <v>0</v>
      </c>
      <c r="R1374" s="24">
        <v>0</v>
      </c>
      <c r="S1374" s="25">
        <v>704</v>
      </c>
      <c r="U1374" s="22" t="str">
        <f>IFERROR(VLOOKUP(B1374,[1]Planilha1!$A$1:$B$34,2,FALSE),"Liberado")</f>
        <v>Liberado</v>
      </c>
    </row>
    <row r="1375" spans="1:21" s="21" customFormat="1" ht="20.100000000000001" customHeight="1" x14ac:dyDescent="0.2">
      <c r="A1375" s="12" t="s">
        <v>78</v>
      </c>
      <c r="B1375" s="18" t="s">
        <v>260</v>
      </c>
      <c r="C1375" s="12" t="s">
        <v>556</v>
      </c>
      <c r="D1375" s="12" t="s">
        <v>1212</v>
      </c>
      <c r="E1375" s="19" t="s">
        <v>5</v>
      </c>
      <c r="F1375" s="19" t="s">
        <v>2355</v>
      </c>
      <c r="G1375" s="19" t="s">
        <v>4885</v>
      </c>
      <c r="H1375" s="12" t="s">
        <v>4799</v>
      </c>
      <c r="I1375" s="20">
        <v>33000</v>
      </c>
      <c r="J1375" s="12" t="s">
        <v>2264</v>
      </c>
      <c r="K1375" s="12" t="s">
        <v>4886</v>
      </c>
      <c r="L1375" s="12" t="s">
        <v>2266</v>
      </c>
      <c r="M1375" s="12"/>
      <c r="N1375" s="12" t="s">
        <v>12073</v>
      </c>
      <c r="O1375" s="23">
        <v>5000</v>
      </c>
      <c r="P1375" s="23">
        <v>0</v>
      </c>
      <c r="Q1375" s="23">
        <v>0</v>
      </c>
      <c r="R1375" s="24">
        <v>0</v>
      </c>
      <c r="S1375" s="25">
        <v>1940.35</v>
      </c>
      <c r="U1375" s="22" t="str">
        <f>IFERROR(VLOOKUP(B1375,[1]Planilha1!$A$1:$B$34,2,FALSE),"Liberado")</f>
        <v>Liberado</v>
      </c>
    </row>
    <row r="1376" spans="1:21" s="21" customFormat="1" ht="20.100000000000001" customHeight="1" x14ac:dyDescent="0.2">
      <c r="A1376" s="12" t="s">
        <v>78</v>
      </c>
      <c r="B1376" s="18" t="s">
        <v>260</v>
      </c>
      <c r="C1376" s="12" t="s">
        <v>556</v>
      </c>
      <c r="D1376" s="12" t="s">
        <v>1213</v>
      </c>
      <c r="E1376" s="19" t="s">
        <v>5</v>
      </c>
      <c r="F1376" s="19" t="s">
        <v>2244</v>
      </c>
      <c r="G1376" s="19" t="s">
        <v>4887</v>
      </c>
      <c r="H1376" s="12" t="s">
        <v>4888</v>
      </c>
      <c r="I1376" s="20">
        <v>27120</v>
      </c>
      <c r="J1376" s="12" t="s">
        <v>2264</v>
      </c>
      <c r="K1376" s="12" t="s">
        <v>4889</v>
      </c>
      <c r="L1376" s="12" t="s">
        <v>2334</v>
      </c>
      <c r="M1376" s="12"/>
      <c r="N1376" s="12" t="s">
        <v>4890</v>
      </c>
      <c r="O1376" s="23">
        <v>0</v>
      </c>
      <c r="P1376" s="23">
        <v>0</v>
      </c>
      <c r="Q1376" s="23">
        <v>0</v>
      </c>
      <c r="R1376" s="24">
        <v>0</v>
      </c>
      <c r="S1376" s="25">
        <v>960</v>
      </c>
      <c r="U1376" s="22" t="str">
        <f>IFERROR(VLOOKUP(B1376,[1]Planilha1!$A$1:$B$34,2,FALSE),"Liberado")</f>
        <v>Liberado</v>
      </c>
    </row>
    <row r="1377" spans="1:21" s="21" customFormat="1" ht="20.100000000000001" customHeight="1" x14ac:dyDescent="0.2">
      <c r="A1377" s="12" t="s">
        <v>78</v>
      </c>
      <c r="B1377" s="18" t="s">
        <v>260</v>
      </c>
      <c r="C1377" s="12" t="s">
        <v>556</v>
      </c>
      <c r="D1377" s="12" t="s">
        <v>1214</v>
      </c>
      <c r="E1377" s="19" t="s">
        <v>5</v>
      </c>
      <c r="F1377" s="19" t="s">
        <v>12</v>
      </c>
      <c r="G1377" s="19" t="s">
        <v>4891</v>
      </c>
      <c r="H1377" s="12" t="s">
        <v>4804</v>
      </c>
      <c r="I1377" s="20">
        <v>15880.66</v>
      </c>
      <c r="J1377" s="12" t="s">
        <v>2264</v>
      </c>
      <c r="K1377" s="12" t="s">
        <v>4892</v>
      </c>
      <c r="L1377" s="12" t="s">
        <v>2249</v>
      </c>
      <c r="M1377" s="12"/>
      <c r="N1377" s="12" t="s">
        <v>2595</v>
      </c>
      <c r="O1377" s="23">
        <v>0</v>
      </c>
      <c r="P1377" s="23">
        <v>8000</v>
      </c>
      <c r="Q1377" s="23">
        <v>0</v>
      </c>
      <c r="R1377" s="24">
        <v>0</v>
      </c>
      <c r="S1377" s="25">
        <v>360</v>
      </c>
      <c r="U1377" s="22" t="str">
        <f>IFERROR(VLOOKUP(B1377,[1]Planilha1!$A$1:$B$34,2,FALSE),"Liberado")</f>
        <v>Liberado</v>
      </c>
    </row>
    <row r="1378" spans="1:21" s="21" customFormat="1" ht="20.100000000000001" customHeight="1" x14ac:dyDescent="0.2">
      <c r="A1378" s="12" t="s">
        <v>78</v>
      </c>
      <c r="B1378" s="18" t="s">
        <v>260</v>
      </c>
      <c r="C1378" s="12" t="s">
        <v>649</v>
      </c>
      <c r="D1378" s="12" t="s">
        <v>1215</v>
      </c>
      <c r="E1378" s="19" t="s">
        <v>5</v>
      </c>
      <c r="F1378" s="19" t="s">
        <v>2255</v>
      </c>
      <c r="G1378" s="19" t="s">
        <v>4893</v>
      </c>
      <c r="H1378" s="12" t="s">
        <v>2849</v>
      </c>
      <c r="I1378" s="20">
        <v>25000</v>
      </c>
      <c r="J1378" s="12" t="s">
        <v>2264</v>
      </c>
      <c r="K1378" s="12" t="s">
        <v>4894</v>
      </c>
      <c r="L1378" s="12" t="s">
        <v>2296</v>
      </c>
      <c r="M1378" s="12"/>
      <c r="N1378" s="12" t="s">
        <v>4895</v>
      </c>
      <c r="O1378" s="23">
        <v>0</v>
      </c>
      <c r="P1378" s="23">
        <v>0</v>
      </c>
      <c r="Q1378" s="23">
        <v>0</v>
      </c>
      <c r="R1378" s="24">
        <v>0</v>
      </c>
      <c r="S1378" s="25">
        <v>672</v>
      </c>
      <c r="U1378" s="22" t="str">
        <f>IFERROR(VLOOKUP(B1378,[1]Planilha1!$A$1:$B$34,2,FALSE),"Liberado")</f>
        <v>Liberado</v>
      </c>
    </row>
    <row r="1379" spans="1:21" s="21" customFormat="1" ht="20.100000000000001" customHeight="1" x14ac:dyDescent="0.2">
      <c r="A1379" s="12" t="s">
        <v>78</v>
      </c>
      <c r="B1379" s="18" t="s">
        <v>260</v>
      </c>
      <c r="C1379" s="12" t="s">
        <v>649</v>
      </c>
      <c r="D1379" s="12" t="s">
        <v>1216</v>
      </c>
      <c r="E1379" s="19" t="s">
        <v>5</v>
      </c>
      <c r="F1379" s="19" t="s">
        <v>2273</v>
      </c>
      <c r="G1379" s="19" t="s">
        <v>4896</v>
      </c>
      <c r="H1379" s="12" t="s">
        <v>2849</v>
      </c>
      <c r="I1379" s="20">
        <v>20893.62</v>
      </c>
      <c r="J1379" s="12" t="s">
        <v>2264</v>
      </c>
      <c r="K1379" s="12" t="s">
        <v>4897</v>
      </c>
      <c r="L1379" s="12" t="s">
        <v>2334</v>
      </c>
      <c r="M1379" s="12"/>
      <c r="N1379" s="12" t="s">
        <v>2342</v>
      </c>
      <c r="O1379" s="23">
        <v>3000</v>
      </c>
      <c r="P1379" s="23">
        <v>0</v>
      </c>
      <c r="Q1379" s="23">
        <v>0</v>
      </c>
      <c r="R1379" s="24">
        <v>0</v>
      </c>
      <c r="S1379" s="25">
        <v>384</v>
      </c>
      <c r="U1379" s="22" t="str">
        <f>IFERROR(VLOOKUP(B1379,[1]Planilha1!$A$1:$B$34,2,FALSE),"Liberado")</f>
        <v>Liberado</v>
      </c>
    </row>
    <row r="1380" spans="1:21" s="21" customFormat="1" ht="20.100000000000001" customHeight="1" x14ac:dyDescent="0.2">
      <c r="A1380" s="12" t="s">
        <v>78</v>
      </c>
      <c r="B1380" s="18" t="s">
        <v>260</v>
      </c>
      <c r="C1380" s="12" t="s">
        <v>649</v>
      </c>
      <c r="D1380" s="12" t="s">
        <v>1217</v>
      </c>
      <c r="E1380" s="19" t="s">
        <v>5</v>
      </c>
      <c r="F1380" s="19" t="s">
        <v>2273</v>
      </c>
      <c r="G1380" s="19" t="s">
        <v>4898</v>
      </c>
      <c r="H1380" s="12" t="s">
        <v>2849</v>
      </c>
      <c r="I1380" s="20">
        <v>15000</v>
      </c>
      <c r="J1380" s="12" t="s">
        <v>2264</v>
      </c>
      <c r="K1380" s="12" t="s">
        <v>7904</v>
      </c>
      <c r="L1380" s="12" t="s">
        <v>12074</v>
      </c>
      <c r="M1380" s="12"/>
      <c r="N1380" s="12" t="s">
        <v>2342</v>
      </c>
      <c r="O1380" s="23">
        <v>5000</v>
      </c>
      <c r="P1380" s="23">
        <v>0</v>
      </c>
      <c r="Q1380" s="23">
        <v>0</v>
      </c>
      <c r="R1380" s="24">
        <v>0</v>
      </c>
      <c r="S1380" s="25">
        <v>160</v>
      </c>
      <c r="U1380" s="22" t="str">
        <f>IFERROR(VLOOKUP(B1380,[1]Planilha1!$A$1:$B$34,2,FALSE),"Liberado")</f>
        <v>Liberado</v>
      </c>
    </row>
    <row r="1381" spans="1:21" s="21" customFormat="1" ht="20.100000000000001" customHeight="1" x14ac:dyDescent="0.2">
      <c r="A1381" s="12" t="s">
        <v>78</v>
      </c>
      <c r="B1381" s="18" t="s">
        <v>260</v>
      </c>
      <c r="C1381" s="12" t="s">
        <v>323</v>
      </c>
      <c r="D1381" s="12" t="s">
        <v>1218</v>
      </c>
      <c r="E1381" s="19" t="s">
        <v>5</v>
      </c>
      <c r="F1381" s="19" t="s">
        <v>12</v>
      </c>
      <c r="G1381" s="19" t="s">
        <v>4899</v>
      </c>
      <c r="H1381" s="12" t="s">
        <v>4804</v>
      </c>
      <c r="I1381" s="20">
        <v>75848.13</v>
      </c>
      <c r="J1381" s="12" t="s">
        <v>2264</v>
      </c>
      <c r="K1381" s="12" t="s">
        <v>9</v>
      </c>
      <c r="L1381" s="12" t="s">
        <v>7881</v>
      </c>
      <c r="M1381" s="12"/>
      <c r="N1381" s="12" t="s">
        <v>9</v>
      </c>
      <c r="O1381" s="23">
        <v>0</v>
      </c>
      <c r="P1381" s="23">
        <v>8000</v>
      </c>
      <c r="Q1381" s="23">
        <v>0</v>
      </c>
      <c r="R1381" s="24">
        <v>0</v>
      </c>
      <c r="S1381" s="25">
        <v>640</v>
      </c>
      <c r="U1381" s="22" t="str">
        <f>IFERROR(VLOOKUP(B1381,[1]Planilha1!$A$1:$B$34,2,FALSE),"Liberado")</f>
        <v>Liberado</v>
      </c>
    </row>
    <row r="1382" spans="1:21" s="21" customFormat="1" ht="20.100000000000001" customHeight="1" x14ac:dyDescent="0.2">
      <c r="A1382" s="12" t="s">
        <v>78</v>
      </c>
      <c r="B1382" s="18" t="s">
        <v>260</v>
      </c>
      <c r="C1382" s="12" t="s">
        <v>323</v>
      </c>
      <c r="D1382" s="12" t="s">
        <v>1219</v>
      </c>
      <c r="E1382" s="19" t="s">
        <v>5</v>
      </c>
      <c r="F1382" s="19" t="s">
        <v>2273</v>
      </c>
      <c r="G1382" s="19" t="s">
        <v>4900</v>
      </c>
      <c r="H1382" s="12" t="s">
        <v>2849</v>
      </c>
      <c r="I1382" s="20">
        <v>27160</v>
      </c>
      <c r="J1382" s="12" t="s">
        <v>2264</v>
      </c>
      <c r="K1382" s="12" t="s">
        <v>4901</v>
      </c>
      <c r="L1382" s="12" t="s">
        <v>2334</v>
      </c>
      <c r="M1382" s="12"/>
      <c r="N1382" s="12" t="s">
        <v>2342</v>
      </c>
      <c r="O1382" s="23">
        <v>10000</v>
      </c>
      <c r="P1382" s="23">
        <v>0</v>
      </c>
      <c r="Q1382" s="23">
        <v>0</v>
      </c>
      <c r="R1382" s="24">
        <v>0</v>
      </c>
      <c r="S1382" s="25">
        <v>416</v>
      </c>
      <c r="U1382" s="22" t="str">
        <f>IFERROR(VLOOKUP(B1382,[1]Planilha1!$A$1:$B$34,2,FALSE),"Liberado")</f>
        <v>Liberado</v>
      </c>
    </row>
    <row r="1383" spans="1:21" s="21" customFormat="1" ht="20.100000000000001" customHeight="1" x14ac:dyDescent="0.2">
      <c r="A1383" s="12" t="s">
        <v>78</v>
      </c>
      <c r="B1383" s="18" t="s">
        <v>260</v>
      </c>
      <c r="C1383" s="12" t="s">
        <v>323</v>
      </c>
      <c r="D1383" s="12" t="s">
        <v>1220</v>
      </c>
      <c r="E1383" s="19" t="s">
        <v>5</v>
      </c>
      <c r="F1383" s="19" t="s">
        <v>4902</v>
      </c>
      <c r="G1383" s="19" t="s">
        <v>4903</v>
      </c>
      <c r="H1383" s="12" t="s">
        <v>4804</v>
      </c>
      <c r="I1383" s="20">
        <v>86048.89</v>
      </c>
      <c r="J1383" s="12" t="s">
        <v>2264</v>
      </c>
      <c r="K1383" s="12" t="s">
        <v>9</v>
      </c>
      <c r="L1383" s="12" t="s">
        <v>2249</v>
      </c>
      <c r="M1383" s="12"/>
      <c r="N1383" s="12" t="s">
        <v>9</v>
      </c>
      <c r="O1383" s="23">
        <v>0</v>
      </c>
      <c r="P1383" s="23">
        <v>0</v>
      </c>
      <c r="Q1383" s="23">
        <v>0</v>
      </c>
      <c r="R1383" s="24">
        <v>0</v>
      </c>
      <c r="S1383" s="25">
        <v>440</v>
      </c>
      <c r="U1383" s="22" t="str">
        <f>IFERROR(VLOOKUP(B1383,[1]Planilha1!$A$1:$B$34,2,FALSE),"Liberado")</f>
        <v>Liberado</v>
      </c>
    </row>
    <row r="1384" spans="1:21" s="21" customFormat="1" ht="20.100000000000001" customHeight="1" x14ac:dyDescent="0.2">
      <c r="A1384" s="12" t="s">
        <v>78</v>
      </c>
      <c r="B1384" s="18" t="s">
        <v>260</v>
      </c>
      <c r="C1384" s="12" t="s">
        <v>323</v>
      </c>
      <c r="D1384" s="12" t="s">
        <v>1221</v>
      </c>
      <c r="E1384" s="19" t="s">
        <v>5</v>
      </c>
      <c r="F1384" s="19" t="s">
        <v>2273</v>
      </c>
      <c r="G1384" s="19" t="s">
        <v>4904</v>
      </c>
      <c r="H1384" s="12" t="s">
        <v>2849</v>
      </c>
      <c r="I1384" s="20">
        <v>8000</v>
      </c>
      <c r="J1384" s="12" t="s">
        <v>2264</v>
      </c>
      <c r="K1384" s="12" t="s">
        <v>4905</v>
      </c>
      <c r="L1384" s="12" t="s">
        <v>3329</v>
      </c>
      <c r="M1384" s="12"/>
      <c r="N1384" s="12" t="s">
        <v>8112</v>
      </c>
      <c r="O1384" s="23">
        <v>0</v>
      </c>
      <c r="P1384" s="23">
        <v>0</v>
      </c>
      <c r="Q1384" s="23">
        <v>0</v>
      </c>
      <c r="R1384" s="24">
        <v>0</v>
      </c>
      <c r="S1384" s="25">
        <v>256</v>
      </c>
      <c r="U1384" s="22" t="str">
        <f>IFERROR(VLOOKUP(B1384,[1]Planilha1!$A$1:$B$34,2,FALSE),"Liberado")</f>
        <v>Liberado</v>
      </c>
    </row>
    <row r="1385" spans="1:21" s="21" customFormat="1" ht="20.100000000000001" customHeight="1" x14ac:dyDescent="0.2">
      <c r="A1385" s="12" t="s">
        <v>78</v>
      </c>
      <c r="B1385" s="18" t="s">
        <v>260</v>
      </c>
      <c r="C1385" s="12" t="s">
        <v>323</v>
      </c>
      <c r="D1385" s="12" t="s">
        <v>7806</v>
      </c>
      <c r="E1385" s="19" t="s">
        <v>5</v>
      </c>
      <c r="F1385" s="19" t="s">
        <v>12</v>
      </c>
      <c r="G1385" s="19" t="s">
        <v>9508</v>
      </c>
      <c r="H1385" s="12" t="s">
        <v>4804</v>
      </c>
      <c r="I1385" s="20">
        <v>7056.07</v>
      </c>
      <c r="J1385" s="12" t="s">
        <v>2264</v>
      </c>
      <c r="K1385" s="12" t="s">
        <v>12</v>
      </c>
      <c r="L1385" s="12" t="s">
        <v>2288</v>
      </c>
      <c r="M1385" s="12"/>
      <c r="N1385" s="12" t="s">
        <v>9438</v>
      </c>
      <c r="O1385" s="23">
        <v>0</v>
      </c>
      <c r="P1385" s="23">
        <v>0</v>
      </c>
      <c r="Q1385" s="23">
        <v>0</v>
      </c>
      <c r="R1385" s="24">
        <v>0</v>
      </c>
      <c r="S1385" s="25">
        <v>280</v>
      </c>
      <c r="U1385" s="22" t="str">
        <f>IFERROR(VLOOKUP(B1385,[1]Planilha1!$A$1:$B$34,2,FALSE),"Liberado")</f>
        <v>Liberado</v>
      </c>
    </row>
    <row r="1386" spans="1:21" s="21" customFormat="1" ht="20.100000000000001" customHeight="1" x14ac:dyDescent="0.2">
      <c r="A1386" s="12" t="s">
        <v>78</v>
      </c>
      <c r="B1386" s="18" t="s">
        <v>260</v>
      </c>
      <c r="C1386" s="12" t="s">
        <v>323</v>
      </c>
      <c r="D1386" s="12" t="s">
        <v>9509</v>
      </c>
      <c r="E1386" s="19" t="s">
        <v>5</v>
      </c>
      <c r="F1386" s="19" t="s">
        <v>7805</v>
      </c>
      <c r="G1386" s="19" t="s">
        <v>9510</v>
      </c>
      <c r="H1386" s="12" t="s">
        <v>2765</v>
      </c>
      <c r="I1386" s="20">
        <v>15000</v>
      </c>
      <c r="J1386" s="12" t="s">
        <v>2264</v>
      </c>
      <c r="K1386" s="12" t="s">
        <v>9511</v>
      </c>
      <c r="L1386" s="12" t="s">
        <v>2546</v>
      </c>
      <c r="M1386" s="12"/>
      <c r="N1386" s="12" t="s">
        <v>8237</v>
      </c>
      <c r="O1386" s="23">
        <v>0</v>
      </c>
      <c r="P1386" s="23">
        <v>10000</v>
      </c>
      <c r="Q1386" s="23">
        <v>0</v>
      </c>
      <c r="R1386" s="24">
        <v>0</v>
      </c>
      <c r="S1386" s="25">
        <v>224</v>
      </c>
      <c r="U1386" s="22" t="str">
        <f>IFERROR(VLOOKUP(B1386,[1]Planilha1!$A$1:$B$34,2,FALSE),"Liberado")</f>
        <v>Liberado</v>
      </c>
    </row>
    <row r="1387" spans="1:21" s="21" customFormat="1" ht="20.100000000000001" customHeight="1" x14ac:dyDescent="0.2">
      <c r="A1387" s="12" t="s">
        <v>78</v>
      </c>
      <c r="B1387" s="18" t="s">
        <v>260</v>
      </c>
      <c r="C1387" s="12" t="s">
        <v>323</v>
      </c>
      <c r="D1387" s="12" t="s">
        <v>9509</v>
      </c>
      <c r="E1387" s="19" t="s">
        <v>5</v>
      </c>
      <c r="F1387" s="19" t="s">
        <v>2434</v>
      </c>
      <c r="G1387" s="19" t="s">
        <v>9512</v>
      </c>
      <c r="H1387" s="12" t="s">
        <v>2849</v>
      </c>
      <c r="I1387" s="20">
        <v>15000</v>
      </c>
      <c r="J1387" s="12" t="s">
        <v>2264</v>
      </c>
      <c r="K1387" s="12" t="s">
        <v>7904</v>
      </c>
      <c r="L1387" s="12" t="s">
        <v>3939</v>
      </c>
      <c r="M1387" s="12"/>
      <c r="N1387" s="12" t="s">
        <v>2768</v>
      </c>
      <c r="O1387" s="23">
        <v>0</v>
      </c>
      <c r="P1387" s="23">
        <v>15000</v>
      </c>
      <c r="Q1387" s="23">
        <v>0</v>
      </c>
      <c r="R1387" s="24">
        <v>0</v>
      </c>
      <c r="S1387" s="25">
        <v>192</v>
      </c>
      <c r="U1387" s="22" t="str">
        <f>IFERROR(VLOOKUP(B1387,[1]Planilha1!$A$1:$B$34,2,FALSE),"Liberado")</f>
        <v>Liberado</v>
      </c>
    </row>
    <row r="1388" spans="1:21" s="21" customFormat="1" ht="20.100000000000001" customHeight="1" x14ac:dyDescent="0.2">
      <c r="A1388" s="12" t="s">
        <v>78</v>
      </c>
      <c r="B1388" s="18" t="s">
        <v>260</v>
      </c>
      <c r="C1388" s="12" t="s">
        <v>323</v>
      </c>
      <c r="D1388" s="12" t="s">
        <v>9513</v>
      </c>
      <c r="E1388" s="19" t="s">
        <v>5</v>
      </c>
      <c r="F1388" s="19" t="s">
        <v>14</v>
      </c>
      <c r="G1388" s="19" t="s">
        <v>9514</v>
      </c>
      <c r="H1388" s="12" t="s">
        <v>2849</v>
      </c>
      <c r="I1388" s="20">
        <v>12114.34</v>
      </c>
      <c r="J1388" s="12" t="s">
        <v>2264</v>
      </c>
      <c r="K1388" s="12" t="s">
        <v>9515</v>
      </c>
      <c r="L1388" s="12" t="s">
        <v>3435</v>
      </c>
      <c r="M1388" s="12"/>
      <c r="N1388" s="12" t="s">
        <v>2438</v>
      </c>
      <c r="O1388" s="23">
        <v>0</v>
      </c>
      <c r="P1388" s="23">
        <v>8000</v>
      </c>
      <c r="Q1388" s="23">
        <v>0</v>
      </c>
      <c r="R1388" s="24">
        <v>0</v>
      </c>
      <c r="S1388" s="25">
        <v>96</v>
      </c>
      <c r="U1388" s="22" t="str">
        <f>IFERROR(VLOOKUP(B1388,[1]Planilha1!$A$1:$B$34,2,FALSE),"Liberado")</f>
        <v>Liberado</v>
      </c>
    </row>
    <row r="1389" spans="1:21" s="21" customFormat="1" ht="20.100000000000001" customHeight="1" x14ac:dyDescent="0.2">
      <c r="A1389" s="12" t="s">
        <v>78</v>
      </c>
      <c r="B1389" s="18" t="s">
        <v>260</v>
      </c>
      <c r="C1389" s="12" t="s">
        <v>323</v>
      </c>
      <c r="D1389" s="12" t="s">
        <v>9516</v>
      </c>
      <c r="E1389" s="19" t="s">
        <v>5</v>
      </c>
      <c r="F1389" s="19" t="s">
        <v>2244</v>
      </c>
      <c r="G1389" s="19" t="s">
        <v>9517</v>
      </c>
      <c r="H1389" s="12" t="s">
        <v>2849</v>
      </c>
      <c r="I1389" s="20">
        <v>20023.28</v>
      </c>
      <c r="J1389" s="12" t="s">
        <v>2264</v>
      </c>
      <c r="K1389" s="12" t="s">
        <v>9518</v>
      </c>
      <c r="L1389" s="12" t="s">
        <v>7875</v>
      </c>
      <c r="M1389" s="12"/>
      <c r="N1389" s="12" t="s">
        <v>2438</v>
      </c>
      <c r="O1389" s="23">
        <v>0</v>
      </c>
      <c r="P1389" s="23">
        <v>15000</v>
      </c>
      <c r="Q1389" s="23">
        <v>0</v>
      </c>
      <c r="R1389" s="24">
        <v>0</v>
      </c>
      <c r="S1389" s="25">
        <v>96</v>
      </c>
      <c r="U1389" s="22" t="str">
        <f>IFERROR(VLOOKUP(B1389,[1]Planilha1!$A$1:$B$34,2,FALSE),"Liberado")</f>
        <v>Liberado</v>
      </c>
    </row>
    <row r="1390" spans="1:21" s="21" customFormat="1" ht="20.100000000000001" customHeight="1" x14ac:dyDescent="0.2">
      <c r="A1390" s="12" t="s">
        <v>78</v>
      </c>
      <c r="B1390" s="18" t="s">
        <v>260</v>
      </c>
      <c r="C1390" s="12" t="s">
        <v>667</v>
      </c>
      <c r="D1390" s="12" t="s">
        <v>1222</v>
      </c>
      <c r="E1390" s="19" t="s">
        <v>5</v>
      </c>
      <c r="F1390" s="19" t="s">
        <v>2434</v>
      </c>
      <c r="G1390" s="19" t="s">
        <v>4906</v>
      </c>
      <c r="H1390" s="12" t="s">
        <v>2765</v>
      </c>
      <c r="I1390" s="20">
        <v>33359.980000000003</v>
      </c>
      <c r="J1390" s="12" t="s">
        <v>2264</v>
      </c>
      <c r="K1390" s="12" t="s">
        <v>4907</v>
      </c>
      <c r="L1390" s="12" t="s">
        <v>2249</v>
      </c>
      <c r="M1390" s="12"/>
      <c r="N1390" s="12" t="s">
        <v>8224</v>
      </c>
      <c r="O1390" s="23">
        <v>0</v>
      </c>
      <c r="P1390" s="23">
        <v>6000</v>
      </c>
      <c r="Q1390" s="23">
        <v>0</v>
      </c>
      <c r="R1390" s="24">
        <v>0</v>
      </c>
      <c r="S1390" s="25">
        <v>512</v>
      </c>
      <c r="U1390" s="22" t="str">
        <f>IFERROR(VLOOKUP(B1390,[1]Planilha1!$A$1:$B$34,2,FALSE),"Liberado")</f>
        <v>Liberado</v>
      </c>
    </row>
    <row r="1391" spans="1:21" s="21" customFormat="1" ht="20.100000000000001" customHeight="1" x14ac:dyDescent="0.2">
      <c r="A1391" s="12" t="s">
        <v>78</v>
      </c>
      <c r="B1391" s="18" t="s">
        <v>260</v>
      </c>
      <c r="C1391" s="13" t="s">
        <v>649</v>
      </c>
      <c r="D1391" s="12" t="s">
        <v>1223</v>
      </c>
      <c r="E1391" s="19" t="s">
        <v>5</v>
      </c>
      <c r="F1391" s="19" t="s">
        <v>4176</v>
      </c>
      <c r="G1391" s="19" t="s">
        <v>4908</v>
      </c>
      <c r="H1391" s="12" t="s">
        <v>2849</v>
      </c>
      <c r="I1391" s="20">
        <v>10022.81</v>
      </c>
      <c r="J1391" s="12" t="s">
        <v>2264</v>
      </c>
      <c r="K1391" s="12" t="s">
        <v>2486</v>
      </c>
      <c r="L1391" s="12" t="s">
        <v>2447</v>
      </c>
      <c r="M1391" s="12"/>
      <c r="N1391" s="12" t="s">
        <v>2438</v>
      </c>
      <c r="O1391" s="23">
        <v>0</v>
      </c>
      <c r="P1391" s="23">
        <v>7000</v>
      </c>
      <c r="Q1391" s="23">
        <v>0</v>
      </c>
      <c r="R1391" s="24">
        <v>0</v>
      </c>
      <c r="S1391" s="25">
        <v>352</v>
      </c>
      <c r="U1391" s="22" t="str">
        <f>IFERROR(VLOOKUP(B1391,[1]Planilha1!$A$1:$B$34,2,FALSE),"Liberado")</f>
        <v>Liberado</v>
      </c>
    </row>
    <row r="1392" spans="1:21" s="21" customFormat="1" ht="20.100000000000001" customHeight="1" x14ac:dyDescent="0.2">
      <c r="A1392" s="12" t="s">
        <v>78</v>
      </c>
      <c r="B1392" s="18" t="s">
        <v>260</v>
      </c>
      <c r="C1392" s="12" t="s">
        <v>323</v>
      </c>
      <c r="D1392" s="12" t="s">
        <v>10361</v>
      </c>
      <c r="E1392" s="19" t="s">
        <v>5</v>
      </c>
      <c r="F1392" s="19" t="s">
        <v>2255</v>
      </c>
      <c r="G1392" s="19" t="s">
        <v>10362</v>
      </c>
      <c r="H1392" s="12" t="s">
        <v>2849</v>
      </c>
      <c r="I1392" s="20">
        <v>37480</v>
      </c>
      <c r="J1392" s="12" t="s">
        <v>2264</v>
      </c>
      <c r="K1392" s="12" t="s">
        <v>10363</v>
      </c>
      <c r="L1392" s="12" t="s">
        <v>2546</v>
      </c>
      <c r="M1392" s="12" t="s">
        <v>10364</v>
      </c>
      <c r="N1392" s="12" t="s">
        <v>8237</v>
      </c>
      <c r="O1392" s="23">
        <v>0</v>
      </c>
      <c r="P1392" s="23">
        <v>15000</v>
      </c>
      <c r="Q1392" s="23">
        <v>0</v>
      </c>
      <c r="R1392" s="24">
        <v>0</v>
      </c>
      <c r="S1392" s="25">
        <v>128</v>
      </c>
      <c r="U1392" s="22" t="str">
        <f>IFERROR(VLOOKUP(B1392,[1]Planilha1!$A$1:$B$34,2,FALSE),"Liberado")</f>
        <v>Liberado</v>
      </c>
    </row>
    <row r="1393" spans="1:53" s="21" customFormat="1" ht="20.100000000000001" customHeight="1" x14ac:dyDescent="0.2">
      <c r="A1393" s="27" t="s">
        <v>118</v>
      </c>
      <c r="B1393" s="28" t="s">
        <v>260</v>
      </c>
      <c r="C1393" s="27" t="s">
        <v>534</v>
      </c>
      <c r="D1393" s="27" t="s">
        <v>1875</v>
      </c>
      <c r="E1393" s="27" t="s">
        <v>7</v>
      </c>
      <c r="F1393" s="27" t="s">
        <v>6507</v>
      </c>
      <c r="G1393" s="27" t="s">
        <v>6596</v>
      </c>
      <c r="H1393" s="27" t="s">
        <v>6597</v>
      </c>
      <c r="I1393" s="29">
        <v>164235.72</v>
      </c>
      <c r="J1393" s="27" t="s">
        <v>6521</v>
      </c>
      <c r="K1393" s="27" t="s">
        <v>11099</v>
      </c>
      <c r="L1393" s="27" t="s">
        <v>11090</v>
      </c>
      <c r="M1393" s="30">
        <v>42786</v>
      </c>
      <c r="N1393" s="27" t="s">
        <v>11501</v>
      </c>
      <c r="O1393" s="23">
        <v>0</v>
      </c>
      <c r="P1393" s="23">
        <v>66121.08</v>
      </c>
      <c r="Q1393" s="23">
        <v>0</v>
      </c>
      <c r="R1393" s="24">
        <v>0</v>
      </c>
      <c r="S1393" s="25">
        <v>0</v>
      </c>
      <c r="T1393" s="34" t="s">
        <v>12065</v>
      </c>
      <c r="U1393" s="22" t="str">
        <f>IFERROR(VLOOKUP(B1393,[1]Planilha1!$A$1:$B$34,2,FALSE),"Liberado")</f>
        <v>Liberado</v>
      </c>
      <c r="V1393" s="31"/>
      <c r="W1393" s="31"/>
      <c r="X1393" s="31"/>
      <c r="Y1393" s="31"/>
      <c r="Z1393" s="31"/>
      <c r="AA1393" s="31"/>
      <c r="AB1393" s="31"/>
      <c r="AC1393" s="31"/>
      <c r="AD1393" s="31"/>
      <c r="AE1393" s="31"/>
      <c r="AF1393" s="31"/>
      <c r="AG1393" s="31"/>
      <c r="AH1393" s="31"/>
      <c r="AI1393" s="31"/>
      <c r="AJ1393" s="31"/>
      <c r="AK1393" s="31"/>
      <c r="AL1393" s="31"/>
      <c r="AM1393" s="31"/>
      <c r="AN1393" s="31"/>
      <c r="AO1393" s="31"/>
      <c r="AP1393" s="31"/>
      <c r="AQ1393" s="31"/>
      <c r="AR1393" s="31"/>
      <c r="AS1393" s="31"/>
      <c r="AT1393" s="31"/>
      <c r="AU1393" s="31"/>
      <c r="AV1393" s="31"/>
      <c r="AW1393" s="31"/>
      <c r="AX1393" s="31"/>
      <c r="AY1393" s="31"/>
      <c r="AZ1393" s="31"/>
      <c r="BA1393" s="31"/>
    </row>
    <row r="1394" spans="1:53" s="21" customFormat="1" ht="20.100000000000001" customHeight="1" x14ac:dyDescent="0.2">
      <c r="A1394" s="27" t="s">
        <v>118</v>
      </c>
      <c r="B1394" s="28" t="s">
        <v>260</v>
      </c>
      <c r="C1394" s="27" t="s">
        <v>649</v>
      </c>
      <c r="D1394" s="27" t="s">
        <v>1894</v>
      </c>
      <c r="E1394" s="27" t="s">
        <v>7</v>
      </c>
      <c r="F1394" s="27" t="s">
        <v>6507</v>
      </c>
      <c r="G1394" s="27" t="s">
        <v>6625</v>
      </c>
      <c r="H1394" s="27" t="s">
        <v>6626</v>
      </c>
      <c r="I1394" s="29">
        <v>36000</v>
      </c>
      <c r="J1394" s="27" t="s">
        <v>6520</v>
      </c>
      <c r="K1394" s="27" t="s">
        <v>11354</v>
      </c>
      <c r="L1394" s="27" t="s">
        <v>11535</v>
      </c>
      <c r="M1394" s="30" t="s">
        <v>6531</v>
      </c>
      <c r="N1394" s="27" t="s">
        <v>11536</v>
      </c>
      <c r="O1394" s="23">
        <v>0</v>
      </c>
      <c r="P1394" s="23">
        <v>0.01</v>
      </c>
      <c r="Q1394" s="23">
        <v>0</v>
      </c>
      <c r="R1394" s="24">
        <v>0</v>
      </c>
      <c r="S1394" s="25">
        <v>0</v>
      </c>
      <c r="T1394" s="32"/>
      <c r="U1394" s="22" t="str">
        <f>IFERROR(VLOOKUP(B1394,[1]Planilha1!$A$1:$B$34,2,FALSE),"Liberado")</f>
        <v>Liberado</v>
      </c>
      <c r="V1394" s="31"/>
      <c r="W1394" s="31"/>
      <c r="X1394" s="31"/>
      <c r="Y1394" s="31"/>
      <c r="Z1394" s="31"/>
      <c r="AA1394" s="31"/>
      <c r="AB1394" s="31"/>
      <c r="AC1394" s="31"/>
      <c r="AD1394" s="31"/>
      <c r="AE1394" s="31"/>
      <c r="AF1394" s="31"/>
      <c r="AG1394" s="31"/>
      <c r="AH1394" s="31"/>
      <c r="AI1394" s="31"/>
      <c r="AJ1394" s="31"/>
      <c r="AK1394" s="31"/>
      <c r="AL1394" s="31"/>
      <c r="AM1394" s="31"/>
      <c r="AN1394" s="31"/>
      <c r="AO1394" s="31"/>
      <c r="AP1394" s="31"/>
      <c r="AQ1394" s="31"/>
      <c r="AR1394" s="31"/>
      <c r="AS1394" s="31"/>
      <c r="AT1394" s="31"/>
      <c r="AU1394" s="31"/>
      <c r="AV1394" s="31"/>
      <c r="AW1394" s="31"/>
      <c r="AX1394" s="31"/>
      <c r="AY1394" s="31"/>
      <c r="AZ1394" s="31"/>
      <c r="BA1394" s="31"/>
    </row>
    <row r="1395" spans="1:53" s="21" customFormat="1" ht="20.100000000000001" customHeight="1" x14ac:dyDescent="0.2">
      <c r="A1395" s="27" t="s">
        <v>118</v>
      </c>
      <c r="B1395" s="28" t="s">
        <v>260</v>
      </c>
      <c r="C1395" s="27" t="s">
        <v>1893</v>
      </c>
      <c r="D1395" s="27" t="s">
        <v>1933</v>
      </c>
      <c r="E1395" s="27" t="s">
        <v>11130</v>
      </c>
      <c r="F1395" s="27" t="s">
        <v>5349</v>
      </c>
      <c r="G1395" s="27" t="s">
        <v>6759</v>
      </c>
      <c r="H1395" s="27" t="s">
        <v>6688</v>
      </c>
      <c r="I1395" s="29">
        <v>0</v>
      </c>
      <c r="J1395" s="27" t="s">
        <v>6520</v>
      </c>
      <c r="K1395" s="27" t="s">
        <v>11357</v>
      </c>
      <c r="L1395" s="27" t="s">
        <v>2930</v>
      </c>
      <c r="M1395" s="30" t="s">
        <v>6531</v>
      </c>
      <c r="N1395" s="27" t="s">
        <v>6689</v>
      </c>
      <c r="O1395" s="23">
        <v>0</v>
      </c>
      <c r="P1395" s="23">
        <v>0</v>
      </c>
      <c r="Q1395" s="23">
        <v>0</v>
      </c>
      <c r="R1395" s="24">
        <v>0</v>
      </c>
      <c r="S1395" s="25">
        <v>0</v>
      </c>
      <c r="T1395" s="32"/>
      <c r="U1395" s="22" t="str">
        <f>IFERROR(VLOOKUP(B1395,[1]Planilha1!$A$1:$B$34,2,FALSE),"Liberado")</f>
        <v>Liberado</v>
      </c>
      <c r="V1395" s="31"/>
      <c r="W1395" s="31"/>
      <c r="X1395" s="31"/>
      <c r="Y1395" s="31"/>
      <c r="Z1395" s="31"/>
      <c r="AA1395" s="31"/>
      <c r="AB1395" s="31"/>
      <c r="AC1395" s="31"/>
      <c r="AD1395" s="31"/>
      <c r="AE1395" s="31"/>
      <c r="AF1395" s="31"/>
      <c r="AG1395" s="31"/>
      <c r="AH1395" s="31"/>
      <c r="AI1395" s="31"/>
      <c r="AJ1395" s="31"/>
      <c r="AK1395" s="31"/>
      <c r="AL1395" s="31"/>
      <c r="AM1395" s="31"/>
      <c r="AN1395" s="31"/>
      <c r="AO1395" s="31"/>
      <c r="AP1395" s="31"/>
      <c r="AQ1395" s="31"/>
      <c r="AR1395" s="31"/>
      <c r="AS1395" s="31"/>
      <c r="AT1395" s="31"/>
      <c r="AU1395" s="31"/>
      <c r="AV1395" s="31"/>
      <c r="AW1395" s="31"/>
      <c r="AX1395" s="31"/>
      <c r="AY1395" s="31"/>
      <c r="AZ1395" s="31"/>
      <c r="BA1395" s="31"/>
    </row>
    <row r="1396" spans="1:53" s="21" customFormat="1" ht="20.100000000000001" customHeight="1" x14ac:dyDescent="0.2">
      <c r="A1396" s="27" t="s">
        <v>118</v>
      </c>
      <c r="B1396" s="28" t="s">
        <v>260</v>
      </c>
      <c r="C1396" s="27" t="s">
        <v>411</v>
      </c>
      <c r="D1396" s="27" t="s">
        <v>1933</v>
      </c>
      <c r="E1396" s="27" t="s">
        <v>11130</v>
      </c>
      <c r="F1396" s="27" t="s">
        <v>5349</v>
      </c>
      <c r="G1396" s="27" t="s">
        <v>6777</v>
      </c>
      <c r="H1396" s="27" t="s">
        <v>6688</v>
      </c>
      <c r="I1396" s="29">
        <v>0</v>
      </c>
      <c r="J1396" s="27" t="s">
        <v>6520</v>
      </c>
      <c r="K1396" s="27" t="s">
        <v>11357</v>
      </c>
      <c r="L1396" s="27" t="s">
        <v>2930</v>
      </c>
      <c r="M1396" s="30" t="s">
        <v>6531</v>
      </c>
      <c r="N1396" s="27" t="s">
        <v>6689</v>
      </c>
      <c r="O1396" s="23">
        <v>0</v>
      </c>
      <c r="P1396" s="23">
        <v>0</v>
      </c>
      <c r="Q1396" s="23">
        <v>0</v>
      </c>
      <c r="R1396" s="24">
        <v>0</v>
      </c>
      <c r="S1396" s="25">
        <v>0</v>
      </c>
      <c r="T1396" s="32"/>
      <c r="U1396" s="22" t="str">
        <f>IFERROR(VLOOKUP(B1396,[1]Planilha1!$A$1:$B$34,2,FALSE),"Liberado")</f>
        <v>Liberado</v>
      </c>
      <c r="V1396" s="31"/>
      <c r="W1396" s="31"/>
      <c r="X1396" s="31"/>
      <c r="Y1396" s="31"/>
      <c r="Z1396" s="31"/>
      <c r="AA1396" s="31"/>
      <c r="AB1396" s="31"/>
      <c r="AC1396" s="31"/>
      <c r="AD1396" s="31"/>
      <c r="AE1396" s="31"/>
      <c r="AF1396" s="31"/>
      <c r="AG1396" s="31"/>
      <c r="AH1396" s="31"/>
      <c r="AI1396" s="31"/>
      <c r="AJ1396" s="31"/>
      <c r="AK1396" s="31"/>
      <c r="AL1396" s="31"/>
      <c r="AM1396" s="31"/>
      <c r="AN1396" s="31"/>
      <c r="AO1396" s="31"/>
      <c r="AP1396" s="31"/>
      <c r="AQ1396" s="31"/>
      <c r="AR1396" s="31"/>
      <c r="AS1396" s="31"/>
      <c r="AT1396" s="31"/>
      <c r="AU1396" s="31"/>
      <c r="AV1396" s="31"/>
      <c r="AW1396" s="31"/>
      <c r="AX1396" s="31"/>
      <c r="AY1396" s="31"/>
      <c r="AZ1396" s="31"/>
      <c r="BA1396" s="31"/>
    </row>
    <row r="1397" spans="1:53" s="21" customFormat="1" ht="20.100000000000001" customHeight="1" x14ac:dyDescent="0.2">
      <c r="A1397" s="27" t="s">
        <v>118</v>
      </c>
      <c r="B1397" s="28" t="s">
        <v>260</v>
      </c>
      <c r="C1397" s="27" t="s">
        <v>427</v>
      </c>
      <c r="D1397" s="27" t="s">
        <v>1933</v>
      </c>
      <c r="E1397" s="27" t="s">
        <v>11130</v>
      </c>
      <c r="F1397" s="27" t="s">
        <v>5349</v>
      </c>
      <c r="G1397" s="27" t="s">
        <v>6795</v>
      </c>
      <c r="H1397" s="27" t="s">
        <v>6688</v>
      </c>
      <c r="I1397" s="29">
        <v>0</v>
      </c>
      <c r="J1397" s="27" t="s">
        <v>6520</v>
      </c>
      <c r="K1397" s="27" t="s">
        <v>11357</v>
      </c>
      <c r="L1397" s="27" t="s">
        <v>2930</v>
      </c>
      <c r="M1397" s="30" t="s">
        <v>6531</v>
      </c>
      <c r="N1397" s="27" t="s">
        <v>6689</v>
      </c>
      <c r="O1397" s="23">
        <v>0</v>
      </c>
      <c r="P1397" s="23">
        <v>0</v>
      </c>
      <c r="Q1397" s="23">
        <v>0</v>
      </c>
      <c r="R1397" s="24">
        <v>0</v>
      </c>
      <c r="S1397" s="25">
        <v>0</v>
      </c>
      <c r="T1397" s="32"/>
      <c r="U1397" s="22" t="str">
        <f>IFERROR(VLOOKUP(B1397,[1]Planilha1!$A$1:$B$34,2,FALSE),"Liberado")</f>
        <v>Liberado</v>
      </c>
      <c r="V1397" s="31"/>
      <c r="W1397" s="31"/>
      <c r="X1397" s="31"/>
      <c r="Y1397" s="31"/>
      <c r="Z1397" s="31"/>
      <c r="AA1397" s="31"/>
      <c r="AB1397" s="31"/>
      <c r="AC1397" s="31"/>
      <c r="AD1397" s="31"/>
      <c r="AE1397" s="31"/>
      <c r="AF1397" s="31"/>
      <c r="AG1397" s="31"/>
      <c r="AH1397" s="31"/>
      <c r="AI1397" s="31"/>
      <c r="AJ1397" s="31"/>
      <c r="AK1397" s="31"/>
      <c r="AL1397" s="31"/>
      <c r="AM1397" s="31"/>
      <c r="AN1397" s="31"/>
      <c r="AO1397" s="31"/>
      <c r="AP1397" s="31"/>
      <c r="AQ1397" s="31"/>
      <c r="AR1397" s="31"/>
      <c r="AS1397" s="31"/>
      <c r="AT1397" s="31"/>
      <c r="AU1397" s="31"/>
      <c r="AV1397" s="31"/>
      <c r="AW1397" s="31"/>
      <c r="AX1397" s="31"/>
      <c r="AY1397" s="31"/>
      <c r="AZ1397" s="31"/>
      <c r="BA1397" s="31"/>
    </row>
    <row r="1398" spans="1:53" s="21" customFormat="1" ht="20.100000000000001" customHeight="1" x14ac:dyDescent="0.2">
      <c r="A1398" s="27" t="s">
        <v>118</v>
      </c>
      <c r="B1398" s="28" t="s">
        <v>260</v>
      </c>
      <c r="C1398" s="27" t="s">
        <v>519</v>
      </c>
      <c r="D1398" s="27" t="s">
        <v>1933</v>
      </c>
      <c r="E1398" s="27" t="s">
        <v>11130</v>
      </c>
      <c r="F1398" s="27" t="s">
        <v>5349</v>
      </c>
      <c r="G1398" s="27" t="s">
        <v>6921</v>
      </c>
      <c r="H1398" s="27" t="s">
        <v>6688</v>
      </c>
      <c r="I1398" s="29">
        <v>0</v>
      </c>
      <c r="J1398" s="27" t="s">
        <v>6520</v>
      </c>
      <c r="K1398" s="27" t="s">
        <v>11357</v>
      </c>
      <c r="L1398" s="27" t="s">
        <v>2930</v>
      </c>
      <c r="M1398" s="30" t="s">
        <v>6531</v>
      </c>
      <c r="N1398" s="27" t="s">
        <v>6689</v>
      </c>
      <c r="O1398" s="23">
        <v>0</v>
      </c>
      <c r="P1398" s="23">
        <v>0</v>
      </c>
      <c r="Q1398" s="23">
        <v>0</v>
      </c>
      <c r="R1398" s="24">
        <v>0</v>
      </c>
      <c r="S1398" s="25">
        <v>0</v>
      </c>
      <c r="T1398" s="32"/>
      <c r="U1398" s="22" t="str">
        <f>IFERROR(VLOOKUP(B1398,[1]Planilha1!$A$1:$B$34,2,FALSE),"Liberado")</f>
        <v>Liberado</v>
      </c>
      <c r="V1398" s="31"/>
      <c r="W1398" s="31"/>
      <c r="X1398" s="31"/>
      <c r="Y1398" s="31"/>
      <c r="Z1398" s="31"/>
      <c r="AA1398" s="31"/>
      <c r="AB1398" s="31"/>
      <c r="AC1398" s="31"/>
      <c r="AD1398" s="31"/>
      <c r="AE1398" s="31"/>
      <c r="AF1398" s="31"/>
      <c r="AG1398" s="31"/>
      <c r="AH1398" s="31"/>
      <c r="AI1398" s="31"/>
      <c r="AJ1398" s="31"/>
      <c r="AK1398" s="31"/>
      <c r="AL1398" s="31"/>
      <c r="AM1398" s="31"/>
      <c r="AN1398" s="31"/>
      <c r="AO1398" s="31"/>
      <c r="AP1398" s="31"/>
      <c r="AQ1398" s="31"/>
      <c r="AR1398" s="31"/>
      <c r="AS1398" s="31"/>
      <c r="AT1398" s="31"/>
      <c r="AU1398" s="31"/>
      <c r="AV1398" s="31"/>
      <c r="AW1398" s="31"/>
      <c r="AX1398" s="31"/>
      <c r="AY1398" s="31"/>
      <c r="AZ1398" s="31"/>
      <c r="BA1398" s="31"/>
    </row>
    <row r="1399" spans="1:53" s="21" customFormat="1" ht="20.100000000000001" customHeight="1" x14ac:dyDescent="0.2">
      <c r="A1399" s="27" t="s">
        <v>118</v>
      </c>
      <c r="B1399" s="28" t="s">
        <v>260</v>
      </c>
      <c r="C1399" s="27" t="s">
        <v>331</v>
      </c>
      <c r="D1399" s="27" t="s">
        <v>1933</v>
      </c>
      <c r="E1399" s="27" t="s">
        <v>11130</v>
      </c>
      <c r="F1399" s="27" t="s">
        <v>5349</v>
      </c>
      <c r="G1399" s="27" t="s">
        <v>6922</v>
      </c>
      <c r="H1399" s="27" t="s">
        <v>6729</v>
      </c>
      <c r="I1399" s="29">
        <v>0</v>
      </c>
      <c r="J1399" s="27" t="s">
        <v>6520</v>
      </c>
      <c r="K1399" s="27" t="s">
        <v>11357</v>
      </c>
      <c r="L1399" s="27" t="s">
        <v>2930</v>
      </c>
      <c r="M1399" s="30" t="s">
        <v>6531</v>
      </c>
      <c r="N1399" s="27" t="s">
        <v>6689</v>
      </c>
      <c r="O1399" s="23">
        <v>0</v>
      </c>
      <c r="P1399" s="23">
        <v>0</v>
      </c>
      <c r="Q1399" s="23">
        <v>0</v>
      </c>
      <c r="R1399" s="24">
        <v>0</v>
      </c>
      <c r="S1399" s="25">
        <v>0</v>
      </c>
      <c r="T1399" s="32"/>
      <c r="U1399" s="22" t="str">
        <f>IFERROR(VLOOKUP(B1399,[1]Planilha1!$A$1:$B$34,2,FALSE),"Liberado")</f>
        <v>Liberado</v>
      </c>
      <c r="V1399" s="31"/>
      <c r="W1399" s="31"/>
      <c r="X1399" s="31"/>
      <c r="Y1399" s="31"/>
      <c r="Z1399" s="31"/>
      <c r="AA1399" s="31"/>
      <c r="AB1399" s="31"/>
      <c r="AC1399" s="31"/>
      <c r="AD1399" s="31"/>
      <c r="AE1399" s="31"/>
      <c r="AF1399" s="31"/>
      <c r="AG1399" s="31"/>
      <c r="AH1399" s="31"/>
      <c r="AI1399" s="31"/>
      <c r="AJ1399" s="31"/>
      <c r="AK1399" s="31"/>
      <c r="AL1399" s="31"/>
      <c r="AM1399" s="31"/>
      <c r="AN1399" s="31"/>
      <c r="AO1399" s="31"/>
      <c r="AP1399" s="31"/>
      <c r="AQ1399" s="31"/>
      <c r="AR1399" s="31"/>
      <c r="AS1399" s="31"/>
      <c r="AT1399" s="31"/>
      <c r="AU1399" s="31"/>
      <c r="AV1399" s="31"/>
      <c r="AW1399" s="31"/>
      <c r="AX1399" s="31"/>
      <c r="AY1399" s="31"/>
      <c r="AZ1399" s="31"/>
      <c r="BA1399" s="31"/>
    </row>
    <row r="1400" spans="1:53" s="21" customFormat="1" ht="20.100000000000001" customHeight="1" x14ac:dyDescent="0.2">
      <c r="A1400" s="27" t="s">
        <v>118</v>
      </c>
      <c r="B1400" s="28" t="s">
        <v>260</v>
      </c>
      <c r="C1400" s="27" t="s">
        <v>556</v>
      </c>
      <c r="D1400" s="27" t="s">
        <v>1933</v>
      </c>
      <c r="E1400" s="27" t="s">
        <v>11130</v>
      </c>
      <c r="F1400" s="27" t="s">
        <v>5349</v>
      </c>
      <c r="G1400" s="27" t="s">
        <v>6962</v>
      </c>
      <c r="H1400" s="27" t="s">
        <v>6688</v>
      </c>
      <c r="I1400" s="29">
        <v>0</v>
      </c>
      <c r="J1400" s="27" t="s">
        <v>6520</v>
      </c>
      <c r="K1400" s="27" t="s">
        <v>11357</v>
      </c>
      <c r="L1400" s="27" t="s">
        <v>2930</v>
      </c>
      <c r="M1400" s="30" t="s">
        <v>6531</v>
      </c>
      <c r="N1400" s="27" t="s">
        <v>6689</v>
      </c>
      <c r="O1400" s="23">
        <v>0</v>
      </c>
      <c r="P1400" s="23">
        <v>0</v>
      </c>
      <c r="Q1400" s="23">
        <v>0</v>
      </c>
      <c r="R1400" s="24">
        <v>0</v>
      </c>
      <c r="S1400" s="25">
        <v>0</v>
      </c>
      <c r="T1400" s="32"/>
      <c r="U1400" s="22" t="str">
        <f>IFERROR(VLOOKUP(B1400,[1]Planilha1!$A$1:$B$34,2,FALSE),"Liberado")</f>
        <v>Liberado</v>
      </c>
      <c r="V1400" s="31"/>
      <c r="W1400" s="31"/>
      <c r="X1400" s="31"/>
      <c r="Y1400" s="31"/>
      <c r="Z1400" s="31"/>
      <c r="AA1400" s="31"/>
      <c r="AB1400" s="31"/>
      <c r="AC1400" s="31"/>
      <c r="AD1400" s="31"/>
      <c r="AE1400" s="31"/>
      <c r="AF1400" s="31"/>
      <c r="AG1400" s="31"/>
      <c r="AH1400" s="31"/>
      <c r="AI1400" s="31"/>
      <c r="AJ1400" s="31"/>
      <c r="AK1400" s="31"/>
      <c r="AL1400" s="31"/>
      <c r="AM1400" s="31"/>
      <c r="AN1400" s="31"/>
      <c r="AO1400" s="31"/>
      <c r="AP1400" s="31"/>
      <c r="AQ1400" s="31"/>
      <c r="AR1400" s="31"/>
      <c r="AS1400" s="31"/>
      <c r="AT1400" s="31"/>
      <c r="AU1400" s="31"/>
      <c r="AV1400" s="31"/>
      <c r="AW1400" s="31"/>
      <c r="AX1400" s="31"/>
      <c r="AY1400" s="31"/>
      <c r="AZ1400" s="31"/>
      <c r="BA1400" s="31"/>
    </row>
    <row r="1401" spans="1:53" s="21" customFormat="1" ht="20.100000000000001" customHeight="1" x14ac:dyDescent="0.2">
      <c r="A1401" s="27" t="s">
        <v>118</v>
      </c>
      <c r="B1401" s="28" t="s">
        <v>260</v>
      </c>
      <c r="C1401" s="27" t="s">
        <v>323</v>
      </c>
      <c r="D1401" s="27" t="s">
        <v>1933</v>
      </c>
      <c r="E1401" s="27" t="s">
        <v>11130</v>
      </c>
      <c r="F1401" s="27" t="s">
        <v>5349</v>
      </c>
      <c r="G1401" s="27" t="s">
        <v>6963</v>
      </c>
      <c r="H1401" s="27" t="s">
        <v>6729</v>
      </c>
      <c r="I1401" s="29">
        <v>0</v>
      </c>
      <c r="J1401" s="27" t="s">
        <v>6520</v>
      </c>
      <c r="K1401" s="27" t="s">
        <v>11357</v>
      </c>
      <c r="L1401" s="27" t="s">
        <v>2249</v>
      </c>
      <c r="M1401" s="30" t="s">
        <v>6531</v>
      </c>
      <c r="N1401" s="27" t="s">
        <v>6689</v>
      </c>
      <c r="O1401" s="23">
        <v>0</v>
      </c>
      <c r="P1401" s="23">
        <v>0</v>
      </c>
      <c r="Q1401" s="23">
        <v>0</v>
      </c>
      <c r="R1401" s="24">
        <v>0</v>
      </c>
      <c r="S1401" s="25">
        <v>0</v>
      </c>
      <c r="T1401" s="32"/>
      <c r="U1401" s="22" t="str">
        <f>IFERROR(VLOOKUP(B1401,[1]Planilha1!$A$1:$B$34,2,FALSE),"Liberado")</f>
        <v>Liberado</v>
      </c>
      <c r="V1401" s="31"/>
      <c r="W1401" s="31"/>
      <c r="X1401" s="31"/>
      <c r="Y1401" s="31"/>
      <c r="Z1401" s="31"/>
      <c r="AA1401" s="31"/>
      <c r="AB1401" s="31"/>
      <c r="AC1401" s="31"/>
      <c r="AD1401" s="31"/>
      <c r="AE1401" s="31"/>
      <c r="AF1401" s="31"/>
      <c r="AG1401" s="31"/>
      <c r="AH1401" s="31"/>
      <c r="AI1401" s="31"/>
      <c r="AJ1401" s="31"/>
      <c r="AK1401" s="31"/>
      <c r="AL1401" s="31"/>
      <c r="AM1401" s="31"/>
      <c r="AN1401" s="31"/>
      <c r="AO1401" s="31"/>
      <c r="AP1401" s="31"/>
      <c r="AQ1401" s="31"/>
      <c r="AR1401" s="31"/>
      <c r="AS1401" s="31"/>
      <c r="AT1401" s="31"/>
      <c r="AU1401" s="31"/>
      <c r="AV1401" s="31"/>
      <c r="AW1401" s="31"/>
      <c r="AX1401" s="31"/>
      <c r="AY1401" s="31"/>
      <c r="AZ1401" s="31"/>
      <c r="BA1401" s="31"/>
    </row>
    <row r="1402" spans="1:53" s="21" customFormat="1" ht="20.100000000000001" customHeight="1" x14ac:dyDescent="0.2">
      <c r="A1402" s="27" t="s">
        <v>118</v>
      </c>
      <c r="B1402" s="28" t="s">
        <v>260</v>
      </c>
      <c r="C1402" s="27" t="s">
        <v>519</v>
      </c>
      <c r="D1402" s="27" t="s">
        <v>2014</v>
      </c>
      <c r="E1402" s="27" t="s">
        <v>7</v>
      </c>
      <c r="F1402" s="27" t="s">
        <v>6507</v>
      </c>
      <c r="G1402" s="27" t="s">
        <v>11743</v>
      </c>
      <c r="H1402" s="27" t="s">
        <v>6626</v>
      </c>
      <c r="I1402" s="29">
        <v>50000</v>
      </c>
      <c r="J1402" s="27" t="s">
        <v>6520</v>
      </c>
      <c r="K1402" s="27" t="s">
        <v>11744</v>
      </c>
      <c r="L1402" s="27" t="s">
        <v>7051</v>
      </c>
      <c r="M1402" s="30" t="s">
        <v>6531</v>
      </c>
      <c r="N1402" s="27" t="s">
        <v>7029</v>
      </c>
      <c r="O1402" s="23">
        <v>224506.88</v>
      </c>
      <c r="P1402" s="23">
        <v>159153.14000000001</v>
      </c>
      <c r="Q1402" s="23">
        <v>0</v>
      </c>
      <c r="R1402" s="24">
        <v>18000</v>
      </c>
      <c r="S1402" s="25">
        <v>0</v>
      </c>
      <c r="T1402" s="32"/>
      <c r="U1402" s="22" t="str">
        <f>IFERROR(VLOOKUP(B1402,[1]Planilha1!$A$1:$B$34,2,FALSE),"Liberado")</f>
        <v>Liberado</v>
      </c>
      <c r="V1402" s="31"/>
      <c r="W1402" s="31"/>
      <c r="X1402" s="31"/>
      <c r="Y1402" s="31"/>
      <c r="Z1402" s="31"/>
      <c r="AA1402" s="31"/>
      <c r="AB1402" s="31"/>
      <c r="AC1402" s="31"/>
      <c r="AD1402" s="31"/>
      <c r="AE1402" s="31"/>
      <c r="AF1402" s="31"/>
      <c r="AG1402" s="31"/>
      <c r="AH1402" s="31"/>
      <c r="AI1402" s="31"/>
      <c r="AJ1402" s="31"/>
      <c r="AK1402" s="31"/>
      <c r="AL1402" s="31"/>
      <c r="AM1402" s="31"/>
      <c r="AN1402" s="31"/>
      <c r="AO1402" s="31"/>
      <c r="AP1402" s="31"/>
      <c r="AQ1402" s="31"/>
      <c r="AR1402" s="31"/>
      <c r="AS1402" s="31"/>
      <c r="AT1402" s="31"/>
      <c r="AU1402" s="31"/>
      <c r="AV1402" s="31"/>
      <c r="AW1402" s="31"/>
      <c r="AX1402" s="31"/>
      <c r="AY1402" s="31"/>
      <c r="AZ1402" s="31"/>
      <c r="BA1402" s="31"/>
    </row>
    <row r="1403" spans="1:53" s="21" customFormat="1" ht="20.100000000000001" customHeight="1" x14ac:dyDescent="0.2">
      <c r="A1403" s="27" t="s">
        <v>118</v>
      </c>
      <c r="B1403" s="28" t="s">
        <v>260</v>
      </c>
      <c r="C1403" s="27" t="s">
        <v>1893</v>
      </c>
      <c r="D1403" s="27" t="s">
        <v>2023</v>
      </c>
      <c r="E1403" s="27" t="s">
        <v>11130</v>
      </c>
      <c r="F1403" s="27" t="s">
        <v>7046</v>
      </c>
      <c r="G1403" s="27" t="s">
        <v>7047</v>
      </c>
      <c r="H1403" s="27" t="s">
        <v>7048</v>
      </c>
      <c r="I1403" s="29">
        <v>0</v>
      </c>
      <c r="J1403" s="27" t="s">
        <v>6722</v>
      </c>
      <c r="K1403" s="27" t="s">
        <v>11454</v>
      </c>
      <c r="L1403" s="27" t="s">
        <v>6531</v>
      </c>
      <c r="M1403" s="30" t="s">
        <v>6531</v>
      </c>
      <c r="N1403" s="27" t="s">
        <v>11620</v>
      </c>
      <c r="O1403" s="23">
        <v>0</v>
      </c>
      <c r="P1403" s="23">
        <v>0</v>
      </c>
      <c r="Q1403" s="23">
        <v>0</v>
      </c>
      <c r="R1403" s="24">
        <v>0</v>
      </c>
      <c r="S1403" s="25">
        <v>0</v>
      </c>
      <c r="T1403" s="32"/>
      <c r="U1403" s="22" t="str">
        <f>IFERROR(VLOOKUP(B1403,[1]Planilha1!$A$1:$B$34,2,FALSE),"Liberado")</f>
        <v>Liberado</v>
      </c>
      <c r="V1403" s="31"/>
      <c r="W1403" s="31"/>
      <c r="X1403" s="31"/>
      <c r="Y1403" s="31"/>
      <c r="Z1403" s="31"/>
      <c r="AA1403" s="31"/>
      <c r="AB1403" s="31"/>
      <c r="AC1403" s="31"/>
      <c r="AD1403" s="31"/>
      <c r="AE1403" s="31"/>
      <c r="AF1403" s="31"/>
      <c r="AG1403" s="31"/>
      <c r="AH1403" s="31"/>
      <c r="AI1403" s="31"/>
      <c r="AJ1403" s="31"/>
      <c r="AK1403" s="31"/>
      <c r="AL1403" s="31"/>
      <c r="AM1403" s="31"/>
      <c r="AN1403" s="31"/>
      <c r="AO1403" s="31"/>
      <c r="AP1403" s="31"/>
      <c r="AQ1403" s="31"/>
      <c r="AR1403" s="31"/>
      <c r="AS1403" s="31"/>
      <c r="AT1403" s="31"/>
      <c r="AU1403" s="31"/>
      <c r="AV1403" s="31"/>
      <c r="AW1403" s="31"/>
      <c r="AX1403" s="31"/>
      <c r="AY1403" s="31"/>
      <c r="AZ1403" s="31"/>
      <c r="BA1403" s="31"/>
    </row>
    <row r="1404" spans="1:53" s="21" customFormat="1" ht="20.100000000000001" customHeight="1" x14ac:dyDescent="0.2">
      <c r="A1404" s="27" t="s">
        <v>118</v>
      </c>
      <c r="B1404" s="28" t="s">
        <v>260</v>
      </c>
      <c r="C1404" s="27" t="s">
        <v>381</v>
      </c>
      <c r="D1404" s="27" t="s">
        <v>2067</v>
      </c>
      <c r="E1404" s="27" t="s">
        <v>7</v>
      </c>
      <c r="F1404" s="27" t="s">
        <v>6507</v>
      </c>
      <c r="G1404" s="27" t="s">
        <v>7122</v>
      </c>
      <c r="H1404" s="27" t="s">
        <v>6626</v>
      </c>
      <c r="I1404" s="29">
        <v>30000</v>
      </c>
      <c r="J1404" s="27" t="s">
        <v>6514</v>
      </c>
      <c r="K1404" s="27" t="s">
        <v>11820</v>
      </c>
      <c r="L1404" s="27" t="s">
        <v>7051</v>
      </c>
      <c r="M1404" s="30" t="s">
        <v>6531</v>
      </c>
      <c r="N1404" s="27" t="s">
        <v>7123</v>
      </c>
      <c r="O1404" s="23">
        <v>2938.68</v>
      </c>
      <c r="P1404" s="23">
        <v>0</v>
      </c>
      <c r="Q1404" s="23">
        <v>0</v>
      </c>
      <c r="R1404" s="24">
        <v>3000</v>
      </c>
      <c r="S1404" s="25">
        <v>0</v>
      </c>
      <c r="T1404" s="32"/>
      <c r="U1404" s="22" t="str">
        <f>IFERROR(VLOOKUP(B1404,[1]Planilha1!$A$1:$B$34,2,FALSE),"Liberado")</f>
        <v>Liberado</v>
      </c>
      <c r="V1404" s="31"/>
      <c r="W1404" s="31"/>
      <c r="X1404" s="31"/>
      <c r="Y1404" s="31"/>
      <c r="Z1404" s="31"/>
      <c r="AA1404" s="31"/>
      <c r="AB1404" s="31"/>
      <c r="AC1404" s="31"/>
      <c r="AD1404" s="31"/>
      <c r="AE1404" s="31"/>
      <c r="AF1404" s="31"/>
      <c r="AG1404" s="31"/>
      <c r="AH1404" s="31"/>
      <c r="AI1404" s="31"/>
      <c r="AJ1404" s="31"/>
      <c r="AK1404" s="31"/>
      <c r="AL1404" s="31"/>
      <c r="AM1404" s="31"/>
      <c r="AN1404" s="31"/>
      <c r="AO1404" s="31"/>
      <c r="AP1404" s="31"/>
      <c r="AQ1404" s="31"/>
      <c r="AR1404" s="31"/>
      <c r="AS1404" s="31"/>
      <c r="AT1404" s="31"/>
      <c r="AU1404" s="31"/>
      <c r="AV1404" s="31"/>
      <c r="AW1404" s="31"/>
      <c r="AX1404" s="31"/>
      <c r="AY1404" s="31"/>
      <c r="AZ1404" s="31"/>
      <c r="BA1404" s="31"/>
    </row>
    <row r="1405" spans="1:53" s="21" customFormat="1" ht="20.100000000000001" customHeight="1" x14ac:dyDescent="0.2">
      <c r="A1405" s="40" t="s">
        <v>221</v>
      </c>
      <c r="B1405" s="41" t="s">
        <v>260</v>
      </c>
      <c r="C1405" s="14">
        <v>1</v>
      </c>
      <c r="D1405" s="40" t="s">
        <v>2231</v>
      </c>
      <c r="E1405" s="42" t="s">
        <v>2220</v>
      </c>
      <c r="F1405" s="43" t="s">
        <v>7389</v>
      </c>
      <c r="G1405" s="36" t="s">
        <v>7521</v>
      </c>
      <c r="H1405" s="40" t="s">
        <v>2231</v>
      </c>
      <c r="I1405" s="44">
        <v>79425.070000000007</v>
      </c>
      <c r="J1405" s="40" t="s">
        <v>7400</v>
      </c>
      <c r="K1405" s="40" t="s">
        <v>7512</v>
      </c>
      <c r="L1405" s="40" t="s">
        <v>7491</v>
      </c>
      <c r="M1405" s="42" t="s">
        <v>40</v>
      </c>
      <c r="N1405" s="40" t="s">
        <v>7852</v>
      </c>
      <c r="O1405" s="23">
        <v>0</v>
      </c>
      <c r="P1405" s="23">
        <v>79425.070000000007</v>
      </c>
      <c r="Q1405" s="23">
        <v>0</v>
      </c>
      <c r="R1405" s="24">
        <v>0</v>
      </c>
      <c r="S1405" s="25">
        <v>0</v>
      </c>
      <c r="T1405" s="32"/>
      <c r="U1405" s="22" t="str">
        <f>IFERROR(VLOOKUP(B1405,[1]Planilha1!$A$1:$B$34,2,FALSE),"Liberado")</f>
        <v>Liberado</v>
      </c>
      <c r="V1405" s="45"/>
      <c r="W1405" s="45"/>
      <c r="X1405" s="45"/>
      <c r="Y1405" s="45"/>
      <c r="Z1405" s="45"/>
      <c r="AA1405" s="45"/>
      <c r="AB1405" s="45"/>
      <c r="AC1405" s="45"/>
      <c r="AD1405" s="45"/>
      <c r="AE1405" s="45"/>
      <c r="AF1405" s="45"/>
      <c r="AG1405" s="45"/>
      <c r="AH1405" s="45"/>
      <c r="AI1405" s="45"/>
      <c r="AJ1405" s="45"/>
      <c r="AK1405" s="45"/>
      <c r="AL1405" s="45"/>
      <c r="AM1405" s="45"/>
      <c r="AN1405" s="45"/>
      <c r="AO1405" s="45"/>
      <c r="AP1405" s="45"/>
      <c r="AQ1405" s="45"/>
      <c r="AR1405" s="45"/>
      <c r="AS1405" s="45"/>
      <c r="AT1405" s="45"/>
      <c r="AU1405" s="45"/>
      <c r="AV1405" s="45"/>
      <c r="AW1405" s="45"/>
      <c r="AX1405" s="45"/>
      <c r="AY1405" s="45"/>
      <c r="AZ1405" s="45"/>
      <c r="BA1405" s="45"/>
    </row>
    <row r="1406" spans="1:53" s="21" customFormat="1" ht="20.100000000000001" customHeight="1" x14ac:dyDescent="0.2">
      <c r="A1406" s="12" t="s">
        <v>63</v>
      </c>
      <c r="B1406" s="18" t="s">
        <v>246</v>
      </c>
      <c r="C1406" s="12" t="s">
        <v>325</v>
      </c>
      <c r="D1406" s="12" t="s">
        <v>333</v>
      </c>
      <c r="E1406" s="19" t="s">
        <v>5</v>
      </c>
      <c r="F1406" s="19" t="s">
        <v>10</v>
      </c>
      <c r="G1406" s="19" t="s">
        <v>12069</v>
      </c>
      <c r="H1406" s="12" t="s">
        <v>2294</v>
      </c>
      <c r="I1406" s="20">
        <v>14000</v>
      </c>
      <c r="J1406" s="12" t="s">
        <v>2264</v>
      </c>
      <c r="K1406" s="12" t="s">
        <v>2295</v>
      </c>
      <c r="L1406" s="12" t="s">
        <v>2266</v>
      </c>
      <c r="M1406" s="12"/>
      <c r="N1406" s="12" t="s">
        <v>2297</v>
      </c>
      <c r="O1406" s="20">
        <v>177.98</v>
      </c>
      <c r="P1406" s="20">
        <v>0</v>
      </c>
      <c r="Q1406" s="20">
        <v>0</v>
      </c>
      <c r="R1406" s="20">
        <v>177.98</v>
      </c>
      <c r="S1406" s="20">
        <v>928</v>
      </c>
      <c r="U1406" s="22" t="str">
        <f>IFERROR(VLOOKUP(B1406,[1]Planilha1!$A$1:$B$34,2,FALSE),"Liberado")</f>
        <v>Liberado</v>
      </c>
    </row>
    <row r="1407" spans="1:53" s="21" customFormat="1" ht="20.100000000000001" customHeight="1" x14ac:dyDescent="0.2">
      <c r="A1407" s="12" t="s">
        <v>63</v>
      </c>
      <c r="B1407" s="18" t="s">
        <v>246</v>
      </c>
      <c r="C1407" s="12" t="s">
        <v>556</v>
      </c>
      <c r="D1407" s="12" t="s">
        <v>561</v>
      </c>
      <c r="E1407" s="19" t="s">
        <v>5</v>
      </c>
      <c r="F1407" s="19" t="s">
        <v>2244</v>
      </c>
      <c r="G1407" s="19" t="s">
        <v>3110</v>
      </c>
      <c r="H1407" s="12" t="s">
        <v>3111</v>
      </c>
      <c r="I1407" s="20">
        <v>10000</v>
      </c>
      <c r="J1407" s="12" t="s">
        <v>2264</v>
      </c>
      <c r="K1407" s="12" t="s">
        <v>3112</v>
      </c>
      <c r="L1407" s="12" t="s">
        <v>2260</v>
      </c>
      <c r="M1407" s="12"/>
      <c r="N1407" s="12" t="s">
        <v>3113</v>
      </c>
      <c r="O1407" s="20">
        <v>5656.53</v>
      </c>
      <c r="P1407" s="20">
        <v>0</v>
      </c>
      <c r="Q1407" s="20">
        <v>0</v>
      </c>
      <c r="R1407" s="20">
        <v>0</v>
      </c>
      <c r="S1407" s="20">
        <v>1920</v>
      </c>
      <c r="U1407" s="22" t="str">
        <f>IFERROR(VLOOKUP(B1407,[1]Planilha1!$A$1:$B$34,2,FALSE),"Liberado")</f>
        <v>Liberado</v>
      </c>
    </row>
    <row r="1408" spans="1:53" s="21" customFormat="1" ht="20.100000000000001" customHeight="1" x14ac:dyDescent="0.2">
      <c r="A1408" s="12" t="s">
        <v>63</v>
      </c>
      <c r="B1408" s="18" t="s">
        <v>246</v>
      </c>
      <c r="C1408" s="12" t="s">
        <v>674</v>
      </c>
      <c r="D1408" s="12" t="s">
        <v>675</v>
      </c>
      <c r="E1408" s="19" t="s">
        <v>5</v>
      </c>
      <c r="F1408" s="19" t="s">
        <v>2255</v>
      </c>
      <c r="G1408" s="19" t="s">
        <v>3454</v>
      </c>
      <c r="H1408" s="12" t="s">
        <v>3455</v>
      </c>
      <c r="I1408" s="20">
        <v>28960</v>
      </c>
      <c r="J1408" s="12" t="s">
        <v>2264</v>
      </c>
      <c r="K1408" s="12" t="s">
        <v>3456</v>
      </c>
      <c r="L1408" s="12" t="s">
        <v>2249</v>
      </c>
      <c r="M1408" s="12"/>
      <c r="N1408" s="12" t="s">
        <v>2321</v>
      </c>
      <c r="O1408" s="20">
        <v>0</v>
      </c>
      <c r="P1408" s="20">
        <v>5000</v>
      </c>
      <c r="Q1408" s="20">
        <v>0</v>
      </c>
      <c r="R1408" s="20">
        <v>0</v>
      </c>
      <c r="S1408" s="20">
        <v>1440</v>
      </c>
      <c r="U1408" s="22" t="str">
        <f>IFERROR(VLOOKUP(B1408,[1]Planilha1!$A$1:$B$34,2,FALSE),"Liberado")</f>
        <v>Liberado</v>
      </c>
    </row>
    <row r="1409" spans="1:53" s="21" customFormat="1" ht="20.100000000000001" customHeight="1" x14ac:dyDescent="0.2">
      <c r="A1409" s="12" t="s">
        <v>63</v>
      </c>
      <c r="B1409" s="18" t="s">
        <v>246</v>
      </c>
      <c r="C1409" s="12" t="s">
        <v>318</v>
      </c>
      <c r="D1409" s="12" t="s">
        <v>1224</v>
      </c>
      <c r="E1409" s="19" t="s">
        <v>5</v>
      </c>
      <c r="F1409" s="19" t="s">
        <v>10</v>
      </c>
      <c r="G1409" s="19" t="s">
        <v>4909</v>
      </c>
      <c r="H1409" s="12" t="s">
        <v>4910</v>
      </c>
      <c r="I1409" s="20">
        <v>34351.32</v>
      </c>
      <c r="J1409" s="12" t="s">
        <v>2264</v>
      </c>
      <c r="K1409" s="12" t="s">
        <v>4911</v>
      </c>
      <c r="L1409" s="12" t="s">
        <v>3437</v>
      </c>
      <c r="M1409" s="12"/>
      <c r="N1409" s="12" t="s">
        <v>4912</v>
      </c>
      <c r="O1409" s="23">
        <v>34351.32</v>
      </c>
      <c r="P1409" s="23">
        <v>0</v>
      </c>
      <c r="Q1409" s="23">
        <v>0</v>
      </c>
      <c r="R1409" s="24">
        <v>0</v>
      </c>
      <c r="S1409" s="25">
        <v>840</v>
      </c>
      <c r="U1409" s="22" t="str">
        <f>IFERROR(VLOOKUP(B1409,[1]Planilha1!$A$1:$B$34,2,FALSE),"Liberado")</f>
        <v>Liberado</v>
      </c>
    </row>
    <row r="1410" spans="1:53" s="21" customFormat="1" ht="20.100000000000001" customHeight="1" x14ac:dyDescent="0.2">
      <c r="A1410" s="12" t="s">
        <v>63</v>
      </c>
      <c r="B1410" s="18" t="s">
        <v>246</v>
      </c>
      <c r="C1410" s="12" t="s">
        <v>556</v>
      </c>
      <c r="D1410" s="12" t="s">
        <v>9523</v>
      </c>
      <c r="E1410" s="19" t="s">
        <v>5</v>
      </c>
      <c r="F1410" s="19" t="s">
        <v>4902</v>
      </c>
      <c r="G1410" s="19" t="s">
        <v>9524</v>
      </c>
      <c r="H1410" s="12" t="s">
        <v>8178</v>
      </c>
      <c r="I1410" s="20">
        <v>0</v>
      </c>
      <c r="J1410" s="12" t="s">
        <v>2264</v>
      </c>
      <c r="K1410" s="12" t="s">
        <v>9525</v>
      </c>
      <c r="L1410" s="12" t="s">
        <v>3437</v>
      </c>
      <c r="M1410" s="12"/>
      <c r="N1410" s="12" t="s">
        <v>2438</v>
      </c>
      <c r="O1410" s="23">
        <v>0</v>
      </c>
      <c r="P1410" s="23">
        <v>10000</v>
      </c>
      <c r="Q1410" s="23">
        <v>0</v>
      </c>
      <c r="R1410" s="24">
        <v>0</v>
      </c>
      <c r="S1410" s="25">
        <v>120</v>
      </c>
      <c r="U1410" s="22" t="str">
        <f>IFERROR(VLOOKUP(B1410,[1]Planilha1!$A$1:$B$34,2,FALSE),"Liberado")</f>
        <v>Liberado</v>
      </c>
    </row>
    <row r="1411" spans="1:53" s="21" customFormat="1" ht="20.100000000000001" customHeight="1" x14ac:dyDescent="0.2">
      <c r="A1411" s="27" t="s">
        <v>145</v>
      </c>
      <c r="B1411" s="28" t="s">
        <v>246</v>
      </c>
      <c r="C1411" s="27" t="s">
        <v>689</v>
      </c>
      <c r="D1411" s="27" t="s">
        <v>1933</v>
      </c>
      <c r="E1411" s="27" t="s">
        <v>11130</v>
      </c>
      <c r="F1411" s="27" t="s">
        <v>5349</v>
      </c>
      <c r="G1411" s="27" t="s">
        <v>7863</v>
      </c>
      <c r="H1411" s="27" t="s">
        <v>6688</v>
      </c>
      <c r="I1411" s="29">
        <v>0</v>
      </c>
      <c r="J1411" s="27" t="s">
        <v>6520</v>
      </c>
      <c r="K1411" s="27" t="s">
        <v>11357</v>
      </c>
      <c r="L1411" s="27" t="s">
        <v>3137</v>
      </c>
      <c r="M1411" s="30" t="s">
        <v>6531</v>
      </c>
      <c r="N1411" s="27" t="s">
        <v>7864</v>
      </c>
      <c r="O1411" s="23">
        <v>0</v>
      </c>
      <c r="P1411" s="23">
        <v>0</v>
      </c>
      <c r="Q1411" s="23">
        <v>0</v>
      </c>
      <c r="R1411" s="24">
        <v>0</v>
      </c>
      <c r="S1411" s="25">
        <v>0</v>
      </c>
      <c r="T1411" s="32"/>
      <c r="U1411" s="22" t="str">
        <f>IFERROR(VLOOKUP(B1411,[1]Planilha1!$A$1:$B$34,2,FALSE),"Liberado")</f>
        <v>Liberado</v>
      </c>
      <c r="V1411" s="31"/>
      <c r="W1411" s="31"/>
      <c r="X1411" s="31"/>
      <c r="Y1411" s="31"/>
      <c r="Z1411" s="31"/>
      <c r="AA1411" s="31"/>
      <c r="AB1411" s="31"/>
      <c r="AC1411" s="31"/>
      <c r="AD1411" s="31"/>
      <c r="AE1411" s="31"/>
      <c r="AF1411" s="31"/>
      <c r="AG1411" s="31"/>
      <c r="AH1411" s="31"/>
      <c r="AI1411" s="31"/>
      <c r="AJ1411" s="31"/>
      <c r="AK1411" s="31"/>
      <c r="AL1411" s="31"/>
      <c r="AM1411" s="31"/>
      <c r="AN1411" s="31"/>
      <c r="AO1411" s="31"/>
      <c r="AP1411" s="31"/>
      <c r="AQ1411" s="31"/>
      <c r="AR1411" s="31"/>
      <c r="AS1411" s="31"/>
      <c r="AT1411" s="31"/>
      <c r="AU1411" s="31"/>
      <c r="AV1411" s="31"/>
      <c r="AW1411" s="31"/>
      <c r="AX1411" s="31"/>
      <c r="AY1411" s="31"/>
      <c r="AZ1411" s="31"/>
      <c r="BA1411" s="31"/>
    </row>
    <row r="1412" spans="1:53" s="21" customFormat="1" ht="20.100000000000001" customHeight="1" x14ac:dyDescent="0.2">
      <c r="A1412" s="27" t="s">
        <v>145</v>
      </c>
      <c r="B1412" s="28" t="s">
        <v>246</v>
      </c>
      <c r="C1412" s="27" t="s">
        <v>427</v>
      </c>
      <c r="D1412" s="27" t="s">
        <v>1933</v>
      </c>
      <c r="E1412" s="27" t="s">
        <v>11130</v>
      </c>
      <c r="F1412" s="27" t="s">
        <v>5349</v>
      </c>
      <c r="G1412" s="27" t="s">
        <v>6749</v>
      </c>
      <c r="H1412" s="27" t="s">
        <v>6688</v>
      </c>
      <c r="I1412" s="29">
        <v>0</v>
      </c>
      <c r="J1412" s="27" t="s">
        <v>6520</v>
      </c>
      <c r="K1412" s="27" t="s">
        <v>11357</v>
      </c>
      <c r="L1412" s="27" t="s">
        <v>2930</v>
      </c>
      <c r="M1412" s="30" t="s">
        <v>6531</v>
      </c>
      <c r="N1412" s="27" t="s">
        <v>6689</v>
      </c>
      <c r="O1412" s="23">
        <v>0</v>
      </c>
      <c r="P1412" s="23">
        <v>0</v>
      </c>
      <c r="Q1412" s="23">
        <v>0</v>
      </c>
      <c r="R1412" s="24">
        <v>0</v>
      </c>
      <c r="S1412" s="25">
        <v>0</v>
      </c>
      <c r="T1412" s="32"/>
      <c r="U1412" s="22" t="str">
        <f>IFERROR(VLOOKUP(B1412,[1]Planilha1!$A$1:$B$34,2,FALSE),"Liberado")</f>
        <v>Liberado</v>
      </c>
      <c r="V1412" s="31"/>
      <c r="W1412" s="31"/>
      <c r="X1412" s="31"/>
      <c r="Y1412" s="31"/>
      <c r="Z1412" s="31"/>
      <c r="AA1412" s="31"/>
      <c r="AB1412" s="31"/>
      <c r="AC1412" s="31"/>
      <c r="AD1412" s="31"/>
      <c r="AE1412" s="31"/>
      <c r="AF1412" s="31"/>
      <c r="AG1412" s="31"/>
      <c r="AH1412" s="31"/>
      <c r="AI1412" s="31"/>
      <c r="AJ1412" s="31"/>
      <c r="AK1412" s="31"/>
      <c r="AL1412" s="31"/>
      <c r="AM1412" s="31"/>
      <c r="AN1412" s="31"/>
      <c r="AO1412" s="31"/>
      <c r="AP1412" s="31"/>
      <c r="AQ1412" s="31"/>
      <c r="AR1412" s="31"/>
      <c r="AS1412" s="31"/>
      <c r="AT1412" s="31"/>
      <c r="AU1412" s="31"/>
      <c r="AV1412" s="31"/>
      <c r="AW1412" s="31"/>
      <c r="AX1412" s="31"/>
      <c r="AY1412" s="31"/>
      <c r="AZ1412" s="31"/>
      <c r="BA1412" s="31"/>
    </row>
    <row r="1413" spans="1:53" s="21" customFormat="1" ht="20.100000000000001" customHeight="1" x14ac:dyDescent="0.2">
      <c r="A1413" s="27" t="s">
        <v>145</v>
      </c>
      <c r="B1413" s="28" t="s">
        <v>246</v>
      </c>
      <c r="C1413" s="27" t="s">
        <v>397</v>
      </c>
      <c r="D1413" s="27" t="s">
        <v>1933</v>
      </c>
      <c r="E1413" s="27" t="s">
        <v>11130</v>
      </c>
      <c r="F1413" s="27" t="s">
        <v>5349</v>
      </c>
      <c r="G1413" s="27" t="s">
        <v>6750</v>
      </c>
      <c r="H1413" s="27" t="s">
        <v>6688</v>
      </c>
      <c r="I1413" s="29">
        <v>0</v>
      </c>
      <c r="J1413" s="27" t="s">
        <v>6520</v>
      </c>
      <c r="K1413" s="27" t="s">
        <v>11357</v>
      </c>
      <c r="L1413" s="27" t="s">
        <v>2930</v>
      </c>
      <c r="M1413" s="30" t="s">
        <v>6531</v>
      </c>
      <c r="N1413" s="27" t="s">
        <v>6689</v>
      </c>
      <c r="O1413" s="23">
        <v>0</v>
      </c>
      <c r="P1413" s="23">
        <v>0</v>
      </c>
      <c r="Q1413" s="23">
        <v>0</v>
      </c>
      <c r="R1413" s="24">
        <v>0</v>
      </c>
      <c r="S1413" s="25">
        <v>0</v>
      </c>
      <c r="T1413" s="32"/>
      <c r="U1413" s="22" t="str">
        <f>IFERROR(VLOOKUP(B1413,[1]Planilha1!$A$1:$B$34,2,FALSE),"Liberado")</f>
        <v>Liberado</v>
      </c>
      <c r="V1413" s="31"/>
      <c r="W1413" s="31"/>
      <c r="X1413" s="31"/>
      <c r="Y1413" s="31"/>
      <c r="Z1413" s="31"/>
      <c r="AA1413" s="31"/>
      <c r="AB1413" s="31"/>
      <c r="AC1413" s="31"/>
      <c r="AD1413" s="31"/>
      <c r="AE1413" s="31"/>
      <c r="AF1413" s="31"/>
      <c r="AG1413" s="31"/>
      <c r="AH1413" s="31"/>
      <c r="AI1413" s="31"/>
      <c r="AJ1413" s="31"/>
      <c r="AK1413" s="31"/>
      <c r="AL1413" s="31"/>
      <c r="AM1413" s="31"/>
      <c r="AN1413" s="31"/>
      <c r="AO1413" s="31"/>
      <c r="AP1413" s="31"/>
      <c r="AQ1413" s="31"/>
      <c r="AR1413" s="31"/>
      <c r="AS1413" s="31"/>
      <c r="AT1413" s="31"/>
      <c r="AU1413" s="31"/>
      <c r="AV1413" s="31"/>
      <c r="AW1413" s="31"/>
      <c r="AX1413" s="31"/>
      <c r="AY1413" s="31"/>
      <c r="AZ1413" s="31"/>
      <c r="BA1413" s="31"/>
    </row>
    <row r="1414" spans="1:53" s="21" customFormat="1" ht="20.100000000000001" customHeight="1" x14ac:dyDescent="0.2">
      <c r="A1414" s="27" t="s">
        <v>145</v>
      </c>
      <c r="B1414" s="28" t="s">
        <v>246</v>
      </c>
      <c r="C1414" s="27" t="s">
        <v>671</v>
      </c>
      <c r="D1414" s="27" t="s">
        <v>1933</v>
      </c>
      <c r="E1414" s="27" t="s">
        <v>11130</v>
      </c>
      <c r="F1414" s="27" t="s">
        <v>5349</v>
      </c>
      <c r="G1414" s="27" t="s">
        <v>6751</v>
      </c>
      <c r="H1414" s="27" t="s">
        <v>6688</v>
      </c>
      <c r="I1414" s="29">
        <v>0</v>
      </c>
      <c r="J1414" s="27" t="s">
        <v>6520</v>
      </c>
      <c r="K1414" s="27" t="s">
        <v>11357</v>
      </c>
      <c r="L1414" s="27" t="s">
        <v>2930</v>
      </c>
      <c r="M1414" s="30" t="s">
        <v>6531</v>
      </c>
      <c r="N1414" s="27" t="s">
        <v>6689</v>
      </c>
      <c r="O1414" s="23">
        <v>0</v>
      </c>
      <c r="P1414" s="23">
        <v>0</v>
      </c>
      <c r="Q1414" s="23">
        <v>0</v>
      </c>
      <c r="R1414" s="24">
        <v>0</v>
      </c>
      <c r="S1414" s="25">
        <v>0</v>
      </c>
      <c r="T1414" s="32"/>
      <c r="U1414" s="22" t="str">
        <f>IFERROR(VLOOKUP(B1414,[1]Planilha1!$A$1:$B$34,2,FALSE),"Liberado")</f>
        <v>Liberado</v>
      </c>
      <c r="V1414" s="31"/>
      <c r="W1414" s="31"/>
      <c r="X1414" s="31"/>
      <c r="Y1414" s="31"/>
      <c r="Z1414" s="31"/>
      <c r="AA1414" s="31"/>
      <c r="AB1414" s="31"/>
      <c r="AC1414" s="31"/>
      <c r="AD1414" s="31"/>
      <c r="AE1414" s="31"/>
      <c r="AF1414" s="31"/>
      <c r="AG1414" s="31"/>
      <c r="AH1414" s="31"/>
      <c r="AI1414" s="31"/>
      <c r="AJ1414" s="31"/>
      <c r="AK1414" s="31"/>
      <c r="AL1414" s="31"/>
      <c r="AM1414" s="31"/>
      <c r="AN1414" s="31"/>
      <c r="AO1414" s="31"/>
      <c r="AP1414" s="31"/>
      <c r="AQ1414" s="31"/>
      <c r="AR1414" s="31"/>
      <c r="AS1414" s="31"/>
      <c r="AT1414" s="31"/>
      <c r="AU1414" s="31"/>
      <c r="AV1414" s="31"/>
      <c r="AW1414" s="31"/>
      <c r="AX1414" s="31"/>
      <c r="AY1414" s="31"/>
      <c r="AZ1414" s="31"/>
      <c r="BA1414" s="31"/>
    </row>
    <row r="1415" spans="1:53" s="21" customFormat="1" ht="20.100000000000001" customHeight="1" x14ac:dyDescent="0.2">
      <c r="A1415" s="27" t="s">
        <v>145</v>
      </c>
      <c r="B1415" s="28" t="s">
        <v>246</v>
      </c>
      <c r="C1415" s="27" t="s">
        <v>667</v>
      </c>
      <c r="D1415" s="27" t="s">
        <v>1933</v>
      </c>
      <c r="E1415" s="27" t="s">
        <v>11130</v>
      </c>
      <c r="F1415" s="27" t="s">
        <v>5349</v>
      </c>
      <c r="G1415" s="27" t="s">
        <v>6787</v>
      </c>
      <c r="H1415" s="27" t="s">
        <v>6688</v>
      </c>
      <c r="I1415" s="29">
        <v>0</v>
      </c>
      <c r="J1415" s="27" t="s">
        <v>6520</v>
      </c>
      <c r="K1415" s="27" t="s">
        <v>11357</v>
      </c>
      <c r="L1415" s="27" t="s">
        <v>2930</v>
      </c>
      <c r="M1415" s="30" t="s">
        <v>6531</v>
      </c>
      <c r="N1415" s="27" t="s">
        <v>6689</v>
      </c>
      <c r="O1415" s="23">
        <v>0</v>
      </c>
      <c r="P1415" s="23">
        <v>0</v>
      </c>
      <c r="Q1415" s="23">
        <v>0</v>
      </c>
      <c r="R1415" s="24">
        <v>0</v>
      </c>
      <c r="S1415" s="25">
        <v>0</v>
      </c>
      <c r="T1415" s="32"/>
      <c r="U1415" s="22" t="str">
        <f>IFERROR(VLOOKUP(B1415,[1]Planilha1!$A$1:$B$34,2,FALSE),"Liberado")</f>
        <v>Liberado</v>
      </c>
      <c r="V1415" s="31"/>
      <c r="W1415" s="31"/>
      <c r="X1415" s="31"/>
      <c r="Y1415" s="31"/>
      <c r="Z1415" s="31"/>
      <c r="AA1415" s="31"/>
      <c r="AB1415" s="31"/>
      <c r="AC1415" s="31"/>
      <c r="AD1415" s="31"/>
      <c r="AE1415" s="31"/>
      <c r="AF1415" s="31"/>
      <c r="AG1415" s="31"/>
      <c r="AH1415" s="31"/>
      <c r="AI1415" s="31"/>
      <c r="AJ1415" s="31"/>
      <c r="AK1415" s="31"/>
      <c r="AL1415" s="31"/>
      <c r="AM1415" s="31"/>
      <c r="AN1415" s="31"/>
      <c r="AO1415" s="31"/>
      <c r="AP1415" s="31"/>
      <c r="AQ1415" s="31"/>
      <c r="AR1415" s="31"/>
      <c r="AS1415" s="31"/>
      <c r="AT1415" s="31"/>
      <c r="AU1415" s="31"/>
      <c r="AV1415" s="31"/>
      <c r="AW1415" s="31"/>
      <c r="AX1415" s="31"/>
      <c r="AY1415" s="31"/>
      <c r="AZ1415" s="31"/>
      <c r="BA1415" s="31"/>
    </row>
    <row r="1416" spans="1:53" s="21" customFormat="1" ht="20.100000000000001" customHeight="1" x14ac:dyDescent="0.2">
      <c r="A1416" s="27" t="s">
        <v>145</v>
      </c>
      <c r="B1416" s="28" t="s">
        <v>246</v>
      </c>
      <c r="C1416" s="27" t="s">
        <v>331</v>
      </c>
      <c r="D1416" s="27" t="s">
        <v>1933</v>
      </c>
      <c r="E1416" s="27" t="s">
        <v>11130</v>
      </c>
      <c r="F1416" s="27" t="s">
        <v>5349</v>
      </c>
      <c r="G1416" s="27" t="s">
        <v>6919</v>
      </c>
      <c r="H1416" s="27" t="s">
        <v>6688</v>
      </c>
      <c r="I1416" s="29">
        <v>0</v>
      </c>
      <c r="J1416" s="27" t="s">
        <v>6520</v>
      </c>
      <c r="K1416" s="27" t="s">
        <v>11357</v>
      </c>
      <c r="L1416" s="27" t="s">
        <v>2930</v>
      </c>
      <c r="M1416" s="30" t="s">
        <v>6531</v>
      </c>
      <c r="N1416" s="27" t="s">
        <v>6689</v>
      </c>
      <c r="O1416" s="23">
        <v>0</v>
      </c>
      <c r="P1416" s="23">
        <v>0</v>
      </c>
      <c r="Q1416" s="23">
        <v>0</v>
      </c>
      <c r="R1416" s="24">
        <v>0</v>
      </c>
      <c r="S1416" s="25">
        <v>0</v>
      </c>
      <c r="T1416" s="32"/>
      <c r="U1416" s="22" t="str">
        <f>IFERROR(VLOOKUP(B1416,[1]Planilha1!$A$1:$B$34,2,FALSE),"Liberado")</f>
        <v>Liberado</v>
      </c>
      <c r="V1416" s="31"/>
      <c r="W1416" s="31"/>
      <c r="X1416" s="31"/>
      <c r="Y1416" s="31"/>
      <c r="Z1416" s="31"/>
      <c r="AA1416" s="31"/>
      <c r="AB1416" s="31"/>
      <c r="AC1416" s="31"/>
      <c r="AD1416" s="31"/>
      <c r="AE1416" s="31"/>
      <c r="AF1416" s="31"/>
      <c r="AG1416" s="31"/>
      <c r="AH1416" s="31"/>
      <c r="AI1416" s="31"/>
      <c r="AJ1416" s="31"/>
      <c r="AK1416" s="31"/>
      <c r="AL1416" s="31"/>
      <c r="AM1416" s="31"/>
      <c r="AN1416" s="31"/>
      <c r="AO1416" s="31"/>
      <c r="AP1416" s="31"/>
      <c r="AQ1416" s="31"/>
      <c r="AR1416" s="31"/>
      <c r="AS1416" s="31"/>
      <c r="AT1416" s="31"/>
      <c r="AU1416" s="31"/>
      <c r="AV1416" s="31"/>
      <c r="AW1416" s="31"/>
      <c r="AX1416" s="31"/>
      <c r="AY1416" s="31"/>
      <c r="AZ1416" s="31"/>
      <c r="BA1416" s="31"/>
    </row>
    <row r="1417" spans="1:53" s="21" customFormat="1" ht="20.100000000000001" customHeight="1" x14ac:dyDescent="0.2">
      <c r="A1417" s="27" t="s">
        <v>145</v>
      </c>
      <c r="B1417" s="28" t="s">
        <v>246</v>
      </c>
      <c r="C1417" s="27" t="s">
        <v>381</v>
      </c>
      <c r="D1417" s="27" t="s">
        <v>2046</v>
      </c>
      <c r="E1417" s="27" t="s">
        <v>7</v>
      </c>
      <c r="F1417" s="27" t="s">
        <v>6507</v>
      </c>
      <c r="G1417" s="27" t="s">
        <v>7091</v>
      </c>
      <c r="H1417" s="27" t="s">
        <v>7092</v>
      </c>
      <c r="I1417" s="29">
        <v>50000</v>
      </c>
      <c r="J1417" s="27" t="s">
        <v>6520</v>
      </c>
      <c r="K1417" s="27" t="s">
        <v>11788</v>
      </c>
      <c r="L1417" s="27" t="s">
        <v>7128</v>
      </c>
      <c r="M1417" s="30" t="s">
        <v>6531</v>
      </c>
      <c r="N1417" s="27" t="s">
        <v>7029</v>
      </c>
      <c r="O1417" s="23">
        <v>134340.9</v>
      </c>
      <c r="P1417" s="23">
        <v>0</v>
      </c>
      <c r="Q1417" s="23">
        <v>0</v>
      </c>
      <c r="R1417" s="24">
        <v>26184</v>
      </c>
      <c r="S1417" s="25">
        <v>0</v>
      </c>
      <c r="T1417" s="32"/>
      <c r="U1417" s="22" t="str">
        <f>IFERROR(VLOOKUP(B1417,[1]Planilha1!$A$1:$B$34,2,FALSE),"Liberado")</f>
        <v>Liberado</v>
      </c>
      <c r="V1417" s="31"/>
      <c r="W1417" s="31"/>
      <c r="X1417" s="31"/>
      <c r="Y1417" s="31"/>
      <c r="Z1417" s="31"/>
      <c r="AA1417" s="31"/>
      <c r="AB1417" s="31"/>
      <c r="AC1417" s="31"/>
      <c r="AD1417" s="31"/>
      <c r="AE1417" s="31"/>
      <c r="AF1417" s="31"/>
      <c r="AG1417" s="31"/>
      <c r="AH1417" s="31"/>
      <c r="AI1417" s="31"/>
      <c r="AJ1417" s="31"/>
      <c r="AK1417" s="31"/>
      <c r="AL1417" s="31"/>
      <c r="AM1417" s="31"/>
      <c r="AN1417" s="31"/>
      <c r="AO1417" s="31"/>
      <c r="AP1417" s="31"/>
      <c r="AQ1417" s="31"/>
      <c r="AR1417" s="31"/>
      <c r="AS1417" s="31"/>
      <c r="AT1417" s="31"/>
      <c r="AU1417" s="31"/>
      <c r="AV1417" s="31"/>
      <c r="AW1417" s="31"/>
      <c r="AX1417" s="31"/>
      <c r="AY1417" s="31"/>
      <c r="AZ1417" s="31"/>
      <c r="BA1417" s="31"/>
    </row>
    <row r="1418" spans="1:53" s="21" customFormat="1" ht="20.100000000000001" customHeight="1" x14ac:dyDescent="0.2">
      <c r="A1418" s="12" t="s">
        <v>60</v>
      </c>
      <c r="B1418" s="18" t="s">
        <v>244</v>
      </c>
      <c r="C1418" s="12" t="s">
        <v>327</v>
      </c>
      <c r="D1418" s="12" t="s">
        <v>328</v>
      </c>
      <c r="E1418" s="19" t="s">
        <v>5</v>
      </c>
      <c r="F1418" s="19" t="s">
        <v>2273</v>
      </c>
      <c r="G1418" s="19" t="s">
        <v>2274</v>
      </c>
      <c r="H1418" s="12" t="s">
        <v>2275</v>
      </c>
      <c r="I1418" s="20">
        <v>10000</v>
      </c>
      <c r="J1418" s="12" t="s">
        <v>2276</v>
      </c>
      <c r="K1418" s="12" t="s">
        <v>2277</v>
      </c>
      <c r="L1418" s="12" t="s">
        <v>7867</v>
      </c>
      <c r="M1418" s="12"/>
      <c r="N1418" s="12" t="s">
        <v>2278</v>
      </c>
      <c r="O1418" s="20">
        <v>3000</v>
      </c>
      <c r="P1418" s="20">
        <v>0</v>
      </c>
      <c r="Q1418" s="20">
        <v>0</v>
      </c>
      <c r="R1418" s="20">
        <v>0</v>
      </c>
      <c r="S1418" s="20">
        <v>960</v>
      </c>
      <c r="U1418" s="22" t="str">
        <f>IFERROR(VLOOKUP(B1418,[1]Planilha1!$A$1:$B$34,2,FALSE),"Liberado")</f>
        <v>Liberado</v>
      </c>
    </row>
    <row r="1419" spans="1:53" s="21" customFormat="1" ht="20.100000000000001" customHeight="1" x14ac:dyDescent="0.2">
      <c r="A1419" s="12" t="s">
        <v>60</v>
      </c>
      <c r="B1419" s="18" t="s">
        <v>244</v>
      </c>
      <c r="C1419" s="12">
        <v>1</v>
      </c>
      <c r="D1419" s="12" t="s">
        <v>330</v>
      </c>
      <c r="E1419" s="19" t="s">
        <v>5</v>
      </c>
      <c r="F1419" s="19" t="s">
        <v>2279</v>
      </c>
      <c r="G1419" s="19" t="s">
        <v>2285</v>
      </c>
      <c r="H1419" s="12" t="s">
        <v>2286</v>
      </c>
      <c r="I1419" s="20">
        <v>37480</v>
      </c>
      <c r="J1419" s="12" t="s">
        <v>2282</v>
      </c>
      <c r="K1419" s="12" t="s">
        <v>2287</v>
      </c>
      <c r="L1419" s="12" t="s">
        <v>7869</v>
      </c>
      <c r="M1419" s="12"/>
      <c r="N1419" s="12" t="s">
        <v>2289</v>
      </c>
      <c r="O1419" s="20">
        <v>0</v>
      </c>
      <c r="P1419" s="20">
        <v>37480</v>
      </c>
      <c r="Q1419" s="20">
        <v>0</v>
      </c>
      <c r="R1419" s="20">
        <v>0</v>
      </c>
      <c r="S1419" s="20">
        <v>592</v>
      </c>
      <c r="U1419" s="22" t="str">
        <f>IFERROR(VLOOKUP(B1419,[1]Planilha1!$A$1:$B$34,2,FALSE),"Liberado")</f>
        <v>Liberado</v>
      </c>
    </row>
    <row r="1420" spans="1:53" s="21" customFormat="1" ht="20.100000000000001" customHeight="1" x14ac:dyDescent="0.2">
      <c r="A1420" s="12" t="s">
        <v>60</v>
      </c>
      <c r="B1420" s="18" t="s">
        <v>244</v>
      </c>
      <c r="C1420" s="12" t="s">
        <v>337</v>
      </c>
      <c r="D1420" s="12" t="s">
        <v>7932</v>
      </c>
      <c r="E1420" s="19" t="s">
        <v>5</v>
      </c>
      <c r="F1420" s="19" t="s">
        <v>7910</v>
      </c>
      <c r="G1420" s="19" t="s">
        <v>7933</v>
      </c>
      <c r="H1420" s="12" t="s">
        <v>4989</v>
      </c>
      <c r="I1420" s="20">
        <v>31520</v>
      </c>
      <c r="J1420" s="12" t="s">
        <v>2258</v>
      </c>
      <c r="K1420" s="12" t="s">
        <v>2410</v>
      </c>
      <c r="L1420" s="12" t="s">
        <v>2368</v>
      </c>
      <c r="M1420" s="12"/>
      <c r="N1420" s="12" t="s">
        <v>2412</v>
      </c>
      <c r="O1420" s="20">
        <v>0</v>
      </c>
      <c r="P1420" s="20">
        <v>10000</v>
      </c>
      <c r="Q1420" s="20">
        <v>0</v>
      </c>
      <c r="R1420" s="20">
        <v>0</v>
      </c>
      <c r="S1420" s="20">
        <v>288</v>
      </c>
      <c r="U1420" s="22" t="str">
        <f>IFERROR(VLOOKUP(B1420,[1]Planilha1!$A$1:$B$34,2,FALSE),"Liberado")</f>
        <v>Liberado</v>
      </c>
    </row>
    <row r="1421" spans="1:53" s="21" customFormat="1" ht="20.100000000000001" customHeight="1" x14ac:dyDescent="0.2">
      <c r="A1421" s="12" t="s">
        <v>60</v>
      </c>
      <c r="B1421" s="18" t="s">
        <v>244</v>
      </c>
      <c r="C1421" s="12" t="s">
        <v>331</v>
      </c>
      <c r="D1421" s="12" t="s">
        <v>353</v>
      </c>
      <c r="E1421" s="19" t="s">
        <v>5</v>
      </c>
      <c r="F1421" s="19" t="s">
        <v>10</v>
      </c>
      <c r="G1421" s="19" t="s">
        <v>2377</v>
      </c>
      <c r="H1421" s="12" t="s">
        <v>2378</v>
      </c>
      <c r="I1421" s="20">
        <v>30000</v>
      </c>
      <c r="J1421" s="12" t="s">
        <v>2276</v>
      </c>
      <c r="K1421" s="12" t="s">
        <v>2379</v>
      </c>
      <c r="L1421" s="12" t="s">
        <v>2380</v>
      </c>
      <c r="M1421" s="12"/>
      <c r="N1421" s="12" t="s">
        <v>2381</v>
      </c>
      <c r="O1421" s="20">
        <v>0</v>
      </c>
      <c r="P1421" s="20">
        <v>0</v>
      </c>
      <c r="Q1421" s="20">
        <v>0</v>
      </c>
      <c r="R1421" s="20">
        <v>0</v>
      </c>
      <c r="S1421" s="20">
        <v>960</v>
      </c>
      <c r="U1421" s="22" t="str">
        <f>IFERROR(VLOOKUP(B1421,[1]Planilha1!$A$1:$B$34,2,FALSE),"Liberado")</f>
        <v>Liberado</v>
      </c>
    </row>
    <row r="1422" spans="1:53" s="21" customFormat="1" ht="20.100000000000001" customHeight="1" x14ac:dyDescent="0.2">
      <c r="A1422" s="12" t="s">
        <v>60</v>
      </c>
      <c r="B1422" s="18" t="s">
        <v>244</v>
      </c>
      <c r="C1422" s="12" t="s">
        <v>411</v>
      </c>
      <c r="D1422" s="12" t="s">
        <v>8147</v>
      </c>
      <c r="E1422" s="19" t="s">
        <v>5</v>
      </c>
      <c r="F1422" s="19" t="s">
        <v>2255</v>
      </c>
      <c r="G1422" s="19" t="s">
        <v>8148</v>
      </c>
      <c r="H1422" s="12" t="s">
        <v>3559</v>
      </c>
      <c r="I1422" s="20">
        <v>7661.66</v>
      </c>
      <c r="J1422" s="12" t="s">
        <v>2264</v>
      </c>
      <c r="K1422" s="12" t="s">
        <v>8149</v>
      </c>
      <c r="L1422" s="12" t="s">
        <v>3196</v>
      </c>
      <c r="M1422" s="12"/>
      <c r="N1422" s="12" t="s">
        <v>2342</v>
      </c>
      <c r="O1422" s="20">
        <v>0</v>
      </c>
      <c r="P1422" s="20">
        <v>0</v>
      </c>
      <c r="Q1422" s="20">
        <v>0</v>
      </c>
      <c r="R1422" s="20">
        <v>0</v>
      </c>
      <c r="S1422" s="20">
        <v>192</v>
      </c>
      <c r="U1422" s="22" t="str">
        <f>IFERROR(VLOOKUP(B1422,[1]Planilha1!$A$1:$B$34,2,FALSE),"Liberado")</f>
        <v>Liberado</v>
      </c>
    </row>
    <row r="1423" spans="1:53" s="21" customFormat="1" ht="20.100000000000001" customHeight="1" x14ac:dyDescent="0.2">
      <c r="A1423" s="12" t="s">
        <v>60</v>
      </c>
      <c r="B1423" s="18" t="s">
        <v>244</v>
      </c>
      <c r="C1423" s="12" t="s">
        <v>318</v>
      </c>
      <c r="D1423" s="12" t="s">
        <v>494</v>
      </c>
      <c r="E1423" s="19" t="s">
        <v>5</v>
      </c>
      <c r="F1423" s="19" t="s">
        <v>2255</v>
      </c>
      <c r="G1423" s="19" t="s">
        <v>2876</v>
      </c>
      <c r="H1423" s="12" t="s">
        <v>2877</v>
      </c>
      <c r="I1423" s="20">
        <v>73366.95</v>
      </c>
      <c r="J1423" s="12" t="s">
        <v>2264</v>
      </c>
      <c r="K1423" s="12" t="s">
        <v>2878</v>
      </c>
      <c r="L1423" s="12" t="s">
        <v>8057</v>
      </c>
      <c r="M1423" s="12"/>
      <c r="N1423" s="12" t="s">
        <v>2880</v>
      </c>
      <c r="O1423" s="20">
        <v>0</v>
      </c>
      <c r="P1423" s="20">
        <v>0</v>
      </c>
      <c r="Q1423" s="20">
        <v>0</v>
      </c>
      <c r="R1423" s="20">
        <v>0</v>
      </c>
      <c r="S1423" s="20">
        <v>1920</v>
      </c>
      <c r="U1423" s="22" t="str">
        <f>IFERROR(VLOOKUP(B1423,[1]Planilha1!$A$1:$B$34,2,FALSE),"Liberado")</f>
        <v>Liberado</v>
      </c>
    </row>
    <row r="1424" spans="1:53" s="21" customFormat="1" ht="20.100000000000001" customHeight="1" x14ac:dyDescent="0.2">
      <c r="A1424" s="12" t="s">
        <v>60</v>
      </c>
      <c r="B1424" s="18" t="s">
        <v>244</v>
      </c>
      <c r="C1424" s="12" t="s">
        <v>534</v>
      </c>
      <c r="D1424" s="12" t="s">
        <v>551</v>
      </c>
      <c r="E1424" s="19" t="s">
        <v>5</v>
      </c>
      <c r="F1424" s="19" t="s">
        <v>2273</v>
      </c>
      <c r="G1424" s="19" t="s">
        <v>3073</v>
      </c>
      <c r="H1424" s="12" t="s">
        <v>3074</v>
      </c>
      <c r="I1424" s="20">
        <v>10000</v>
      </c>
      <c r="J1424" s="12" t="s">
        <v>2264</v>
      </c>
      <c r="K1424" s="12" t="s">
        <v>3075</v>
      </c>
      <c r="L1424" s="12" t="s">
        <v>3076</v>
      </c>
      <c r="M1424" s="12" t="s">
        <v>3077</v>
      </c>
      <c r="N1424" s="12" t="s">
        <v>2595</v>
      </c>
      <c r="O1424" s="20">
        <v>0</v>
      </c>
      <c r="P1424" s="20">
        <v>8000</v>
      </c>
      <c r="Q1424" s="20">
        <v>0</v>
      </c>
      <c r="R1424" s="20">
        <v>0</v>
      </c>
      <c r="S1424" s="20">
        <v>384</v>
      </c>
      <c r="U1424" s="22" t="str">
        <f>IFERROR(VLOOKUP(B1424,[1]Planilha1!$A$1:$B$34,2,FALSE),"Liberado")</f>
        <v>Liberado</v>
      </c>
    </row>
    <row r="1425" spans="1:21" s="21" customFormat="1" ht="20.100000000000001" customHeight="1" x14ac:dyDescent="0.2">
      <c r="A1425" s="12" t="s">
        <v>60</v>
      </c>
      <c r="B1425" s="18" t="s">
        <v>244</v>
      </c>
      <c r="C1425" s="12" t="s">
        <v>574</v>
      </c>
      <c r="D1425" s="12" t="s">
        <v>577</v>
      </c>
      <c r="E1425" s="19" t="s">
        <v>5</v>
      </c>
      <c r="F1425" s="19" t="s">
        <v>2244</v>
      </c>
      <c r="G1425" s="19" t="s">
        <v>3162</v>
      </c>
      <c r="H1425" s="12" t="s">
        <v>3163</v>
      </c>
      <c r="I1425" s="20">
        <v>14480</v>
      </c>
      <c r="J1425" s="12" t="s">
        <v>2276</v>
      </c>
      <c r="K1425" s="12" t="s">
        <v>2379</v>
      </c>
      <c r="L1425" s="12" t="s">
        <v>7926</v>
      </c>
      <c r="M1425" s="12"/>
      <c r="N1425" s="12" t="s">
        <v>3164</v>
      </c>
      <c r="O1425" s="20">
        <v>0</v>
      </c>
      <c r="P1425" s="20">
        <v>12000</v>
      </c>
      <c r="Q1425" s="20">
        <v>0</v>
      </c>
      <c r="R1425" s="20">
        <v>0</v>
      </c>
      <c r="S1425" s="20">
        <v>1640</v>
      </c>
      <c r="U1425" s="22" t="str">
        <f>IFERROR(VLOOKUP(B1425,[1]Planilha1!$A$1:$B$34,2,FALSE),"Liberado")</f>
        <v>Liberado</v>
      </c>
    </row>
    <row r="1426" spans="1:21" s="21" customFormat="1" ht="20.100000000000001" customHeight="1" x14ac:dyDescent="0.2">
      <c r="A1426" s="12" t="s">
        <v>60</v>
      </c>
      <c r="B1426" s="18" t="s">
        <v>244</v>
      </c>
      <c r="C1426" s="12" t="s">
        <v>574</v>
      </c>
      <c r="D1426" s="12" t="s">
        <v>583</v>
      </c>
      <c r="E1426" s="19" t="s">
        <v>5</v>
      </c>
      <c r="F1426" s="19" t="s">
        <v>2273</v>
      </c>
      <c r="G1426" s="19" t="s">
        <v>3181</v>
      </c>
      <c r="H1426" s="12" t="s">
        <v>3074</v>
      </c>
      <c r="I1426" s="20">
        <v>15760</v>
      </c>
      <c r="J1426" s="12" t="s">
        <v>2276</v>
      </c>
      <c r="K1426" s="12" t="s">
        <v>3182</v>
      </c>
      <c r="L1426" s="12" t="s">
        <v>2380</v>
      </c>
      <c r="M1426" s="12"/>
      <c r="N1426" s="12" t="s">
        <v>3183</v>
      </c>
      <c r="O1426" s="20">
        <v>0</v>
      </c>
      <c r="P1426" s="20">
        <v>0</v>
      </c>
      <c r="Q1426" s="20">
        <v>0</v>
      </c>
      <c r="R1426" s="20">
        <v>0</v>
      </c>
      <c r="S1426" s="20">
        <v>1588.4</v>
      </c>
      <c r="U1426" s="22" t="str">
        <f>IFERROR(VLOOKUP(B1426,[1]Planilha1!$A$1:$B$34,2,FALSE),"Liberado")</f>
        <v>Liberado</v>
      </c>
    </row>
    <row r="1427" spans="1:21" s="21" customFormat="1" ht="20.100000000000001" customHeight="1" x14ac:dyDescent="0.2">
      <c r="A1427" s="12" t="s">
        <v>60</v>
      </c>
      <c r="B1427" s="18" t="s">
        <v>244</v>
      </c>
      <c r="C1427" s="12" t="s">
        <v>574</v>
      </c>
      <c r="D1427" s="12" t="s">
        <v>584</v>
      </c>
      <c r="E1427" s="19" t="s">
        <v>5</v>
      </c>
      <c r="F1427" s="19" t="s">
        <v>2244</v>
      </c>
      <c r="G1427" s="19" t="s">
        <v>3184</v>
      </c>
      <c r="H1427" s="12" t="s">
        <v>3074</v>
      </c>
      <c r="I1427" s="20">
        <v>14300</v>
      </c>
      <c r="J1427" s="12" t="s">
        <v>2276</v>
      </c>
      <c r="K1427" s="12" t="s">
        <v>2486</v>
      </c>
      <c r="L1427" s="12" t="s">
        <v>8183</v>
      </c>
      <c r="M1427" s="12"/>
      <c r="N1427" s="12" t="s">
        <v>3185</v>
      </c>
      <c r="O1427" s="20">
        <v>0</v>
      </c>
      <c r="P1427" s="20">
        <v>0</v>
      </c>
      <c r="Q1427" s="20">
        <v>0</v>
      </c>
      <c r="R1427" s="20">
        <v>0</v>
      </c>
      <c r="S1427" s="20">
        <v>1165</v>
      </c>
      <c r="U1427" s="22" t="str">
        <f>IFERROR(VLOOKUP(B1427,[1]Planilha1!$A$1:$B$34,2,FALSE),"Liberado")</f>
        <v>Liberado</v>
      </c>
    </row>
    <row r="1428" spans="1:21" s="21" customFormat="1" ht="20.100000000000001" customHeight="1" x14ac:dyDescent="0.2">
      <c r="A1428" s="12" t="s">
        <v>60</v>
      </c>
      <c r="B1428" s="18" t="s">
        <v>244</v>
      </c>
      <c r="C1428" s="12" t="s">
        <v>574</v>
      </c>
      <c r="D1428" s="12" t="s">
        <v>586</v>
      </c>
      <c r="E1428" s="19" t="s">
        <v>5</v>
      </c>
      <c r="F1428" s="19" t="s">
        <v>14</v>
      </c>
      <c r="G1428" s="19" t="s">
        <v>3190</v>
      </c>
      <c r="H1428" s="12" t="s">
        <v>3074</v>
      </c>
      <c r="I1428" s="20">
        <v>10000</v>
      </c>
      <c r="J1428" s="12" t="s">
        <v>2276</v>
      </c>
      <c r="K1428" s="12" t="s">
        <v>3191</v>
      </c>
      <c r="L1428" s="12" t="s">
        <v>8057</v>
      </c>
      <c r="M1428" s="12"/>
      <c r="N1428" s="12" t="s">
        <v>3193</v>
      </c>
      <c r="O1428" s="20">
        <v>0</v>
      </c>
      <c r="P1428" s="20">
        <v>0</v>
      </c>
      <c r="Q1428" s="20">
        <v>0</v>
      </c>
      <c r="R1428" s="20">
        <v>0</v>
      </c>
      <c r="S1428" s="20">
        <v>940</v>
      </c>
      <c r="U1428" s="22" t="str">
        <f>IFERROR(VLOOKUP(B1428,[1]Planilha1!$A$1:$B$34,2,FALSE),"Liberado")</f>
        <v>Liberado</v>
      </c>
    </row>
    <row r="1429" spans="1:21" s="21" customFormat="1" ht="20.100000000000001" customHeight="1" x14ac:dyDescent="0.2">
      <c r="A1429" s="12" t="s">
        <v>60</v>
      </c>
      <c r="B1429" s="18" t="s">
        <v>244</v>
      </c>
      <c r="C1429" s="12" t="s">
        <v>574</v>
      </c>
      <c r="D1429" s="12" t="s">
        <v>595</v>
      </c>
      <c r="E1429" s="19" t="s">
        <v>5</v>
      </c>
      <c r="F1429" s="19" t="s">
        <v>2244</v>
      </c>
      <c r="G1429" s="19" t="s">
        <v>3213</v>
      </c>
      <c r="H1429" s="12" t="s">
        <v>3074</v>
      </c>
      <c r="I1429" s="20">
        <v>10000</v>
      </c>
      <c r="J1429" s="12" t="s">
        <v>2276</v>
      </c>
      <c r="K1429" s="12" t="s">
        <v>3214</v>
      </c>
      <c r="L1429" s="12" t="s">
        <v>3215</v>
      </c>
      <c r="M1429" s="12"/>
      <c r="N1429" s="12" t="s">
        <v>3216</v>
      </c>
      <c r="O1429" s="20">
        <v>0</v>
      </c>
      <c r="P1429" s="20">
        <v>0</v>
      </c>
      <c r="Q1429" s="20">
        <v>0</v>
      </c>
      <c r="R1429" s="20">
        <v>0</v>
      </c>
      <c r="S1429" s="20">
        <v>512</v>
      </c>
      <c r="U1429" s="22" t="str">
        <f>IFERROR(VLOOKUP(B1429,[1]Planilha1!$A$1:$B$34,2,FALSE),"Liberado")</f>
        <v>Liberado</v>
      </c>
    </row>
    <row r="1430" spans="1:21" s="21" customFormat="1" ht="20.100000000000001" customHeight="1" x14ac:dyDescent="0.2">
      <c r="A1430" s="12" t="s">
        <v>60</v>
      </c>
      <c r="B1430" s="18" t="s">
        <v>244</v>
      </c>
      <c r="C1430" s="12" t="s">
        <v>574</v>
      </c>
      <c r="D1430" s="12" t="s">
        <v>8391</v>
      </c>
      <c r="E1430" s="19" t="s">
        <v>5</v>
      </c>
      <c r="F1430" s="19" t="s">
        <v>2273</v>
      </c>
      <c r="G1430" s="19" t="s">
        <v>8392</v>
      </c>
      <c r="H1430" s="12" t="s">
        <v>3074</v>
      </c>
      <c r="I1430" s="20">
        <v>10000</v>
      </c>
      <c r="J1430" s="12" t="s">
        <v>2264</v>
      </c>
      <c r="K1430" s="12" t="s">
        <v>8393</v>
      </c>
      <c r="L1430" s="12" t="s">
        <v>2288</v>
      </c>
      <c r="M1430" s="12" t="s">
        <v>8394</v>
      </c>
      <c r="N1430" s="12" t="s">
        <v>2768</v>
      </c>
      <c r="O1430" s="20">
        <v>0</v>
      </c>
      <c r="P1430" s="20">
        <v>0</v>
      </c>
      <c r="Q1430" s="20">
        <v>0</v>
      </c>
      <c r="R1430" s="20">
        <v>0</v>
      </c>
      <c r="S1430" s="20">
        <v>192</v>
      </c>
      <c r="U1430" s="22" t="str">
        <f>IFERROR(VLOOKUP(B1430,[1]Planilha1!$A$1:$B$34,2,FALSE),"Liberado")</f>
        <v>Liberado</v>
      </c>
    </row>
    <row r="1431" spans="1:21" s="21" customFormat="1" ht="20.100000000000001" customHeight="1" x14ac:dyDescent="0.2">
      <c r="A1431" s="12" t="s">
        <v>60</v>
      </c>
      <c r="B1431" s="18" t="s">
        <v>244</v>
      </c>
      <c r="C1431" s="12" t="s">
        <v>574</v>
      </c>
      <c r="D1431" s="12" t="s">
        <v>8402</v>
      </c>
      <c r="E1431" s="19" t="s">
        <v>5</v>
      </c>
      <c r="F1431" s="19" t="s">
        <v>4670</v>
      </c>
      <c r="G1431" s="19" t="s">
        <v>8403</v>
      </c>
      <c r="H1431" s="12" t="s">
        <v>3074</v>
      </c>
      <c r="I1431" s="20">
        <v>10633.6</v>
      </c>
      <c r="J1431" s="12" t="s">
        <v>2264</v>
      </c>
      <c r="K1431" s="12" t="s">
        <v>8404</v>
      </c>
      <c r="L1431" s="12" t="s">
        <v>3435</v>
      </c>
      <c r="M1431" s="12" t="s">
        <v>8401</v>
      </c>
      <c r="N1431" s="12" t="s">
        <v>2438</v>
      </c>
      <c r="O1431" s="20">
        <v>0</v>
      </c>
      <c r="P1431" s="20">
        <v>7000</v>
      </c>
      <c r="Q1431" s="20">
        <v>0</v>
      </c>
      <c r="R1431" s="20">
        <v>0</v>
      </c>
      <c r="S1431" s="20">
        <v>118.2</v>
      </c>
      <c r="U1431" s="22" t="str">
        <f>IFERROR(VLOOKUP(B1431,[1]Planilha1!$A$1:$B$34,2,FALSE),"Liberado")</f>
        <v>Liberado</v>
      </c>
    </row>
    <row r="1432" spans="1:21" s="21" customFormat="1" ht="20.100000000000001" customHeight="1" x14ac:dyDescent="0.2">
      <c r="A1432" s="12" t="s">
        <v>60</v>
      </c>
      <c r="B1432" s="18" t="s">
        <v>244</v>
      </c>
      <c r="C1432" s="12" t="s">
        <v>574</v>
      </c>
      <c r="D1432" s="12" t="s">
        <v>8402</v>
      </c>
      <c r="E1432" s="19" t="s">
        <v>5</v>
      </c>
      <c r="F1432" s="19" t="s">
        <v>4670</v>
      </c>
      <c r="G1432" s="19" t="s">
        <v>8405</v>
      </c>
      <c r="H1432" s="12" t="s">
        <v>3074</v>
      </c>
      <c r="I1432" s="20">
        <v>17693.2</v>
      </c>
      <c r="J1432" s="12" t="s">
        <v>2264</v>
      </c>
      <c r="K1432" s="12" t="s">
        <v>8406</v>
      </c>
      <c r="L1432" s="12" t="s">
        <v>7875</v>
      </c>
      <c r="M1432" s="12"/>
      <c r="N1432" s="12" t="s">
        <v>2321</v>
      </c>
      <c r="O1432" s="20">
        <v>0</v>
      </c>
      <c r="P1432" s="20">
        <v>10000</v>
      </c>
      <c r="Q1432" s="20">
        <v>0</v>
      </c>
      <c r="R1432" s="20">
        <v>0</v>
      </c>
      <c r="S1432" s="20">
        <v>96</v>
      </c>
      <c r="U1432" s="22" t="str">
        <f>IFERROR(VLOOKUP(B1432,[1]Planilha1!$A$1:$B$34,2,FALSE),"Liberado")</f>
        <v>Liberado</v>
      </c>
    </row>
    <row r="1433" spans="1:21" s="21" customFormat="1" ht="20.100000000000001" customHeight="1" x14ac:dyDescent="0.2">
      <c r="A1433" s="12" t="s">
        <v>60</v>
      </c>
      <c r="B1433" s="18" t="s">
        <v>244</v>
      </c>
      <c r="C1433" s="12" t="s">
        <v>602</v>
      </c>
      <c r="D1433" s="12" t="s">
        <v>607</v>
      </c>
      <c r="E1433" s="19" t="s">
        <v>5</v>
      </c>
      <c r="F1433" s="19" t="s">
        <v>2244</v>
      </c>
      <c r="G1433" s="19" t="s">
        <v>3248</v>
      </c>
      <c r="H1433" s="12" t="s">
        <v>3249</v>
      </c>
      <c r="I1433" s="20">
        <v>10000</v>
      </c>
      <c r="J1433" s="12" t="s">
        <v>2276</v>
      </c>
      <c r="K1433" s="12" t="s">
        <v>3250</v>
      </c>
      <c r="L1433" s="12" t="s">
        <v>2260</v>
      </c>
      <c r="M1433" s="12"/>
      <c r="N1433" s="12" t="s">
        <v>3251</v>
      </c>
      <c r="O1433" s="20">
        <v>0</v>
      </c>
      <c r="P1433" s="20">
        <v>12000</v>
      </c>
      <c r="Q1433" s="20">
        <v>0</v>
      </c>
      <c r="R1433" s="20">
        <v>0</v>
      </c>
      <c r="S1433" s="20">
        <v>2070</v>
      </c>
      <c r="U1433" s="22" t="str">
        <f>IFERROR(VLOOKUP(B1433,[1]Planilha1!$A$1:$B$34,2,FALSE),"Liberado")</f>
        <v>Liberado</v>
      </c>
    </row>
    <row r="1434" spans="1:21" s="21" customFormat="1" ht="20.100000000000001" customHeight="1" x14ac:dyDescent="0.2">
      <c r="A1434" s="12" t="s">
        <v>60</v>
      </c>
      <c r="B1434" s="18" t="s">
        <v>244</v>
      </c>
      <c r="C1434" s="12" t="s">
        <v>602</v>
      </c>
      <c r="D1434" s="12" t="s">
        <v>623</v>
      </c>
      <c r="E1434" s="19" t="s">
        <v>5</v>
      </c>
      <c r="F1434" s="19" t="s">
        <v>10</v>
      </c>
      <c r="G1434" s="19" t="s">
        <v>3301</v>
      </c>
      <c r="H1434" s="12" t="s">
        <v>2378</v>
      </c>
      <c r="I1434" s="20">
        <v>1021.14</v>
      </c>
      <c r="J1434" s="12" t="s">
        <v>2276</v>
      </c>
      <c r="K1434" s="12" t="s">
        <v>3302</v>
      </c>
      <c r="L1434" s="12" t="s">
        <v>7867</v>
      </c>
      <c r="M1434" s="12"/>
      <c r="N1434" s="12" t="s">
        <v>3303</v>
      </c>
      <c r="O1434" s="20">
        <v>0</v>
      </c>
      <c r="P1434" s="20">
        <v>0</v>
      </c>
      <c r="Q1434" s="20">
        <v>0</v>
      </c>
      <c r="R1434" s="20">
        <v>0</v>
      </c>
      <c r="S1434" s="20">
        <v>1425</v>
      </c>
      <c r="U1434" s="22" t="str">
        <f>IFERROR(VLOOKUP(B1434,[1]Planilha1!$A$1:$B$34,2,FALSE),"Liberado")</f>
        <v>Liberado</v>
      </c>
    </row>
    <row r="1435" spans="1:21" s="21" customFormat="1" ht="20.100000000000001" customHeight="1" x14ac:dyDescent="0.2">
      <c r="A1435" s="12" t="s">
        <v>60</v>
      </c>
      <c r="B1435" s="18" t="s">
        <v>244</v>
      </c>
      <c r="C1435" s="12" t="s">
        <v>602</v>
      </c>
      <c r="D1435" s="12" t="s">
        <v>625</v>
      </c>
      <c r="E1435" s="19" t="s">
        <v>5</v>
      </c>
      <c r="F1435" s="19" t="s">
        <v>2244</v>
      </c>
      <c r="G1435" s="19" t="s">
        <v>3306</v>
      </c>
      <c r="H1435" s="12" t="s">
        <v>2378</v>
      </c>
      <c r="I1435" s="20">
        <v>10000</v>
      </c>
      <c r="J1435" s="12" t="s">
        <v>2276</v>
      </c>
      <c r="K1435" s="12" t="s">
        <v>3307</v>
      </c>
      <c r="L1435" s="12" t="s">
        <v>2380</v>
      </c>
      <c r="M1435" s="12"/>
      <c r="N1435" s="12" t="s">
        <v>3308</v>
      </c>
      <c r="O1435" s="20">
        <v>0</v>
      </c>
      <c r="P1435" s="20">
        <v>0</v>
      </c>
      <c r="Q1435" s="20">
        <v>0</v>
      </c>
      <c r="R1435" s="20">
        <v>0</v>
      </c>
      <c r="S1435" s="20">
        <v>1012</v>
      </c>
      <c r="U1435" s="22" t="str">
        <f>IFERROR(VLOOKUP(B1435,[1]Planilha1!$A$1:$B$34,2,FALSE),"Liberado")</f>
        <v>Liberado</v>
      </c>
    </row>
    <row r="1436" spans="1:21" s="21" customFormat="1" ht="20.100000000000001" customHeight="1" x14ac:dyDescent="0.2">
      <c r="A1436" s="12" t="s">
        <v>60</v>
      </c>
      <c r="B1436" s="18" t="s">
        <v>244</v>
      </c>
      <c r="C1436" s="12" t="s">
        <v>602</v>
      </c>
      <c r="D1436" s="12" t="s">
        <v>629</v>
      </c>
      <c r="E1436" s="19" t="s">
        <v>5</v>
      </c>
      <c r="F1436" s="19" t="s">
        <v>2255</v>
      </c>
      <c r="G1436" s="19" t="s">
        <v>3319</v>
      </c>
      <c r="H1436" s="12" t="s">
        <v>2378</v>
      </c>
      <c r="I1436" s="20">
        <v>11312</v>
      </c>
      <c r="J1436" s="12" t="s">
        <v>2276</v>
      </c>
      <c r="K1436" s="12" t="s">
        <v>3320</v>
      </c>
      <c r="L1436" s="12" t="s">
        <v>2505</v>
      </c>
      <c r="M1436" s="12"/>
      <c r="N1436" s="12" t="s">
        <v>3216</v>
      </c>
      <c r="O1436" s="20">
        <v>0</v>
      </c>
      <c r="P1436" s="20">
        <v>0</v>
      </c>
      <c r="Q1436" s="20">
        <v>0</v>
      </c>
      <c r="R1436" s="20">
        <v>0</v>
      </c>
      <c r="S1436" s="20">
        <v>851.36</v>
      </c>
      <c r="U1436" s="22" t="str">
        <f>IFERROR(VLOOKUP(B1436,[1]Planilha1!$A$1:$B$34,2,FALSE),"Liberado")</f>
        <v>Liberado</v>
      </c>
    </row>
    <row r="1437" spans="1:21" s="21" customFormat="1" ht="20.100000000000001" customHeight="1" x14ac:dyDescent="0.2">
      <c r="A1437" s="12" t="s">
        <v>60</v>
      </c>
      <c r="B1437" s="18" t="s">
        <v>244</v>
      </c>
      <c r="C1437" s="12" t="s">
        <v>602</v>
      </c>
      <c r="D1437" s="12" t="s">
        <v>8425</v>
      </c>
      <c r="E1437" s="19" t="s">
        <v>5</v>
      </c>
      <c r="F1437" s="19" t="s">
        <v>2273</v>
      </c>
      <c r="G1437" s="19" t="s">
        <v>8426</v>
      </c>
      <c r="H1437" s="12" t="s">
        <v>2378</v>
      </c>
      <c r="I1437" s="20">
        <v>10000</v>
      </c>
      <c r="J1437" s="12" t="s">
        <v>2264</v>
      </c>
      <c r="K1437" s="12" t="s">
        <v>8427</v>
      </c>
      <c r="L1437" s="12" t="s">
        <v>8183</v>
      </c>
      <c r="M1437" s="12"/>
      <c r="N1437" s="12" t="s">
        <v>2342</v>
      </c>
      <c r="O1437" s="20">
        <v>4000</v>
      </c>
      <c r="P1437" s="20">
        <v>0</v>
      </c>
      <c r="Q1437" s="20">
        <v>0</v>
      </c>
      <c r="R1437" s="20">
        <v>0</v>
      </c>
      <c r="S1437" s="20">
        <v>511.84</v>
      </c>
      <c r="U1437" s="22" t="str">
        <f>IFERROR(VLOOKUP(B1437,[1]Planilha1!$A$1:$B$34,2,FALSE),"Liberado")</f>
        <v>Liberado</v>
      </c>
    </row>
    <row r="1438" spans="1:21" s="21" customFormat="1" ht="20.100000000000001" customHeight="1" x14ac:dyDescent="0.2">
      <c r="A1438" s="12" t="s">
        <v>60</v>
      </c>
      <c r="B1438" s="18" t="s">
        <v>244</v>
      </c>
      <c r="C1438" s="12" t="s">
        <v>602</v>
      </c>
      <c r="D1438" s="12" t="s">
        <v>8428</v>
      </c>
      <c r="E1438" s="19" t="s">
        <v>5</v>
      </c>
      <c r="F1438" s="19" t="s">
        <v>14</v>
      </c>
      <c r="G1438" s="19" t="s">
        <v>8429</v>
      </c>
      <c r="H1438" s="12" t="s">
        <v>2378</v>
      </c>
      <c r="I1438" s="20">
        <v>10000</v>
      </c>
      <c r="J1438" s="12" t="s">
        <v>2264</v>
      </c>
      <c r="K1438" s="12" t="s">
        <v>8393</v>
      </c>
      <c r="L1438" s="12" t="s">
        <v>7976</v>
      </c>
      <c r="M1438" s="12"/>
      <c r="N1438" s="12" t="s">
        <v>2768</v>
      </c>
      <c r="O1438" s="20">
        <v>0</v>
      </c>
      <c r="P1438" s="20">
        <v>5000</v>
      </c>
      <c r="Q1438" s="20">
        <v>0</v>
      </c>
      <c r="R1438" s="20">
        <v>0</v>
      </c>
      <c r="S1438" s="20">
        <v>160</v>
      </c>
      <c r="U1438" s="22" t="str">
        <f>IFERROR(VLOOKUP(B1438,[1]Planilha1!$A$1:$B$34,2,FALSE),"Liberado")</f>
        <v>Liberado</v>
      </c>
    </row>
    <row r="1439" spans="1:21" s="21" customFormat="1" ht="20.100000000000001" customHeight="1" x14ac:dyDescent="0.2">
      <c r="A1439" s="12" t="s">
        <v>60</v>
      </c>
      <c r="B1439" s="18" t="s">
        <v>244</v>
      </c>
      <c r="C1439" s="12" t="s">
        <v>323</v>
      </c>
      <c r="D1439" s="12" t="s">
        <v>666</v>
      </c>
      <c r="E1439" s="19" t="s">
        <v>5</v>
      </c>
      <c r="F1439" s="19" t="s">
        <v>2273</v>
      </c>
      <c r="G1439" s="19" t="s">
        <v>3432</v>
      </c>
      <c r="H1439" s="12" t="s">
        <v>3433</v>
      </c>
      <c r="I1439" s="20">
        <v>10000</v>
      </c>
      <c r="J1439" s="12" t="s">
        <v>2264</v>
      </c>
      <c r="K1439" s="12" t="s">
        <v>3434</v>
      </c>
      <c r="L1439" s="12" t="s">
        <v>2334</v>
      </c>
      <c r="M1439" s="12"/>
      <c r="N1439" s="12" t="s">
        <v>2342</v>
      </c>
      <c r="O1439" s="20">
        <v>0</v>
      </c>
      <c r="P1439" s="20">
        <v>0</v>
      </c>
      <c r="Q1439" s="20">
        <v>0</v>
      </c>
      <c r="R1439" s="20">
        <v>0</v>
      </c>
      <c r="S1439" s="20">
        <v>288</v>
      </c>
      <c r="U1439" s="22" t="str">
        <f>IFERROR(VLOOKUP(B1439,[1]Planilha1!$A$1:$B$34,2,FALSE),"Liberado")</f>
        <v>Liberado</v>
      </c>
    </row>
    <row r="1440" spans="1:21" s="21" customFormat="1" ht="20.100000000000001" customHeight="1" x14ac:dyDescent="0.2">
      <c r="A1440" s="12" t="s">
        <v>60</v>
      </c>
      <c r="B1440" s="18" t="s">
        <v>244</v>
      </c>
      <c r="C1440" s="12" t="s">
        <v>667</v>
      </c>
      <c r="D1440" s="12" t="s">
        <v>669</v>
      </c>
      <c r="E1440" s="19" t="s">
        <v>5</v>
      </c>
      <c r="F1440" s="19" t="s">
        <v>10</v>
      </c>
      <c r="G1440" s="19" t="s">
        <v>3442</v>
      </c>
      <c r="H1440" s="12" t="s">
        <v>3074</v>
      </c>
      <c r="I1440" s="20">
        <v>15000</v>
      </c>
      <c r="J1440" s="12" t="s">
        <v>2276</v>
      </c>
      <c r="K1440" s="12" t="s">
        <v>3443</v>
      </c>
      <c r="L1440" s="12" t="s">
        <v>2288</v>
      </c>
      <c r="M1440" s="12"/>
      <c r="N1440" s="12" t="s">
        <v>3216</v>
      </c>
      <c r="O1440" s="20">
        <v>0</v>
      </c>
      <c r="P1440" s="20">
        <v>0</v>
      </c>
      <c r="Q1440" s="20">
        <v>0</v>
      </c>
      <c r="R1440" s="20">
        <v>0</v>
      </c>
      <c r="S1440" s="20">
        <v>512</v>
      </c>
      <c r="U1440" s="22" t="str">
        <f>IFERROR(VLOOKUP(B1440,[1]Planilha1!$A$1:$B$34,2,FALSE),"Liberado")</f>
        <v>Liberado</v>
      </c>
    </row>
    <row r="1441" spans="1:21" s="21" customFormat="1" ht="20.100000000000001" customHeight="1" x14ac:dyDescent="0.2">
      <c r="A1441" s="12" t="s">
        <v>60</v>
      </c>
      <c r="B1441" s="18" t="s">
        <v>244</v>
      </c>
      <c r="C1441" s="12" t="s">
        <v>325</v>
      </c>
      <c r="D1441" s="12" t="s">
        <v>686</v>
      </c>
      <c r="E1441" s="19" t="s">
        <v>5</v>
      </c>
      <c r="F1441" s="19" t="s">
        <v>2273</v>
      </c>
      <c r="G1441" s="19" t="s">
        <v>3488</v>
      </c>
      <c r="H1441" s="12" t="s">
        <v>3489</v>
      </c>
      <c r="I1441" s="20">
        <v>10000</v>
      </c>
      <c r="J1441" s="12" t="s">
        <v>2264</v>
      </c>
      <c r="K1441" s="12" t="s">
        <v>3490</v>
      </c>
      <c r="L1441" s="12" t="s">
        <v>2334</v>
      </c>
      <c r="M1441" s="12"/>
      <c r="N1441" s="12" t="s">
        <v>2342</v>
      </c>
      <c r="O1441" s="20">
        <v>0</v>
      </c>
      <c r="P1441" s="20">
        <v>0</v>
      </c>
      <c r="Q1441" s="20">
        <v>0</v>
      </c>
      <c r="R1441" s="20">
        <v>0</v>
      </c>
      <c r="S1441" s="20">
        <v>384</v>
      </c>
      <c r="U1441" s="22" t="str">
        <f>IFERROR(VLOOKUP(B1441,[1]Planilha1!$A$1:$B$34,2,FALSE),"Liberado")</f>
        <v>Liberado</v>
      </c>
    </row>
    <row r="1442" spans="1:21" s="21" customFormat="1" ht="20.100000000000001" customHeight="1" x14ac:dyDescent="0.2">
      <c r="A1442" s="12" t="s">
        <v>60</v>
      </c>
      <c r="B1442" s="18" t="s">
        <v>244</v>
      </c>
      <c r="C1442" s="12" t="s">
        <v>689</v>
      </c>
      <c r="D1442" s="12" t="s">
        <v>693</v>
      </c>
      <c r="E1442" s="19" t="s">
        <v>5</v>
      </c>
      <c r="F1442" s="19" t="s">
        <v>10</v>
      </c>
      <c r="G1442" s="19" t="s">
        <v>3505</v>
      </c>
      <c r="H1442" s="12" t="s">
        <v>3074</v>
      </c>
      <c r="I1442" s="20">
        <v>10000</v>
      </c>
      <c r="J1442" s="12" t="s">
        <v>2276</v>
      </c>
      <c r="K1442" s="12" t="s">
        <v>3506</v>
      </c>
      <c r="L1442" s="12" t="s">
        <v>2288</v>
      </c>
      <c r="M1442" s="12"/>
      <c r="N1442" s="12" t="s">
        <v>3216</v>
      </c>
      <c r="O1442" s="20">
        <v>0</v>
      </c>
      <c r="P1442" s="20">
        <v>0</v>
      </c>
      <c r="Q1442" s="20">
        <v>0</v>
      </c>
      <c r="R1442" s="20">
        <v>0</v>
      </c>
      <c r="S1442" s="20">
        <v>512</v>
      </c>
      <c r="U1442" s="22" t="str">
        <f>IFERROR(VLOOKUP(B1442,[1]Planilha1!$A$1:$B$34,2,FALSE),"Liberado")</f>
        <v>Liberado</v>
      </c>
    </row>
    <row r="1443" spans="1:21" s="21" customFormat="1" ht="20.100000000000001" customHeight="1" x14ac:dyDescent="0.2">
      <c r="A1443" s="12" t="s">
        <v>60</v>
      </c>
      <c r="B1443" s="18" t="s">
        <v>244</v>
      </c>
      <c r="C1443" s="12" t="s">
        <v>689</v>
      </c>
      <c r="D1443" s="12" t="s">
        <v>694</v>
      </c>
      <c r="E1443" s="19" t="s">
        <v>5</v>
      </c>
      <c r="F1443" s="19" t="s">
        <v>10</v>
      </c>
      <c r="G1443" s="19" t="s">
        <v>3507</v>
      </c>
      <c r="H1443" s="12" t="s">
        <v>3074</v>
      </c>
      <c r="I1443" s="20">
        <v>10000</v>
      </c>
      <c r="J1443" s="12" t="s">
        <v>2276</v>
      </c>
      <c r="K1443" s="12" t="s">
        <v>3443</v>
      </c>
      <c r="L1443" s="12" t="s">
        <v>2288</v>
      </c>
      <c r="M1443" s="12"/>
      <c r="N1443" s="12" t="s">
        <v>3216</v>
      </c>
      <c r="O1443" s="20">
        <v>0</v>
      </c>
      <c r="P1443" s="20">
        <v>0</v>
      </c>
      <c r="Q1443" s="20">
        <v>0</v>
      </c>
      <c r="R1443" s="20">
        <v>0</v>
      </c>
      <c r="S1443" s="20">
        <v>512</v>
      </c>
      <c r="U1443" s="22" t="str">
        <f>IFERROR(VLOOKUP(B1443,[1]Planilha1!$A$1:$B$34,2,FALSE),"Liberado")</f>
        <v>Liberado</v>
      </c>
    </row>
    <row r="1444" spans="1:21" s="21" customFormat="1" ht="20.100000000000001" customHeight="1" x14ac:dyDescent="0.2">
      <c r="A1444" s="12" t="s">
        <v>60</v>
      </c>
      <c r="B1444" s="18" t="s">
        <v>244</v>
      </c>
      <c r="C1444" s="12" t="s">
        <v>701</v>
      </c>
      <c r="D1444" s="12" t="s">
        <v>703</v>
      </c>
      <c r="E1444" s="19" t="s">
        <v>5</v>
      </c>
      <c r="F1444" s="19" t="s">
        <v>2355</v>
      </c>
      <c r="G1444" s="19" t="s">
        <v>3528</v>
      </c>
      <c r="H1444" s="12" t="s">
        <v>3529</v>
      </c>
      <c r="I1444" s="20">
        <v>6790.08</v>
      </c>
      <c r="J1444" s="12" t="s">
        <v>2325</v>
      </c>
      <c r="K1444" s="12" t="s">
        <v>3530</v>
      </c>
      <c r="L1444" s="12" t="s">
        <v>2304</v>
      </c>
      <c r="M1444" s="12"/>
      <c r="N1444" s="12" t="s">
        <v>8076</v>
      </c>
      <c r="O1444" s="20">
        <v>8000</v>
      </c>
      <c r="P1444" s="20">
        <v>0</v>
      </c>
      <c r="Q1444" s="20">
        <v>0</v>
      </c>
      <c r="R1444" s="20">
        <v>0</v>
      </c>
      <c r="S1444" s="20">
        <v>1920</v>
      </c>
      <c r="U1444" s="22" t="str">
        <f>IFERROR(VLOOKUP(B1444,[1]Planilha1!$A$1:$B$34,2,FALSE),"Liberado")</f>
        <v>Liberado</v>
      </c>
    </row>
    <row r="1445" spans="1:21" s="21" customFormat="1" ht="20.100000000000001" customHeight="1" x14ac:dyDescent="0.2">
      <c r="A1445" s="12" t="s">
        <v>60</v>
      </c>
      <c r="B1445" s="18" t="s">
        <v>244</v>
      </c>
      <c r="C1445" s="12" t="s">
        <v>327</v>
      </c>
      <c r="D1445" s="12" t="s">
        <v>8535</v>
      </c>
      <c r="E1445" s="19" t="s">
        <v>5</v>
      </c>
      <c r="F1445" s="19" t="s">
        <v>2273</v>
      </c>
      <c r="G1445" s="19" t="s">
        <v>8536</v>
      </c>
      <c r="H1445" s="12" t="s">
        <v>4999</v>
      </c>
      <c r="I1445" s="20">
        <v>61797.09</v>
      </c>
      <c r="J1445" s="12" t="s">
        <v>2264</v>
      </c>
      <c r="K1445" s="12" t="s">
        <v>8537</v>
      </c>
      <c r="L1445" s="12" t="s">
        <v>2288</v>
      </c>
      <c r="M1445" s="12" t="s">
        <v>8538</v>
      </c>
      <c r="N1445" s="12" t="s">
        <v>8539</v>
      </c>
      <c r="O1445" s="20">
        <v>0</v>
      </c>
      <c r="P1445" s="20">
        <v>0</v>
      </c>
      <c r="Q1445" s="20">
        <v>0</v>
      </c>
      <c r="R1445" s="20">
        <v>0</v>
      </c>
      <c r="S1445" s="20">
        <v>80</v>
      </c>
      <c r="U1445" s="22" t="str">
        <f>IFERROR(VLOOKUP(B1445,[1]Planilha1!$A$1:$B$34,2,FALSE),"Liberado")</f>
        <v>Liberado</v>
      </c>
    </row>
    <row r="1446" spans="1:21" s="21" customFormat="1" ht="20.100000000000001" customHeight="1" x14ac:dyDescent="0.2">
      <c r="A1446" s="12" t="s">
        <v>60</v>
      </c>
      <c r="B1446" s="18" t="s">
        <v>244</v>
      </c>
      <c r="C1446" s="12" t="s">
        <v>327</v>
      </c>
      <c r="D1446" s="12" t="s">
        <v>714</v>
      </c>
      <c r="E1446" s="19" t="s">
        <v>5</v>
      </c>
      <c r="F1446" s="19" t="s">
        <v>2244</v>
      </c>
      <c r="G1446" s="19" t="s">
        <v>3552</v>
      </c>
      <c r="H1446" s="12" t="s">
        <v>2275</v>
      </c>
      <c r="I1446" s="20">
        <v>8000</v>
      </c>
      <c r="J1446" s="12" t="s">
        <v>2276</v>
      </c>
      <c r="K1446" s="12" t="s">
        <v>3553</v>
      </c>
      <c r="L1446" s="12" t="s">
        <v>8183</v>
      </c>
      <c r="M1446" s="12"/>
      <c r="N1446" s="12" t="s">
        <v>3216</v>
      </c>
      <c r="O1446" s="20">
        <v>0</v>
      </c>
      <c r="P1446" s="20">
        <v>0</v>
      </c>
      <c r="Q1446" s="20">
        <v>0</v>
      </c>
      <c r="R1446" s="20">
        <v>0</v>
      </c>
      <c r="S1446" s="20">
        <v>863.84</v>
      </c>
      <c r="U1446" s="22" t="str">
        <f>IFERROR(VLOOKUP(B1446,[1]Planilha1!$A$1:$B$34,2,FALSE),"Liberado")</f>
        <v>Liberado</v>
      </c>
    </row>
    <row r="1447" spans="1:21" s="21" customFormat="1" ht="20.100000000000001" customHeight="1" x14ac:dyDescent="0.2">
      <c r="A1447" s="12" t="s">
        <v>60</v>
      </c>
      <c r="B1447" s="18" t="s">
        <v>244</v>
      </c>
      <c r="C1447" s="12" t="s">
        <v>327</v>
      </c>
      <c r="D1447" s="12" t="s">
        <v>716</v>
      </c>
      <c r="E1447" s="19" t="s">
        <v>5</v>
      </c>
      <c r="F1447" s="19" t="s">
        <v>2244</v>
      </c>
      <c r="G1447" s="19" t="s">
        <v>3555</v>
      </c>
      <c r="H1447" s="12" t="s">
        <v>3556</v>
      </c>
      <c r="I1447" s="20">
        <v>17600</v>
      </c>
      <c r="J1447" s="12" t="s">
        <v>2264</v>
      </c>
      <c r="K1447" s="12" t="s">
        <v>3557</v>
      </c>
      <c r="L1447" s="12" t="s">
        <v>4261</v>
      </c>
      <c r="M1447" s="12"/>
      <c r="N1447" s="12" t="s">
        <v>3170</v>
      </c>
      <c r="O1447" s="20">
        <v>0</v>
      </c>
      <c r="P1447" s="20">
        <v>0</v>
      </c>
      <c r="Q1447" s="20">
        <v>0</v>
      </c>
      <c r="R1447" s="20">
        <v>0</v>
      </c>
      <c r="S1447" s="20">
        <v>416</v>
      </c>
      <c r="U1447" s="22" t="str">
        <f>IFERROR(VLOOKUP(B1447,[1]Planilha1!$A$1:$B$34,2,FALSE),"Liberado")</f>
        <v>Liberado</v>
      </c>
    </row>
    <row r="1448" spans="1:21" s="21" customFormat="1" ht="20.100000000000001" customHeight="1" x14ac:dyDescent="0.2">
      <c r="A1448" s="12" t="s">
        <v>60</v>
      </c>
      <c r="B1448" s="18" t="s">
        <v>244</v>
      </c>
      <c r="C1448" s="12" t="s">
        <v>327</v>
      </c>
      <c r="D1448" s="12" t="s">
        <v>8540</v>
      </c>
      <c r="E1448" s="19" t="s">
        <v>5</v>
      </c>
      <c r="F1448" s="19" t="s">
        <v>8541</v>
      </c>
      <c r="G1448" s="19" t="s">
        <v>8542</v>
      </c>
      <c r="H1448" s="12" t="s">
        <v>8543</v>
      </c>
      <c r="I1448" s="20">
        <v>0</v>
      </c>
      <c r="J1448" s="12" t="s">
        <v>2264</v>
      </c>
      <c r="K1448" s="12" t="s">
        <v>8544</v>
      </c>
      <c r="L1448" s="12" t="s">
        <v>2249</v>
      </c>
      <c r="M1448" s="12"/>
      <c r="N1448" s="12" t="s">
        <v>2595</v>
      </c>
      <c r="O1448" s="20">
        <v>0</v>
      </c>
      <c r="P1448" s="20">
        <v>10000</v>
      </c>
      <c r="Q1448" s="20">
        <v>0</v>
      </c>
      <c r="R1448" s="20">
        <v>0</v>
      </c>
      <c r="S1448" s="20">
        <v>280</v>
      </c>
      <c r="U1448" s="22" t="str">
        <f>IFERROR(VLOOKUP(B1448,[1]Planilha1!$A$1:$B$34,2,FALSE),"Liberado")</f>
        <v>Liberado</v>
      </c>
    </row>
    <row r="1449" spans="1:21" s="21" customFormat="1" ht="20.100000000000001" customHeight="1" x14ac:dyDescent="0.2">
      <c r="A1449" s="12" t="s">
        <v>60</v>
      </c>
      <c r="B1449" s="18" t="s">
        <v>244</v>
      </c>
      <c r="C1449" s="12" t="s">
        <v>327</v>
      </c>
      <c r="D1449" s="12" t="s">
        <v>717</v>
      </c>
      <c r="E1449" s="19" t="s">
        <v>5</v>
      </c>
      <c r="F1449" s="19" t="s">
        <v>2244</v>
      </c>
      <c r="G1449" s="19" t="s">
        <v>3558</v>
      </c>
      <c r="H1449" s="12" t="s">
        <v>3559</v>
      </c>
      <c r="I1449" s="20">
        <v>15000</v>
      </c>
      <c r="J1449" s="12" t="s">
        <v>2264</v>
      </c>
      <c r="K1449" s="12" t="s">
        <v>3560</v>
      </c>
      <c r="L1449" s="12" t="s">
        <v>2546</v>
      </c>
      <c r="M1449" s="12"/>
      <c r="N1449" s="12" t="s">
        <v>2595</v>
      </c>
      <c r="O1449" s="20">
        <v>0</v>
      </c>
      <c r="P1449" s="20">
        <v>8000</v>
      </c>
      <c r="Q1449" s="20">
        <v>0</v>
      </c>
      <c r="R1449" s="20">
        <v>0</v>
      </c>
      <c r="S1449" s="20">
        <v>192</v>
      </c>
      <c r="U1449" s="22" t="str">
        <f>IFERROR(VLOOKUP(B1449,[1]Planilha1!$A$1:$B$34,2,FALSE),"Liberado")</f>
        <v>Liberado</v>
      </c>
    </row>
    <row r="1450" spans="1:21" s="21" customFormat="1" ht="20.100000000000001" customHeight="1" x14ac:dyDescent="0.2">
      <c r="A1450" s="12" t="s">
        <v>60</v>
      </c>
      <c r="B1450" s="18" t="s">
        <v>244</v>
      </c>
      <c r="C1450" s="12" t="s">
        <v>327</v>
      </c>
      <c r="D1450" s="12" t="s">
        <v>8545</v>
      </c>
      <c r="E1450" s="19" t="s">
        <v>5</v>
      </c>
      <c r="F1450" s="19" t="s">
        <v>2244</v>
      </c>
      <c r="G1450" s="19" t="s">
        <v>8546</v>
      </c>
      <c r="H1450" s="12" t="s">
        <v>8547</v>
      </c>
      <c r="I1450" s="20">
        <v>78816</v>
      </c>
      <c r="J1450" s="12" t="s">
        <v>2270</v>
      </c>
      <c r="K1450" s="12" t="s">
        <v>8548</v>
      </c>
      <c r="L1450" s="12" t="s">
        <v>7875</v>
      </c>
      <c r="M1450" s="12"/>
      <c r="N1450" s="12" t="s">
        <v>8303</v>
      </c>
      <c r="O1450" s="20">
        <v>0</v>
      </c>
      <c r="P1450" s="20">
        <v>46816</v>
      </c>
      <c r="Q1450" s="20">
        <v>0</v>
      </c>
      <c r="R1450" s="20">
        <v>0</v>
      </c>
      <c r="S1450" s="20">
        <v>40</v>
      </c>
      <c r="U1450" s="22" t="str">
        <f>IFERROR(VLOOKUP(B1450,[1]Planilha1!$A$1:$B$34,2,FALSE),"Liberado")</f>
        <v>Liberado</v>
      </c>
    </row>
    <row r="1451" spans="1:21" s="21" customFormat="1" ht="20.100000000000001" customHeight="1" x14ac:dyDescent="0.2">
      <c r="A1451" s="12" t="s">
        <v>60</v>
      </c>
      <c r="B1451" s="18" t="s">
        <v>244</v>
      </c>
      <c r="C1451" s="12" t="s">
        <v>718</v>
      </c>
      <c r="D1451" s="12" t="s">
        <v>726</v>
      </c>
      <c r="E1451" s="19" t="s">
        <v>5</v>
      </c>
      <c r="F1451" s="19" t="s">
        <v>10</v>
      </c>
      <c r="G1451" s="19" t="s">
        <v>3582</v>
      </c>
      <c r="H1451" s="12" t="s">
        <v>2275</v>
      </c>
      <c r="I1451" s="20">
        <v>19674.8</v>
      </c>
      <c r="J1451" s="12" t="s">
        <v>2276</v>
      </c>
      <c r="K1451" s="12" t="s">
        <v>3583</v>
      </c>
      <c r="L1451" s="12" t="s">
        <v>2515</v>
      </c>
      <c r="M1451" s="12"/>
      <c r="N1451" s="12" t="s">
        <v>3584</v>
      </c>
      <c r="O1451" s="20">
        <v>3151.89</v>
      </c>
      <c r="P1451" s="20">
        <v>0</v>
      </c>
      <c r="Q1451" s="20">
        <v>0</v>
      </c>
      <c r="R1451" s="20">
        <v>0</v>
      </c>
      <c r="S1451" s="20">
        <v>1032</v>
      </c>
      <c r="U1451" s="22" t="str">
        <f>IFERROR(VLOOKUP(B1451,[1]Planilha1!$A$1:$B$34,2,FALSE),"Liberado")</f>
        <v>Liberado</v>
      </c>
    </row>
    <row r="1452" spans="1:21" s="21" customFormat="1" ht="20.100000000000001" customHeight="1" x14ac:dyDescent="0.2">
      <c r="A1452" s="12" t="s">
        <v>60</v>
      </c>
      <c r="B1452" s="18" t="s">
        <v>244</v>
      </c>
      <c r="C1452" s="12" t="s">
        <v>718</v>
      </c>
      <c r="D1452" s="12" t="s">
        <v>8549</v>
      </c>
      <c r="E1452" s="19" t="s">
        <v>5</v>
      </c>
      <c r="F1452" s="19" t="s">
        <v>2324</v>
      </c>
      <c r="G1452" s="19" t="s">
        <v>8550</v>
      </c>
      <c r="H1452" s="12" t="s">
        <v>5003</v>
      </c>
      <c r="I1452" s="20">
        <v>20000</v>
      </c>
      <c r="J1452" s="12" t="s">
        <v>2264</v>
      </c>
      <c r="K1452" s="12" t="s">
        <v>8551</v>
      </c>
      <c r="L1452" s="12" t="s">
        <v>2288</v>
      </c>
      <c r="M1452" s="12" t="s">
        <v>8552</v>
      </c>
      <c r="N1452" s="12" t="s">
        <v>2438</v>
      </c>
      <c r="O1452" s="20">
        <v>0</v>
      </c>
      <c r="P1452" s="20">
        <v>15000</v>
      </c>
      <c r="Q1452" s="20">
        <v>0</v>
      </c>
      <c r="R1452" s="20">
        <v>0</v>
      </c>
      <c r="S1452" s="20">
        <v>0</v>
      </c>
      <c r="U1452" s="22" t="str">
        <f>IFERROR(VLOOKUP(B1452,[1]Planilha1!$A$1:$B$34,2,FALSE),"Liberado")</f>
        <v>Liberado</v>
      </c>
    </row>
    <row r="1453" spans="1:21" s="21" customFormat="1" ht="20.100000000000001" customHeight="1" x14ac:dyDescent="0.2">
      <c r="A1453" s="12" t="s">
        <v>60</v>
      </c>
      <c r="B1453" s="18" t="s">
        <v>244</v>
      </c>
      <c r="C1453" s="12" t="s">
        <v>334</v>
      </c>
      <c r="D1453" s="12" t="s">
        <v>731</v>
      </c>
      <c r="E1453" s="19" t="s">
        <v>5</v>
      </c>
      <c r="F1453" s="19" t="s">
        <v>2244</v>
      </c>
      <c r="G1453" s="19" t="s">
        <v>3599</v>
      </c>
      <c r="H1453" s="12" t="s">
        <v>3600</v>
      </c>
      <c r="I1453" s="20">
        <v>24001</v>
      </c>
      <c r="J1453" s="12" t="s">
        <v>2276</v>
      </c>
      <c r="K1453" s="12" t="s">
        <v>2512</v>
      </c>
      <c r="L1453" s="12" t="s">
        <v>2260</v>
      </c>
      <c r="M1453" s="12"/>
      <c r="N1453" s="12" t="s">
        <v>3601</v>
      </c>
      <c r="O1453" s="20">
        <v>0</v>
      </c>
      <c r="P1453" s="20">
        <v>12000</v>
      </c>
      <c r="Q1453" s="20">
        <v>0</v>
      </c>
      <c r="R1453" s="20">
        <v>0</v>
      </c>
      <c r="S1453" s="20">
        <v>1680</v>
      </c>
      <c r="U1453" s="22" t="str">
        <f>IFERROR(VLOOKUP(B1453,[1]Planilha1!$A$1:$B$34,2,FALSE),"Liberado")</f>
        <v>Liberado</v>
      </c>
    </row>
    <row r="1454" spans="1:21" s="21" customFormat="1" ht="20.100000000000001" customHeight="1" x14ac:dyDescent="0.2">
      <c r="A1454" s="12" t="s">
        <v>60</v>
      </c>
      <c r="B1454" s="18" t="s">
        <v>244</v>
      </c>
      <c r="C1454" s="12" t="s">
        <v>741</v>
      </c>
      <c r="D1454" s="12" t="s">
        <v>742</v>
      </c>
      <c r="E1454" s="19" t="s">
        <v>5</v>
      </c>
      <c r="F1454" s="19" t="s">
        <v>2244</v>
      </c>
      <c r="G1454" s="19" t="s">
        <v>3622</v>
      </c>
      <c r="H1454" s="12" t="s">
        <v>2378</v>
      </c>
      <c r="I1454" s="20">
        <v>15415.25</v>
      </c>
      <c r="J1454" s="12" t="s">
        <v>2276</v>
      </c>
      <c r="K1454" s="12" t="s">
        <v>3623</v>
      </c>
      <c r="L1454" s="12" t="s">
        <v>8565</v>
      </c>
      <c r="M1454" s="12"/>
      <c r="N1454" s="12" t="s">
        <v>3624</v>
      </c>
      <c r="O1454" s="20">
        <v>0</v>
      </c>
      <c r="P1454" s="20">
        <v>0</v>
      </c>
      <c r="Q1454" s="20">
        <v>0</v>
      </c>
      <c r="R1454" s="20">
        <v>0</v>
      </c>
      <c r="S1454" s="20">
        <v>1234.46</v>
      </c>
      <c r="U1454" s="22" t="str">
        <f>IFERROR(VLOOKUP(B1454,[1]Planilha1!$A$1:$B$34,2,FALSE),"Liberado")</f>
        <v>Liberado</v>
      </c>
    </row>
    <row r="1455" spans="1:21" s="21" customFormat="1" ht="20.100000000000001" customHeight="1" x14ac:dyDescent="0.2">
      <c r="A1455" s="12" t="s">
        <v>60</v>
      </c>
      <c r="B1455" s="18" t="s">
        <v>244</v>
      </c>
      <c r="C1455" s="12" t="s">
        <v>741</v>
      </c>
      <c r="D1455" s="12" t="s">
        <v>744</v>
      </c>
      <c r="E1455" s="19" t="s">
        <v>5</v>
      </c>
      <c r="F1455" s="19" t="s">
        <v>2244</v>
      </c>
      <c r="G1455" s="19" t="s">
        <v>3628</v>
      </c>
      <c r="H1455" s="12" t="s">
        <v>2378</v>
      </c>
      <c r="I1455" s="20">
        <v>17957.64</v>
      </c>
      <c r="J1455" s="12" t="s">
        <v>2276</v>
      </c>
      <c r="K1455" s="12" t="s">
        <v>3214</v>
      </c>
      <c r="L1455" s="12" t="s">
        <v>2677</v>
      </c>
      <c r="M1455" s="12"/>
      <c r="N1455" s="12" t="s">
        <v>3216</v>
      </c>
      <c r="O1455" s="20">
        <v>0</v>
      </c>
      <c r="P1455" s="20">
        <v>0</v>
      </c>
      <c r="Q1455" s="20">
        <v>0</v>
      </c>
      <c r="R1455" s="20">
        <v>0</v>
      </c>
      <c r="S1455" s="20">
        <v>580</v>
      </c>
      <c r="U1455" s="22" t="str">
        <f>IFERROR(VLOOKUP(B1455,[1]Planilha1!$A$1:$B$34,2,FALSE),"Liberado")</f>
        <v>Liberado</v>
      </c>
    </row>
    <row r="1456" spans="1:21" s="21" customFormat="1" ht="20.100000000000001" customHeight="1" x14ac:dyDescent="0.2">
      <c r="A1456" s="12" t="s">
        <v>60</v>
      </c>
      <c r="B1456" s="18" t="s">
        <v>244</v>
      </c>
      <c r="C1456" s="12" t="s">
        <v>741</v>
      </c>
      <c r="D1456" s="12" t="s">
        <v>8566</v>
      </c>
      <c r="E1456" s="19" t="s">
        <v>5</v>
      </c>
      <c r="F1456" s="19" t="s">
        <v>2273</v>
      </c>
      <c r="G1456" s="19" t="s">
        <v>8567</v>
      </c>
      <c r="H1456" s="12" t="s">
        <v>2378</v>
      </c>
      <c r="I1456" s="20">
        <v>980</v>
      </c>
      <c r="J1456" s="12" t="s">
        <v>2264</v>
      </c>
      <c r="K1456" s="12" t="s">
        <v>8568</v>
      </c>
      <c r="L1456" s="12" t="s">
        <v>7875</v>
      </c>
      <c r="M1456" s="12"/>
      <c r="N1456" s="12" t="s">
        <v>2438</v>
      </c>
      <c r="O1456" s="20">
        <v>0</v>
      </c>
      <c r="P1456" s="20">
        <v>10000</v>
      </c>
      <c r="Q1456" s="20">
        <v>0</v>
      </c>
      <c r="R1456" s="20">
        <v>0</v>
      </c>
      <c r="S1456" s="20">
        <v>96</v>
      </c>
      <c r="U1456" s="22" t="str">
        <f>IFERROR(VLOOKUP(B1456,[1]Planilha1!$A$1:$B$34,2,FALSE),"Liberado")</f>
        <v>Liberado</v>
      </c>
    </row>
    <row r="1457" spans="1:21" s="21" customFormat="1" ht="20.100000000000001" customHeight="1" x14ac:dyDescent="0.2">
      <c r="A1457" s="12" t="s">
        <v>60</v>
      </c>
      <c r="B1457" s="18" t="s">
        <v>244</v>
      </c>
      <c r="C1457" s="12" t="s">
        <v>746</v>
      </c>
      <c r="D1457" s="12" t="s">
        <v>750</v>
      </c>
      <c r="E1457" s="19" t="s">
        <v>5</v>
      </c>
      <c r="F1457" s="19" t="s">
        <v>2255</v>
      </c>
      <c r="G1457" s="19" t="s">
        <v>3641</v>
      </c>
      <c r="H1457" s="12" t="s">
        <v>3642</v>
      </c>
      <c r="I1457" s="20">
        <v>10000</v>
      </c>
      <c r="J1457" s="12" t="s">
        <v>2276</v>
      </c>
      <c r="K1457" s="12" t="s">
        <v>3643</v>
      </c>
      <c r="L1457" s="12" t="s">
        <v>2515</v>
      </c>
      <c r="M1457" s="12"/>
      <c r="N1457" s="12" t="s">
        <v>3216</v>
      </c>
      <c r="O1457" s="20">
        <v>0</v>
      </c>
      <c r="P1457" s="20">
        <v>0</v>
      </c>
      <c r="Q1457" s="20">
        <v>0</v>
      </c>
      <c r="R1457" s="20">
        <v>0</v>
      </c>
      <c r="S1457" s="20">
        <v>548</v>
      </c>
      <c r="U1457" s="22" t="str">
        <f>IFERROR(VLOOKUP(B1457,[1]Planilha1!$A$1:$B$34,2,FALSE),"Liberado")</f>
        <v>Liberado</v>
      </c>
    </row>
    <row r="1458" spans="1:21" s="21" customFormat="1" ht="20.100000000000001" customHeight="1" x14ac:dyDescent="0.2">
      <c r="A1458" s="12" t="s">
        <v>60</v>
      </c>
      <c r="B1458" s="18" t="s">
        <v>244</v>
      </c>
      <c r="C1458" s="12" t="s">
        <v>751</v>
      </c>
      <c r="D1458" s="12" t="s">
        <v>752</v>
      </c>
      <c r="E1458" s="19" t="s">
        <v>5</v>
      </c>
      <c r="F1458" s="19" t="s">
        <v>2549</v>
      </c>
      <c r="G1458" s="19" t="s">
        <v>3645</v>
      </c>
      <c r="H1458" s="12" t="s">
        <v>3646</v>
      </c>
      <c r="I1458" s="20">
        <v>13560</v>
      </c>
      <c r="J1458" s="12" t="s">
        <v>2325</v>
      </c>
      <c r="K1458" s="12" t="s">
        <v>3647</v>
      </c>
      <c r="L1458" s="12" t="s">
        <v>8569</v>
      </c>
      <c r="M1458" s="12"/>
      <c r="N1458" s="12" t="s">
        <v>7927</v>
      </c>
      <c r="O1458" s="20">
        <v>0</v>
      </c>
      <c r="P1458" s="20">
        <v>8000</v>
      </c>
      <c r="Q1458" s="20">
        <v>0</v>
      </c>
      <c r="R1458" s="20">
        <v>0</v>
      </c>
      <c r="S1458" s="20">
        <v>1920</v>
      </c>
      <c r="U1458" s="22" t="str">
        <f>IFERROR(VLOOKUP(B1458,[1]Planilha1!$A$1:$B$34,2,FALSE),"Liberado")</f>
        <v>Liberado</v>
      </c>
    </row>
    <row r="1459" spans="1:21" s="21" customFormat="1" ht="20.100000000000001" customHeight="1" x14ac:dyDescent="0.2">
      <c r="A1459" s="12" t="s">
        <v>60</v>
      </c>
      <c r="B1459" s="18" t="s">
        <v>244</v>
      </c>
      <c r="C1459" s="12" t="s">
        <v>751</v>
      </c>
      <c r="D1459" s="12" t="s">
        <v>753</v>
      </c>
      <c r="E1459" s="19" t="s">
        <v>5</v>
      </c>
      <c r="F1459" s="19" t="s">
        <v>2273</v>
      </c>
      <c r="G1459" s="19" t="s">
        <v>3649</v>
      </c>
      <c r="H1459" s="12" t="s">
        <v>3650</v>
      </c>
      <c r="I1459" s="20">
        <v>15760</v>
      </c>
      <c r="J1459" s="12" t="s">
        <v>2276</v>
      </c>
      <c r="K1459" s="12" t="s">
        <v>2486</v>
      </c>
      <c r="L1459" s="12" t="s">
        <v>2260</v>
      </c>
      <c r="M1459" s="12"/>
      <c r="N1459" s="12" t="s">
        <v>3651</v>
      </c>
      <c r="O1459" s="20">
        <v>0</v>
      </c>
      <c r="P1459" s="20">
        <v>0</v>
      </c>
      <c r="Q1459" s="20">
        <v>0</v>
      </c>
      <c r="R1459" s="20">
        <v>0</v>
      </c>
      <c r="S1459" s="20">
        <v>880</v>
      </c>
      <c r="U1459" s="22" t="str">
        <f>IFERROR(VLOOKUP(B1459,[1]Planilha1!$A$1:$B$34,2,FALSE),"Liberado")</f>
        <v>Liberado</v>
      </c>
    </row>
    <row r="1460" spans="1:21" s="21" customFormat="1" ht="20.100000000000001" customHeight="1" x14ac:dyDescent="0.2">
      <c r="A1460" s="12" t="s">
        <v>60</v>
      </c>
      <c r="B1460" s="18" t="s">
        <v>244</v>
      </c>
      <c r="C1460" s="12" t="s">
        <v>751</v>
      </c>
      <c r="D1460" s="12" t="s">
        <v>7808</v>
      </c>
      <c r="E1460" s="19" t="s">
        <v>5</v>
      </c>
      <c r="F1460" s="19" t="s">
        <v>4670</v>
      </c>
      <c r="G1460" s="19" t="s">
        <v>8570</v>
      </c>
      <c r="H1460" s="12" t="s">
        <v>8571</v>
      </c>
      <c r="I1460" s="20">
        <v>10639.6</v>
      </c>
      <c r="J1460" s="12" t="s">
        <v>2264</v>
      </c>
      <c r="K1460" s="12" t="s">
        <v>2446</v>
      </c>
      <c r="L1460" s="12" t="s">
        <v>7976</v>
      </c>
      <c r="M1460" s="12"/>
      <c r="N1460" s="12" t="s">
        <v>2758</v>
      </c>
      <c r="O1460" s="20">
        <v>0</v>
      </c>
      <c r="P1460" s="20">
        <v>0</v>
      </c>
      <c r="Q1460" s="20">
        <v>0</v>
      </c>
      <c r="R1460" s="20">
        <v>0</v>
      </c>
      <c r="S1460" s="20">
        <v>192</v>
      </c>
      <c r="U1460" s="22" t="str">
        <f>IFERROR(VLOOKUP(B1460,[1]Planilha1!$A$1:$B$34,2,FALSE),"Liberado")</f>
        <v>Liberado</v>
      </c>
    </row>
    <row r="1461" spans="1:21" s="21" customFormat="1" ht="20.100000000000001" customHeight="1" x14ac:dyDescent="0.2">
      <c r="A1461" s="12" t="s">
        <v>60</v>
      </c>
      <c r="B1461" s="18" t="s">
        <v>244</v>
      </c>
      <c r="C1461" s="12" t="s">
        <v>336</v>
      </c>
      <c r="D1461" s="12" t="s">
        <v>7812</v>
      </c>
      <c r="E1461" s="19" t="s">
        <v>5</v>
      </c>
      <c r="F1461" s="19" t="s">
        <v>2273</v>
      </c>
      <c r="G1461" s="19" t="s">
        <v>8581</v>
      </c>
      <c r="H1461" s="12" t="s">
        <v>2286</v>
      </c>
      <c r="I1461" s="20">
        <v>10000</v>
      </c>
      <c r="J1461" s="12" t="s">
        <v>2264</v>
      </c>
      <c r="K1461" s="12" t="s">
        <v>8582</v>
      </c>
      <c r="L1461" s="12" t="s">
        <v>6214</v>
      </c>
      <c r="M1461" s="12" t="s">
        <v>8575</v>
      </c>
      <c r="N1461" s="12" t="s">
        <v>2768</v>
      </c>
      <c r="O1461" s="20">
        <v>0</v>
      </c>
      <c r="P1461" s="20">
        <v>10000</v>
      </c>
      <c r="Q1461" s="20">
        <v>0</v>
      </c>
      <c r="R1461" s="20">
        <v>0</v>
      </c>
      <c r="S1461" s="20">
        <v>224</v>
      </c>
      <c r="U1461" s="22" t="str">
        <f>IFERROR(VLOOKUP(B1461,[1]Planilha1!$A$1:$B$34,2,FALSE),"Liberado")</f>
        <v>Liberado</v>
      </c>
    </row>
    <row r="1462" spans="1:21" s="21" customFormat="1" ht="20.100000000000001" customHeight="1" x14ac:dyDescent="0.2">
      <c r="A1462" s="12" t="s">
        <v>60</v>
      </c>
      <c r="B1462" s="18" t="s">
        <v>244</v>
      </c>
      <c r="C1462" s="12" t="s">
        <v>759</v>
      </c>
      <c r="D1462" s="12" t="s">
        <v>760</v>
      </c>
      <c r="E1462" s="19" t="s">
        <v>5</v>
      </c>
      <c r="F1462" s="19" t="s">
        <v>2279</v>
      </c>
      <c r="G1462" s="19" t="s">
        <v>3660</v>
      </c>
      <c r="H1462" s="12" t="s">
        <v>3661</v>
      </c>
      <c r="I1462" s="20">
        <v>165000</v>
      </c>
      <c r="J1462" s="12" t="s">
        <v>2276</v>
      </c>
      <c r="K1462" s="12" t="s">
        <v>3662</v>
      </c>
      <c r="L1462" s="12" t="s">
        <v>3663</v>
      </c>
      <c r="M1462" s="12"/>
      <c r="N1462" s="12" t="s">
        <v>3664</v>
      </c>
      <c r="O1462" s="20">
        <v>12000</v>
      </c>
      <c r="P1462" s="20">
        <v>0</v>
      </c>
      <c r="Q1462" s="20">
        <v>0</v>
      </c>
      <c r="R1462" s="20">
        <v>0</v>
      </c>
      <c r="S1462" s="20">
        <v>1629.21</v>
      </c>
      <c r="U1462" s="22" t="str">
        <f>IFERROR(VLOOKUP(B1462,[1]Planilha1!$A$1:$B$34,2,FALSE),"Liberado")</f>
        <v>Liberado</v>
      </c>
    </row>
    <row r="1463" spans="1:21" s="21" customFormat="1" ht="20.100000000000001" customHeight="1" x14ac:dyDescent="0.2">
      <c r="A1463" s="12" t="s">
        <v>60</v>
      </c>
      <c r="B1463" s="18" t="s">
        <v>244</v>
      </c>
      <c r="C1463" s="12" t="s">
        <v>761</v>
      </c>
      <c r="D1463" s="12" t="s">
        <v>762</v>
      </c>
      <c r="E1463" s="19" t="s">
        <v>5</v>
      </c>
      <c r="F1463" s="19" t="s">
        <v>2244</v>
      </c>
      <c r="G1463" s="19" t="s">
        <v>3665</v>
      </c>
      <c r="H1463" s="12" t="s">
        <v>3666</v>
      </c>
      <c r="I1463" s="20">
        <v>17600</v>
      </c>
      <c r="J1463" s="12" t="s">
        <v>2276</v>
      </c>
      <c r="K1463" s="12" t="s">
        <v>2277</v>
      </c>
      <c r="L1463" s="12" t="s">
        <v>2515</v>
      </c>
      <c r="M1463" s="12"/>
      <c r="N1463" s="12" t="s">
        <v>2412</v>
      </c>
      <c r="O1463" s="20">
        <v>0</v>
      </c>
      <c r="P1463" s="20">
        <v>4000</v>
      </c>
      <c r="Q1463" s="20">
        <v>0</v>
      </c>
      <c r="R1463" s="20">
        <v>0</v>
      </c>
      <c r="S1463" s="20">
        <v>1204</v>
      </c>
      <c r="U1463" s="22" t="str">
        <f>IFERROR(VLOOKUP(B1463,[1]Planilha1!$A$1:$B$34,2,FALSE),"Liberado")</f>
        <v>Liberado</v>
      </c>
    </row>
    <row r="1464" spans="1:21" s="21" customFormat="1" ht="20.100000000000001" customHeight="1" x14ac:dyDescent="0.2">
      <c r="A1464" s="12" t="s">
        <v>60</v>
      </c>
      <c r="B1464" s="18" t="s">
        <v>244</v>
      </c>
      <c r="C1464" s="12" t="s">
        <v>761</v>
      </c>
      <c r="D1464" s="12" t="s">
        <v>763</v>
      </c>
      <c r="E1464" s="19" t="s">
        <v>5</v>
      </c>
      <c r="F1464" s="19" t="s">
        <v>2244</v>
      </c>
      <c r="G1464" s="19" t="s">
        <v>3667</v>
      </c>
      <c r="H1464" s="12" t="s">
        <v>3666</v>
      </c>
      <c r="I1464" s="20">
        <v>15000</v>
      </c>
      <c r="J1464" s="12" t="s">
        <v>2276</v>
      </c>
      <c r="K1464" s="12" t="s">
        <v>3668</v>
      </c>
      <c r="L1464" s="12" t="s">
        <v>8057</v>
      </c>
      <c r="M1464" s="12"/>
      <c r="N1464" s="12" t="s">
        <v>3669</v>
      </c>
      <c r="O1464" s="20">
        <v>0</v>
      </c>
      <c r="P1464" s="20">
        <v>0</v>
      </c>
      <c r="Q1464" s="20">
        <v>0</v>
      </c>
      <c r="R1464" s="20">
        <v>0</v>
      </c>
      <c r="S1464" s="20">
        <v>576</v>
      </c>
      <c r="U1464" s="22" t="str">
        <f>IFERROR(VLOOKUP(B1464,[1]Planilha1!$A$1:$B$34,2,FALSE),"Liberado")</f>
        <v>Liberado</v>
      </c>
    </row>
    <row r="1465" spans="1:21" s="21" customFormat="1" ht="20.100000000000001" customHeight="1" x14ac:dyDescent="0.2">
      <c r="A1465" s="12" t="s">
        <v>60</v>
      </c>
      <c r="B1465" s="18" t="s">
        <v>244</v>
      </c>
      <c r="C1465" s="12" t="s">
        <v>761</v>
      </c>
      <c r="D1465" s="12" t="s">
        <v>764</v>
      </c>
      <c r="E1465" s="19" t="s">
        <v>5</v>
      </c>
      <c r="F1465" s="19" t="s">
        <v>2324</v>
      </c>
      <c r="G1465" s="19" t="s">
        <v>3670</v>
      </c>
      <c r="H1465" s="12" t="s">
        <v>3671</v>
      </c>
      <c r="I1465" s="20">
        <v>19395.810000000001</v>
      </c>
      <c r="J1465" s="12" t="s">
        <v>2264</v>
      </c>
      <c r="K1465" s="12" t="s">
        <v>3672</v>
      </c>
      <c r="L1465" s="12" t="s">
        <v>2447</v>
      </c>
      <c r="M1465" s="12"/>
      <c r="N1465" s="12" t="s">
        <v>2729</v>
      </c>
      <c r="O1465" s="20">
        <v>5000</v>
      </c>
      <c r="P1465" s="20">
        <v>0</v>
      </c>
      <c r="Q1465" s="20">
        <v>0</v>
      </c>
      <c r="R1465" s="20">
        <v>0</v>
      </c>
      <c r="S1465" s="20">
        <v>608</v>
      </c>
      <c r="U1465" s="22" t="str">
        <f>IFERROR(VLOOKUP(B1465,[1]Planilha1!$A$1:$B$34,2,FALSE),"Liberado")</f>
        <v>Liberado</v>
      </c>
    </row>
    <row r="1466" spans="1:21" s="21" customFormat="1" ht="20.100000000000001" customHeight="1" x14ac:dyDescent="0.2">
      <c r="A1466" s="12" t="s">
        <v>60</v>
      </c>
      <c r="B1466" s="18" t="s">
        <v>244</v>
      </c>
      <c r="C1466" s="12" t="s">
        <v>761</v>
      </c>
      <c r="D1466" s="12" t="s">
        <v>765</v>
      </c>
      <c r="E1466" s="19" t="s">
        <v>5</v>
      </c>
      <c r="F1466" s="19" t="s">
        <v>2244</v>
      </c>
      <c r="G1466" s="19" t="s">
        <v>3673</v>
      </c>
      <c r="H1466" s="12" t="s">
        <v>3674</v>
      </c>
      <c r="I1466" s="20">
        <v>19395.810000000001</v>
      </c>
      <c r="J1466" s="12" t="s">
        <v>2276</v>
      </c>
      <c r="K1466" s="12" t="s">
        <v>3675</v>
      </c>
      <c r="L1466" s="12" t="s">
        <v>3196</v>
      </c>
      <c r="M1466" s="12"/>
      <c r="N1466" s="12" t="s">
        <v>3216</v>
      </c>
      <c r="O1466" s="20">
        <v>0</v>
      </c>
      <c r="P1466" s="20">
        <v>0</v>
      </c>
      <c r="Q1466" s="20">
        <v>0</v>
      </c>
      <c r="R1466" s="20">
        <v>0</v>
      </c>
      <c r="S1466" s="20">
        <v>1225.8699999999999</v>
      </c>
      <c r="U1466" s="22" t="str">
        <f>IFERROR(VLOOKUP(B1466,[1]Planilha1!$A$1:$B$34,2,FALSE),"Liberado")</f>
        <v>Liberado</v>
      </c>
    </row>
    <row r="1467" spans="1:21" s="21" customFormat="1" ht="20.100000000000001" customHeight="1" x14ac:dyDescent="0.2">
      <c r="A1467" s="12" t="s">
        <v>60</v>
      </c>
      <c r="B1467" s="18" t="s">
        <v>244</v>
      </c>
      <c r="C1467" s="12" t="s">
        <v>761</v>
      </c>
      <c r="D1467" s="12" t="s">
        <v>766</v>
      </c>
      <c r="E1467" s="19" t="s">
        <v>5</v>
      </c>
      <c r="F1467" s="19" t="s">
        <v>2244</v>
      </c>
      <c r="G1467" s="19" t="s">
        <v>3676</v>
      </c>
      <c r="H1467" s="12" t="s">
        <v>3677</v>
      </c>
      <c r="I1467" s="20">
        <v>15000</v>
      </c>
      <c r="J1467" s="12" t="s">
        <v>2247</v>
      </c>
      <c r="K1467" s="12" t="s">
        <v>3678</v>
      </c>
      <c r="L1467" s="12" t="s">
        <v>2249</v>
      </c>
      <c r="M1467" s="12"/>
      <c r="N1467" s="12" t="s">
        <v>2323</v>
      </c>
      <c r="O1467" s="20">
        <v>0</v>
      </c>
      <c r="P1467" s="20">
        <v>10000</v>
      </c>
      <c r="Q1467" s="20">
        <v>0</v>
      </c>
      <c r="R1467" s="20">
        <v>0</v>
      </c>
      <c r="S1467" s="20">
        <v>416</v>
      </c>
      <c r="U1467" s="22" t="str">
        <f>IFERROR(VLOOKUP(B1467,[1]Planilha1!$A$1:$B$34,2,FALSE),"Liberado")</f>
        <v>Liberado</v>
      </c>
    </row>
    <row r="1468" spans="1:21" s="21" customFormat="1" ht="20.100000000000001" customHeight="1" x14ac:dyDescent="0.2">
      <c r="A1468" s="12" t="s">
        <v>60</v>
      </c>
      <c r="B1468" s="18" t="s">
        <v>244</v>
      </c>
      <c r="C1468" s="12" t="s">
        <v>770</v>
      </c>
      <c r="D1468" s="12" t="s">
        <v>771</v>
      </c>
      <c r="E1468" s="19" t="s">
        <v>5</v>
      </c>
      <c r="F1468" s="19" t="s">
        <v>2273</v>
      </c>
      <c r="G1468" s="19" t="s">
        <v>3683</v>
      </c>
      <c r="H1468" s="12" t="s">
        <v>3684</v>
      </c>
      <c r="I1468" s="20">
        <v>67800</v>
      </c>
      <c r="J1468" s="12" t="s">
        <v>2276</v>
      </c>
      <c r="K1468" s="12" t="s">
        <v>3685</v>
      </c>
      <c r="L1468" s="12" t="s">
        <v>2266</v>
      </c>
      <c r="M1468" s="12"/>
      <c r="N1468" s="12" t="s">
        <v>3686</v>
      </c>
      <c r="O1468" s="20">
        <v>0</v>
      </c>
      <c r="P1468" s="20">
        <v>12000</v>
      </c>
      <c r="Q1468" s="20">
        <v>0</v>
      </c>
      <c r="R1468" s="20">
        <v>0</v>
      </c>
      <c r="S1468" s="20">
        <v>2003.38</v>
      </c>
      <c r="U1468" s="22" t="str">
        <f>IFERROR(VLOOKUP(B1468,[1]Planilha1!$A$1:$B$34,2,FALSE),"Liberado")</f>
        <v>Liberado</v>
      </c>
    </row>
    <row r="1469" spans="1:21" s="21" customFormat="1" ht="20.100000000000001" customHeight="1" x14ac:dyDescent="0.2">
      <c r="A1469" s="12" t="s">
        <v>60</v>
      </c>
      <c r="B1469" s="18" t="s">
        <v>244</v>
      </c>
      <c r="C1469" s="12" t="s">
        <v>772</v>
      </c>
      <c r="D1469" s="12" t="s">
        <v>773</v>
      </c>
      <c r="E1469" s="19" t="s">
        <v>5</v>
      </c>
      <c r="F1469" s="19" t="s">
        <v>2244</v>
      </c>
      <c r="G1469" s="19" t="s">
        <v>3687</v>
      </c>
      <c r="H1469" s="12" t="s">
        <v>3688</v>
      </c>
      <c r="I1469" s="20">
        <v>25000</v>
      </c>
      <c r="J1469" s="12" t="s">
        <v>2276</v>
      </c>
      <c r="K1469" s="12" t="s">
        <v>3689</v>
      </c>
      <c r="L1469" s="12" t="s">
        <v>2380</v>
      </c>
      <c r="M1469" s="12"/>
      <c r="N1469" s="12" t="s">
        <v>3690</v>
      </c>
      <c r="O1469" s="20">
        <v>12000</v>
      </c>
      <c r="P1469" s="20">
        <v>0</v>
      </c>
      <c r="Q1469" s="20">
        <v>0</v>
      </c>
      <c r="R1469" s="20">
        <v>0</v>
      </c>
      <c r="S1469" s="20">
        <v>1560</v>
      </c>
      <c r="U1469" s="22" t="str">
        <f>IFERROR(VLOOKUP(B1469,[1]Planilha1!$A$1:$B$34,2,FALSE),"Liberado")</f>
        <v>Liberado</v>
      </c>
    </row>
    <row r="1470" spans="1:21" s="21" customFormat="1" ht="20.100000000000001" customHeight="1" x14ac:dyDescent="0.2">
      <c r="A1470" s="12" t="s">
        <v>60</v>
      </c>
      <c r="B1470" s="18" t="s">
        <v>244</v>
      </c>
      <c r="C1470" s="12" t="s">
        <v>772</v>
      </c>
      <c r="D1470" s="12" t="s">
        <v>774</v>
      </c>
      <c r="E1470" s="19" t="s">
        <v>5</v>
      </c>
      <c r="F1470" s="19" t="s">
        <v>2273</v>
      </c>
      <c r="G1470" s="19" t="s">
        <v>3691</v>
      </c>
      <c r="H1470" s="12" t="s">
        <v>3692</v>
      </c>
      <c r="I1470" s="20">
        <v>5000</v>
      </c>
      <c r="J1470" s="12" t="s">
        <v>2276</v>
      </c>
      <c r="K1470" s="12" t="s">
        <v>3693</v>
      </c>
      <c r="L1470" s="12" t="s">
        <v>8057</v>
      </c>
      <c r="M1470" s="12"/>
      <c r="N1470" s="12" t="s">
        <v>3694</v>
      </c>
      <c r="O1470" s="20">
        <v>0</v>
      </c>
      <c r="P1470" s="20">
        <v>0</v>
      </c>
      <c r="Q1470" s="20">
        <v>0</v>
      </c>
      <c r="R1470" s="20">
        <v>0</v>
      </c>
      <c r="S1470" s="20">
        <v>1312</v>
      </c>
      <c r="U1470" s="22" t="str">
        <f>IFERROR(VLOOKUP(B1470,[1]Planilha1!$A$1:$B$34,2,FALSE),"Liberado")</f>
        <v>Liberado</v>
      </c>
    </row>
    <row r="1471" spans="1:21" s="21" customFormat="1" ht="20.100000000000001" customHeight="1" x14ac:dyDescent="0.2">
      <c r="A1471" s="12" t="s">
        <v>60</v>
      </c>
      <c r="B1471" s="18" t="s">
        <v>244</v>
      </c>
      <c r="C1471" s="12" t="s">
        <v>772</v>
      </c>
      <c r="D1471" s="12" t="s">
        <v>775</v>
      </c>
      <c r="E1471" s="19" t="s">
        <v>5</v>
      </c>
      <c r="F1471" s="19" t="s">
        <v>2967</v>
      </c>
      <c r="G1471" s="19" t="s">
        <v>3695</v>
      </c>
      <c r="H1471" s="12" t="s">
        <v>3696</v>
      </c>
      <c r="I1471" s="20">
        <v>23414.63</v>
      </c>
      <c r="J1471" s="12" t="s">
        <v>2264</v>
      </c>
      <c r="K1471" s="12" t="s">
        <v>3697</v>
      </c>
      <c r="L1471" s="12" t="s">
        <v>3196</v>
      </c>
      <c r="M1471" s="12"/>
      <c r="N1471" s="12" t="s">
        <v>8112</v>
      </c>
      <c r="O1471" s="20">
        <v>0</v>
      </c>
      <c r="P1471" s="20">
        <v>0</v>
      </c>
      <c r="Q1471" s="20">
        <v>0</v>
      </c>
      <c r="R1471" s="20">
        <v>0</v>
      </c>
      <c r="S1471" s="20">
        <v>320</v>
      </c>
      <c r="U1471" s="22" t="str">
        <f>IFERROR(VLOOKUP(B1471,[1]Planilha1!$A$1:$B$34,2,FALSE),"Liberado")</f>
        <v>Liberado</v>
      </c>
    </row>
    <row r="1472" spans="1:21" s="21" customFormat="1" ht="20.100000000000001" customHeight="1" x14ac:dyDescent="0.2">
      <c r="A1472" s="12" t="s">
        <v>60</v>
      </c>
      <c r="B1472" s="18" t="s">
        <v>244</v>
      </c>
      <c r="C1472" s="12" t="s">
        <v>776</v>
      </c>
      <c r="D1472" s="12" t="s">
        <v>777</v>
      </c>
      <c r="E1472" s="19" t="s">
        <v>5</v>
      </c>
      <c r="F1472" s="19" t="s">
        <v>2244</v>
      </c>
      <c r="G1472" s="19" t="s">
        <v>3698</v>
      </c>
      <c r="H1472" s="12" t="s">
        <v>3699</v>
      </c>
      <c r="I1472" s="20">
        <v>50000</v>
      </c>
      <c r="J1472" s="12" t="s">
        <v>2276</v>
      </c>
      <c r="K1472" s="12" t="s">
        <v>3700</v>
      </c>
      <c r="L1472" s="12" t="s">
        <v>8057</v>
      </c>
      <c r="M1472" s="12"/>
      <c r="N1472" s="12" t="s">
        <v>3701</v>
      </c>
      <c r="O1472" s="20">
        <v>16395.099999999999</v>
      </c>
      <c r="P1472" s="20">
        <v>0</v>
      </c>
      <c r="Q1472" s="20">
        <v>0</v>
      </c>
      <c r="R1472" s="20">
        <v>0</v>
      </c>
      <c r="S1472" s="20">
        <v>2027.03</v>
      </c>
      <c r="U1472" s="22" t="str">
        <f>IFERROR(VLOOKUP(B1472,[1]Planilha1!$A$1:$B$34,2,FALSE),"Liberado")</f>
        <v>Liberado</v>
      </c>
    </row>
    <row r="1473" spans="1:21" s="21" customFormat="1" ht="20.100000000000001" customHeight="1" x14ac:dyDescent="0.2">
      <c r="A1473" s="12" t="s">
        <v>60</v>
      </c>
      <c r="B1473" s="18" t="s">
        <v>244</v>
      </c>
      <c r="C1473" s="12" t="s">
        <v>776</v>
      </c>
      <c r="D1473" s="12" t="s">
        <v>778</v>
      </c>
      <c r="E1473" s="19" t="s">
        <v>5</v>
      </c>
      <c r="F1473" s="19" t="s">
        <v>2244</v>
      </c>
      <c r="G1473" s="19" t="s">
        <v>3702</v>
      </c>
      <c r="H1473" s="12" t="s">
        <v>3666</v>
      </c>
      <c r="I1473" s="20">
        <v>21373.360000000001</v>
      </c>
      <c r="J1473" s="12" t="s">
        <v>2276</v>
      </c>
      <c r="K1473" s="12" t="s">
        <v>3703</v>
      </c>
      <c r="L1473" s="12" t="s">
        <v>2380</v>
      </c>
      <c r="M1473" s="12"/>
      <c r="N1473" s="12" t="s">
        <v>3704</v>
      </c>
      <c r="O1473" s="20">
        <v>7000</v>
      </c>
      <c r="P1473" s="20">
        <v>0</v>
      </c>
      <c r="Q1473" s="20">
        <v>0</v>
      </c>
      <c r="R1473" s="20">
        <v>0</v>
      </c>
      <c r="S1473" s="20">
        <v>960</v>
      </c>
      <c r="U1473" s="22" t="str">
        <f>IFERROR(VLOOKUP(B1473,[1]Planilha1!$A$1:$B$34,2,FALSE),"Liberado")</f>
        <v>Liberado</v>
      </c>
    </row>
    <row r="1474" spans="1:21" s="21" customFormat="1" ht="20.100000000000001" customHeight="1" x14ac:dyDescent="0.2">
      <c r="A1474" s="12" t="s">
        <v>60</v>
      </c>
      <c r="B1474" s="18" t="s">
        <v>244</v>
      </c>
      <c r="C1474" s="12" t="s">
        <v>776</v>
      </c>
      <c r="D1474" s="12" t="s">
        <v>778</v>
      </c>
      <c r="E1474" s="19" t="s">
        <v>5</v>
      </c>
      <c r="F1474" s="19" t="s">
        <v>2244</v>
      </c>
      <c r="G1474" s="19" t="s">
        <v>3705</v>
      </c>
      <c r="H1474" s="12" t="s">
        <v>3666</v>
      </c>
      <c r="I1474" s="20">
        <v>21364.68</v>
      </c>
      <c r="J1474" s="12" t="s">
        <v>2276</v>
      </c>
      <c r="K1474" s="12" t="s">
        <v>3706</v>
      </c>
      <c r="L1474" s="12" t="s">
        <v>2380</v>
      </c>
      <c r="M1474" s="12"/>
      <c r="N1474" s="12" t="s">
        <v>3707</v>
      </c>
      <c r="O1474" s="20">
        <v>7000</v>
      </c>
      <c r="P1474" s="20">
        <v>0</v>
      </c>
      <c r="Q1474" s="20">
        <v>0</v>
      </c>
      <c r="R1474" s="20">
        <v>0</v>
      </c>
      <c r="S1474" s="20">
        <v>8468.59</v>
      </c>
      <c r="U1474" s="22" t="str">
        <f>IFERROR(VLOOKUP(B1474,[1]Planilha1!$A$1:$B$34,2,FALSE),"Liberado")</f>
        <v>Liberado</v>
      </c>
    </row>
    <row r="1475" spans="1:21" s="21" customFormat="1" ht="20.100000000000001" customHeight="1" x14ac:dyDescent="0.2">
      <c r="A1475" s="12" t="s">
        <v>60</v>
      </c>
      <c r="B1475" s="18" t="s">
        <v>244</v>
      </c>
      <c r="C1475" s="12" t="s">
        <v>776</v>
      </c>
      <c r="D1475" s="12" t="s">
        <v>8587</v>
      </c>
      <c r="E1475" s="19" t="s">
        <v>5</v>
      </c>
      <c r="F1475" s="19" t="s">
        <v>8078</v>
      </c>
      <c r="G1475" s="19" t="s">
        <v>8588</v>
      </c>
      <c r="H1475" s="12" t="s">
        <v>8589</v>
      </c>
      <c r="I1475" s="20">
        <v>0</v>
      </c>
      <c r="J1475" s="12" t="s">
        <v>2264</v>
      </c>
      <c r="K1475" s="12" t="s">
        <v>8590</v>
      </c>
      <c r="L1475" s="12" t="s">
        <v>2249</v>
      </c>
      <c r="M1475" s="12"/>
      <c r="N1475" s="12" t="s">
        <v>8591</v>
      </c>
      <c r="O1475" s="20">
        <v>0</v>
      </c>
      <c r="P1475" s="20">
        <v>0</v>
      </c>
      <c r="Q1475" s="20">
        <v>0</v>
      </c>
      <c r="R1475" s="20">
        <v>0</v>
      </c>
      <c r="S1475" s="20">
        <v>360</v>
      </c>
      <c r="U1475" s="22" t="str">
        <f>IFERROR(VLOOKUP(B1475,[1]Planilha1!$A$1:$B$34,2,FALSE),"Liberado")</f>
        <v>Liberado</v>
      </c>
    </row>
    <row r="1476" spans="1:21" s="21" customFormat="1" ht="20.100000000000001" customHeight="1" x14ac:dyDescent="0.2">
      <c r="A1476" s="12" t="s">
        <v>60</v>
      </c>
      <c r="B1476" s="18" t="s">
        <v>244</v>
      </c>
      <c r="C1476" s="12" t="s">
        <v>776</v>
      </c>
      <c r="D1476" s="12" t="s">
        <v>778</v>
      </c>
      <c r="E1476" s="19" t="s">
        <v>5</v>
      </c>
      <c r="F1476" s="19" t="s">
        <v>2244</v>
      </c>
      <c r="G1476" s="19" t="s">
        <v>3708</v>
      </c>
      <c r="H1476" s="12" t="s">
        <v>3666</v>
      </c>
      <c r="I1476" s="20">
        <v>22729.599999999999</v>
      </c>
      <c r="J1476" s="12" t="s">
        <v>2276</v>
      </c>
      <c r="K1476" s="12" t="s">
        <v>3709</v>
      </c>
      <c r="L1476" s="12" t="s">
        <v>2380</v>
      </c>
      <c r="M1476" s="12"/>
      <c r="N1476" s="12" t="s">
        <v>3707</v>
      </c>
      <c r="O1476" s="20">
        <v>7000</v>
      </c>
      <c r="P1476" s="20">
        <v>0</v>
      </c>
      <c r="Q1476" s="20">
        <v>0</v>
      </c>
      <c r="R1476" s="20">
        <v>0</v>
      </c>
      <c r="S1476" s="20">
        <v>960</v>
      </c>
      <c r="U1476" s="22" t="str">
        <f>IFERROR(VLOOKUP(B1476,[1]Planilha1!$A$1:$B$34,2,FALSE),"Liberado")</f>
        <v>Liberado</v>
      </c>
    </row>
    <row r="1477" spans="1:21" s="21" customFormat="1" ht="20.100000000000001" customHeight="1" x14ac:dyDescent="0.2">
      <c r="A1477" s="12" t="s">
        <v>60</v>
      </c>
      <c r="B1477" s="18" t="s">
        <v>244</v>
      </c>
      <c r="C1477" s="12" t="s">
        <v>776</v>
      </c>
      <c r="D1477" s="12" t="s">
        <v>779</v>
      </c>
      <c r="E1477" s="19" t="s">
        <v>5</v>
      </c>
      <c r="F1477" s="19" t="s">
        <v>10</v>
      </c>
      <c r="G1477" s="19" t="s">
        <v>3710</v>
      </c>
      <c r="H1477" s="12" t="s">
        <v>3711</v>
      </c>
      <c r="I1477" s="20">
        <v>10000</v>
      </c>
      <c r="J1477" s="12" t="s">
        <v>2258</v>
      </c>
      <c r="K1477" s="12" t="s">
        <v>3712</v>
      </c>
      <c r="L1477" s="12" t="s">
        <v>2368</v>
      </c>
      <c r="M1477" s="12"/>
      <c r="N1477" s="12" t="s">
        <v>8592</v>
      </c>
      <c r="O1477" s="20">
        <v>3000</v>
      </c>
      <c r="P1477" s="20">
        <v>0</v>
      </c>
      <c r="Q1477" s="20">
        <v>0</v>
      </c>
      <c r="R1477" s="20">
        <v>0</v>
      </c>
      <c r="S1477" s="20">
        <v>960</v>
      </c>
      <c r="U1477" s="22" t="str">
        <f>IFERROR(VLOOKUP(B1477,[1]Planilha1!$A$1:$B$34,2,FALSE),"Liberado")</f>
        <v>Liberado</v>
      </c>
    </row>
    <row r="1478" spans="1:21" s="21" customFormat="1" ht="20.100000000000001" customHeight="1" x14ac:dyDescent="0.2">
      <c r="A1478" s="12" t="s">
        <v>60</v>
      </c>
      <c r="B1478" s="18" t="s">
        <v>244</v>
      </c>
      <c r="C1478" s="12" t="s">
        <v>776</v>
      </c>
      <c r="D1478" s="12" t="s">
        <v>780</v>
      </c>
      <c r="E1478" s="19" t="s">
        <v>5</v>
      </c>
      <c r="F1478" s="19" t="s">
        <v>2244</v>
      </c>
      <c r="G1478" s="19" t="s">
        <v>3713</v>
      </c>
      <c r="H1478" s="12" t="s">
        <v>3714</v>
      </c>
      <c r="I1478" s="20">
        <v>254346.94</v>
      </c>
      <c r="J1478" s="12" t="s">
        <v>2258</v>
      </c>
      <c r="K1478" s="12" t="s">
        <v>3715</v>
      </c>
      <c r="L1478" s="12" t="s">
        <v>2349</v>
      </c>
      <c r="M1478" s="12"/>
      <c r="N1478" s="12" t="s">
        <v>3716</v>
      </c>
      <c r="O1478" s="20">
        <v>0</v>
      </c>
      <c r="P1478" s="20">
        <v>10000</v>
      </c>
      <c r="Q1478" s="20">
        <v>0</v>
      </c>
      <c r="R1478" s="20">
        <v>0</v>
      </c>
      <c r="S1478" s="20">
        <v>1120</v>
      </c>
      <c r="U1478" s="22" t="str">
        <f>IFERROR(VLOOKUP(B1478,[1]Planilha1!$A$1:$B$34,2,FALSE),"Liberado")</f>
        <v>Liberado</v>
      </c>
    </row>
    <row r="1479" spans="1:21" s="21" customFormat="1" ht="20.100000000000001" customHeight="1" x14ac:dyDescent="0.2">
      <c r="A1479" s="12" t="s">
        <v>60</v>
      </c>
      <c r="B1479" s="18" t="s">
        <v>244</v>
      </c>
      <c r="C1479" s="12" t="s">
        <v>776</v>
      </c>
      <c r="D1479" s="12" t="s">
        <v>781</v>
      </c>
      <c r="E1479" s="19" t="s">
        <v>5</v>
      </c>
      <c r="F1479" s="19" t="s">
        <v>2255</v>
      </c>
      <c r="G1479" s="19" t="s">
        <v>3717</v>
      </c>
      <c r="H1479" s="12" t="s">
        <v>3718</v>
      </c>
      <c r="I1479" s="20">
        <v>30000</v>
      </c>
      <c r="J1479" s="12" t="s">
        <v>2276</v>
      </c>
      <c r="K1479" s="12" t="s">
        <v>3719</v>
      </c>
      <c r="L1479" s="12" t="s">
        <v>8253</v>
      </c>
      <c r="M1479" s="12"/>
      <c r="N1479" s="12" t="s">
        <v>3720</v>
      </c>
      <c r="O1479" s="20">
        <v>19480</v>
      </c>
      <c r="P1479" s="20">
        <v>0</v>
      </c>
      <c r="Q1479" s="20">
        <v>0</v>
      </c>
      <c r="R1479" s="20">
        <v>0</v>
      </c>
      <c r="S1479" s="20">
        <v>2947.6</v>
      </c>
      <c r="U1479" s="22" t="str">
        <f>IFERROR(VLOOKUP(B1479,[1]Planilha1!$A$1:$B$34,2,FALSE),"Liberado")</f>
        <v>Liberado</v>
      </c>
    </row>
    <row r="1480" spans="1:21" s="21" customFormat="1" ht="20.100000000000001" customHeight="1" x14ac:dyDescent="0.2">
      <c r="A1480" s="12" t="s">
        <v>60</v>
      </c>
      <c r="B1480" s="18" t="s">
        <v>244</v>
      </c>
      <c r="C1480" s="12" t="s">
        <v>776</v>
      </c>
      <c r="D1480" s="12" t="s">
        <v>782</v>
      </c>
      <c r="E1480" s="19" t="s">
        <v>5</v>
      </c>
      <c r="F1480" s="19" t="s">
        <v>14</v>
      </c>
      <c r="G1480" s="19" t="s">
        <v>3721</v>
      </c>
      <c r="H1480" s="12" t="s">
        <v>3722</v>
      </c>
      <c r="I1480" s="20">
        <v>7000</v>
      </c>
      <c r="J1480" s="12" t="s">
        <v>2276</v>
      </c>
      <c r="K1480" s="12" t="s">
        <v>3723</v>
      </c>
      <c r="L1480" s="12" t="s">
        <v>2608</v>
      </c>
      <c r="M1480" s="12"/>
      <c r="N1480" s="12" t="s">
        <v>3724</v>
      </c>
      <c r="O1480" s="20">
        <v>0</v>
      </c>
      <c r="P1480" s="20">
        <v>0</v>
      </c>
      <c r="Q1480" s="20">
        <v>0</v>
      </c>
      <c r="R1480" s="20">
        <v>0</v>
      </c>
      <c r="S1480" s="20">
        <v>1330.59</v>
      </c>
      <c r="U1480" s="22" t="str">
        <f>IFERROR(VLOOKUP(B1480,[1]Planilha1!$A$1:$B$34,2,FALSE),"Liberado")</f>
        <v>Liberado</v>
      </c>
    </row>
    <row r="1481" spans="1:21" s="21" customFormat="1" ht="20.100000000000001" customHeight="1" x14ac:dyDescent="0.2">
      <c r="A1481" s="12" t="s">
        <v>60</v>
      </c>
      <c r="B1481" s="18" t="s">
        <v>244</v>
      </c>
      <c r="C1481" s="12" t="s">
        <v>776</v>
      </c>
      <c r="D1481" s="12" t="s">
        <v>783</v>
      </c>
      <c r="E1481" s="19" t="s">
        <v>5</v>
      </c>
      <c r="F1481" s="19" t="s">
        <v>2273</v>
      </c>
      <c r="G1481" s="19" t="s">
        <v>3726</v>
      </c>
      <c r="H1481" s="12" t="s">
        <v>3692</v>
      </c>
      <c r="I1481" s="20">
        <v>15000</v>
      </c>
      <c r="J1481" s="12" t="s">
        <v>2264</v>
      </c>
      <c r="K1481" s="12" t="s">
        <v>3727</v>
      </c>
      <c r="L1481" s="12" t="s">
        <v>2713</v>
      </c>
      <c r="M1481" s="12"/>
      <c r="N1481" s="12" t="s">
        <v>2342</v>
      </c>
      <c r="O1481" s="20">
        <v>6000</v>
      </c>
      <c r="P1481" s="20">
        <v>0</v>
      </c>
      <c r="Q1481" s="20">
        <v>0</v>
      </c>
      <c r="R1481" s="20">
        <v>0</v>
      </c>
      <c r="S1481" s="20">
        <v>256</v>
      </c>
      <c r="U1481" s="22" t="str">
        <f>IFERROR(VLOOKUP(B1481,[1]Planilha1!$A$1:$B$34,2,FALSE),"Liberado")</f>
        <v>Liberado</v>
      </c>
    </row>
    <row r="1482" spans="1:21" s="21" customFormat="1" ht="20.100000000000001" customHeight="1" x14ac:dyDescent="0.2">
      <c r="A1482" s="12" t="s">
        <v>60</v>
      </c>
      <c r="B1482" s="18" t="s">
        <v>244</v>
      </c>
      <c r="C1482" s="12" t="s">
        <v>784</v>
      </c>
      <c r="D1482" s="12" t="s">
        <v>785</v>
      </c>
      <c r="E1482" s="19" t="s">
        <v>5</v>
      </c>
      <c r="F1482" s="19" t="s">
        <v>2273</v>
      </c>
      <c r="G1482" s="19" t="s">
        <v>3728</v>
      </c>
      <c r="H1482" s="12" t="s">
        <v>3729</v>
      </c>
      <c r="I1482" s="20">
        <v>5000</v>
      </c>
      <c r="J1482" s="12" t="s">
        <v>2276</v>
      </c>
      <c r="K1482" s="12" t="s">
        <v>3730</v>
      </c>
      <c r="L1482" s="12" t="s">
        <v>2380</v>
      </c>
      <c r="M1482" s="12"/>
      <c r="N1482" s="12" t="s">
        <v>3731</v>
      </c>
      <c r="O1482" s="20">
        <v>0</v>
      </c>
      <c r="P1482" s="20">
        <v>0</v>
      </c>
      <c r="Q1482" s="20">
        <v>0</v>
      </c>
      <c r="R1482" s="20">
        <v>0</v>
      </c>
      <c r="S1482" s="20">
        <v>868</v>
      </c>
      <c r="U1482" s="22" t="str">
        <f>IFERROR(VLOOKUP(B1482,[1]Planilha1!$A$1:$B$34,2,FALSE),"Liberado")</f>
        <v>Liberado</v>
      </c>
    </row>
    <row r="1483" spans="1:21" s="21" customFormat="1" ht="20.100000000000001" customHeight="1" x14ac:dyDescent="0.2">
      <c r="A1483" s="12" t="s">
        <v>60</v>
      </c>
      <c r="B1483" s="18" t="s">
        <v>244</v>
      </c>
      <c r="C1483" s="12" t="s">
        <v>784</v>
      </c>
      <c r="D1483" s="12" t="s">
        <v>786</v>
      </c>
      <c r="E1483" s="19" t="s">
        <v>5</v>
      </c>
      <c r="F1483" s="19" t="s">
        <v>2244</v>
      </c>
      <c r="G1483" s="19" t="s">
        <v>3732</v>
      </c>
      <c r="H1483" s="12" t="s">
        <v>3733</v>
      </c>
      <c r="I1483" s="20">
        <v>10000</v>
      </c>
      <c r="J1483" s="12" t="s">
        <v>2276</v>
      </c>
      <c r="K1483" s="12" t="s">
        <v>3734</v>
      </c>
      <c r="L1483" s="12" t="s">
        <v>2505</v>
      </c>
      <c r="M1483" s="12"/>
      <c r="N1483" s="12" t="s">
        <v>2625</v>
      </c>
      <c r="O1483" s="20">
        <v>0</v>
      </c>
      <c r="P1483" s="20">
        <v>0</v>
      </c>
      <c r="Q1483" s="20">
        <v>0</v>
      </c>
      <c r="R1483" s="20">
        <v>0</v>
      </c>
      <c r="S1483" s="20">
        <v>1019.1</v>
      </c>
      <c r="U1483" s="22" t="str">
        <f>IFERROR(VLOOKUP(B1483,[1]Planilha1!$A$1:$B$34,2,FALSE),"Liberado")</f>
        <v>Liberado</v>
      </c>
    </row>
    <row r="1484" spans="1:21" s="21" customFormat="1" ht="20.100000000000001" customHeight="1" x14ac:dyDescent="0.2">
      <c r="A1484" s="12" t="s">
        <v>60</v>
      </c>
      <c r="B1484" s="18" t="s">
        <v>244</v>
      </c>
      <c r="C1484" s="12" t="s">
        <v>784</v>
      </c>
      <c r="D1484" s="12" t="s">
        <v>787</v>
      </c>
      <c r="E1484" s="19" t="s">
        <v>5</v>
      </c>
      <c r="F1484" s="19" t="s">
        <v>3735</v>
      </c>
      <c r="G1484" s="19" t="s">
        <v>3736</v>
      </c>
      <c r="H1484" s="12" t="s">
        <v>3729</v>
      </c>
      <c r="I1484" s="20">
        <v>25861.74</v>
      </c>
      <c r="J1484" s="12" t="s">
        <v>2276</v>
      </c>
      <c r="K1484" s="12" t="s">
        <v>3737</v>
      </c>
      <c r="L1484" s="12" t="s">
        <v>8490</v>
      </c>
      <c r="M1484" s="12"/>
      <c r="N1484" s="12" t="s">
        <v>3216</v>
      </c>
      <c r="O1484" s="20">
        <v>0</v>
      </c>
      <c r="P1484" s="20">
        <v>0</v>
      </c>
      <c r="Q1484" s="20">
        <v>0</v>
      </c>
      <c r="R1484" s="20">
        <v>0</v>
      </c>
      <c r="S1484" s="20">
        <v>744</v>
      </c>
      <c r="U1484" s="22" t="str">
        <f>IFERROR(VLOOKUP(B1484,[1]Planilha1!$A$1:$B$34,2,FALSE),"Liberado")</f>
        <v>Liberado</v>
      </c>
    </row>
    <row r="1485" spans="1:21" s="21" customFormat="1" ht="20.100000000000001" customHeight="1" x14ac:dyDescent="0.2">
      <c r="A1485" s="12" t="s">
        <v>60</v>
      </c>
      <c r="B1485" s="18" t="s">
        <v>244</v>
      </c>
      <c r="C1485" s="12" t="s">
        <v>784</v>
      </c>
      <c r="D1485" s="12" t="s">
        <v>8593</v>
      </c>
      <c r="E1485" s="19" t="s">
        <v>5</v>
      </c>
      <c r="F1485" s="19" t="s">
        <v>2273</v>
      </c>
      <c r="G1485" s="19" t="s">
        <v>8594</v>
      </c>
      <c r="H1485" s="12" t="s">
        <v>3729</v>
      </c>
      <c r="I1485" s="20">
        <v>5000</v>
      </c>
      <c r="J1485" s="12" t="s">
        <v>2264</v>
      </c>
      <c r="K1485" s="12" t="s">
        <v>8595</v>
      </c>
      <c r="L1485" s="12" t="s">
        <v>7875</v>
      </c>
      <c r="M1485" s="12"/>
      <c r="N1485" s="12" t="s">
        <v>8539</v>
      </c>
      <c r="O1485" s="20">
        <v>0</v>
      </c>
      <c r="P1485" s="20">
        <v>0</v>
      </c>
      <c r="Q1485" s="20">
        <v>0</v>
      </c>
      <c r="R1485" s="20">
        <v>0</v>
      </c>
      <c r="S1485" s="20">
        <v>64</v>
      </c>
      <c r="U1485" s="22" t="str">
        <f>IFERROR(VLOOKUP(B1485,[1]Planilha1!$A$1:$B$34,2,FALSE),"Liberado")</f>
        <v>Liberado</v>
      </c>
    </row>
    <row r="1486" spans="1:21" s="21" customFormat="1" ht="20.100000000000001" customHeight="1" x14ac:dyDescent="0.2">
      <c r="A1486" s="12" t="s">
        <v>60</v>
      </c>
      <c r="B1486" s="18" t="s">
        <v>244</v>
      </c>
      <c r="C1486" s="12" t="s">
        <v>788</v>
      </c>
      <c r="D1486" s="12" t="s">
        <v>789</v>
      </c>
      <c r="E1486" s="19" t="s">
        <v>5</v>
      </c>
      <c r="F1486" s="19" t="s">
        <v>2244</v>
      </c>
      <c r="G1486" s="19" t="s">
        <v>3738</v>
      </c>
      <c r="H1486" s="12" t="s">
        <v>3739</v>
      </c>
      <c r="I1486" s="20">
        <v>5070</v>
      </c>
      <c r="J1486" s="12" t="s">
        <v>2325</v>
      </c>
      <c r="K1486" s="12" t="s">
        <v>3740</v>
      </c>
      <c r="L1486" s="12" t="s">
        <v>8596</v>
      </c>
      <c r="M1486" s="12"/>
      <c r="N1486" s="12" t="s">
        <v>8111</v>
      </c>
      <c r="O1486" s="20">
        <v>10000</v>
      </c>
      <c r="P1486" s="20">
        <v>0</v>
      </c>
      <c r="Q1486" s="20">
        <v>0</v>
      </c>
      <c r="R1486" s="20">
        <v>0</v>
      </c>
      <c r="S1486" s="20">
        <v>960</v>
      </c>
      <c r="U1486" s="22" t="str">
        <f>IFERROR(VLOOKUP(B1486,[1]Planilha1!$A$1:$B$34,2,FALSE),"Liberado")</f>
        <v>Liberado</v>
      </c>
    </row>
    <row r="1487" spans="1:21" s="21" customFormat="1" ht="20.100000000000001" customHeight="1" x14ac:dyDescent="0.2">
      <c r="A1487" s="12" t="s">
        <v>60</v>
      </c>
      <c r="B1487" s="18" t="s">
        <v>244</v>
      </c>
      <c r="C1487" s="12" t="s">
        <v>791</v>
      </c>
      <c r="D1487" s="12" t="s">
        <v>792</v>
      </c>
      <c r="E1487" s="19" t="s">
        <v>5</v>
      </c>
      <c r="F1487" s="19" t="s">
        <v>2244</v>
      </c>
      <c r="G1487" s="19" t="s">
        <v>3745</v>
      </c>
      <c r="H1487" s="12" t="s">
        <v>3746</v>
      </c>
      <c r="I1487" s="20">
        <v>27000</v>
      </c>
      <c r="J1487" s="12" t="s">
        <v>2276</v>
      </c>
      <c r="K1487" s="12" t="s">
        <v>3747</v>
      </c>
      <c r="L1487" s="12" t="s">
        <v>2368</v>
      </c>
      <c r="M1487" s="12"/>
      <c r="N1487" s="12" t="s">
        <v>3748</v>
      </c>
      <c r="O1487" s="20">
        <v>5000</v>
      </c>
      <c r="P1487" s="20">
        <v>0</v>
      </c>
      <c r="Q1487" s="20">
        <v>0</v>
      </c>
      <c r="R1487" s="20">
        <v>0</v>
      </c>
      <c r="S1487" s="20">
        <v>960</v>
      </c>
      <c r="U1487" s="22" t="str">
        <f>IFERROR(VLOOKUP(B1487,[1]Planilha1!$A$1:$B$34,2,FALSE),"Liberado")</f>
        <v>Liberado</v>
      </c>
    </row>
    <row r="1488" spans="1:21" s="21" customFormat="1" ht="20.100000000000001" customHeight="1" x14ac:dyDescent="0.2">
      <c r="A1488" s="12" t="s">
        <v>60</v>
      </c>
      <c r="B1488" s="18" t="s">
        <v>244</v>
      </c>
      <c r="C1488" s="12" t="s">
        <v>791</v>
      </c>
      <c r="D1488" s="12" t="s">
        <v>793</v>
      </c>
      <c r="E1488" s="19" t="s">
        <v>5</v>
      </c>
      <c r="F1488" s="19" t="s">
        <v>2273</v>
      </c>
      <c r="G1488" s="19" t="s">
        <v>3749</v>
      </c>
      <c r="H1488" s="12" t="s">
        <v>3750</v>
      </c>
      <c r="I1488" s="20">
        <v>1000</v>
      </c>
      <c r="J1488" s="12" t="s">
        <v>2276</v>
      </c>
      <c r="K1488" s="12" t="s">
        <v>3751</v>
      </c>
      <c r="L1488" s="12" t="s">
        <v>2380</v>
      </c>
      <c r="M1488" s="12"/>
      <c r="N1488" s="12" t="s">
        <v>3752</v>
      </c>
      <c r="O1488" s="20">
        <v>0</v>
      </c>
      <c r="P1488" s="20">
        <v>12000</v>
      </c>
      <c r="Q1488" s="20">
        <v>0</v>
      </c>
      <c r="R1488" s="20">
        <v>0</v>
      </c>
      <c r="S1488" s="20">
        <v>1736.54</v>
      </c>
      <c r="U1488" s="22" t="str">
        <f>IFERROR(VLOOKUP(B1488,[1]Planilha1!$A$1:$B$34,2,FALSE),"Liberado")</f>
        <v>Liberado</v>
      </c>
    </row>
    <row r="1489" spans="1:21" s="21" customFormat="1" ht="20.100000000000001" customHeight="1" x14ac:dyDescent="0.2">
      <c r="A1489" s="12" t="s">
        <v>60</v>
      </c>
      <c r="B1489" s="18" t="s">
        <v>244</v>
      </c>
      <c r="C1489" s="12" t="s">
        <v>791</v>
      </c>
      <c r="D1489" s="12" t="s">
        <v>794</v>
      </c>
      <c r="E1489" s="19" t="s">
        <v>5</v>
      </c>
      <c r="F1489" s="19" t="s">
        <v>2244</v>
      </c>
      <c r="G1489" s="19" t="s">
        <v>3753</v>
      </c>
      <c r="H1489" s="12" t="s">
        <v>3754</v>
      </c>
      <c r="I1489" s="20">
        <v>31520</v>
      </c>
      <c r="J1489" s="12" t="s">
        <v>2276</v>
      </c>
      <c r="K1489" s="12" t="s">
        <v>3755</v>
      </c>
      <c r="L1489" s="12" t="s">
        <v>3196</v>
      </c>
      <c r="M1489" s="12"/>
      <c r="N1489" s="12" t="s">
        <v>3756</v>
      </c>
      <c r="O1489" s="20">
        <v>0</v>
      </c>
      <c r="P1489" s="20">
        <v>0</v>
      </c>
      <c r="Q1489" s="20">
        <v>0</v>
      </c>
      <c r="R1489" s="20">
        <v>0</v>
      </c>
      <c r="S1489" s="20">
        <v>2004.66</v>
      </c>
      <c r="U1489" s="22" t="str">
        <f>IFERROR(VLOOKUP(B1489,[1]Planilha1!$A$1:$B$34,2,FALSE),"Liberado")</f>
        <v>Liberado</v>
      </c>
    </row>
    <row r="1490" spans="1:21" s="21" customFormat="1" ht="20.100000000000001" customHeight="1" x14ac:dyDescent="0.2">
      <c r="A1490" s="12" t="s">
        <v>60</v>
      </c>
      <c r="B1490" s="18" t="s">
        <v>244</v>
      </c>
      <c r="C1490" s="12" t="s">
        <v>791</v>
      </c>
      <c r="D1490" s="12" t="s">
        <v>795</v>
      </c>
      <c r="E1490" s="19" t="s">
        <v>5</v>
      </c>
      <c r="F1490" s="19" t="s">
        <v>2244</v>
      </c>
      <c r="G1490" s="19" t="s">
        <v>3757</v>
      </c>
      <c r="H1490" s="12" t="s">
        <v>2294</v>
      </c>
      <c r="I1490" s="20">
        <v>10000</v>
      </c>
      <c r="J1490" s="12" t="s">
        <v>2276</v>
      </c>
      <c r="K1490" s="12" t="s">
        <v>3758</v>
      </c>
      <c r="L1490" s="12" t="s">
        <v>7867</v>
      </c>
      <c r="M1490" s="12"/>
      <c r="N1490" s="12" t="s">
        <v>3759</v>
      </c>
      <c r="O1490" s="20">
        <v>0</v>
      </c>
      <c r="P1490" s="20">
        <v>0</v>
      </c>
      <c r="Q1490" s="20">
        <v>0</v>
      </c>
      <c r="R1490" s="20">
        <v>0</v>
      </c>
      <c r="S1490" s="20">
        <v>1115.9000000000001</v>
      </c>
      <c r="U1490" s="22" t="str">
        <f>IFERROR(VLOOKUP(B1490,[1]Planilha1!$A$1:$B$34,2,FALSE),"Liberado")</f>
        <v>Liberado</v>
      </c>
    </row>
    <row r="1491" spans="1:21" s="21" customFormat="1" ht="20.100000000000001" customHeight="1" x14ac:dyDescent="0.2">
      <c r="A1491" s="12" t="s">
        <v>60</v>
      </c>
      <c r="B1491" s="18" t="s">
        <v>244</v>
      </c>
      <c r="C1491" s="12" t="s">
        <v>796</v>
      </c>
      <c r="D1491" s="12" t="s">
        <v>797</v>
      </c>
      <c r="E1491" s="19" t="s">
        <v>5</v>
      </c>
      <c r="F1491" s="19" t="s">
        <v>2244</v>
      </c>
      <c r="G1491" s="19" t="s">
        <v>3761</v>
      </c>
      <c r="H1491" s="12" t="s">
        <v>3692</v>
      </c>
      <c r="I1491" s="20">
        <v>10000</v>
      </c>
      <c r="J1491" s="12" t="s">
        <v>2264</v>
      </c>
      <c r="K1491" s="12" t="s">
        <v>3762</v>
      </c>
      <c r="L1491" s="12" t="s">
        <v>2296</v>
      </c>
      <c r="M1491" s="12"/>
      <c r="N1491" s="12" t="s">
        <v>2595</v>
      </c>
      <c r="O1491" s="20">
        <v>0</v>
      </c>
      <c r="P1491" s="20">
        <v>0</v>
      </c>
      <c r="Q1491" s="20">
        <v>0</v>
      </c>
      <c r="R1491" s="20">
        <v>0</v>
      </c>
      <c r="S1491" s="20">
        <v>160</v>
      </c>
      <c r="U1491" s="22" t="str">
        <f>IFERROR(VLOOKUP(B1491,[1]Planilha1!$A$1:$B$34,2,FALSE),"Liberado")</f>
        <v>Liberado</v>
      </c>
    </row>
    <row r="1492" spans="1:21" s="21" customFormat="1" ht="20.100000000000001" customHeight="1" x14ac:dyDescent="0.2">
      <c r="A1492" s="12" t="s">
        <v>60</v>
      </c>
      <c r="B1492" s="18" t="s">
        <v>244</v>
      </c>
      <c r="C1492" s="12" t="s">
        <v>798</v>
      </c>
      <c r="D1492" s="12" t="s">
        <v>799</v>
      </c>
      <c r="E1492" s="19" t="s">
        <v>5</v>
      </c>
      <c r="F1492" s="19" t="s">
        <v>2273</v>
      </c>
      <c r="G1492" s="19" t="s">
        <v>3763</v>
      </c>
      <c r="H1492" s="12" t="s">
        <v>3642</v>
      </c>
      <c r="I1492" s="20">
        <v>10000</v>
      </c>
      <c r="J1492" s="12" t="s">
        <v>2276</v>
      </c>
      <c r="K1492" s="12" t="s">
        <v>3764</v>
      </c>
      <c r="L1492" s="12" t="s">
        <v>2260</v>
      </c>
      <c r="M1492" s="12"/>
      <c r="N1492" s="12" t="s">
        <v>3765</v>
      </c>
      <c r="O1492" s="20">
        <v>0</v>
      </c>
      <c r="P1492" s="20">
        <v>0</v>
      </c>
      <c r="Q1492" s="20">
        <v>0</v>
      </c>
      <c r="R1492" s="20">
        <v>0</v>
      </c>
      <c r="S1492" s="20">
        <v>705.2</v>
      </c>
      <c r="U1492" s="22" t="str">
        <f>IFERROR(VLOOKUP(B1492,[1]Planilha1!$A$1:$B$34,2,FALSE),"Liberado")</f>
        <v>Liberado</v>
      </c>
    </row>
    <row r="1493" spans="1:21" s="21" customFormat="1" ht="20.100000000000001" customHeight="1" x14ac:dyDescent="0.2">
      <c r="A1493" s="12" t="s">
        <v>60</v>
      </c>
      <c r="B1493" s="18" t="s">
        <v>244</v>
      </c>
      <c r="C1493" s="12" t="s">
        <v>798</v>
      </c>
      <c r="D1493" s="12" t="s">
        <v>800</v>
      </c>
      <c r="E1493" s="19" t="s">
        <v>5</v>
      </c>
      <c r="F1493" s="19" t="s">
        <v>2273</v>
      </c>
      <c r="G1493" s="19" t="s">
        <v>3766</v>
      </c>
      <c r="H1493" s="12" t="s">
        <v>3642</v>
      </c>
      <c r="I1493" s="20">
        <v>10000</v>
      </c>
      <c r="J1493" s="12" t="s">
        <v>2276</v>
      </c>
      <c r="K1493" s="12" t="s">
        <v>3767</v>
      </c>
      <c r="L1493" s="12" t="s">
        <v>2260</v>
      </c>
      <c r="M1493" s="12"/>
      <c r="N1493" s="12" t="s">
        <v>3765</v>
      </c>
      <c r="O1493" s="20">
        <v>0</v>
      </c>
      <c r="P1493" s="20">
        <v>0</v>
      </c>
      <c r="Q1493" s="20">
        <v>0</v>
      </c>
      <c r="R1493" s="20">
        <v>0</v>
      </c>
      <c r="S1493" s="20">
        <v>926</v>
      </c>
      <c r="U1493" s="22" t="str">
        <f>IFERROR(VLOOKUP(B1493,[1]Planilha1!$A$1:$B$34,2,FALSE),"Liberado")</f>
        <v>Liberado</v>
      </c>
    </row>
    <row r="1494" spans="1:21" s="21" customFormat="1" ht="20.100000000000001" customHeight="1" x14ac:dyDescent="0.2">
      <c r="A1494" s="12" t="s">
        <v>60</v>
      </c>
      <c r="B1494" s="18" t="s">
        <v>244</v>
      </c>
      <c r="C1494" s="12" t="s">
        <v>798</v>
      </c>
      <c r="D1494" s="12" t="s">
        <v>801</v>
      </c>
      <c r="E1494" s="19" t="s">
        <v>5</v>
      </c>
      <c r="F1494" s="19" t="s">
        <v>10</v>
      </c>
      <c r="G1494" s="19" t="s">
        <v>3768</v>
      </c>
      <c r="H1494" s="12" t="s">
        <v>3642</v>
      </c>
      <c r="I1494" s="20">
        <v>10000</v>
      </c>
      <c r="J1494" s="12" t="s">
        <v>2276</v>
      </c>
      <c r="K1494" s="12" t="s">
        <v>3643</v>
      </c>
      <c r="L1494" s="12" t="s">
        <v>7875</v>
      </c>
      <c r="M1494" s="12"/>
      <c r="N1494" s="12" t="s">
        <v>3216</v>
      </c>
      <c r="O1494" s="20">
        <v>0</v>
      </c>
      <c r="P1494" s="20">
        <v>0</v>
      </c>
      <c r="Q1494" s="20">
        <v>0</v>
      </c>
      <c r="R1494" s="20">
        <v>0</v>
      </c>
      <c r="S1494" s="20">
        <v>580</v>
      </c>
      <c r="U1494" s="22" t="str">
        <f>IFERROR(VLOOKUP(B1494,[1]Planilha1!$A$1:$B$34,2,FALSE),"Liberado")</f>
        <v>Liberado</v>
      </c>
    </row>
    <row r="1495" spans="1:21" s="21" customFormat="1" ht="20.100000000000001" customHeight="1" x14ac:dyDescent="0.2">
      <c r="A1495" s="12" t="s">
        <v>60</v>
      </c>
      <c r="B1495" s="18" t="s">
        <v>244</v>
      </c>
      <c r="C1495" s="12" t="s">
        <v>798</v>
      </c>
      <c r="D1495" s="12" t="s">
        <v>802</v>
      </c>
      <c r="E1495" s="19" t="s">
        <v>5</v>
      </c>
      <c r="F1495" s="19" t="s">
        <v>10</v>
      </c>
      <c r="G1495" s="19" t="s">
        <v>3769</v>
      </c>
      <c r="H1495" s="12" t="s">
        <v>3642</v>
      </c>
      <c r="I1495" s="20">
        <v>10000</v>
      </c>
      <c r="J1495" s="12" t="s">
        <v>2276</v>
      </c>
      <c r="K1495" s="12" t="s">
        <v>3770</v>
      </c>
      <c r="L1495" s="12" t="s">
        <v>2515</v>
      </c>
      <c r="M1495" s="12"/>
      <c r="N1495" s="12" t="s">
        <v>3216</v>
      </c>
      <c r="O1495" s="20">
        <v>0</v>
      </c>
      <c r="P1495" s="20">
        <v>0</v>
      </c>
      <c r="Q1495" s="20">
        <v>0</v>
      </c>
      <c r="R1495" s="20">
        <v>0</v>
      </c>
      <c r="S1495" s="20">
        <v>580</v>
      </c>
      <c r="U1495" s="22" t="str">
        <f>IFERROR(VLOOKUP(B1495,[1]Planilha1!$A$1:$B$34,2,FALSE),"Liberado")</f>
        <v>Liberado</v>
      </c>
    </row>
    <row r="1496" spans="1:21" s="21" customFormat="1" ht="20.100000000000001" customHeight="1" x14ac:dyDescent="0.2">
      <c r="A1496" s="12" t="s">
        <v>60</v>
      </c>
      <c r="B1496" s="18" t="s">
        <v>244</v>
      </c>
      <c r="C1496" s="12" t="s">
        <v>798</v>
      </c>
      <c r="D1496" s="12" t="s">
        <v>803</v>
      </c>
      <c r="E1496" s="19" t="s">
        <v>5</v>
      </c>
      <c r="F1496" s="19" t="s">
        <v>10</v>
      </c>
      <c r="G1496" s="19" t="s">
        <v>3772</v>
      </c>
      <c r="H1496" s="12" t="s">
        <v>3642</v>
      </c>
      <c r="I1496" s="20">
        <v>10000</v>
      </c>
      <c r="J1496" s="12" t="s">
        <v>2276</v>
      </c>
      <c r="K1496" s="12" t="s">
        <v>3443</v>
      </c>
      <c r="L1496" s="12" t="s">
        <v>3196</v>
      </c>
      <c r="M1496" s="12"/>
      <c r="N1496" s="12" t="s">
        <v>3216</v>
      </c>
      <c r="O1496" s="20">
        <v>0</v>
      </c>
      <c r="P1496" s="20">
        <v>0</v>
      </c>
      <c r="Q1496" s="20">
        <v>0</v>
      </c>
      <c r="R1496" s="20">
        <v>0</v>
      </c>
      <c r="S1496" s="20">
        <v>580</v>
      </c>
      <c r="U1496" s="22" t="str">
        <f>IFERROR(VLOOKUP(B1496,[1]Planilha1!$A$1:$B$34,2,FALSE),"Liberado")</f>
        <v>Liberado</v>
      </c>
    </row>
    <row r="1497" spans="1:21" s="21" customFormat="1" ht="20.100000000000001" customHeight="1" x14ac:dyDescent="0.2">
      <c r="A1497" s="12" t="s">
        <v>60</v>
      </c>
      <c r="B1497" s="18" t="s">
        <v>244</v>
      </c>
      <c r="C1497" s="12" t="s">
        <v>798</v>
      </c>
      <c r="D1497" s="12" t="s">
        <v>804</v>
      </c>
      <c r="E1497" s="19" t="s">
        <v>5</v>
      </c>
      <c r="F1497" s="19" t="s">
        <v>10</v>
      </c>
      <c r="G1497" s="19" t="s">
        <v>3773</v>
      </c>
      <c r="H1497" s="12" t="s">
        <v>3642</v>
      </c>
      <c r="I1497" s="20">
        <v>10000</v>
      </c>
      <c r="J1497" s="12" t="s">
        <v>2276</v>
      </c>
      <c r="K1497" s="12" t="s">
        <v>3443</v>
      </c>
      <c r="L1497" s="12" t="s">
        <v>8597</v>
      </c>
      <c r="M1497" s="12"/>
      <c r="N1497" s="12" t="s">
        <v>3216</v>
      </c>
      <c r="O1497" s="20">
        <v>0</v>
      </c>
      <c r="P1497" s="20">
        <v>0</v>
      </c>
      <c r="Q1497" s="20">
        <v>0</v>
      </c>
      <c r="R1497" s="20">
        <v>0</v>
      </c>
      <c r="S1497" s="20">
        <v>580</v>
      </c>
      <c r="U1497" s="22" t="str">
        <f>IFERROR(VLOOKUP(B1497,[1]Planilha1!$A$1:$B$34,2,FALSE),"Liberado")</f>
        <v>Liberado</v>
      </c>
    </row>
    <row r="1498" spans="1:21" s="21" customFormat="1" ht="20.100000000000001" customHeight="1" x14ac:dyDescent="0.2">
      <c r="A1498" s="12" t="s">
        <v>60</v>
      </c>
      <c r="B1498" s="18" t="s">
        <v>244</v>
      </c>
      <c r="C1498" s="12" t="s">
        <v>798</v>
      </c>
      <c r="D1498" s="12" t="s">
        <v>805</v>
      </c>
      <c r="E1498" s="19" t="s">
        <v>5</v>
      </c>
      <c r="F1498" s="19" t="s">
        <v>2255</v>
      </c>
      <c r="G1498" s="19" t="s">
        <v>3774</v>
      </c>
      <c r="H1498" s="12" t="s">
        <v>3642</v>
      </c>
      <c r="I1498" s="20">
        <v>10000</v>
      </c>
      <c r="J1498" s="12" t="s">
        <v>2264</v>
      </c>
      <c r="K1498" s="12" t="s">
        <v>3775</v>
      </c>
      <c r="L1498" s="12" t="s">
        <v>8183</v>
      </c>
      <c r="M1498" s="12"/>
      <c r="N1498" s="12" t="s">
        <v>2342</v>
      </c>
      <c r="O1498" s="20">
        <v>0</v>
      </c>
      <c r="P1498" s="20">
        <v>0</v>
      </c>
      <c r="Q1498" s="20">
        <v>0</v>
      </c>
      <c r="R1498" s="20">
        <v>0</v>
      </c>
      <c r="S1498" s="20">
        <v>448</v>
      </c>
      <c r="U1498" s="22" t="str">
        <f>IFERROR(VLOOKUP(B1498,[1]Planilha1!$A$1:$B$34,2,FALSE),"Liberado")</f>
        <v>Liberado</v>
      </c>
    </row>
    <row r="1499" spans="1:21" s="21" customFormat="1" ht="20.100000000000001" customHeight="1" x14ac:dyDescent="0.2">
      <c r="A1499" s="12" t="s">
        <v>60</v>
      </c>
      <c r="B1499" s="18" t="s">
        <v>244</v>
      </c>
      <c r="C1499" s="12" t="s">
        <v>806</v>
      </c>
      <c r="D1499" s="12" t="s">
        <v>807</v>
      </c>
      <c r="E1499" s="19" t="s">
        <v>5</v>
      </c>
      <c r="F1499" s="19" t="s">
        <v>2244</v>
      </c>
      <c r="G1499" s="19" t="s">
        <v>3776</v>
      </c>
      <c r="H1499" s="12" t="s">
        <v>3777</v>
      </c>
      <c r="I1499" s="20">
        <v>20961.66</v>
      </c>
      <c r="J1499" s="12" t="s">
        <v>2270</v>
      </c>
      <c r="K1499" s="12" t="s">
        <v>3778</v>
      </c>
      <c r="L1499" s="12" t="s">
        <v>2320</v>
      </c>
      <c r="M1499" s="12"/>
      <c r="N1499" s="12" t="s">
        <v>2966</v>
      </c>
      <c r="O1499" s="20">
        <v>0</v>
      </c>
      <c r="P1499" s="20">
        <v>5000</v>
      </c>
      <c r="Q1499" s="20">
        <v>0</v>
      </c>
      <c r="R1499" s="20">
        <v>0</v>
      </c>
      <c r="S1499" s="20">
        <v>360</v>
      </c>
      <c r="U1499" s="22" t="str">
        <f>IFERROR(VLOOKUP(B1499,[1]Planilha1!$A$1:$B$34,2,FALSE),"Liberado")</f>
        <v>Liberado</v>
      </c>
    </row>
    <row r="1500" spans="1:21" s="21" customFormat="1" ht="20.100000000000001" customHeight="1" x14ac:dyDescent="0.2">
      <c r="A1500" s="12" t="s">
        <v>60</v>
      </c>
      <c r="B1500" s="18" t="s">
        <v>244</v>
      </c>
      <c r="C1500" s="12" t="s">
        <v>806</v>
      </c>
      <c r="D1500" s="12" t="s">
        <v>8598</v>
      </c>
      <c r="E1500" s="19" t="s">
        <v>5</v>
      </c>
      <c r="F1500" s="19" t="s">
        <v>2244</v>
      </c>
      <c r="G1500" s="19" t="s">
        <v>8599</v>
      </c>
      <c r="H1500" s="12" t="s">
        <v>4730</v>
      </c>
      <c r="I1500" s="20">
        <v>30012.66</v>
      </c>
      <c r="J1500" s="12" t="s">
        <v>2270</v>
      </c>
      <c r="K1500" s="12" t="s">
        <v>8600</v>
      </c>
      <c r="L1500" s="12" t="s">
        <v>4261</v>
      </c>
      <c r="M1500" s="12"/>
      <c r="N1500" s="12" t="s">
        <v>7913</v>
      </c>
      <c r="O1500" s="20">
        <v>0</v>
      </c>
      <c r="P1500" s="20">
        <v>8000</v>
      </c>
      <c r="Q1500" s="20">
        <v>0</v>
      </c>
      <c r="R1500" s="20">
        <v>0</v>
      </c>
      <c r="S1500" s="20">
        <v>128</v>
      </c>
      <c r="U1500" s="22" t="str">
        <f>IFERROR(VLOOKUP(B1500,[1]Planilha1!$A$1:$B$34,2,FALSE),"Liberado")</f>
        <v>Liberado</v>
      </c>
    </row>
    <row r="1501" spans="1:21" s="21" customFormat="1" ht="20.100000000000001" customHeight="1" x14ac:dyDescent="0.2">
      <c r="A1501" s="12" t="s">
        <v>60</v>
      </c>
      <c r="B1501" s="18" t="s">
        <v>244</v>
      </c>
      <c r="C1501" s="12" t="s">
        <v>813</v>
      </c>
      <c r="D1501" s="12" t="s">
        <v>814</v>
      </c>
      <c r="E1501" s="19" t="s">
        <v>5</v>
      </c>
      <c r="F1501" s="19" t="s">
        <v>10</v>
      </c>
      <c r="G1501" s="19" t="s">
        <v>3790</v>
      </c>
      <c r="H1501" s="12" t="s">
        <v>8602</v>
      </c>
      <c r="I1501" s="20">
        <v>25000</v>
      </c>
      <c r="J1501" s="12" t="s">
        <v>2258</v>
      </c>
      <c r="K1501" s="12" t="s">
        <v>3791</v>
      </c>
      <c r="L1501" s="12" t="s">
        <v>2368</v>
      </c>
      <c r="M1501" s="12"/>
      <c r="N1501" s="12" t="s">
        <v>8603</v>
      </c>
      <c r="O1501" s="20">
        <v>0</v>
      </c>
      <c r="P1501" s="20">
        <v>19789.14</v>
      </c>
      <c r="Q1501" s="20">
        <v>0</v>
      </c>
      <c r="R1501" s="20">
        <v>0</v>
      </c>
      <c r="S1501" s="20">
        <v>192</v>
      </c>
      <c r="U1501" s="22" t="str">
        <f>IFERROR(VLOOKUP(B1501,[1]Planilha1!$A$1:$B$34,2,FALSE),"Liberado")</f>
        <v>Liberado</v>
      </c>
    </row>
    <row r="1502" spans="1:21" s="21" customFormat="1" ht="20.100000000000001" customHeight="1" x14ac:dyDescent="0.2">
      <c r="A1502" s="12" t="s">
        <v>60</v>
      </c>
      <c r="B1502" s="18" t="s">
        <v>244</v>
      </c>
      <c r="C1502" s="12" t="s">
        <v>815</v>
      </c>
      <c r="D1502" s="12" t="s">
        <v>816</v>
      </c>
      <c r="E1502" s="19" t="s">
        <v>5</v>
      </c>
      <c r="F1502" s="19" t="s">
        <v>10</v>
      </c>
      <c r="G1502" s="19" t="s">
        <v>3792</v>
      </c>
      <c r="H1502" s="12" t="s">
        <v>3793</v>
      </c>
      <c r="I1502" s="20">
        <v>31520</v>
      </c>
      <c r="J1502" s="12" t="s">
        <v>2258</v>
      </c>
      <c r="K1502" s="12" t="s">
        <v>3794</v>
      </c>
      <c r="L1502" s="12" t="s">
        <v>7869</v>
      </c>
      <c r="M1502" s="12"/>
      <c r="N1502" s="12" t="s">
        <v>3795</v>
      </c>
      <c r="O1502" s="20">
        <v>0</v>
      </c>
      <c r="P1502" s="20">
        <v>15294.66</v>
      </c>
      <c r="Q1502" s="20">
        <v>0</v>
      </c>
      <c r="R1502" s="20">
        <v>0</v>
      </c>
      <c r="S1502" s="20">
        <v>480</v>
      </c>
      <c r="U1502" s="22" t="str">
        <f>IFERROR(VLOOKUP(B1502,[1]Planilha1!$A$1:$B$34,2,FALSE),"Liberado")</f>
        <v>Liberado</v>
      </c>
    </row>
    <row r="1503" spans="1:21" s="21" customFormat="1" ht="20.100000000000001" customHeight="1" x14ac:dyDescent="0.2">
      <c r="A1503" s="12" t="s">
        <v>60</v>
      </c>
      <c r="B1503" s="18" t="s">
        <v>244</v>
      </c>
      <c r="C1503" s="12" t="s">
        <v>815</v>
      </c>
      <c r="D1503" s="12" t="s">
        <v>8604</v>
      </c>
      <c r="E1503" s="19" t="s">
        <v>5</v>
      </c>
      <c r="F1503" s="19" t="s">
        <v>8605</v>
      </c>
      <c r="G1503" s="19" t="s">
        <v>8606</v>
      </c>
      <c r="H1503" s="12" t="s">
        <v>8607</v>
      </c>
      <c r="I1503" s="20">
        <v>100000</v>
      </c>
      <c r="J1503" s="12" t="s">
        <v>2270</v>
      </c>
      <c r="K1503" s="12" t="s">
        <v>8608</v>
      </c>
      <c r="L1503" s="12" t="s">
        <v>2330</v>
      </c>
      <c r="M1503" s="12"/>
      <c r="N1503" s="12" t="s">
        <v>5298</v>
      </c>
      <c r="O1503" s="20">
        <v>0</v>
      </c>
      <c r="P1503" s="20">
        <v>20000</v>
      </c>
      <c r="Q1503" s="20">
        <v>0</v>
      </c>
      <c r="R1503" s="20">
        <v>0</v>
      </c>
      <c r="S1503" s="20">
        <v>80</v>
      </c>
      <c r="U1503" s="22" t="str">
        <f>IFERROR(VLOOKUP(B1503,[1]Planilha1!$A$1:$B$34,2,FALSE),"Liberado")</f>
        <v>Liberado</v>
      </c>
    </row>
    <row r="1504" spans="1:21" s="21" customFormat="1" ht="20.100000000000001" customHeight="1" x14ac:dyDescent="0.2">
      <c r="A1504" s="12" t="s">
        <v>60</v>
      </c>
      <c r="B1504" s="18" t="s">
        <v>244</v>
      </c>
      <c r="C1504" s="12" t="s">
        <v>817</v>
      </c>
      <c r="D1504" s="12" t="s">
        <v>818</v>
      </c>
      <c r="E1504" s="19" t="s">
        <v>5</v>
      </c>
      <c r="F1504" s="19" t="s">
        <v>2644</v>
      </c>
      <c r="G1504" s="19" t="s">
        <v>3796</v>
      </c>
      <c r="H1504" s="12" t="s">
        <v>3797</v>
      </c>
      <c r="I1504" s="20">
        <v>27120</v>
      </c>
      <c r="J1504" s="12" t="s">
        <v>2258</v>
      </c>
      <c r="K1504" s="12" t="s">
        <v>3798</v>
      </c>
      <c r="L1504" s="12" t="s">
        <v>2368</v>
      </c>
      <c r="M1504" s="12"/>
      <c r="N1504" s="12" t="s">
        <v>3799</v>
      </c>
      <c r="O1504" s="20">
        <v>10000</v>
      </c>
      <c r="P1504" s="20">
        <v>0</v>
      </c>
      <c r="Q1504" s="20">
        <v>0</v>
      </c>
      <c r="R1504" s="20">
        <v>0</v>
      </c>
      <c r="S1504" s="20">
        <v>1920</v>
      </c>
      <c r="U1504" s="22" t="str">
        <f>IFERROR(VLOOKUP(B1504,[1]Planilha1!$A$1:$B$34,2,FALSE),"Liberado")</f>
        <v>Liberado</v>
      </c>
    </row>
    <row r="1505" spans="1:21" s="21" customFormat="1" ht="20.100000000000001" customHeight="1" x14ac:dyDescent="0.2">
      <c r="A1505" s="12" t="s">
        <v>60</v>
      </c>
      <c r="B1505" s="18" t="s">
        <v>244</v>
      </c>
      <c r="C1505" s="12" t="s">
        <v>817</v>
      </c>
      <c r="D1505" s="12" t="s">
        <v>819</v>
      </c>
      <c r="E1505" s="19" t="s">
        <v>5</v>
      </c>
      <c r="F1505" s="19" t="s">
        <v>10</v>
      </c>
      <c r="G1505" s="19" t="s">
        <v>3800</v>
      </c>
      <c r="H1505" s="12" t="s">
        <v>3801</v>
      </c>
      <c r="I1505" s="20">
        <v>15000</v>
      </c>
      <c r="J1505" s="12" t="s">
        <v>2258</v>
      </c>
      <c r="K1505" s="12" t="s">
        <v>3802</v>
      </c>
      <c r="L1505" s="12" t="s">
        <v>2368</v>
      </c>
      <c r="M1505" s="12"/>
      <c r="N1505" s="12" t="s">
        <v>3803</v>
      </c>
      <c r="O1505" s="20">
        <v>0</v>
      </c>
      <c r="P1505" s="20">
        <v>10000</v>
      </c>
      <c r="Q1505" s="20">
        <v>0</v>
      </c>
      <c r="R1505" s="20">
        <v>0</v>
      </c>
      <c r="S1505" s="20">
        <v>1200</v>
      </c>
      <c r="U1505" s="22" t="str">
        <f>IFERROR(VLOOKUP(B1505,[1]Planilha1!$A$1:$B$34,2,FALSE),"Liberado")</f>
        <v>Liberado</v>
      </c>
    </row>
    <row r="1506" spans="1:21" s="21" customFormat="1" ht="20.100000000000001" customHeight="1" x14ac:dyDescent="0.2">
      <c r="A1506" s="12" t="s">
        <v>60</v>
      </c>
      <c r="B1506" s="18" t="s">
        <v>244</v>
      </c>
      <c r="C1506" s="12" t="s">
        <v>817</v>
      </c>
      <c r="D1506" s="12" t="s">
        <v>820</v>
      </c>
      <c r="E1506" s="19" t="s">
        <v>5</v>
      </c>
      <c r="F1506" s="19" t="s">
        <v>2244</v>
      </c>
      <c r="G1506" s="19" t="s">
        <v>3804</v>
      </c>
      <c r="H1506" s="12" t="s">
        <v>3805</v>
      </c>
      <c r="I1506" s="20">
        <v>7880</v>
      </c>
      <c r="J1506" s="12" t="s">
        <v>2270</v>
      </c>
      <c r="K1506" s="12" t="s">
        <v>3806</v>
      </c>
      <c r="L1506" s="12" t="s">
        <v>2296</v>
      </c>
      <c r="M1506" s="12"/>
      <c r="N1506" s="12" t="s">
        <v>8609</v>
      </c>
      <c r="O1506" s="20">
        <v>0</v>
      </c>
      <c r="P1506" s="20">
        <v>0</v>
      </c>
      <c r="Q1506" s="20">
        <v>0</v>
      </c>
      <c r="R1506" s="20">
        <v>0</v>
      </c>
      <c r="S1506" s="20">
        <v>1055.76</v>
      </c>
      <c r="U1506" s="22" t="str">
        <f>IFERROR(VLOOKUP(B1506,[1]Planilha1!$A$1:$B$34,2,FALSE),"Liberado")</f>
        <v>Liberado</v>
      </c>
    </row>
    <row r="1507" spans="1:21" s="21" customFormat="1" ht="20.100000000000001" customHeight="1" x14ac:dyDescent="0.2">
      <c r="A1507" s="12" t="s">
        <v>60</v>
      </c>
      <c r="B1507" s="18" t="s">
        <v>244</v>
      </c>
      <c r="C1507" s="12" t="s">
        <v>817</v>
      </c>
      <c r="D1507" s="12" t="s">
        <v>819</v>
      </c>
      <c r="E1507" s="19" t="s">
        <v>5</v>
      </c>
      <c r="F1507" s="19" t="s">
        <v>2273</v>
      </c>
      <c r="G1507" s="19" t="s">
        <v>3808</v>
      </c>
      <c r="H1507" s="12" t="s">
        <v>3809</v>
      </c>
      <c r="I1507" s="20">
        <v>20000</v>
      </c>
      <c r="J1507" s="12" t="s">
        <v>2258</v>
      </c>
      <c r="K1507" s="12" t="s">
        <v>3810</v>
      </c>
      <c r="L1507" s="12" t="s">
        <v>2368</v>
      </c>
      <c r="M1507" s="12"/>
      <c r="N1507" s="12" t="s">
        <v>8610</v>
      </c>
      <c r="O1507" s="20">
        <v>5000</v>
      </c>
      <c r="P1507" s="20">
        <v>0</v>
      </c>
      <c r="Q1507" s="20">
        <v>0</v>
      </c>
      <c r="R1507" s="20">
        <v>0</v>
      </c>
      <c r="S1507" s="20">
        <v>576</v>
      </c>
      <c r="U1507" s="22" t="str">
        <f>IFERROR(VLOOKUP(B1507,[1]Planilha1!$A$1:$B$34,2,FALSE),"Liberado")</f>
        <v>Liberado</v>
      </c>
    </row>
    <row r="1508" spans="1:21" s="21" customFormat="1" ht="20.100000000000001" customHeight="1" x14ac:dyDescent="0.2">
      <c r="A1508" s="12" t="s">
        <v>60</v>
      </c>
      <c r="B1508" s="18" t="s">
        <v>244</v>
      </c>
      <c r="C1508" s="12" t="s">
        <v>817</v>
      </c>
      <c r="D1508" s="12" t="s">
        <v>821</v>
      </c>
      <c r="E1508" s="19" t="s">
        <v>5</v>
      </c>
      <c r="F1508" s="19" t="s">
        <v>3086</v>
      </c>
      <c r="G1508" s="19" t="s">
        <v>3811</v>
      </c>
      <c r="H1508" s="12" t="s">
        <v>3812</v>
      </c>
      <c r="I1508" s="20">
        <v>20000</v>
      </c>
      <c r="J1508" s="12" t="s">
        <v>2270</v>
      </c>
      <c r="K1508" s="12" t="s">
        <v>2584</v>
      </c>
      <c r="L1508" s="12" t="s">
        <v>2334</v>
      </c>
      <c r="M1508" s="12"/>
      <c r="N1508" s="12" t="s">
        <v>3813</v>
      </c>
      <c r="O1508" s="20">
        <v>15000</v>
      </c>
      <c r="P1508" s="20">
        <v>0</v>
      </c>
      <c r="Q1508" s="20">
        <v>0</v>
      </c>
      <c r="R1508" s="20">
        <v>0</v>
      </c>
      <c r="S1508" s="20">
        <v>2006.5</v>
      </c>
      <c r="U1508" s="22" t="str">
        <f>IFERROR(VLOOKUP(B1508,[1]Planilha1!$A$1:$B$34,2,FALSE),"Liberado")</f>
        <v>Liberado</v>
      </c>
    </row>
    <row r="1509" spans="1:21" s="21" customFormat="1" ht="20.100000000000001" customHeight="1" x14ac:dyDescent="0.2">
      <c r="A1509" s="12" t="s">
        <v>60</v>
      </c>
      <c r="B1509" s="18" t="s">
        <v>244</v>
      </c>
      <c r="C1509" s="12" t="s">
        <v>825</v>
      </c>
      <c r="D1509" s="12" t="s">
        <v>826</v>
      </c>
      <c r="E1509" s="19" t="s">
        <v>5</v>
      </c>
      <c r="F1509" s="19" t="s">
        <v>13</v>
      </c>
      <c r="G1509" s="19" t="s">
        <v>3816</v>
      </c>
      <c r="H1509" s="12" t="s">
        <v>3817</v>
      </c>
      <c r="I1509" s="20">
        <v>13260</v>
      </c>
      <c r="J1509" s="12" t="s">
        <v>2276</v>
      </c>
      <c r="K1509" s="12" t="s">
        <v>3818</v>
      </c>
      <c r="L1509" s="12" t="s">
        <v>2260</v>
      </c>
      <c r="M1509" s="12"/>
      <c r="N1509" s="12" t="s">
        <v>3819</v>
      </c>
      <c r="O1509" s="20">
        <v>0</v>
      </c>
      <c r="P1509" s="20">
        <v>0</v>
      </c>
      <c r="Q1509" s="20">
        <v>0</v>
      </c>
      <c r="R1509" s="20">
        <v>0</v>
      </c>
      <c r="S1509" s="20">
        <v>998.4</v>
      </c>
      <c r="U1509" s="22" t="str">
        <f>IFERROR(VLOOKUP(B1509,[1]Planilha1!$A$1:$B$34,2,FALSE),"Liberado")</f>
        <v>Liberado</v>
      </c>
    </row>
    <row r="1510" spans="1:21" s="21" customFormat="1" ht="20.100000000000001" customHeight="1" x14ac:dyDescent="0.2">
      <c r="A1510" s="12" t="s">
        <v>60</v>
      </c>
      <c r="B1510" s="18" t="s">
        <v>244</v>
      </c>
      <c r="C1510" s="12" t="s">
        <v>825</v>
      </c>
      <c r="D1510" s="12" t="s">
        <v>827</v>
      </c>
      <c r="E1510" s="19" t="s">
        <v>5</v>
      </c>
      <c r="F1510" s="19" t="s">
        <v>2255</v>
      </c>
      <c r="G1510" s="19" t="s">
        <v>3820</v>
      </c>
      <c r="H1510" s="12" t="s">
        <v>3821</v>
      </c>
      <c r="I1510" s="20">
        <v>27000</v>
      </c>
      <c r="J1510" s="12" t="s">
        <v>2258</v>
      </c>
      <c r="K1510" s="12" t="s">
        <v>3822</v>
      </c>
      <c r="L1510" s="12" t="s">
        <v>2368</v>
      </c>
      <c r="M1510" s="12"/>
      <c r="N1510" s="12" t="s">
        <v>3823</v>
      </c>
      <c r="O1510" s="20">
        <v>0</v>
      </c>
      <c r="P1510" s="20">
        <v>22000</v>
      </c>
      <c r="Q1510" s="20">
        <v>0</v>
      </c>
      <c r="R1510" s="20">
        <v>0</v>
      </c>
      <c r="S1510" s="20">
        <v>760</v>
      </c>
      <c r="U1510" s="22" t="str">
        <f>IFERROR(VLOOKUP(B1510,[1]Planilha1!$A$1:$B$34,2,FALSE),"Liberado")</f>
        <v>Liberado</v>
      </c>
    </row>
    <row r="1511" spans="1:21" s="21" customFormat="1" ht="20.100000000000001" customHeight="1" x14ac:dyDescent="0.2">
      <c r="A1511" s="12" t="s">
        <v>60</v>
      </c>
      <c r="B1511" s="18" t="s">
        <v>244</v>
      </c>
      <c r="C1511" s="12" t="s">
        <v>1965</v>
      </c>
      <c r="D1511" s="12" t="s">
        <v>8611</v>
      </c>
      <c r="E1511" s="19" t="s">
        <v>5</v>
      </c>
      <c r="F1511" s="19" t="s">
        <v>2244</v>
      </c>
      <c r="G1511" s="19" t="s">
        <v>8612</v>
      </c>
      <c r="H1511" s="12" t="s">
        <v>8613</v>
      </c>
      <c r="I1511" s="20">
        <v>1930.34</v>
      </c>
      <c r="J1511" s="12" t="s">
        <v>2270</v>
      </c>
      <c r="K1511" s="12" t="s">
        <v>8614</v>
      </c>
      <c r="L1511" s="12" t="s">
        <v>2330</v>
      </c>
      <c r="M1511" s="12"/>
      <c r="N1511" s="12" t="s">
        <v>2653</v>
      </c>
      <c r="O1511" s="20">
        <v>0</v>
      </c>
      <c r="P1511" s="20">
        <v>5000</v>
      </c>
      <c r="Q1511" s="20">
        <v>0</v>
      </c>
      <c r="R1511" s="20">
        <v>0</v>
      </c>
      <c r="S1511" s="20">
        <v>128</v>
      </c>
      <c r="U1511" s="22" t="str">
        <f>IFERROR(VLOOKUP(B1511,[1]Planilha1!$A$1:$B$34,2,FALSE),"Liberado")</f>
        <v>Liberado</v>
      </c>
    </row>
    <row r="1512" spans="1:21" s="21" customFormat="1" ht="20.100000000000001" customHeight="1" x14ac:dyDescent="0.2">
      <c r="A1512" s="12" t="s">
        <v>60</v>
      </c>
      <c r="B1512" s="18" t="s">
        <v>244</v>
      </c>
      <c r="C1512" s="12" t="s">
        <v>829</v>
      </c>
      <c r="D1512" s="12" t="s">
        <v>830</v>
      </c>
      <c r="E1512" s="19" t="s">
        <v>5</v>
      </c>
      <c r="F1512" s="19" t="s">
        <v>2244</v>
      </c>
      <c r="G1512" s="19" t="s">
        <v>3824</v>
      </c>
      <c r="H1512" s="12" t="s">
        <v>3825</v>
      </c>
      <c r="I1512" s="20">
        <v>8000</v>
      </c>
      <c r="J1512" s="12" t="s">
        <v>2270</v>
      </c>
      <c r="K1512" s="12" t="s">
        <v>3826</v>
      </c>
      <c r="L1512" s="12" t="s">
        <v>2296</v>
      </c>
      <c r="M1512" s="12"/>
      <c r="N1512" s="12" t="s">
        <v>8615</v>
      </c>
      <c r="O1512" s="20">
        <v>0</v>
      </c>
      <c r="P1512" s="20">
        <v>0</v>
      </c>
      <c r="Q1512" s="20">
        <v>0</v>
      </c>
      <c r="R1512" s="20">
        <v>0</v>
      </c>
      <c r="S1512" s="20">
        <v>288</v>
      </c>
      <c r="U1512" s="22" t="str">
        <f>IFERROR(VLOOKUP(B1512,[1]Planilha1!$A$1:$B$34,2,FALSE),"Liberado")</f>
        <v>Liberado</v>
      </c>
    </row>
    <row r="1513" spans="1:21" s="21" customFormat="1" ht="20.100000000000001" customHeight="1" x14ac:dyDescent="0.2">
      <c r="A1513" s="12" t="s">
        <v>60</v>
      </c>
      <c r="B1513" s="18" t="s">
        <v>244</v>
      </c>
      <c r="C1513" s="12">
        <v>1</v>
      </c>
      <c r="D1513" s="12" t="s">
        <v>835</v>
      </c>
      <c r="E1513" s="19" t="s">
        <v>5</v>
      </c>
      <c r="F1513" s="19" t="s">
        <v>2434</v>
      </c>
      <c r="G1513" s="19" t="s">
        <v>8623</v>
      </c>
      <c r="H1513" s="12" t="s">
        <v>5152</v>
      </c>
      <c r="I1513" s="20">
        <v>141502.54999999999</v>
      </c>
      <c r="J1513" s="12" t="s">
        <v>2264</v>
      </c>
      <c r="K1513" s="12" t="s">
        <v>8624</v>
      </c>
      <c r="L1513" s="12" t="s">
        <v>2288</v>
      </c>
      <c r="M1513" s="12"/>
      <c r="N1513" s="12" t="s">
        <v>2768</v>
      </c>
      <c r="O1513" s="20">
        <v>0</v>
      </c>
      <c r="P1513" s="20">
        <v>2000</v>
      </c>
      <c r="Q1513" s="20">
        <v>0</v>
      </c>
      <c r="R1513" s="20">
        <v>0</v>
      </c>
      <c r="S1513" s="20">
        <v>0</v>
      </c>
      <c r="U1513" s="22" t="str">
        <f>IFERROR(VLOOKUP(B1513,[1]Planilha1!$A$1:$B$34,2,FALSE),"Liberado")</f>
        <v>Liberado</v>
      </c>
    </row>
    <row r="1514" spans="1:21" s="21" customFormat="1" ht="20.100000000000001" customHeight="1" x14ac:dyDescent="0.2">
      <c r="A1514" s="12" t="s">
        <v>60</v>
      </c>
      <c r="B1514" s="18" t="s">
        <v>244</v>
      </c>
      <c r="C1514" s="12" t="s">
        <v>741</v>
      </c>
      <c r="D1514" s="12" t="s">
        <v>842</v>
      </c>
      <c r="E1514" s="19" t="s">
        <v>5</v>
      </c>
      <c r="F1514" s="19" t="s">
        <v>2273</v>
      </c>
      <c r="G1514" s="19" t="s">
        <v>3866</v>
      </c>
      <c r="H1514" s="12" t="s">
        <v>2378</v>
      </c>
      <c r="I1514" s="20">
        <v>15000</v>
      </c>
      <c r="J1514" s="12" t="s">
        <v>2264</v>
      </c>
      <c r="K1514" s="12" t="s">
        <v>3867</v>
      </c>
      <c r="L1514" s="12" t="s">
        <v>2266</v>
      </c>
      <c r="M1514" s="12"/>
      <c r="N1514" s="12" t="s">
        <v>8642</v>
      </c>
      <c r="O1514" s="20">
        <v>18679.47</v>
      </c>
      <c r="P1514" s="20">
        <v>0</v>
      </c>
      <c r="Q1514" s="20">
        <v>0</v>
      </c>
      <c r="R1514" s="20">
        <v>0</v>
      </c>
      <c r="S1514" s="20">
        <v>320</v>
      </c>
      <c r="U1514" s="22" t="str">
        <f>IFERROR(VLOOKUP(B1514,[1]Planilha1!$A$1:$B$34,2,FALSE),"Liberado")</f>
        <v>Liberado</v>
      </c>
    </row>
    <row r="1515" spans="1:21" s="21" customFormat="1" ht="20.100000000000001" customHeight="1" x14ac:dyDescent="0.2">
      <c r="A1515" s="12" t="s">
        <v>60</v>
      </c>
      <c r="B1515" s="18" t="s">
        <v>244</v>
      </c>
      <c r="C1515" s="12" t="s">
        <v>602</v>
      </c>
      <c r="D1515" s="12" t="s">
        <v>863</v>
      </c>
      <c r="E1515" s="19" t="s">
        <v>5</v>
      </c>
      <c r="F1515" s="19" t="s">
        <v>2434</v>
      </c>
      <c r="G1515" s="19" t="s">
        <v>3929</v>
      </c>
      <c r="H1515" s="12" t="s">
        <v>3930</v>
      </c>
      <c r="I1515" s="20">
        <v>1000</v>
      </c>
      <c r="J1515" s="12" t="s">
        <v>2276</v>
      </c>
      <c r="K1515" s="12" t="s">
        <v>3931</v>
      </c>
      <c r="L1515" s="12" t="s">
        <v>8490</v>
      </c>
      <c r="M1515" s="12"/>
      <c r="N1515" s="12" t="s">
        <v>3933</v>
      </c>
      <c r="O1515" s="20">
        <v>0</v>
      </c>
      <c r="P1515" s="20">
        <v>0</v>
      </c>
      <c r="Q1515" s="20">
        <v>0</v>
      </c>
      <c r="R1515" s="20">
        <v>0</v>
      </c>
      <c r="S1515" s="20">
        <v>1997.57</v>
      </c>
      <c r="U1515" s="22" t="str">
        <f>IFERROR(VLOOKUP(B1515,[1]Planilha1!$A$1:$B$34,2,FALSE),"Liberado")</f>
        <v>Liberado</v>
      </c>
    </row>
    <row r="1516" spans="1:21" s="21" customFormat="1" ht="20.100000000000001" customHeight="1" x14ac:dyDescent="0.2">
      <c r="A1516" s="12" t="s">
        <v>60</v>
      </c>
      <c r="B1516" s="18" t="s">
        <v>244</v>
      </c>
      <c r="C1516" s="12" t="s">
        <v>796</v>
      </c>
      <c r="D1516" s="12" t="s">
        <v>1096</v>
      </c>
      <c r="E1516" s="19" t="s">
        <v>5</v>
      </c>
      <c r="F1516" s="19" t="s">
        <v>2244</v>
      </c>
      <c r="G1516" s="19" t="s">
        <v>4556</v>
      </c>
      <c r="H1516" s="12" t="s">
        <v>4557</v>
      </c>
      <c r="I1516" s="20">
        <v>1000</v>
      </c>
      <c r="J1516" s="12" t="s">
        <v>2247</v>
      </c>
      <c r="K1516" s="12" t="s">
        <v>4558</v>
      </c>
      <c r="L1516" s="12" t="s">
        <v>8073</v>
      </c>
      <c r="M1516" s="12"/>
      <c r="N1516" s="12" t="s">
        <v>9170</v>
      </c>
      <c r="O1516" s="23">
        <v>7924</v>
      </c>
      <c r="P1516" s="23">
        <v>0</v>
      </c>
      <c r="Q1516" s="23">
        <v>0</v>
      </c>
      <c r="R1516" s="24">
        <v>0</v>
      </c>
      <c r="S1516" s="25">
        <v>736</v>
      </c>
      <c r="U1516" s="22" t="str">
        <f>IFERROR(VLOOKUP(B1516,[1]Planilha1!$A$1:$B$34,2,FALSE),"Liberado")</f>
        <v>Liberado</v>
      </c>
    </row>
    <row r="1517" spans="1:21" s="21" customFormat="1" ht="20.100000000000001" customHeight="1" x14ac:dyDescent="0.2">
      <c r="A1517" s="12" t="s">
        <v>60</v>
      </c>
      <c r="B1517" s="18" t="s">
        <v>244</v>
      </c>
      <c r="C1517" s="12" t="s">
        <v>772</v>
      </c>
      <c r="D1517" s="12" t="s">
        <v>1125</v>
      </c>
      <c r="E1517" s="19" t="s">
        <v>5</v>
      </c>
      <c r="F1517" s="19" t="s">
        <v>2244</v>
      </c>
      <c r="G1517" s="19" t="s">
        <v>4637</v>
      </c>
      <c r="H1517" s="12" t="s">
        <v>4638</v>
      </c>
      <c r="I1517" s="20">
        <v>52859.55</v>
      </c>
      <c r="J1517" s="12" t="s">
        <v>2270</v>
      </c>
      <c r="K1517" s="12" t="s">
        <v>4639</v>
      </c>
      <c r="L1517" s="12" t="s">
        <v>9188</v>
      </c>
      <c r="M1517" s="12"/>
      <c r="N1517" s="12" t="s">
        <v>9204</v>
      </c>
      <c r="O1517" s="23">
        <v>10000</v>
      </c>
      <c r="P1517" s="23">
        <v>0</v>
      </c>
      <c r="Q1517" s="23">
        <v>0</v>
      </c>
      <c r="R1517" s="24">
        <v>0</v>
      </c>
      <c r="S1517" s="25">
        <v>875.2</v>
      </c>
      <c r="U1517" s="22" t="str">
        <f>IFERROR(VLOOKUP(B1517,[1]Planilha1!$A$1:$B$34,2,FALSE),"Liberado")</f>
        <v>Liberado</v>
      </c>
    </row>
    <row r="1518" spans="1:21" s="21" customFormat="1" ht="20.100000000000001" customHeight="1" x14ac:dyDescent="0.2">
      <c r="A1518" s="12" t="s">
        <v>60</v>
      </c>
      <c r="B1518" s="18" t="s">
        <v>244</v>
      </c>
      <c r="C1518" s="12" t="s">
        <v>791</v>
      </c>
      <c r="D1518" s="12" t="s">
        <v>1126</v>
      </c>
      <c r="E1518" s="19" t="s">
        <v>5</v>
      </c>
      <c r="F1518" s="19" t="s">
        <v>16</v>
      </c>
      <c r="G1518" s="19" t="s">
        <v>4640</v>
      </c>
      <c r="H1518" s="12" t="s">
        <v>4641</v>
      </c>
      <c r="I1518" s="20">
        <v>10000</v>
      </c>
      <c r="J1518" s="12" t="s">
        <v>2276</v>
      </c>
      <c r="K1518" s="12" t="s">
        <v>4642</v>
      </c>
      <c r="L1518" s="12" t="s">
        <v>2266</v>
      </c>
      <c r="M1518" s="12"/>
      <c r="N1518" s="12" t="s">
        <v>4643</v>
      </c>
      <c r="O1518" s="23">
        <v>0</v>
      </c>
      <c r="P1518" s="23">
        <v>0</v>
      </c>
      <c r="Q1518" s="23">
        <v>0</v>
      </c>
      <c r="R1518" s="24">
        <v>0</v>
      </c>
      <c r="S1518" s="25">
        <v>1605.95</v>
      </c>
      <c r="U1518" s="22" t="str">
        <f>IFERROR(VLOOKUP(B1518,[1]Planilha1!$A$1:$B$34,2,FALSE),"Liberado")</f>
        <v>Liberado</v>
      </c>
    </row>
    <row r="1519" spans="1:21" s="21" customFormat="1" ht="20.100000000000001" customHeight="1" x14ac:dyDescent="0.2">
      <c r="A1519" s="12" t="s">
        <v>60</v>
      </c>
      <c r="B1519" s="18" t="s">
        <v>244</v>
      </c>
      <c r="C1519" s="12" t="s">
        <v>796</v>
      </c>
      <c r="D1519" s="12" t="s">
        <v>1127</v>
      </c>
      <c r="E1519" s="19" t="s">
        <v>5</v>
      </c>
      <c r="F1519" s="19" t="s">
        <v>2244</v>
      </c>
      <c r="G1519" s="19" t="s">
        <v>4644</v>
      </c>
      <c r="H1519" s="12" t="s">
        <v>4645</v>
      </c>
      <c r="I1519" s="20">
        <v>9723.6</v>
      </c>
      <c r="J1519" s="12" t="s">
        <v>2276</v>
      </c>
      <c r="K1519" s="12" t="s">
        <v>4646</v>
      </c>
      <c r="L1519" s="12" t="s">
        <v>3315</v>
      </c>
      <c r="M1519" s="12"/>
      <c r="N1519" s="12" t="s">
        <v>3707</v>
      </c>
      <c r="O1519" s="23">
        <v>0</v>
      </c>
      <c r="P1519" s="23">
        <v>0</v>
      </c>
      <c r="Q1519" s="23">
        <v>0</v>
      </c>
      <c r="R1519" s="24">
        <v>0</v>
      </c>
      <c r="S1519" s="25">
        <v>1200</v>
      </c>
      <c r="U1519" s="22" t="str">
        <f>IFERROR(VLOOKUP(B1519,[1]Planilha1!$A$1:$B$34,2,FALSE),"Liberado")</f>
        <v>Liberado</v>
      </c>
    </row>
    <row r="1520" spans="1:21" s="21" customFormat="1" ht="20.100000000000001" customHeight="1" x14ac:dyDescent="0.2">
      <c r="A1520" s="12" t="s">
        <v>60</v>
      </c>
      <c r="B1520" s="18" t="s">
        <v>244</v>
      </c>
      <c r="C1520" s="12" t="s">
        <v>1128</v>
      </c>
      <c r="D1520" s="12" t="s">
        <v>1129</v>
      </c>
      <c r="E1520" s="19" t="s">
        <v>5</v>
      </c>
      <c r="F1520" s="19" t="s">
        <v>2279</v>
      </c>
      <c r="G1520" s="19" t="s">
        <v>4647</v>
      </c>
      <c r="H1520" s="12" t="s">
        <v>4648</v>
      </c>
      <c r="I1520" s="20">
        <v>49597.55</v>
      </c>
      <c r="J1520" s="12" t="s">
        <v>2270</v>
      </c>
      <c r="K1520" s="12" t="s">
        <v>4649</v>
      </c>
      <c r="L1520" s="12" t="s">
        <v>2249</v>
      </c>
      <c r="M1520" s="12"/>
      <c r="N1520" s="12" t="s">
        <v>4650</v>
      </c>
      <c r="O1520" s="23">
        <v>0</v>
      </c>
      <c r="P1520" s="23">
        <v>10000</v>
      </c>
      <c r="Q1520" s="23">
        <v>0</v>
      </c>
      <c r="R1520" s="24">
        <v>0</v>
      </c>
      <c r="S1520" s="25">
        <v>715.2</v>
      </c>
      <c r="U1520" s="22" t="str">
        <f>IFERROR(VLOOKUP(B1520,[1]Planilha1!$A$1:$B$34,2,FALSE),"Liberado")</f>
        <v>Liberado</v>
      </c>
    </row>
    <row r="1521" spans="1:21" s="21" customFormat="1" ht="20.100000000000001" customHeight="1" x14ac:dyDescent="0.2">
      <c r="A1521" s="12" t="s">
        <v>60</v>
      </c>
      <c r="B1521" s="18" t="s">
        <v>244</v>
      </c>
      <c r="C1521" s="12" t="s">
        <v>817</v>
      </c>
      <c r="D1521" s="12" t="s">
        <v>1131</v>
      </c>
      <c r="E1521" s="19" t="s">
        <v>5</v>
      </c>
      <c r="F1521" s="19" t="s">
        <v>2244</v>
      </c>
      <c r="G1521" s="19" t="s">
        <v>4654</v>
      </c>
      <c r="H1521" s="12" t="s">
        <v>4655</v>
      </c>
      <c r="I1521" s="20">
        <v>87501</v>
      </c>
      <c r="J1521" s="12" t="s">
        <v>2325</v>
      </c>
      <c r="K1521" s="12" t="s">
        <v>4656</v>
      </c>
      <c r="L1521" s="12" t="s">
        <v>9205</v>
      </c>
      <c r="M1521" s="12"/>
      <c r="N1521" s="12" t="s">
        <v>8076</v>
      </c>
      <c r="O1521" s="23">
        <v>10000</v>
      </c>
      <c r="P1521" s="23">
        <v>0</v>
      </c>
      <c r="Q1521" s="23">
        <v>0</v>
      </c>
      <c r="R1521" s="24">
        <v>0</v>
      </c>
      <c r="S1521" s="25">
        <v>1920</v>
      </c>
      <c r="U1521" s="22" t="str">
        <f>IFERROR(VLOOKUP(B1521,[1]Planilha1!$A$1:$B$34,2,FALSE),"Liberado")</f>
        <v>Liberado</v>
      </c>
    </row>
    <row r="1522" spans="1:21" s="21" customFormat="1" ht="20.100000000000001" customHeight="1" x14ac:dyDescent="0.2">
      <c r="A1522" s="12" t="s">
        <v>60</v>
      </c>
      <c r="B1522" s="18" t="s">
        <v>244</v>
      </c>
      <c r="C1522" s="12">
        <v>1</v>
      </c>
      <c r="D1522" s="12" t="s">
        <v>9227</v>
      </c>
      <c r="E1522" s="19" t="s">
        <v>5</v>
      </c>
      <c r="F1522" s="19" t="s">
        <v>2273</v>
      </c>
      <c r="G1522" s="19" t="s">
        <v>9228</v>
      </c>
      <c r="H1522" s="12" t="s">
        <v>2478</v>
      </c>
      <c r="I1522" s="20">
        <v>18740</v>
      </c>
      <c r="J1522" s="12" t="s">
        <v>2270</v>
      </c>
      <c r="K1522" s="12" t="s">
        <v>9229</v>
      </c>
      <c r="L1522" s="12" t="s">
        <v>7869</v>
      </c>
      <c r="M1522" s="12"/>
      <c r="N1522" s="12" t="s">
        <v>5298</v>
      </c>
      <c r="O1522" s="23">
        <v>0</v>
      </c>
      <c r="P1522" s="23">
        <v>5000</v>
      </c>
      <c r="Q1522" s="23">
        <v>0</v>
      </c>
      <c r="R1522" s="24">
        <v>0</v>
      </c>
      <c r="S1522" s="25">
        <v>140</v>
      </c>
      <c r="U1522" s="22" t="str">
        <f>IFERROR(VLOOKUP(B1522,[1]Planilha1!$A$1:$B$34,2,FALSE),"Liberado")</f>
        <v>Liberado</v>
      </c>
    </row>
    <row r="1523" spans="1:21" s="21" customFormat="1" ht="20.100000000000001" customHeight="1" x14ac:dyDescent="0.2">
      <c r="A1523" s="12" t="s">
        <v>60</v>
      </c>
      <c r="B1523" s="18" t="s">
        <v>244</v>
      </c>
      <c r="C1523" s="12" t="s">
        <v>325</v>
      </c>
      <c r="D1523" s="12" t="s">
        <v>1138</v>
      </c>
      <c r="E1523" s="19" t="s">
        <v>5</v>
      </c>
      <c r="F1523" s="19" t="s">
        <v>2244</v>
      </c>
      <c r="G1523" s="19" t="s">
        <v>4681</v>
      </c>
      <c r="H1523" s="12" t="s">
        <v>4682</v>
      </c>
      <c r="I1523" s="20">
        <v>46063.14</v>
      </c>
      <c r="J1523" s="12" t="s">
        <v>2264</v>
      </c>
      <c r="K1523" s="12" t="s">
        <v>9240</v>
      </c>
      <c r="L1523" s="12" t="s">
        <v>8057</v>
      </c>
      <c r="M1523" s="12"/>
      <c r="N1523" s="12" t="s">
        <v>9241</v>
      </c>
      <c r="O1523" s="23">
        <v>0</v>
      </c>
      <c r="P1523" s="23">
        <v>0</v>
      </c>
      <c r="Q1523" s="23">
        <v>0</v>
      </c>
      <c r="R1523" s="24">
        <v>0</v>
      </c>
      <c r="S1523" s="25">
        <v>560</v>
      </c>
      <c r="U1523" s="22" t="str">
        <f>IFERROR(VLOOKUP(B1523,[1]Planilha1!$A$1:$B$34,2,FALSE),"Liberado")</f>
        <v>Liberado</v>
      </c>
    </row>
    <row r="1524" spans="1:21" s="21" customFormat="1" ht="20.100000000000001" customHeight="1" x14ac:dyDescent="0.2">
      <c r="A1524" s="12" t="s">
        <v>60</v>
      </c>
      <c r="B1524" s="18" t="s">
        <v>244</v>
      </c>
      <c r="C1524" s="12" t="s">
        <v>751</v>
      </c>
      <c r="D1524" s="12" t="s">
        <v>1201</v>
      </c>
      <c r="E1524" s="19" t="s">
        <v>5</v>
      </c>
      <c r="F1524" s="19" t="s">
        <v>2244</v>
      </c>
      <c r="G1524" s="19" t="s">
        <v>4858</v>
      </c>
      <c r="H1524" s="12" t="s">
        <v>4859</v>
      </c>
      <c r="I1524" s="20">
        <v>17503.34</v>
      </c>
      <c r="J1524" s="12" t="s">
        <v>2264</v>
      </c>
      <c r="K1524" s="12" t="s">
        <v>4860</v>
      </c>
      <c r="L1524" s="12" t="s">
        <v>8490</v>
      </c>
      <c r="M1524" s="12"/>
      <c r="N1524" s="12" t="s">
        <v>2342</v>
      </c>
      <c r="O1524" s="23">
        <v>5000</v>
      </c>
      <c r="P1524" s="23">
        <v>0</v>
      </c>
      <c r="Q1524" s="23">
        <v>0</v>
      </c>
      <c r="R1524" s="24">
        <v>0</v>
      </c>
      <c r="S1524" s="25">
        <v>192</v>
      </c>
      <c r="U1524" s="22" t="str">
        <f>IFERROR(VLOOKUP(B1524,[1]Planilha1!$A$1:$B$34,2,FALSE),"Liberado")</f>
        <v>Liberado</v>
      </c>
    </row>
    <row r="1525" spans="1:21" s="21" customFormat="1" ht="20.100000000000001" customHeight="1" x14ac:dyDescent="0.2">
      <c r="A1525" s="12" t="s">
        <v>60</v>
      </c>
      <c r="B1525" s="18" t="s">
        <v>244</v>
      </c>
      <c r="C1525" s="12" t="s">
        <v>337</v>
      </c>
      <c r="D1525" s="12" t="s">
        <v>9526</v>
      </c>
      <c r="E1525" s="19" t="s">
        <v>5</v>
      </c>
      <c r="F1525" s="19" t="s">
        <v>2244</v>
      </c>
      <c r="G1525" s="19" t="s">
        <v>9527</v>
      </c>
      <c r="H1525" s="12" t="s">
        <v>5176</v>
      </c>
      <c r="I1525" s="20">
        <v>11612</v>
      </c>
      <c r="J1525" s="12" t="s">
        <v>2264</v>
      </c>
      <c r="K1525" s="12" t="s">
        <v>9528</v>
      </c>
      <c r="L1525" s="12" t="s">
        <v>7976</v>
      </c>
      <c r="M1525" s="12"/>
      <c r="N1525" s="12" t="s">
        <v>2438</v>
      </c>
      <c r="O1525" s="23">
        <v>0</v>
      </c>
      <c r="P1525" s="23">
        <v>12000</v>
      </c>
      <c r="Q1525" s="23">
        <v>0</v>
      </c>
      <c r="R1525" s="24">
        <v>0</v>
      </c>
      <c r="S1525" s="25">
        <v>96</v>
      </c>
      <c r="U1525" s="22" t="str">
        <f>IFERROR(VLOOKUP(B1525,[1]Planilha1!$A$1:$B$34,2,FALSE),"Liberado")</f>
        <v>Liberado</v>
      </c>
    </row>
    <row r="1526" spans="1:21" s="21" customFormat="1" ht="20.100000000000001" customHeight="1" x14ac:dyDescent="0.2">
      <c r="A1526" s="12" t="s">
        <v>60</v>
      </c>
      <c r="B1526" s="18" t="s">
        <v>244</v>
      </c>
      <c r="C1526" s="12" t="s">
        <v>337</v>
      </c>
      <c r="D1526" s="12" t="s">
        <v>1225</v>
      </c>
      <c r="E1526" s="19" t="s">
        <v>5</v>
      </c>
      <c r="F1526" s="19" t="s">
        <v>2273</v>
      </c>
      <c r="G1526" s="19" t="s">
        <v>4913</v>
      </c>
      <c r="H1526" s="12" t="s">
        <v>2378</v>
      </c>
      <c r="I1526" s="20">
        <v>10000</v>
      </c>
      <c r="J1526" s="12" t="s">
        <v>2264</v>
      </c>
      <c r="K1526" s="12" t="s">
        <v>4914</v>
      </c>
      <c r="L1526" s="12" t="s">
        <v>2334</v>
      </c>
      <c r="M1526" s="12"/>
      <c r="N1526" s="12" t="s">
        <v>2342</v>
      </c>
      <c r="O1526" s="23">
        <v>5000</v>
      </c>
      <c r="P1526" s="23">
        <v>0</v>
      </c>
      <c r="Q1526" s="23">
        <v>0</v>
      </c>
      <c r="R1526" s="24">
        <v>0</v>
      </c>
      <c r="S1526" s="25">
        <v>288</v>
      </c>
      <c r="U1526" s="22" t="str">
        <f>IFERROR(VLOOKUP(B1526,[1]Planilha1!$A$1:$B$34,2,FALSE),"Liberado")</f>
        <v>Liberado</v>
      </c>
    </row>
    <row r="1527" spans="1:21" s="21" customFormat="1" ht="20.100000000000001" customHeight="1" x14ac:dyDescent="0.2">
      <c r="A1527" s="12" t="s">
        <v>60</v>
      </c>
      <c r="B1527" s="18" t="s">
        <v>244</v>
      </c>
      <c r="C1527" s="12" t="s">
        <v>337</v>
      </c>
      <c r="D1527" s="12" t="s">
        <v>1226</v>
      </c>
      <c r="E1527" s="19" t="s">
        <v>5</v>
      </c>
      <c r="F1527" s="19" t="s">
        <v>2273</v>
      </c>
      <c r="G1527" s="19" t="s">
        <v>4915</v>
      </c>
      <c r="H1527" s="12" t="s">
        <v>2275</v>
      </c>
      <c r="I1527" s="20">
        <v>10000</v>
      </c>
      <c r="J1527" s="12" t="s">
        <v>2264</v>
      </c>
      <c r="K1527" s="12" t="s">
        <v>4916</v>
      </c>
      <c r="L1527" s="12" t="s">
        <v>2334</v>
      </c>
      <c r="M1527" s="12"/>
      <c r="N1527" s="12" t="s">
        <v>2342</v>
      </c>
      <c r="O1527" s="23">
        <v>0</v>
      </c>
      <c r="P1527" s="23">
        <v>0</v>
      </c>
      <c r="Q1527" s="23">
        <v>0</v>
      </c>
      <c r="R1527" s="24">
        <v>0</v>
      </c>
      <c r="S1527" s="25">
        <v>256</v>
      </c>
      <c r="U1527" s="22" t="str">
        <f>IFERROR(VLOOKUP(B1527,[1]Planilha1!$A$1:$B$34,2,FALSE),"Liberado")</f>
        <v>Liberado</v>
      </c>
    </row>
    <row r="1528" spans="1:21" s="21" customFormat="1" ht="20.100000000000001" customHeight="1" x14ac:dyDescent="0.2">
      <c r="A1528" s="12" t="s">
        <v>60</v>
      </c>
      <c r="B1528" s="18" t="s">
        <v>244</v>
      </c>
      <c r="C1528" s="12" t="s">
        <v>337</v>
      </c>
      <c r="D1528" s="12" t="s">
        <v>9529</v>
      </c>
      <c r="E1528" s="19" t="s">
        <v>5</v>
      </c>
      <c r="F1528" s="19" t="s">
        <v>3735</v>
      </c>
      <c r="G1528" s="19" t="s">
        <v>9530</v>
      </c>
      <c r="H1528" s="12" t="s">
        <v>9531</v>
      </c>
      <c r="I1528" s="20">
        <v>10000</v>
      </c>
      <c r="J1528" s="12" t="s">
        <v>2270</v>
      </c>
      <c r="K1528" s="12" t="s">
        <v>9532</v>
      </c>
      <c r="L1528" s="12" t="s">
        <v>2546</v>
      </c>
      <c r="M1528" s="12"/>
      <c r="N1528" s="12" t="s">
        <v>2966</v>
      </c>
      <c r="O1528" s="23">
        <v>0</v>
      </c>
      <c r="P1528" s="23">
        <v>40949</v>
      </c>
      <c r="Q1528" s="23">
        <v>0</v>
      </c>
      <c r="R1528" s="24">
        <v>0</v>
      </c>
      <c r="S1528" s="25">
        <v>165</v>
      </c>
      <c r="U1528" s="22" t="str">
        <f>IFERROR(VLOOKUP(B1528,[1]Planilha1!$A$1:$B$34,2,FALSE),"Liberado")</f>
        <v>Liberado</v>
      </c>
    </row>
    <row r="1529" spans="1:21" s="21" customFormat="1" ht="20.100000000000001" customHeight="1" x14ac:dyDescent="0.2">
      <c r="A1529" s="12" t="s">
        <v>60</v>
      </c>
      <c r="B1529" s="18" t="s">
        <v>244</v>
      </c>
      <c r="C1529" s="12" t="s">
        <v>337</v>
      </c>
      <c r="D1529" s="12" t="s">
        <v>9533</v>
      </c>
      <c r="E1529" s="19" t="s">
        <v>5</v>
      </c>
      <c r="F1529" s="19" t="s">
        <v>2273</v>
      </c>
      <c r="G1529" s="19" t="s">
        <v>9534</v>
      </c>
      <c r="H1529" s="12" t="s">
        <v>3696</v>
      </c>
      <c r="I1529" s="20">
        <v>30000</v>
      </c>
      <c r="J1529" s="12" t="s">
        <v>2264</v>
      </c>
      <c r="K1529" s="12" t="s">
        <v>9535</v>
      </c>
      <c r="L1529" s="12" t="s">
        <v>7875</v>
      </c>
      <c r="M1529" s="12"/>
      <c r="N1529" s="12" t="s">
        <v>2438</v>
      </c>
      <c r="O1529" s="23">
        <v>0</v>
      </c>
      <c r="P1529" s="23">
        <v>10000</v>
      </c>
      <c r="Q1529" s="23">
        <v>0</v>
      </c>
      <c r="R1529" s="24">
        <v>0</v>
      </c>
      <c r="S1529" s="25">
        <v>96</v>
      </c>
      <c r="U1529" s="22" t="str">
        <f>IFERROR(VLOOKUP(B1529,[1]Planilha1!$A$1:$B$34,2,FALSE),"Liberado")</f>
        <v>Liberado</v>
      </c>
    </row>
    <row r="1530" spans="1:21" s="21" customFormat="1" ht="20.100000000000001" customHeight="1" x14ac:dyDescent="0.2">
      <c r="A1530" s="12" t="s">
        <v>60</v>
      </c>
      <c r="B1530" s="18" t="s">
        <v>244</v>
      </c>
      <c r="C1530" s="12" t="s">
        <v>337</v>
      </c>
      <c r="D1530" s="12" t="s">
        <v>9536</v>
      </c>
      <c r="E1530" s="19" t="s">
        <v>5</v>
      </c>
      <c r="F1530" s="19" t="s">
        <v>2273</v>
      </c>
      <c r="G1530" s="19" t="s">
        <v>9537</v>
      </c>
      <c r="H1530" s="12" t="s">
        <v>9538</v>
      </c>
      <c r="I1530" s="20">
        <v>10000</v>
      </c>
      <c r="J1530" s="12" t="s">
        <v>2264</v>
      </c>
      <c r="K1530" s="12" t="s">
        <v>9539</v>
      </c>
      <c r="L1530" s="12" t="s">
        <v>7875</v>
      </c>
      <c r="M1530" s="12"/>
      <c r="N1530" s="12" t="s">
        <v>2438</v>
      </c>
      <c r="O1530" s="23">
        <v>0</v>
      </c>
      <c r="P1530" s="23">
        <v>10000</v>
      </c>
      <c r="Q1530" s="23">
        <v>0</v>
      </c>
      <c r="R1530" s="24">
        <v>0</v>
      </c>
      <c r="S1530" s="25">
        <v>96</v>
      </c>
      <c r="U1530" s="22" t="str">
        <f>IFERROR(VLOOKUP(B1530,[1]Planilha1!$A$1:$B$34,2,FALSE),"Liberado")</f>
        <v>Liberado</v>
      </c>
    </row>
    <row r="1531" spans="1:21" s="21" customFormat="1" ht="20.100000000000001" customHeight="1" x14ac:dyDescent="0.2">
      <c r="A1531" s="12" t="s">
        <v>60</v>
      </c>
      <c r="B1531" s="18" t="s">
        <v>244</v>
      </c>
      <c r="C1531" s="12" t="s">
        <v>397</v>
      </c>
      <c r="D1531" s="12" t="s">
        <v>1227</v>
      </c>
      <c r="E1531" s="19" t="s">
        <v>5</v>
      </c>
      <c r="F1531" s="19" t="s">
        <v>2273</v>
      </c>
      <c r="G1531" s="19" t="s">
        <v>4917</v>
      </c>
      <c r="H1531" s="12" t="s">
        <v>2378</v>
      </c>
      <c r="I1531" s="20">
        <v>1000</v>
      </c>
      <c r="J1531" s="12" t="s">
        <v>2276</v>
      </c>
      <c r="K1531" s="12" t="s">
        <v>2277</v>
      </c>
      <c r="L1531" s="12" t="s">
        <v>2505</v>
      </c>
      <c r="M1531" s="12"/>
      <c r="N1531" s="12" t="s">
        <v>3216</v>
      </c>
      <c r="O1531" s="23">
        <v>0</v>
      </c>
      <c r="P1531" s="23">
        <v>0</v>
      </c>
      <c r="Q1531" s="23">
        <v>0</v>
      </c>
      <c r="R1531" s="24">
        <v>0</v>
      </c>
      <c r="S1531" s="25">
        <v>944</v>
      </c>
      <c r="U1531" s="22" t="str">
        <f>IFERROR(VLOOKUP(B1531,[1]Planilha1!$A$1:$B$34,2,FALSE),"Liberado")</f>
        <v>Liberado</v>
      </c>
    </row>
    <row r="1532" spans="1:21" s="21" customFormat="1" ht="20.100000000000001" customHeight="1" x14ac:dyDescent="0.2">
      <c r="A1532" s="12" t="s">
        <v>60</v>
      </c>
      <c r="B1532" s="18" t="s">
        <v>244</v>
      </c>
      <c r="C1532" s="12" t="s">
        <v>397</v>
      </c>
      <c r="D1532" s="12" t="s">
        <v>1228</v>
      </c>
      <c r="E1532" s="19" t="s">
        <v>5</v>
      </c>
      <c r="F1532" s="19" t="s">
        <v>2273</v>
      </c>
      <c r="G1532" s="19" t="s">
        <v>4918</v>
      </c>
      <c r="H1532" s="12" t="s">
        <v>2378</v>
      </c>
      <c r="I1532" s="20">
        <v>10000</v>
      </c>
      <c r="J1532" s="12" t="s">
        <v>2276</v>
      </c>
      <c r="K1532" s="12" t="s">
        <v>4919</v>
      </c>
      <c r="L1532" s="12" t="s">
        <v>2515</v>
      </c>
      <c r="M1532" s="12"/>
      <c r="N1532" s="12" t="s">
        <v>3216</v>
      </c>
      <c r="O1532" s="23">
        <v>6120.75</v>
      </c>
      <c r="P1532" s="23">
        <v>0</v>
      </c>
      <c r="Q1532" s="23">
        <v>0</v>
      </c>
      <c r="R1532" s="24">
        <v>0</v>
      </c>
      <c r="S1532" s="25">
        <v>848</v>
      </c>
      <c r="U1532" s="22" t="str">
        <f>IFERROR(VLOOKUP(B1532,[1]Planilha1!$A$1:$B$34,2,FALSE),"Liberado")</f>
        <v>Liberado</v>
      </c>
    </row>
    <row r="1533" spans="1:21" s="21" customFormat="1" ht="20.100000000000001" customHeight="1" x14ac:dyDescent="0.2">
      <c r="A1533" s="12" t="s">
        <v>60</v>
      </c>
      <c r="B1533" s="18" t="s">
        <v>244</v>
      </c>
      <c r="C1533" s="12" t="s">
        <v>397</v>
      </c>
      <c r="D1533" s="12" t="s">
        <v>9540</v>
      </c>
      <c r="E1533" s="19" t="s">
        <v>5</v>
      </c>
      <c r="F1533" s="19" t="s">
        <v>2273</v>
      </c>
      <c r="G1533" s="19" t="s">
        <v>9541</v>
      </c>
      <c r="H1533" s="12" t="s">
        <v>2378</v>
      </c>
      <c r="I1533" s="20">
        <v>10000</v>
      </c>
      <c r="J1533" s="12" t="s">
        <v>2264</v>
      </c>
      <c r="K1533" s="12" t="s">
        <v>2306</v>
      </c>
      <c r="L1533" s="12" t="s">
        <v>8183</v>
      </c>
      <c r="M1533" s="12"/>
      <c r="N1533" s="12" t="s">
        <v>2768</v>
      </c>
      <c r="O1533" s="23">
        <v>0</v>
      </c>
      <c r="P1533" s="23">
        <v>8000</v>
      </c>
      <c r="Q1533" s="23">
        <v>0</v>
      </c>
      <c r="R1533" s="24">
        <v>0</v>
      </c>
      <c r="S1533" s="25">
        <v>256</v>
      </c>
      <c r="U1533" s="22" t="str">
        <f>IFERROR(VLOOKUP(B1533,[1]Planilha1!$A$1:$B$34,2,FALSE),"Liberado")</f>
        <v>Liberado</v>
      </c>
    </row>
    <row r="1534" spans="1:21" s="21" customFormat="1" ht="20.100000000000001" customHeight="1" x14ac:dyDescent="0.2">
      <c r="A1534" s="12" t="s">
        <v>60</v>
      </c>
      <c r="B1534" s="18" t="s">
        <v>244</v>
      </c>
      <c r="C1534" s="12" t="s">
        <v>397</v>
      </c>
      <c r="D1534" s="12" t="s">
        <v>9542</v>
      </c>
      <c r="E1534" s="19" t="s">
        <v>5</v>
      </c>
      <c r="F1534" s="19" t="s">
        <v>2273</v>
      </c>
      <c r="G1534" s="19" t="s">
        <v>9543</v>
      </c>
      <c r="H1534" s="12" t="s">
        <v>2378</v>
      </c>
      <c r="I1534" s="20">
        <v>18740</v>
      </c>
      <c r="J1534" s="12" t="s">
        <v>2264</v>
      </c>
      <c r="K1534" s="12" t="s">
        <v>4857</v>
      </c>
      <c r="L1534" s="12" t="s">
        <v>3939</v>
      </c>
      <c r="M1534" s="12"/>
      <c r="N1534" s="12" t="s">
        <v>2321</v>
      </c>
      <c r="O1534" s="23">
        <v>0</v>
      </c>
      <c r="P1534" s="23">
        <v>8000</v>
      </c>
      <c r="Q1534" s="23">
        <v>0</v>
      </c>
      <c r="R1534" s="24">
        <v>0</v>
      </c>
      <c r="S1534" s="25">
        <v>192</v>
      </c>
      <c r="U1534" s="22" t="str">
        <f>IFERROR(VLOOKUP(B1534,[1]Planilha1!$A$1:$B$34,2,FALSE),"Liberado")</f>
        <v>Liberado</v>
      </c>
    </row>
    <row r="1535" spans="1:21" s="21" customFormat="1" ht="20.100000000000001" customHeight="1" x14ac:dyDescent="0.2">
      <c r="A1535" s="12" t="s">
        <v>60</v>
      </c>
      <c r="B1535" s="18" t="s">
        <v>244</v>
      </c>
      <c r="C1535" s="12" t="s">
        <v>397</v>
      </c>
      <c r="D1535" s="12" t="s">
        <v>9544</v>
      </c>
      <c r="E1535" s="19" t="s">
        <v>5</v>
      </c>
      <c r="F1535" s="19" t="s">
        <v>2244</v>
      </c>
      <c r="G1535" s="19" t="s">
        <v>9545</v>
      </c>
      <c r="H1535" s="12" t="s">
        <v>2378</v>
      </c>
      <c r="I1535" s="20">
        <v>8128.72</v>
      </c>
      <c r="J1535" s="12" t="s">
        <v>2264</v>
      </c>
      <c r="K1535" s="12" t="s">
        <v>9546</v>
      </c>
      <c r="L1535" s="12" t="s">
        <v>2266</v>
      </c>
      <c r="M1535" s="12"/>
      <c r="N1535" s="12" t="s">
        <v>2438</v>
      </c>
      <c r="O1535" s="23">
        <v>0</v>
      </c>
      <c r="P1535" s="23">
        <v>10000</v>
      </c>
      <c r="Q1535" s="23">
        <v>0</v>
      </c>
      <c r="R1535" s="24">
        <v>0</v>
      </c>
      <c r="S1535" s="25">
        <v>160</v>
      </c>
      <c r="U1535" s="22" t="str">
        <f>IFERROR(VLOOKUP(B1535,[1]Planilha1!$A$1:$B$34,2,FALSE),"Liberado")</f>
        <v>Liberado</v>
      </c>
    </row>
    <row r="1536" spans="1:21" s="21" customFormat="1" ht="20.100000000000001" customHeight="1" x14ac:dyDescent="0.2">
      <c r="A1536" s="12" t="s">
        <v>60</v>
      </c>
      <c r="B1536" s="18" t="s">
        <v>244</v>
      </c>
      <c r="C1536" s="12" t="s">
        <v>397</v>
      </c>
      <c r="D1536" s="12" t="s">
        <v>9547</v>
      </c>
      <c r="E1536" s="19" t="s">
        <v>5</v>
      </c>
      <c r="F1536" s="19" t="s">
        <v>2244</v>
      </c>
      <c r="G1536" s="19" t="s">
        <v>9548</v>
      </c>
      <c r="H1536" s="12" t="s">
        <v>2378</v>
      </c>
      <c r="I1536" s="20">
        <v>9412.5</v>
      </c>
      <c r="J1536" s="12" t="s">
        <v>2264</v>
      </c>
      <c r="K1536" s="12" t="s">
        <v>2306</v>
      </c>
      <c r="L1536" s="12" t="s">
        <v>8183</v>
      </c>
      <c r="M1536" s="12"/>
      <c r="N1536" s="12" t="s">
        <v>2342</v>
      </c>
      <c r="O1536" s="23">
        <v>5000</v>
      </c>
      <c r="P1536" s="23">
        <v>0</v>
      </c>
      <c r="Q1536" s="23">
        <v>0</v>
      </c>
      <c r="R1536" s="24">
        <v>0</v>
      </c>
      <c r="S1536" s="25">
        <v>160</v>
      </c>
      <c r="U1536" s="22" t="str">
        <f>IFERROR(VLOOKUP(B1536,[1]Planilha1!$A$1:$B$34,2,FALSE),"Liberado")</f>
        <v>Liberado</v>
      </c>
    </row>
    <row r="1537" spans="1:21" s="21" customFormat="1" ht="20.100000000000001" customHeight="1" x14ac:dyDescent="0.2">
      <c r="A1537" s="12" t="s">
        <v>60</v>
      </c>
      <c r="B1537" s="18" t="s">
        <v>244</v>
      </c>
      <c r="C1537" s="12" t="s">
        <v>397</v>
      </c>
      <c r="D1537" s="12" t="s">
        <v>9549</v>
      </c>
      <c r="E1537" s="19" t="s">
        <v>5</v>
      </c>
      <c r="F1537" s="19" t="s">
        <v>2244</v>
      </c>
      <c r="G1537" s="19" t="s">
        <v>9550</v>
      </c>
      <c r="H1537" s="12" t="s">
        <v>2378</v>
      </c>
      <c r="I1537" s="20">
        <v>10491</v>
      </c>
      <c r="J1537" s="12" t="s">
        <v>2264</v>
      </c>
      <c r="K1537" s="12" t="s">
        <v>9551</v>
      </c>
      <c r="L1537" s="12" t="s">
        <v>2288</v>
      </c>
      <c r="M1537" s="12"/>
      <c r="N1537" s="12" t="s">
        <v>2438</v>
      </c>
      <c r="O1537" s="23">
        <v>0</v>
      </c>
      <c r="P1537" s="23">
        <v>10000</v>
      </c>
      <c r="Q1537" s="23">
        <v>0</v>
      </c>
      <c r="R1537" s="24">
        <v>0</v>
      </c>
      <c r="S1537" s="25">
        <v>64</v>
      </c>
      <c r="U1537" s="22" t="str">
        <f>IFERROR(VLOOKUP(B1537,[1]Planilha1!$A$1:$B$34,2,FALSE),"Liberado")</f>
        <v>Liberado</v>
      </c>
    </row>
    <row r="1538" spans="1:21" s="21" customFormat="1" ht="20.100000000000001" customHeight="1" x14ac:dyDescent="0.2">
      <c r="A1538" s="12" t="s">
        <v>60</v>
      </c>
      <c r="B1538" s="18" t="s">
        <v>244</v>
      </c>
      <c r="C1538" s="12" t="s">
        <v>397</v>
      </c>
      <c r="D1538" s="12" t="s">
        <v>8625</v>
      </c>
      <c r="E1538" s="19" t="s">
        <v>5</v>
      </c>
      <c r="F1538" s="19" t="s">
        <v>4670</v>
      </c>
      <c r="G1538" s="19" t="s">
        <v>9552</v>
      </c>
      <c r="H1538" s="12" t="s">
        <v>2378</v>
      </c>
      <c r="I1538" s="20">
        <v>5000</v>
      </c>
      <c r="J1538" s="12" t="s">
        <v>2264</v>
      </c>
      <c r="K1538" s="12" t="s">
        <v>4957</v>
      </c>
      <c r="L1538" s="12" t="s">
        <v>2288</v>
      </c>
      <c r="M1538" s="12" t="s">
        <v>9553</v>
      </c>
      <c r="N1538" s="12" t="s">
        <v>2768</v>
      </c>
      <c r="O1538" s="23">
        <v>0</v>
      </c>
      <c r="P1538" s="23">
        <v>8000</v>
      </c>
      <c r="Q1538" s="23">
        <v>0</v>
      </c>
      <c r="R1538" s="24">
        <v>0</v>
      </c>
      <c r="S1538" s="25">
        <v>0</v>
      </c>
      <c r="U1538" s="22" t="str">
        <f>IFERROR(VLOOKUP(B1538,[1]Planilha1!$A$1:$B$34,2,FALSE),"Liberado")</f>
        <v>Liberado</v>
      </c>
    </row>
    <row r="1539" spans="1:21" s="21" customFormat="1" ht="20.100000000000001" customHeight="1" x14ac:dyDescent="0.2">
      <c r="A1539" s="12" t="s">
        <v>60</v>
      </c>
      <c r="B1539" s="18" t="s">
        <v>244</v>
      </c>
      <c r="C1539" s="12" t="s">
        <v>411</v>
      </c>
      <c r="D1539" s="12" t="s">
        <v>1229</v>
      </c>
      <c r="E1539" s="19" t="s">
        <v>5</v>
      </c>
      <c r="F1539" s="19" t="s">
        <v>2244</v>
      </c>
      <c r="G1539" s="19" t="s">
        <v>4920</v>
      </c>
      <c r="H1539" s="12" t="s">
        <v>2275</v>
      </c>
      <c r="I1539" s="20">
        <v>17600</v>
      </c>
      <c r="J1539" s="12" t="s">
        <v>2276</v>
      </c>
      <c r="K1539" s="12" t="s">
        <v>2277</v>
      </c>
      <c r="L1539" s="12" t="s">
        <v>7976</v>
      </c>
      <c r="M1539" s="12"/>
      <c r="N1539" s="12" t="s">
        <v>4921</v>
      </c>
      <c r="O1539" s="23">
        <v>0</v>
      </c>
      <c r="P1539" s="23">
        <v>0</v>
      </c>
      <c r="Q1539" s="23">
        <v>0</v>
      </c>
      <c r="R1539" s="24">
        <v>0</v>
      </c>
      <c r="S1539" s="25">
        <v>1304</v>
      </c>
      <c r="U1539" s="22" t="str">
        <f>IFERROR(VLOOKUP(B1539,[1]Planilha1!$A$1:$B$34,2,FALSE),"Liberado")</f>
        <v>Liberado</v>
      </c>
    </row>
    <row r="1540" spans="1:21" s="21" customFormat="1" ht="20.100000000000001" customHeight="1" x14ac:dyDescent="0.2">
      <c r="A1540" s="12" t="s">
        <v>60</v>
      </c>
      <c r="B1540" s="18" t="s">
        <v>244</v>
      </c>
      <c r="C1540" s="12" t="s">
        <v>411</v>
      </c>
      <c r="D1540" s="12" t="s">
        <v>1230</v>
      </c>
      <c r="E1540" s="19" t="s">
        <v>5</v>
      </c>
      <c r="F1540" s="19" t="s">
        <v>2244</v>
      </c>
      <c r="G1540" s="19" t="s">
        <v>4922</v>
      </c>
      <c r="H1540" s="12" t="s">
        <v>4923</v>
      </c>
      <c r="I1540" s="20">
        <v>10083.870000000001</v>
      </c>
      <c r="J1540" s="12" t="s">
        <v>2264</v>
      </c>
      <c r="K1540" s="12" t="s">
        <v>4924</v>
      </c>
      <c r="L1540" s="12" t="s">
        <v>7875</v>
      </c>
      <c r="M1540" s="12"/>
      <c r="N1540" s="12" t="s">
        <v>2438</v>
      </c>
      <c r="O1540" s="23">
        <v>0</v>
      </c>
      <c r="P1540" s="23">
        <v>0</v>
      </c>
      <c r="Q1540" s="23">
        <v>0</v>
      </c>
      <c r="R1540" s="24">
        <v>0</v>
      </c>
      <c r="S1540" s="25">
        <v>352</v>
      </c>
      <c r="U1540" s="22" t="str">
        <f>IFERROR(VLOOKUP(B1540,[1]Planilha1!$A$1:$B$34,2,FALSE),"Liberado")</f>
        <v>Liberado</v>
      </c>
    </row>
    <row r="1541" spans="1:21" s="21" customFormat="1" ht="20.100000000000001" customHeight="1" x14ac:dyDescent="0.2">
      <c r="A1541" s="12" t="s">
        <v>60</v>
      </c>
      <c r="B1541" s="18" t="s">
        <v>244</v>
      </c>
      <c r="C1541" s="12" t="s">
        <v>411</v>
      </c>
      <c r="D1541" s="12" t="s">
        <v>9554</v>
      </c>
      <c r="E1541" s="19" t="s">
        <v>5</v>
      </c>
      <c r="F1541" s="19" t="s">
        <v>2434</v>
      </c>
      <c r="G1541" s="19" t="s">
        <v>9555</v>
      </c>
      <c r="H1541" s="12" t="s">
        <v>9556</v>
      </c>
      <c r="I1541" s="20">
        <v>1000</v>
      </c>
      <c r="J1541" s="12" t="s">
        <v>2264</v>
      </c>
      <c r="K1541" s="12" t="s">
        <v>7904</v>
      </c>
      <c r="L1541" s="12" t="s">
        <v>6531</v>
      </c>
      <c r="M1541" s="12"/>
      <c r="N1541" s="12" t="s">
        <v>9557</v>
      </c>
      <c r="O1541" s="23">
        <v>0</v>
      </c>
      <c r="P1541" s="23">
        <v>8000</v>
      </c>
      <c r="Q1541" s="23">
        <v>0</v>
      </c>
      <c r="R1541" s="24">
        <v>0</v>
      </c>
      <c r="S1541" s="25">
        <v>240</v>
      </c>
      <c r="U1541" s="22" t="str">
        <f>IFERROR(VLOOKUP(B1541,[1]Planilha1!$A$1:$B$34,2,FALSE),"Liberado")</f>
        <v>Liberado</v>
      </c>
    </row>
    <row r="1542" spans="1:21" s="21" customFormat="1" ht="20.100000000000001" customHeight="1" x14ac:dyDescent="0.2">
      <c r="A1542" s="12" t="s">
        <v>60</v>
      </c>
      <c r="B1542" s="18" t="s">
        <v>244</v>
      </c>
      <c r="C1542" s="12" t="s">
        <v>411</v>
      </c>
      <c r="D1542" s="12" t="s">
        <v>9558</v>
      </c>
      <c r="E1542" s="19" t="s">
        <v>5</v>
      </c>
      <c r="F1542" s="19" t="s">
        <v>2273</v>
      </c>
      <c r="G1542" s="19" t="s">
        <v>9559</v>
      </c>
      <c r="H1542" s="12" t="s">
        <v>4981</v>
      </c>
      <c r="I1542" s="20">
        <v>15286.8</v>
      </c>
      <c r="J1542" s="12" t="s">
        <v>2264</v>
      </c>
      <c r="K1542" s="12" t="s">
        <v>9560</v>
      </c>
      <c r="L1542" s="12" t="s">
        <v>7875</v>
      </c>
      <c r="M1542" s="12"/>
      <c r="N1542" s="12" t="s">
        <v>2768</v>
      </c>
      <c r="O1542" s="23">
        <v>0</v>
      </c>
      <c r="P1542" s="23">
        <v>10000</v>
      </c>
      <c r="Q1542" s="23">
        <v>0</v>
      </c>
      <c r="R1542" s="24">
        <v>0</v>
      </c>
      <c r="S1542" s="25">
        <v>160</v>
      </c>
      <c r="U1542" s="22" t="str">
        <f>IFERROR(VLOOKUP(B1542,[1]Planilha1!$A$1:$B$34,2,FALSE),"Liberado")</f>
        <v>Liberado</v>
      </c>
    </row>
    <row r="1543" spans="1:21" s="21" customFormat="1" ht="20.100000000000001" customHeight="1" x14ac:dyDescent="0.2">
      <c r="A1543" s="12" t="s">
        <v>60</v>
      </c>
      <c r="B1543" s="18" t="s">
        <v>244</v>
      </c>
      <c r="C1543" s="12" t="s">
        <v>411</v>
      </c>
      <c r="D1543" s="12" t="s">
        <v>9561</v>
      </c>
      <c r="E1543" s="19" t="s">
        <v>5</v>
      </c>
      <c r="F1543" s="19" t="s">
        <v>10</v>
      </c>
      <c r="G1543" s="19" t="s">
        <v>9562</v>
      </c>
      <c r="H1543" s="12" t="s">
        <v>4981</v>
      </c>
      <c r="I1543" s="20">
        <v>15318.92</v>
      </c>
      <c r="J1543" s="12" t="s">
        <v>2264</v>
      </c>
      <c r="K1543" s="12" t="s">
        <v>9563</v>
      </c>
      <c r="L1543" s="12" t="s">
        <v>2288</v>
      </c>
      <c r="M1543" s="12" t="s">
        <v>9564</v>
      </c>
      <c r="N1543" s="12" t="s">
        <v>2768</v>
      </c>
      <c r="O1543" s="23">
        <v>0</v>
      </c>
      <c r="P1543" s="23">
        <v>15000</v>
      </c>
      <c r="Q1543" s="23">
        <v>0</v>
      </c>
      <c r="R1543" s="24">
        <v>0</v>
      </c>
      <c r="S1543" s="25">
        <v>64</v>
      </c>
      <c r="U1543" s="22" t="str">
        <f>IFERROR(VLOOKUP(B1543,[1]Planilha1!$A$1:$B$34,2,FALSE),"Liberado")</f>
        <v>Liberado</v>
      </c>
    </row>
    <row r="1544" spans="1:21" s="21" customFormat="1" ht="20.100000000000001" customHeight="1" x14ac:dyDescent="0.2">
      <c r="A1544" s="12" t="s">
        <v>60</v>
      </c>
      <c r="B1544" s="18" t="s">
        <v>244</v>
      </c>
      <c r="C1544" s="12" t="s">
        <v>466</v>
      </c>
      <c r="D1544" s="12" t="s">
        <v>9568</v>
      </c>
      <c r="E1544" s="19" t="s">
        <v>5</v>
      </c>
      <c r="F1544" s="19" t="s">
        <v>16</v>
      </c>
      <c r="G1544" s="19" t="s">
        <v>9569</v>
      </c>
      <c r="H1544" s="12" t="s">
        <v>4339</v>
      </c>
      <c r="I1544" s="20">
        <v>332403.40000000002</v>
      </c>
      <c r="J1544" s="12" t="s">
        <v>2264</v>
      </c>
      <c r="K1544" s="12" t="s">
        <v>9570</v>
      </c>
      <c r="L1544" s="12" t="s">
        <v>2288</v>
      </c>
      <c r="M1544" s="12" t="s">
        <v>9571</v>
      </c>
      <c r="N1544" s="12" t="s">
        <v>8539</v>
      </c>
      <c r="O1544" s="23">
        <v>0</v>
      </c>
      <c r="P1544" s="23">
        <v>0</v>
      </c>
      <c r="Q1544" s="23">
        <v>0</v>
      </c>
      <c r="R1544" s="24">
        <v>0</v>
      </c>
      <c r="S1544" s="25">
        <v>80</v>
      </c>
      <c r="U1544" s="22" t="str">
        <f>IFERROR(VLOOKUP(B1544,[1]Planilha1!$A$1:$B$34,2,FALSE),"Liberado")</f>
        <v>Liberado</v>
      </c>
    </row>
    <row r="1545" spans="1:21" s="21" customFormat="1" ht="20.100000000000001" customHeight="1" x14ac:dyDescent="0.2">
      <c r="A1545" s="12" t="s">
        <v>60</v>
      </c>
      <c r="B1545" s="18" t="s">
        <v>244</v>
      </c>
      <c r="C1545" s="12" t="s">
        <v>318</v>
      </c>
      <c r="D1545" s="12" t="s">
        <v>1233</v>
      </c>
      <c r="E1545" s="19" t="s">
        <v>5</v>
      </c>
      <c r="F1545" s="19" t="s">
        <v>2244</v>
      </c>
      <c r="G1545" s="19" t="s">
        <v>4930</v>
      </c>
      <c r="H1545" s="12" t="s">
        <v>4931</v>
      </c>
      <c r="I1545" s="20">
        <v>1089.3399999999999</v>
      </c>
      <c r="J1545" s="12" t="s">
        <v>2276</v>
      </c>
      <c r="K1545" s="12" t="s">
        <v>4932</v>
      </c>
      <c r="L1545" s="12" t="s">
        <v>2505</v>
      </c>
      <c r="M1545" s="12"/>
      <c r="N1545" s="12" t="s">
        <v>4933</v>
      </c>
      <c r="O1545" s="23">
        <v>6000</v>
      </c>
      <c r="P1545" s="23">
        <v>0</v>
      </c>
      <c r="Q1545" s="23">
        <v>0</v>
      </c>
      <c r="R1545" s="24">
        <v>0</v>
      </c>
      <c r="S1545" s="25">
        <v>1232.8</v>
      </c>
      <c r="U1545" s="22" t="str">
        <f>IFERROR(VLOOKUP(B1545,[1]Planilha1!$A$1:$B$34,2,FALSE),"Liberado")</f>
        <v>Liberado</v>
      </c>
    </row>
    <row r="1546" spans="1:21" s="21" customFormat="1" ht="20.100000000000001" customHeight="1" x14ac:dyDescent="0.2">
      <c r="A1546" s="12" t="s">
        <v>60</v>
      </c>
      <c r="B1546" s="18" t="s">
        <v>244</v>
      </c>
      <c r="C1546" s="12" t="s">
        <v>318</v>
      </c>
      <c r="D1546" s="12" t="s">
        <v>9572</v>
      </c>
      <c r="E1546" s="19" t="s">
        <v>5</v>
      </c>
      <c r="F1546" s="19" t="s">
        <v>2273</v>
      </c>
      <c r="G1546" s="19" t="s">
        <v>9573</v>
      </c>
      <c r="H1546" s="12" t="s">
        <v>4931</v>
      </c>
      <c r="I1546" s="20">
        <v>37480</v>
      </c>
      <c r="J1546" s="12" t="s">
        <v>2264</v>
      </c>
      <c r="K1546" s="12" t="s">
        <v>7904</v>
      </c>
      <c r="L1546" s="12" t="s">
        <v>7976</v>
      </c>
      <c r="M1546" s="12"/>
      <c r="N1546" s="12" t="s">
        <v>2342</v>
      </c>
      <c r="O1546" s="23">
        <v>8000</v>
      </c>
      <c r="P1546" s="23">
        <v>0</v>
      </c>
      <c r="Q1546" s="23">
        <v>0</v>
      </c>
      <c r="R1546" s="24">
        <v>0</v>
      </c>
      <c r="S1546" s="25">
        <v>224</v>
      </c>
      <c r="U1546" s="22" t="str">
        <f>IFERROR(VLOOKUP(B1546,[1]Planilha1!$A$1:$B$34,2,FALSE),"Liberado")</f>
        <v>Liberado</v>
      </c>
    </row>
    <row r="1547" spans="1:21" s="21" customFormat="1" ht="20.100000000000001" customHeight="1" x14ac:dyDescent="0.2">
      <c r="A1547" s="12" t="s">
        <v>60</v>
      </c>
      <c r="B1547" s="18" t="s">
        <v>244</v>
      </c>
      <c r="C1547" s="12" t="s">
        <v>318</v>
      </c>
      <c r="D1547" s="12" t="s">
        <v>9574</v>
      </c>
      <c r="E1547" s="19" t="s">
        <v>5</v>
      </c>
      <c r="F1547" s="19" t="s">
        <v>2244</v>
      </c>
      <c r="G1547" s="19" t="s">
        <v>9575</v>
      </c>
      <c r="H1547" s="12" t="s">
        <v>4931</v>
      </c>
      <c r="I1547" s="20">
        <v>18740</v>
      </c>
      <c r="J1547" s="12" t="s">
        <v>2264</v>
      </c>
      <c r="K1547" s="12" t="s">
        <v>3216</v>
      </c>
      <c r="L1547" s="12" t="s">
        <v>2288</v>
      </c>
      <c r="M1547" s="12" t="s">
        <v>9576</v>
      </c>
      <c r="N1547" s="12" t="s">
        <v>3216</v>
      </c>
      <c r="O1547" s="23">
        <v>0</v>
      </c>
      <c r="P1547" s="23">
        <v>0</v>
      </c>
      <c r="Q1547" s="23">
        <v>0</v>
      </c>
      <c r="R1547" s="24">
        <v>0</v>
      </c>
      <c r="S1547" s="25">
        <v>0</v>
      </c>
      <c r="U1547" s="22" t="str">
        <f>IFERROR(VLOOKUP(B1547,[1]Planilha1!$A$1:$B$34,2,FALSE),"Liberado")</f>
        <v>Liberado</v>
      </c>
    </row>
    <row r="1548" spans="1:21" s="21" customFormat="1" ht="20.100000000000001" customHeight="1" x14ac:dyDescent="0.2">
      <c r="A1548" s="12" t="s">
        <v>60</v>
      </c>
      <c r="B1548" s="18" t="s">
        <v>244</v>
      </c>
      <c r="C1548" s="12" t="s">
        <v>318</v>
      </c>
      <c r="D1548" s="12" t="s">
        <v>9577</v>
      </c>
      <c r="E1548" s="19" t="s">
        <v>5</v>
      </c>
      <c r="F1548" s="19" t="s">
        <v>2273</v>
      </c>
      <c r="G1548" s="19" t="s">
        <v>9578</v>
      </c>
      <c r="H1548" s="12" t="s">
        <v>4931</v>
      </c>
      <c r="I1548" s="20">
        <v>15000</v>
      </c>
      <c r="J1548" s="12" t="s">
        <v>2264</v>
      </c>
      <c r="K1548" s="12" t="s">
        <v>3216</v>
      </c>
      <c r="L1548" s="12" t="s">
        <v>2288</v>
      </c>
      <c r="M1548" s="12" t="s">
        <v>9579</v>
      </c>
      <c r="N1548" s="12" t="s">
        <v>3216</v>
      </c>
      <c r="O1548" s="23">
        <v>0</v>
      </c>
      <c r="P1548" s="23">
        <v>0</v>
      </c>
      <c r="Q1548" s="23">
        <v>0</v>
      </c>
      <c r="R1548" s="24">
        <v>0</v>
      </c>
      <c r="S1548" s="25">
        <v>0</v>
      </c>
      <c r="U1548" s="22" t="str">
        <f>IFERROR(VLOOKUP(B1548,[1]Planilha1!$A$1:$B$34,2,FALSE),"Liberado")</f>
        <v>Liberado</v>
      </c>
    </row>
    <row r="1549" spans="1:21" s="21" customFormat="1" ht="20.100000000000001" customHeight="1" x14ac:dyDescent="0.2">
      <c r="A1549" s="12" t="s">
        <v>60</v>
      </c>
      <c r="B1549" s="18" t="s">
        <v>244</v>
      </c>
      <c r="C1549" s="12" t="s">
        <v>519</v>
      </c>
      <c r="D1549" s="12" t="s">
        <v>1234</v>
      </c>
      <c r="E1549" s="19" t="s">
        <v>5</v>
      </c>
      <c r="F1549" s="19" t="s">
        <v>2273</v>
      </c>
      <c r="G1549" s="19" t="s">
        <v>4934</v>
      </c>
      <c r="H1549" s="12" t="s">
        <v>2286</v>
      </c>
      <c r="I1549" s="20">
        <v>6000</v>
      </c>
      <c r="J1549" s="12" t="s">
        <v>2276</v>
      </c>
      <c r="K1549" s="12" t="s">
        <v>4935</v>
      </c>
      <c r="L1549" s="12" t="s">
        <v>3648</v>
      </c>
      <c r="M1549" s="12"/>
      <c r="N1549" s="12" t="s">
        <v>4936</v>
      </c>
      <c r="O1549" s="23">
        <v>0</v>
      </c>
      <c r="P1549" s="23">
        <v>7000</v>
      </c>
      <c r="Q1549" s="23">
        <v>0</v>
      </c>
      <c r="R1549" s="24">
        <v>0</v>
      </c>
      <c r="S1549" s="25">
        <v>1260</v>
      </c>
      <c r="U1549" s="22" t="str">
        <f>IFERROR(VLOOKUP(B1549,[1]Planilha1!$A$1:$B$34,2,FALSE),"Liberado")</f>
        <v>Liberado</v>
      </c>
    </row>
    <row r="1550" spans="1:21" s="21" customFormat="1" ht="20.100000000000001" customHeight="1" x14ac:dyDescent="0.2">
      <c r="A1550" s="12" t="s">
        <v>60</v>
      </c>
      <c r="B1550" s="18" t="s">
        <v>244</v>
      </c>
      <c r="C1550" s="12" t="s">
        <v>519</v>
      </c>
      <c r="D1550" s="12" t="s">
        <v>1235</v>
      </c>
      <c r="E1550" s="19" t="s">
        <v>5</v>
      </c>
      <c r="F1550" s="19" t="s">
        <v>2273</v>
      </c>
      <c r="G1550" s="19" t="s">
        <v>4937</v>
      </c>
      <c r="H1550" s="12" t="s">
        <v>3547</v>
      </c>
      <c r="I1550" s="20">
        <v>10000</v>
      </c>
      <c r="J1550" s="12" t="s">
        <v>2276</v>
      </c>
      <c r="K1550" s="12" t="s">
        <v>2277</v>
      </c>
      <c r="L1550" s="12" t="s">
        <v>2380</v>
      </c>
      <c r="M1550" s="12"/>
      <c r="N1550" s="12" t="s">
        <v>4938</v>
      </c>
      <c r="O1550" s="23">
        <v>0</v>
      </c>
      <c r="P1550" s="23">
        <v>0</v>
      </c>
      <c r="Q1550" s="23">
        <v>0</v>
      </c>
      <c r="R1550" s="24">
        <v>0</v>
      </c>
      <c r="S1550" s="25">
        <v>1286</v>
      </c>
      <c r="U1550" s="22" t="str">
        <f>IFERROR(VLOOKUP(B1550,[1]Planilha1!$A$1:$B$34,2,FALSE),"Liberado")</f>
        <v>Liberado</v>
      </c>
    </row>
    <row r="1551" spans="1:21" s="21" customFormat="1" ht="20.100000000000001" customHeight="1" x14ac:dyDescent="0.2">
      <c r="A1551" s="12" t="s">
        <v>60</v>
      </c>
      <c r="B1551" s="18" t="s">
        <v>244</v>
      </c>
      <c r="C1551" s="12" t="s">
        <v>519</v>
      </c>
      <c r="D1551" s="12" t="s">
        <v>1235</v>
      </c>
      <c r="E1551" s="19" t="s">
        <v>5</v>
      </c>
      <c r="F1551" s="19" t="s">
        <v>2273</v>
      </c>
      <c r="G1551" s="19" t="s">
        <v>4939</v>
      </c>
      <c r="H1551" s="12" t="s">
        <v>3547</v>
      </c>
      <c r="I1551" s="20">
        <v>10000</v>
      </c>
      <c r="J1551" s="12" t="s">
        <v>2276</v>
      </c>
      <c r="K1551" s="12" t="s">
        <v>4940</v>
      </c>
      <c r="L1551" s="12" t="s">
        <v>3196</v>
      </c>
      <c r="M1551" s="12"/>
      <c r="N1551" s="12" t="s">
        <v>3216</v>
      </c>
      <c r="O1551" s="23">
        <v>0</v>
      </c>
      <c r="P1551" s="23">
        <v>0</v>
      </c>
      <c r="Q1551" s="23">
        <v>0</v>
      </c>
      <c r="R1551" s="24">
        <v>0</v>
      </c>
      <c r="S1551" s="25">
        <v>894</v>
      </c>
      <c r="U1551" s="22" t="str">
        <f>IFERROR(VLOOKUP(B1551,[1]Planilha1!$A$1:$B$34,2,FALSE),"Liberado")</f>
        <v>Liberado</v>
      </c>
    </row>
    <row r="1552" spans="1:21" s="21" customFormat="1" ht="20.100000000000001" customHeight="1" x14ac:dyDescent="0.2">
      <c r="A1552" s="12" t="s">
        <v>60</v>
      </c>
      <c r="B1552" s="18" t="s">
        <v>244</v>
      </c>
      <c r="C1552" s="12" t="s">
        <v>519</v>
      </c>
      <c r="D1552" s="12" t="s">
        <v>9582</v>
      </c>
      <c r="E1552" s="19" t="s">
        <v>5</v>
      </c>
      <c r="F1552" s="19" t="s">
        <v>2244</v>
      </c>
      <c r="G1552" s="19" t="s">
        <v>9583</v>
      </c>
      <c r="H1552" s="12" t="s">
        <v>9584</v>
      </c>
      <c r="I1552" s="20">
        <v>20000</v>
      </c>
      <c r="J1552" s="12" t="s">
        <v>2264</v>
      </c>
      <c r="K1552" s="12" t="s">
        <v>9585</v>
      </c>
      <c r="L1552" s="12" t="s">
        <v>2288</v>
      </c>
      <c r="M1552" s="12" t="s">
        <v>9586</v>
      </c>
      <c r="N1552" s="12" t="s">
        <v>8482</v>
      </c>
      <c r="O1552" s="23">
        <v>0</v>
      </c>
      <c r="P1552" s="23">
        <v>15000</v>
      </c>
      <c r="Q1552" s="23">
        <v>0</v>
      </c>
      <c r="R1552" s="24">
        <v>0</v>
      </c>
      <c r="S1552" s="25">
        <v>0</v>
      </c>
      <c r="U1552" s="22" t="str">
        <f>IFERROR(VLOOKUP(B1552,[1]Planilha1!$A$1:$B$34,2,FALSE),"Liberado")</f>
        <v>Liberado</v>
      </c>
    </row>
    <row r="1553" spans="1:21" s="21" customFormat="1" ht="20.100000000000001" customHeight="1" x14ac:dyDescent="0.2">
      <c r="A1553" s="12" t="s">
        <v>60</v>
      </c>
      <c r="B1553" s="18" t="s">
        <v>244</v>
      </c>
      <c r="C1553" s="12" t="s">
        <v>519</v>
      </c>
      <c r="D1553" s="12" t="s">
        <v>1236</v>
      </c>
      <c r="E1553" s="19" t="s">
        <v>5</v>
      </c>
      <c r="F1553" s="19" t="s">
        <v>2273</v>
      </c>
      <c r="G1553" s="19" t="s">
        <v>4942</v>
      </c>
      <c r="H1553" s="12" t="s">
        <v>2286</v>
      </c>
      <c r="I1553" s="20">
        <v>3000</v>
      </c>
      <c r="J1553" s="12" t="s">
        <v>2264</v>
      </c>
      <c r="K1553" s="12" t="s">
        <v>9587</v>
      </c>
      <c r="L1553" s="12" t="s">
        <v>3196</v>
      </c>
      <c r="M1553" s="12"/>
      <c r="N1553" s="12" t="s">
        <v>2342</v>
      </c>
      <c r="O1553" s="23">
        <v>0</v>
      </c>
      <c r="P1553" s="23">
        <v>0</v>
      </c>
      <c r="Q1553" s="23">
        <v>0</v>
      </c>
      <c r="R1553" s="24">
        <v>0</v>
      </c>
      <c r="S1553" s="25">
        <v>416</v>
      </c>
      <c r="U1553" s="22" t="str">
        <f>IFERROR(VLOOKUP(B1553,[1]Planilha1!$A$1:$B$34,2,FALSE),"Liberado")</f>
        <v>Liberado</v>
      </c>
    </row>
    <row r="1554" spans="1:21" s="21" customFormat="1" ht="20.100000000000001" customHeight="1" x14ac:dyDescent="0.2">
      <c r="A1554" s="12" t="s">
        <v>60</v>
      </c>
      <c r="B1554" s="18" t="s">
        <v>244</v>
      </c>
      <c r="C1554" s="12" t="s">
        <v>519</v>
      </c>
      <c r="D1554" s="12" t="s">
        <v>9589</v>
      </c>
      <c r="E1554" s="19" t="s">
        <v>5</v>
      </c>
      <c r="F1554" s="19" t="s">
        <v>2273</v>
      </c>
      <c r="G1554" s="19" t="s">
        <v>9590</v>
      </c>
      <c r="H1554" s="12" t="s">
        <v>2378</v>
      </c>
      <c r="I1554" s="20">
        <v>18790</v>
      </c>
      <c r="J1554" s="12" t="s">
        <v>2264</v>
      </c>
      <c r="K1554" s="12" t="s">
        <v>9591</v>
      </c>
      <c r="L1554" s="12" t="s">
        <v>2546</v>
      </c>
      <c r="M1554" s="12" t="s">
        <v>9586</v>
      </c>
      <c r="N1554" s="12" t="s">
        <v>2438</v>
      </c>
      <c r="O1554" s="23">
        <v>0</v>
      </c>
      <c r="P1554" s="23">
        <v>5000</v>
      </c>
      <c r="Q1554" s="23">
        <v>0</v>
      </c>
      <c r="R1554" s="24">
        <v>0</v>
      </c>
      <c r="S1554" s="25">
        <v>128</v>
      </c>
      <c r="U1554" s="22" t="str">
        <f>IFERROR(VLOOKUP(B1554,[1]Planilha1!$A$1:$B$34,2,FALSE),"Liberado")</f>
        <v>Liberado</v>
      </c>
    </row>
    <row r="1555" spans="1:21" s="21" customFormat="1" ht="20.100000000000001" customHeight="1" x14ac:dyDescent="0.2">
      <c r="A1555" s="12" t="s">
        <v>60</v>
      </c>
      <c r="B1555" s="18" t="s">
        <v>244</v>
      </c>
      <c r="C1555" s="12" t="s">
        <v>534</v>
      </c>
      <c r="D1555" s="12" t="s">
        <v>9592</v>
      </c>
      <c r="E1555" s="19" t="s">
        <v>5</v>
      </c>
      <c r="F1555" s="19" t="s">
        <v>2519</v>
      </c>
      <c r="G1555" s="19" t="s">
        <v>9593</v>
      </c>
      <c r="H1555" s="12" t="s">
        <v>3074</v>
      </c>
      <c r="I1555" s="20">
        <v>18000</v>
      </c>
      <c r="J1555" s="12" t="s">
        <v>2264</v>
      </c>
      <c r="K1555" s="12" t="s">
        <v>9594</v>
      </c>
      <c r="L1555" s="12" t="s">
        <v>2288</v>
      </c>
      <c r="M1555" s="12" t="s">
        <v>9586</v>
      </c>
      <c r="N1555" s="12" t="s">
        <v>2438</v>
      </c>
      <c r="O1555" s="23">
        <v>0</v>
      </c>
      <c r="P1555" s="23">
        <v>10000</v>
      </c>
      <c r="Q1555" s="23">
        <v>0</v>
      </c>
      <c r="R1555" s="24">
        <v>0</v>
      </c>
      <c r="S1555" s="25">
        <v>96</v>
      </c>
      <c r="U1555" s="22" t="str">
        <f>IFERROR(VLOOKUP(B1555,[1]Planilha1!$A$1:$B$34,2,FALSE),"Liberado")</f>
        <v>Liberado</v>
      </c>
    </row>
    <row r="1556" spans="1:21" s="21" customFormat="1" ht="20.100000000000001" customHeight="1" x14ac:dyDescent="0.2">
      <c r="A1556" s="12" t="s">
        <v>60</v>
      </c>
      <c r="B1556" s="18" t="s">
        <v>244</v>
      </c>
      <c r="C1556" s="12" t="s">
        <v>556</v>
      </c>
      <c r="D1556" s="12" t="s">
        <v>9595</v>
      </c>
      <c r="E1556" s="19" t="s">
        <v>5</v>
      </c>
      <c r="F1556" s="19" t="s">
        <v>2273</v>
      </c>
      <c r="G1556" s="19" t="s">
        <v>9596</v>
      </c>
      <c r="H1556" s="12" t="s">
        <v>3433</v>
      </c>
      <c r="I1556" s="20">
        <v>18740</v>
      </c>
      <c r="J1556" s="12" t="s">
        <v>2264</v>
      </c>
      <c r="K1556" s="12" t="s">
        <v>9597</v>
      </c>
      <c r="L1556" s="12" t="s">
        <v>3939</v>
      </c>
      <c r="M1556" s="12" t="s">
        <v>9586</v>
      </c>
      <c r="N1556" s="12" t="s">
        <v>2768</v>
      </c>
      <c r="O1556" s="23">
        <v>0</v>
      </c>
      <c r="P1556" s="23">
        <v>15000</v>
      </c>
      <c r="Q1556" s="23">
        <v>0</v>
      </c>
      <c r="R1556" s="24">
        <v>0</v>
      </c>
      <c r="S1556" s="25">
        <v>214.2</v>
      </c>
      <c r="U1556" s="22" t="str">
        <f>IFERROR(VLOOKUP(B1556,[1]Planilha1!$A$1:$B$34,2,FALSE),"Liberado")</f>
        <v>Liberado</v>
      </c>
    </row>
    <row r="1557" spans="1:21" s="21" customFormat="1" ht="20.100000000000001" customHeight="1" x14ac:dyDescent="0.2">
      <c r="A1557" s="12" t="s">
        <v>60</v>
      </c>
      <c r="B1557" s="18" t="s">
        <v>244</v>
      </c>
      <c r="C1557" s="12" t="s">
        <v>556</v>
      </c>
      <c r="D1557" s="12" t="s">
        <v>9598</v>
      </c>
      <c r="E1557" s="19" t="s">
        <v>5</v>
      </c>
      <c r="F1557" s="19" t="s">
        <v>2273</v>
      </c>
      <c r="G1557" s="19" t="s">
        <v>9599</v>
      </c>
      <c r="H1557" s="12" t="s">
        <v>3489</v>
      </c>
      <c r="I1557" s="20">
        <v>20740</v>
      </c>
      <c r="J1557" s="12" t="s">
        <v>2264</v>
      </c>
      <c r="K1557" s="12" t="s">
        <v>9600</v>
      </c>
      <c r="L1557" s="12" t="s">
        <v>2288</v>
      </c>
      <c r="M1557" s="12" t="s">
        <v>9601</v>
      </c>
      <c r="N1557" s="12" t="s">
        <v>2438</v>
      </c>
      <c r="O1557" s="23">
        <v>0</v>
      </c>
      <c r="P1557" s="23">
        <v>10000</v>
      </c>
      <c r="Q1557" s="23">
        <v>0</v>
      </c>
      <c r="R1557" s="24">
        <v>0</v>
      </c>
      <c r="S1557" s="25">
        <v>64</v>
      </c>
      <c r="U1557" s="22" t="str">
        <f>IFERROR(VLOOKUP(B1557,[1]Planilha1!$A$1:$B$34,2,FALSE),"Liberado")</f>
        <v>Liberado</v>
      </c>
    </row>
    <row r="1558" spans="1:21" s="21" customFormat="1" ht="20.100000000000001" customHeight="1" x14ac:dyDescent="0.2">
      <c r="A1558" s="12" t="s">
        <v>60</v>
      </c>
      <c r="B1558" s="18" t="s">
        <v>244</v>
      </c>
      <c r="C1558" s="12" t="s">
        <v>574</v>
      </c>
      <c r="D1558" s="12" t="s">
        <v>1238</v>
      </c>
      <c r="E1558" s="19" t="s">
        <v>5</v>
      </c>
      <c r="F1558" s="19" t="s">
        <v>2273</v>
      </c>
      <c r="G1558" s="19" t="s">
        <v>9602</v>
      </c>
      <c r="H1558" s="12" t="s">
        <v>4949</v>
      </c>
      <c r="I1558" s="20">
        <v>2000</v>
      </c>
      <c r="J1558" s="12" t="s">
        <v>2276</v>
      </c>
      <c r="K1558" s="12" t="s">
        <v>2647</v>
      </c>
      <c r="L1558" s="12" t="s">
        <v>2368</v>
      </c>
      <c r="M1558" s="12"/>
      <c r="N1558" s="12" t="s">
        <v>4947</v>
      </c>
      <c r="O1558" s="23">
        <v>0</v>
      </c>
      <c r="P1558" s="23">
        <v>12000</v>
      </c>
      <c r="Q1558" s="23">
        <v>0</v>
      </c>
      <c r="R1558" s="24">
        <v>0</v>
      </c>
      <c r="S1558" s="25">
        <v>2237.31</v>
      </c>
      <c r="U1558" s="22" t="str">
        <f>IFERROR(VLOOKUP(B1558,[1]Planilha1!$A$1:$B$34,2,FALSE),"Liberado")</f>
        <v>Liberado</v>
      </c>
    </row>
    <row r="1559" spans="1:21" s="21" customFormat="1" ht="20.100000000000001" customHeight="1" x14ac:dyDescent="0.2">
      <c r="A1559" s="12" t="s">
        <v>60</v>
      </c>
      <c r="B1559" s="18" t="s">
        <v>244</v>
      </c>
      <c r="C1559" s="12" t="s">
        <v>574</v>
      </c>
      <c r="D1559" s="12" t="s">
        <v>1237</v>
      </c>
      <c r="E1559" s="19" t="s">
        <v>5</v>
      </c>
      <c r="F1559" s="19" t="s">
        <v>2273</v>
      </c>
      <c r="G1559" s="19" t="s">
        <v>4943</v>
      </c>
      <c r="H1559" s="12" t="s">
        <v>4944</v>
      </c>
      <c r="I1559" s="20">
        <v>28890</v>
      </c>
      <c r="J1559" s="12" t="s">
        <v>2276</v>
      </c>
      <c r="K1559" s="12" t="s">
        <v>4945</v>
      </c>
      <c r="L1559" s="12" t="s">
        <v>2380</v>
      </c>
      <c r="M1559" s="12"/>
      <c r="N1559" s="12" t="s">
        <v>4946</v>
      </c>
      <c r="O1559" s="23">
        <v>4000</v>
      </c>
      <c r="P1559" s="23">
        <v>0</v>
      </c>
      <c r="Q1559" s="23">
        <v>0</v>
      </c>
      <c r="R1559" s="24">
        <v>0</v>
      </c>
      <c r="S1559" s="25">
        <v>960</v>
      </c>
      <c r="U1559" s="22" t="str">
        <f>IFERROR(VLOOKUP(B1559,[1]Planilha1!$A$1:$B$34,2,FALSE),"Liberado")</f>
        <v>Liberado</v>
      </c>
    </row>
    <row r="1560" spans="1:21" s="21" customFormat="1" ht="20.100000000000001" customHeight="1" x14ac:dyDescent="0.2">
      <c r="A1560" s="12" t="s">
        <v>60</v>
      </c>
      <c r="B1560" s="18" t="s">
        <v>244</v>
      </c>
      <c r="C1560" s="12" t="s">
        <v>574</v>
      </c>
      <c r="D1560" s="12" t="s">
        <v>1239</v>
      </c>
      <c r="E1560" s="19" t="s">
        <v>5</v>
      </c>
      <c r="F1560" s="19" t="s">
        <v>2244</v>
      </c>
      <c r="G1560" s="19" t="s">
        <v>4948</v>
      </c>
      <c r="H1560" s="12" t="s">
        <v>4949</v>
      </c>
      <c r="I1560" s="20">
        <v>119051.16</v>
      </c>
      <c r="J1560" s="12" t="s">
        <v>2276</v>
      </c>
      <c r="K1560" s="12" t="s">
        <v>4950</v>
      </c>
      <c r="L1560" s="12" t="s">
        <v>3029</v>
      </c>
      <c r="M1560" s="12"/>
      <c r="N1560" s="12" t="s">
        <v>3216</v>
      </c>
      <c r="O1560" s="23">
        <v>0</v>
      </c>
      <c r="P1560" s="23">
        <v>0</v>
      </c>
      <c r="Q1560" s="23">
        <v>0</v>
      </c>
      <c r="R1560" s="24">
        <v>0</v>
      </c>
      <c r="S1560" s="25">
        <v>920</v>
      </c>
      <c r="U1560" s="22" t="str">
        <f>IFERROR(VLOOKUP(B1560,[1]Planilha1!$A$1:$B$34,2,FALSE),"Liberado")</f>
        <v>Liberado</v>
      </c>
    </row>
    <row r="1561" spans="1:21" s="21" customFormat="1" ht="20.100000000000001" customHeight="1" x14ac:dyDescent="0.2">
      <c r="A1561" s="12" t="s">
        <v>60</v>
      </c>
      <c r="B1561" s="18" t="s">
        <v>244</v>
      </c>
      <c r="C1561" s="12" t="s">
        <v>574</v>
      </c>
      <c r="D1561" s="12" t="s">
        <v>9603</v>
      </c>
      <c r="E1561" s="19" t="s">
        <v>5</v>
      </c>
      <c r="F1561" s="19" t="s">
        <v>14</v>
      </c>
      <c r="G1561" s="19" t="s">
        <v>9604</v>
      </c>
      <c r="H1561" s="12" t="s">
        <v>3074</v>
      </c>
      <c r="I1561" s="20">
        <v>7409.95</v>
      </c>
      <c r="J1561" s="12" t="s">
        <v>2276</v>
      </c>
      <c r="K1561" s="12" t="s">
        <v>4848</v>
      </c>
      <c r="L1561" s="12" t="s">
        <v>2266</v>
      </c>
      <c r="M1561" s="12"/>
      <c r="N1561" s="12" t="s">
        <v>3216</v>
      </c>
      <c r="O1561" s="23">
        <v>0</v>
      </c>
      <c r="P1561" s="23">
        <v>0</v>
      </c>
      <c r="Q1561" s="23">
        <v>0</v>
      </c>
      <c r="R1561" s="24">
        <v>0</v>
      </c>
      <c r="S1561" s="25">
        <v>714.2</v>
      </c>
      <c r="U1561" s="22" t="str">
        <f>IFERROR(VLOOKUP(B1561,[1]Planilha1!$A$1:$B$34,2,FALSE),"Liberado")</f>
        <v>Liberado</v>
      </c>
    </row>
    <row r="1562" spans="1:21" s="21" customFormat="1" ht="20.100000000000001" customHeight="1" x14ac:dyDescent="0.2">
      <c r="A1562" s="12" t="s">
        <v>60</v>
      </c>
      <c r="B1562" s="18" t="s">
        <v>244</v>
      </c>
      <c r="C1562" s="12" t="s">
        <v>574</v>
      </c>
      <c r="D1562" s="12" t="s">
        <v>1240</v>
      </c>
      <c r="E1562" s="19" t="s">
        <v>5</v>
      </c>
      <c r="F1562" s="19" t="s">
        <v>2244</v>
      </c>
      <c r="G1562" s="19" t="s">
        <v>4951</v>
      </c>
      <c r="H1562" s="12" t="s">
        <v>3074</v>
      </c>
      <c r="I1562" s="20">
        <v>10000</v>
      </c>
      <c r="J1562" s="12" t="s">
        <v>2276</v>
      </c>
      <c r="K1562" s="12" t="s">
        <v>4952</v>
      </c>
      <c r="L1562" s="12" t="s">
        <v>2491</v>
      </c>
      <c r="M1562" s="12"/>
      <c r="N1562" s="12" t="s">
        <v>3216</v>
      </c>
      <c r="O1562" s="23">
        <v>0</v>
      </c>
      <c r="P1562" s="23">
        <v>0</v>
      </c>
      <c r="Q1562" s="23">
        <v>0</v>
      </c>
      <c r="R1562" s="24">
        <v>0</v>
      </c>
      <c r="S1562" s="25">
        <v>704.59</v>
      </c>
      <c r="U1562" s="22" t="str">
        <f>IFERROR(VLOOKUP(B1562,[1]Planilha1!$A$1:$B$34,2,FALSE),"Liberado")</f>
        <v>Liberado</v>
      </c>
    </row>
    <row r="1563" spans="1:21" s="21" customFormat="1" ht="20.100000000000001" customHeight="1" x14ac:dyDescent="0.2">
      <c r="A1563" s="12" t="s">
        <v>60</v>
      </c>
      <c r="B1563" s="18" t="s">
        <v>244</v>
      </c>
      <c r="C1563" s="12" t="s">
        <v>574</v>
      </c>
      <c r="D1563" s="12" t="s">
        <v>1241</v>
      </c>
      <c r="E1563" s="19" t="s">
        <v>5</v>
      </c>
      <c r="F1563" s="19" t="s">
        <v>2967</v>
      </c>
      <c r="G1563" s="19" t="s">
        <v>4953</v>
      </c>
      <c r="H1563" s="12" t="s">
        <v>3074</v>
      </c>
      <c r="I1563" s="20">
        <v>621.71</v>
      </c>
      <c r="J1563" s="12" t="s">
        <v>2264</v>
      </c>
      <c r="K1563" s="12" t="s">
        <v>4954</v>
      </c>
      <c r="L1563" s="12" t="s">
        <v>7875</v>
      </c>
      <c r="M1563" s="12"/>
      <c r="N1563" s="12" t="s">
        <v>2595</v>
      </c>
      <c r="O1563" s="23">
        <v>0</v>
      </c>
      <c r="P1563" s="23">
        <v>8000</v>
      </c>
      <c r="Q1563" s="23">
        <v>0</v>
      </c>
      <c r="R1563" s="24">
        <v>0</v>
      </c>
      <c r="S1563" s="25">
        <v>224</v>
      </c>
      <c r="U1563" s="22" t="str">
        <f>IFERROR(VLOOKUP(B1563,[1]Planilha1!$A$1:$B$34,2,FALSE),"Liberado")</f>
        <v>Liberado</v>
      </c>
    </row>
    <row r="1564" spans="1:21" s="21" customFormat="1" ht="20.100000000000001" customHeight="1" x14ac:dyDescent="0.2">
      <c r="A1564" s="12" t="s">
        <v>60</v>
      </c>
      <c r="B1564" s="18" t="s">
        <v>244</v>
      </c>
      <c r="C1564" s="12" t="s">
        <v>574</v>
      </c>
      <c r="D1564" s="12" t="s">
        <v>1242</v>
      </c>
      <c r="E1564" s="19" t="s">
        <v>5</v>
      </c>
      <c r="F1564" s="19" t="s">
        <v>2273</v>
      </c>
      <c r="G1564" s="19" t="s">
        <v>4955</v>
      </c>
      <c r="H1564" s="12" t="s">
        <v>3074</v>
      </c>
      <c r="I1564" s="20">
        <v>37405.97</v>
      </c>
      <c r="J1564" s="12" t="s">
        <v>2264</v>
      </c>
      <c r="K1564" s="12" t="s">
        <v>9605</v>
      </c>
      <c r="L1564" s="12" t="s">
        <v>7976</v>
      </c>
      <c r="M1564" s="12"/>
      <c r="N1564" s="12" t="s">
        <v>2595</v>
      </c>
      <c r="O1564" s="23">
        <v>0</v>
      </c>
      <c r="P1564" s="23">
        <v>8000</v>
      </c>
      <c r="Q1564" s="23">
        <v>0</v>
      </c>
      <c r="R1564" s="24">
        <v>0</v>
      </c>
      <c r="S1564" s="25">
        <v>256</v>
      </c>
      <c r="U1564" s="22" t="str">
        <f>IFERROR(VLOOKUP(B1564,[1]Planilha1!$A$1:$B$34,2,FALSE),"Liberado")</f>
        <v>Liberado</v>
      </c>
    </row>
    <row r="1565" spans="1:21" s="21" customFormat="1" ht="20.100000000000001" customHeight="1" x14ac:dyDescent="0.2">
      <c r="A1565" s="12" t="s">
        <v>60</v>
      </c>
      <c r="B1565" s="18" t="s">
        <v>244</v>
      </c>
      <c r="C1565" s="12" t="s">
        <v>574</v>
      </c>
      <c r="D1565" s="12" t="s">
        <v>9606</v>
      </c>
      <c r="E1565" s="19" t="s">
        <v>5</v>
      </c>
      <c r="F1565" s="19" t="s">
        <v>2244</v>
      </c>
      <c r="G1565" s="19" t="s">
        <v>9607</v>
      </c>
      <c r="H1565" s="12" t="s">
        <v>3074</v>
      </c>
      <c r="I1565" s="20">
        <v>18000</v>
      </c>
      <c r="J1565" s="12" t="s">
        <v>2264</v>
      </c>
      <c r="K1565" s="12" t="s">
        <v>9608</v>
      </c>
      <c r="L1565" s="12" t="s">
        <v>7875</v>
      </c>
      <c r="M1565" s="12"/>
      <c r="N1565" s="12" t="s">
        <v>2768</v>
      </c>
      <c r="O1565" s="23">
        <v>0</v>
      </c>
      <c r="P1565" s="23">
        <v>7000</v>
      </c>
      <c r="Q1565" s="23">
        <v>0</v>
      </c>
      <c r="R1565" s="24">
        <v>0</v>
      </c>
      <c r="S1565" s="25">
        <v>246.2</v>
      </c>
      <c r="U1565" s="22" t="str">
        <f>IFERROR(VLOOKUP(B1565,[1]Planilha1!$A$1:$B$34,2,FALSE),"Liberado")</f>
        <v>Liberado</v>
      </c>
    </row>
    <row r="1566" spans="1:21" s="21" customFormat="1" ht="20.100000000000001" customHeight="1" x14ac:dyDescent="0.2">
      <c r="A1566" s="12" t="s">
        <v>60</v>
      </c>
      <c r="B1566" s="18" t="s">
        <v>244</v>
      </c>
      <c r="C1566" s="12" t="s">
        <v>574</v>
      </c>
      <c r="D1566" s="12" t="s">
        <v>1243</v>
      </c>
      <c r="E1566" s="19" t="s">
        <v>5</v>
      </c>
      <c r="F1566" s="19" t="s">
        <v>14</v>
      </c>
      <c r="G1566" s="19" t="s">
        <v>4956</v>
      </c>
      <c r="H1566" s="12" t="s">
        <v>3074</v>
      </c>
      <c r="I1566" s="20">
        <v>20000</v>
      </c>
      <c r="J1566" s="12" t="s">
        <v>2264</v>
      </c>
      <c r="K1566" s="12" t="s">
        <v>4957</v>
      </c>
      <c r="L1566" s="12" t="s">
        <v>2249</v>
      </c>
      <c r="M1566" s="12"/>
      <c r="N1566" s="12" t="s">
        <v>2321</v>
      </c>
      <c r="O1566" s="23">
        <v>0</v>
      </c>
      <c r="P1566" s="23">
        <v>8000</v>
      </c>
      <c r="Q1566" s="23">
        <v>0</v>
      </c>
      <c r="R1566" s="24">
        <v>0</v>
      </c>
      <c r="S1566" s="25">
        <v>192</v>
      </c>
      <c r="U1566" s="22" t="str">
        <f>IFERROR(VLOOKUP(B1566,[1]Planilha1!$A$1:$B$34,2,FALSE),"Liberado")</f>
        <v>Liberado</v>
      </c>
    </row>
    <row r="1567" spans="1:21" s="21" customFormat="1" ht="20.100000000000001" customHeight="1" x14ac:dyDescent="0.2">
      <c r="A1567" s="12" t="s">
        <v>60</v>
      </c>
      <c r="B1567" s="18" t="s">
        <v>244</v>
      </c>
      <c r="C1567" s="12" t="s">
        <v>602</v>
      </c>
      <c r="D1567" s="12" t="s">
        <v>1244</v>
      </c>
      <c r="E1567" s="19" t="s">
        <v>5</v>
      </c>
      <c r="F1567" s="19" t="s">
        <v>2519</v>
      </c>
      <c r="G1567" s="19" t="s">
        <v>4958</v>
      </c>
      <c r="H1567" s="12" t="s">
        <v>2378</v>
      </c>
      <c r="I1567" s="20">
        <v>788</v>
      </c>
      <c r="J1567" s="12" t="s">
        <v>2276</v>
      </c>
      <c r="K1567" s="12" t="s">
        <v>4959</v>
      </c>
      <c r="L1567" s="12" t="s">
        <v>9609</v>
      </c>
      <c r="M1567" s="12"/>
      <c r="N1567" s="12" t="s">
        <v>4960</v>
      </c>
      <c r="O1567" s="23">
        <v>0</v>
      </c>
      <c r="P1567" s="23">
        <v>0</v>
      </c>
      <c r="Q1567" s="23">
        <v>0</v>
      </c>
      <c r="R1567" s="24">
        <v>0</v>
      </c>
      <c r="S1567" s="25">
        <v>1220.7</v>
      </c>
      <c r="U1567" s="22" t="str">
        <f>IFERROR(VLOOKUP(B1567,[1]Planilha1!$A$1:$B$34,2,FALSE),"Liberado")</f>
        <v>Liberado</v>
      </c>
    </row>
    <row r="1568" spans="1:21" s="21" customFormat="1" ht="20.100000000000001" customHeight="1" x14ac:dyDescent="0.2">
      <c r="A1568" s="12" t="s">
        <v>60</v>
      </c>
      <c r="B1568" s="18" t="s">
        <v>244</v>
      </c>
      <c r="C1568" s="12" t="s">
        <v>602</v>
      </c>
      <c r="D1568" s="12" t="s">
        <v>1245</v>
      </c>
      <c r="E1568" s="19" t="s">
        <v>5</v>
      </c>
      <c r="F1568" s="19" t="s">
        <v>2273</v>
      </c>
      <c r="G1568" s="19" t="s">
        <v>4961</v>
      </c>
      <c r="H1568" s="12" t="s">
        <v>2378</v>
      </c>
      <c r="I1568" s="20">
        <v>10333.61</v>
      </c>
      <c r="J1568" s="12" t="s">
        <v>2264</v>
      </c>
      <c r="K1568" s="12" t="s">
        <v>4962</v>
      </c>
      <c r="L1568" s="12" t="s">
        <v>2334</v>
      </c>
      <c r="M1568" s="12"/>
      <c r="N1568" s="12" t="s">
        <v>3170</v>
      </c>
      <c r="O1568" s="23">
        <v>11000</v>
      </c>
      <c r="P1568" s="23">
        <v>0</v>
      </c>
      <c r="Q1568" s="23">
        <v>0</v>
      </c>
      <c r="R1568" s="24">
        <v>0</v>
      </c>
      <c r="S1568" s="25">
        <v>288</v>
      </c>
      <c r="U1568" s="22" t="str">
        <f>IFERROR(VLOOKUP(B1568,[1]Planilha1!$A$1:$B$34,2,FALSE),"Liberado")</f>
        <v>Liberado</v>
      </c>
    </row>
    <row r="1569" spans="1:21" s="21" customFormat="1" ht="20.100000000000001" customHeight="1" x14ac:dyDescent="0.2">
      <c r="A1569" s="12" t="s">
        <v>60</v>
      </c>
      <c r="B1569" s="18" t="s">
        <v>244</v>
      </c>
      <c r="C1569" s="12" t="s">
        <v>602</v>
      </c>
      <c r="D1569" s="12" t="s">
        <v>9610</v>
      </c>
      <c r="E1569" s="19" t="s">
        <v>5</v>
      </c>
      <c r="F1569" s="19" t="s">
        <v>4670</v>
      </c>
      <c r="G1569" s="19" t="s">
        <v>9611</v>
      </c>
      <c r="H1569" s="12" t="s">
        <v>2378</v>
      </c>
      <c r="I1569" s="20">
        <v>12702.64</v>
      </c>
      <c r="J1569" s="12" t="s">
        <v>2264</v>
      </c>
      <c r="K1569" s="12" t="s">
        <v>4957</v>
      </c>
      <c r="L1569" s="12" t="s">
        <v>8183</v>
      </c>
      <c r="M1569" s="12"/>
      <c r="N1569" s="12" t="s">
        <v>2342</v>
      </c>
      <c r="O1569" s="23">
        <v>15000</v>
      </c>
      <c r="P1569" s="23">
        <v>0</v>
      </c>
      <c r="Q1569" s="23">
        <v>0</v>
      </c>
      <c r="R1569" s="24">
        <v>0</v>
      </c>
      <c r="S1569" s="25">
        <v>128</v>
      </c>
      <c r="U1569" s="22" t="str">
        <f>IFERROR(VLOOKUP(B1569,[1]Planilha1!$A$1:$B$34,2,FALSE),"Liberado")</f>
        <v>Liberado</v>
      </c>
    </row>
    <row r="1570" spans="1:21" s="21" customFormat="1" ht="20.100000000000001" customHeight="1" x14ac:dyDescent="0.2">
      <c r="A1570" s="12" t="s">
        <v>60</v>
      </c>
      <c r="B1570" s="18" t="s">
        <v>244</v>
      </c>
      <c r="C1570" s="12" t="s">
        <v>602</v>
      </c>
      <c r="D1570" s="12" t="s">
        <v>9612</v>
      </c>
      <c r="E1570" s="19" t="s">
        <v>5</v>
      </c>
      <c r="F1570" s="19" t="s">
        <v>2273</v>
      </c>
      <c r="G1570" s="19" t="s">
        <v>9613</v>
      </c>
      <c r="H1570" s="12" t="s">
        <v>2378</v>
      </c>
      <c r="I1570" s="20">
        <v>10218.049999999999</v>
      </c>
      <c r="J1570" s="12" t="s">
        <v>2264</v>
      </c>
      <c r="K1570" s="12" t="s">
        <v>9614</v>
      </c>
      <c r="L1570" s="12" t="s">
        <v>8183</v>
      </c>
      <c r="M1570" s="12"/>
      <c r="N1570" s="12" t="s">
        <v>3170</v>
      </c>
      <c r="O1570" s="23">
        <v>0</v>
      </c>
      <c r="P1570" s="23">
        <v>10000</v>
      </c>
      <c r="Q1570" s="23">
        <v>0</v>
      </c>
      <c r="R1570" s="24">
        <v>0</v>
      </c>
      <c r="S1570" s="25">
        <v>511.84</v>
      </c>
      <c r="U1570" s="22" t="str">
        <f>IFERROR(VLOOKUP(B1570,[1]Planilha1!$A$1:$B$34,2,FALSE),"Liberado")</f>
        <v>Liberado</v>
      </c>
    </row>
    <row r="1571" spans="1:21" s="21" customFormat="1" ht="20.100000000000001" customHeight="1" x14ac:dyDescent="0.2">
      <c r="A1571" s="12" t="s">
        <v>60</v>
      </c>
      <c r="B1571" s="18" t="s">
        <v>244</v>
      </c>
      <c r="C1571" s="12" t="s">
        <v>602</v>
      </c>
      <c r="D1571" s="12" t="s">
        <v>9615</v>
      </c>
      <c r="E1571" s="19" t="s">
        <v>5</v>
      </c>
      <c r="F1571" s="19" t="s">
        <v>4670</v>
      </c>
      <c r="G1571" s="19" t="s">
        <v>9616</v>
      </c>
      <c r="H1571" s="12" t="s">
        <v>2378</v>
      </c>
      <c r="I1571" s="20">
        <v>5099.96</v>
      </c>
      <c r="J1571" s="12" t="s">
        <v>2264</v>
      </c>
      <c r="K1571" s="12" t="s">
        <v>9617</v>
      </c>
      <c r="L1571" s="12" t="s">
        <v>2288</v>
      </c>
      <c r="M1571" s="12" t="s">
        <v>9618</v>
      </c>
      <c r="N1571" s="12" t="s">
        <v>8539</v>
      </c>
      <c r="O1571" s="23">
        <v>0</v>
      </c>
      <c r="P1571" s="23">
        <v>0</v>
      </c>
      <c r="Q1571" s="23">
        <v>0</v>
      </c>
      <c r="R1571" s="24">
        <v>0</v>
      </c>
      <c r="S1571" s="25">
        <v>64</v>
      </c>
      <c r="U1571" s="22" t="str">
        <f>IFERROR(VLOOKUP(B1571,[1]Planilha1!$A$1:$B$34,2,FALSE),"Liberado")</f>
        <v>Liberado</v>
      </c>
    </row>
    <row r="1572" spans="1:21" s="21" customFormat="1" ht="20.100000000000001" customHeight="1" x14ac:dyDescent="0.2">
      <c r="A1572" s="12" t="s">
        <v>60</v>
      </c>
      <c r="B1572" s="18" t="s">
        <v>244</v>
      </c>
      <c r="C1572" s="12" t="s">
        <v>602</v>
      </c>
      <c r="D1572" s="12" t="s">
        <v>9619</v>
      </c>
      <c r="E1572" s="19" t="s">
        <v>5</v>
      </c>
      <c r="F1572" s="19" t="s">
        <v>10</v>
      </c>
      <c r="G1572" s="19" t="s">
        <v>9620</v>
      </c>
      <c r="H1572" s="12" t="s">
        <v>2378</v>
      </c>
      <c r="I1572" s="20">
        <v>10000</v>
      </c>
      <c r="J1572" s="12" t="s">
        <v>2264</v>
      </c>
      <c r="K1572" s="12" t="s">
        <v>9621</v>
      </c>
      <c r="L1572" s="12" t="s">
        <v>7875</v>
      </c>
      <c r="M1572" s="12"/>
      <c r="N1572" s="12" t="s">
        <v>2438</v>
      </c>
      <c r="O1572" s="23">
        <v>0</v>
      </c>
      <c r="P1572" s="23">
        <v>10000</v>
      </c>
      <c r="Q1572" s="23">
        <v>0</v>
      </c>
      <c r="R1572" s="24">
        <v>0</v>
      </c>
      <c r="S1572" s="25">
        <v>96</v>
      </c>
      <c r="U1572" s="22" t="str">
        <f>IFERROR(VLOOKUP(B1572,[1]Planilha1!$A$1:$B$34,2,FALSE),"Liberado")</f>
        <v>Liberado</v>
      </c>
    </row>
    <row r="1573" spans="1:21" s="21" customFormat="1" ht="20.100000000000001" customHeight="1" x14ac:dyDescent="0.2">
      <c r="A1573" s="12" t="s">
        <v>60</v>
      </c>
      <c r="B1573" s="18" t="s">
        <v>244</v>
      </c>
      <c r="C1573" s="12" t="s">
        <v>323</v>
      </c>
      <c r="D1573" s="12" t="s">
        <v>1246</v>
      </c>
      <c r="E1573" s="19" t="s">
        <v>5</v>
      </c>
      <c r="F1573" s="19" t="s">
        <v>2273</v>
      </c>
      <c r="G1573" s="19" t="s">
        <v>4963</v>
      </c>
      <c r="H1573" s="12" t="s">
        <v>4964</v>
      </c>
      <c r="I1573" s="20">
        <v>17600</v>
      </c>
      <c r="J1573" s="12" t="s">
        <v>2264</v>
      </c>
      <c r="K1573" s="12" t="s">
        <v>9622</v>
      </c>
      <c r="L1573" s="12" t="s">
        <v>8183</v>
      </c>
      <c r="M1573" s="12"/>
      <c r="N1573" s="12" t="s">
        <v>2342</v>
      </c>
      <c r="O1573" s="23">
        <v>0</v>
      </c>
      <c r="P1573" s="23">
        <v>0</v>
      </c>
      <c r="Q1573" s="23">
        <v>0</v>
      </c>
      <c r="R1573" s="24">
        <v>0</v>
      </c>
      <c r="S1573" s="25">
        <v>384</v>
      </c>
      <c r="U1573" s="22" t="str">
        <f>IFERROR(VLOOKUP(B1573,[1]Planilha1!$A$1:$B$34,2,FALSE),"Liberado")</f>
        <v>Liberado</v>
      </c>
    </row>
    <row r="1574" spans="1:21" s="21" customFormat="1" ht="20.100000000000001" customHeight="1" x14ac:dyDescent="0.2">
      <c r="A1574" s="12" t="s">
        <v>60</v>
      </c>
      <c r="B1574" s="18" t="s">
        <v>244</v>
      </c>
      <c r="C1574" s="12" t="s">
        <v>667</v>
      </c>
      <c r="D1574" s="12" t="s">
        <v>9623</v>
      </c>
      <c r="E1574" s="19" t="s">
        <v>5</v>
      </c>
      <c r="F1574" s="19" t="s">
        <v>2273</v>
      </c>
      <c r="G1574" s="19" t="s">
        <v>9624</v>
      </c>
      <c r="H1574" s="12" t="s">
        <v>3074</v>
      </c>
      <c r="I1574" s="20">
        <v>17000</v>
      </c>
      <c r="J1574" s="12" t="s">
        <v>2264</v>
      </c>
      <c r="K1574" s="12" t="s">
        <v>2306</v>
      </c>
      <c r="L1574" s="12" t="s">
        <v>2296</v>
      </c>
      <c r="M1574" s="12"/>
      <c r="N1574" s="12" t="s">
        <v>2768</v>
      </c>
      <c r="O1574" s="23">
        <v>0</v>
      </c>
      <c r="P1574" s="23">
        <v>8000</v>
      </c>
      <c r="Q1574" s="23">
        <v>0</v>
      </c>
      <c r="R1574" s="24">
        <v>0</v>
      </c>
      <c r="S1574" s="25">
        <v>256</v>
      </c>
      <c r="U1574" s="22" t="str">
        <f>IFERROR(VLOOKUP(B1574,[1]Planilha1!$A$1:$B$34,2,FALSE),"Liberado")</f>
        <v>Liberado</v>
      </c>
    </row>
    <row r="1575" spans="1:21" s="21" customFormat="1" ht="20.100000000000001" customHeight="1" x14ac:dyDescent="0.2">
      <c r="A1575" s="12" t="s">
        <v>60</v>
      </c>
      <c r="B1575" s="18" t="s">
        <v>244</v>
      </c>
      <c r="C1575" s="12" t="s">
        <v>667</v>
      </c>
      <c r="D1575" s="12" t="s">
        <v>9623</v>
      </c>
      <c r="E1575" s="19" t="s">
        <v>5</v>
      </c>
      <c r="F1575" s="19" t="s">
        <v>10</v>
      </c>
      <c r="G1575" s="19" t="s">
        <v>9625</v>
      </c>
      <c r="H1575" s="12" t="s">
        <v>3074</v>
      </c>
      <c r="I1575" s="20">
        <v>17000</v>
      </c>
      <c r="J1575" s="12" t="s">
        <v>2264</v>
      </c>
      <c r="K1575" s="12" t="s">
        <v>9626</v>
      </c>
      <c r="L1575" s="12" t="s">
        <v>7875</v>
      </c>
      <c r="M1575" s="12"/>
      <c r="N1575" s="12" t="s">
        <v>2438</v>
      </c>
      <c r="O1575" s="23">
        <v>0</v>
      </c>
      <c r="P1575" s="23">
        <v>8000</v>
      </c>
      <c r="Q1575" s="23">
        <v>0</v>
      </c>
      <c r="R1575" s="24">
        <v>0</v>
      </c>
      <c r="S1575" s="25">
        <v>160</v>
      </c>
      <c r="U1575" s="22" t="str">
        <f>IFERROR(VLOOKUP(B1575,[1]Planilha1!$A$1:$B$34,2,FALSE),"Liberado")</f>
        <v>Liberado</v>
      </c>
    </row>
    <row r="1576" spans="1:21" s="21" customFormat="1" ht="20.100000000000001" customHeight="1" x14ac:dyDescent="0.2">
      <c r="A1576" s="12" t="s">
        <v>60</v>
      </c>
      <c r="B1576" s="18" t="s">
        <v>244</v>
      </c>
      <c r="C1576" s="12" t="s">
        <v>671</v>
      </c>
      <c r="D1576" s="12" t="s">
        <v>1247</v>
      </c>
      <c r="E1576" s="19" t="s">
        <v>5</v>
      </c>
      <c r="F1576" s="19" t="s">
        <v>2273</v>
      </c>
      <c r="G1576" s="19" t="s">
        <v>4965</v>
      </c>
      <c r="H1576" s="12" t="s">
        <v>4966</v>
      </c>
      <c r="I1576" s="20">
        <v>12018.9</v>
      </c>
      <c r="J1576" s="12" t="s">
        <v>2264</v>
      </c>
      <c r="K1576" s="12" t="s">
        <v>4833</v>
      </c>
      <c r="L1576" s="12" t="s">
        <v>2334</v>
      </c>
      <c r="M1576" s="12"/>
      <c r="N1576" s="12" t="s">
        <v>3170</v>
      </c>
      <c r="O1576" s="23">
        <v>5000</v>
      </c>
      <c r="P1576" s="23">
        <v>0</v>
      </c>
      <c r="Q1576" s="23">
        <v>0</v>
      </c>
      <c r="R1576" s="24">
        <v>0</v>
      </c>
      <c r="S1576" s="25">
        <v>384</v>
      </c>
      <c r="U1576" s="22" t="str">
        <f>IFERROR(VLOOKUP(B1576,[1]Planilha1!$A$1:$B$34,2,FALSE),"Liberado")</f>
        <v>Liberado</v>
      </c>
    </row>
    <row r="1577" spans="1:21" s="21" customFormat="1" ht="20.100000000000001" customHeight="1" x14ac:dyDescent="0.2">
      <c r="A1577" s="12" t="s">
        <v>60</v>
      </c>
      <c r="B1577" s="18" t="s">
        <v>244</v>
      </c>
      <c r="C1577" s="12" t="s">
        <v>325</v>
      </c>
      <c r="D1577" s="12" t="s">
        <v>9627</v>
      </c>
      <c r="E1577" s="19" t="s">
        <v>5</v>
      </c>
      <c r="F1577" s="19" t="s">
        <v>2244</v>
      </c>
      <c r="G1577" s="19" t="s">
        <v>9628</v>
      </c>
      <c r="H1577" s="12" t="s">
        <v>5271</v>
      </c>
      <c r="I1577" s="20">
        <v>35000</v>
      </c>
      <c r="J1577" s="12" t="s">
        <v>2264</v>
      </c>
      <c r="K1577" s="12" t="s">
        <v>9629</v>
      </c>
      <c r="L1577" s="12" t="s">
        <v>2288</v>
      </c>
      <c r="M1577" s="12"/>
      <c r="N1577" s="12" t="s">
        <v>2438</v>
      </c>
      <c r="O1577" s="23">
        <v>0</v>
      </c>
      <c r="P1577" s="23">
        <v>15000</v>
      </c>
      <c r="Q1577" s="23">
        <v>0</v>
      </c>
      <c r="R1577" s="24">
        <v>0</v>
      </c>
      <c r="S1577" s="25">
        <v>224</v>
      </c>
      <c r="U1577" s="22" t="str">
        <f>IFERROR(VLOOKUP(B1577,[1]Planilha1!$A$1:$B$34,2,FALSE),"Liberado")</f>
        <v>Liberado</v>
      </c>
    </row>
    <row r="1578" spans="1:21" s="21" customFormat="1" ht="20.100000000000001" customHeight="1" x14ac:dyDescent="0.2">
      <c r="A1578" s="12" t="s">
        <v>60</v>
      </c>
      <c r="B1578" s="18" t="s">
        <v>244</v>
      </c>
      <c r="C1578" s="12" t="s">
        <v>689</v>
      </c>
      <c r="D1578" s="12" t="s">
        <v>9630</v>
      </c>
      <c r="E1578" s="19" t="s">
        <v>5</v>
      </c>
      <c r="F1578" s="19" t="s">
        <v>10</v>
      </c>
      <c r="G1578" s="19" t="s">
        <v>9631</v>
      </c>
      <c r="H1578" s="12" t="s">
        <v>3074</v>
      </c>
      <c r="I1578" s="20">
        <v>15280</v>
      </c>
      <c r="J1578" s="12" t="s">
        <v>2264</v>
      </c>
      <c r="K1578" s="12" t="s">
        <v>9632</v>
      </c>
      <c r="L1578" s="12" t="s">
        <v>2288</v>
      </c>
      <c r="M1578" s="12" t="s">
        <v>9633</v>
      </c>
      <c r="N1578" s="12" t="s">
        <v>2438</v>
      </c>
      <c r="O1578" s="23">
        <v>0</v>
      </c>
      <c r="P1578" s="23">
        <v>15000</v>
      </c>
      <c r="Q1578" s="23">
        <v>0</v>
      </c>
      <c r="R1578" s="24">
        <v>0</v>
      </c>
      <c r="S1578" s="25">
        <v>128</v>
      </c>
      <c r="U1578" s="22" t="str">
        <f>IFERROR(VLOOKUP(B1578,[1]Planilha1!$A$1:$B$34,2,FALSE),"Liberado")</f>
        <v>Liberado</v>
      </c>
    </row>
    <row r="1579" spans="1:21" s="21" customFormat="1" ht="20.100000000000001" customHeight="1" x14ac:dyDescent="0.2">
      <c r="A1579" s="12" t="s">
        <v>60</v>
      </c>
      <c r="B1579" s="18" t="s">
        <v>244</v>
      </c>
      <c r="C1579" s="12" t="s">
        <v>689</v>
      </c>
      <c r="D1579" s="12" t="s">
        <v>9634</v>
      </c>
      <c r="E1579" s="19" t="s">
        <v>5</v>
      </c>
      <c r="F1579" s="19" t="s">
        <v>2244</v>
      </c>
      <c r="G1579" s="19" t="s">
        <v>9635</v>
      </c>
      <c r="H1579" s="12" t="s">
        <v>3074</v>
      </c>
      <c r="I1579" s="20">
        <v>15000</v>
      </c>
      <c r="J1579" s="12" t="s">
        <v>2264</v>
      </c>
      <c r="K1579" s="12" t="s">
        <v>9636</v>
      </c>
      <c r="L1579" s="12" t="s">
        <v>2288</v>
      </c>
      <c r="M1579" s="12" t="s">
        <v>9637</v>
      </c>
      <c r="N1579" s="12" t="s">
        <v>2438</v>
      </c>
      <c r="O1579" s="23">
        <v>0</v>
      </c>
      <c r="P1579" s="23">
        <v>7000</v>
      </c>
      <c r="Q1579" s="23">
        <v>0</v>
      </c>
      <c r="R1579" s="24">
        <v>0</v>
      </c>
      <c r="S1579" s="25">
        <v>128</v>
      </c>
      <c r="U1579" s="22" t="str">
        <f>IFERROR(VLOOKUP(B1579,[1]Planilha1!$A$1:$B$34,2,FALSE),"Liberado")</f>
        <v>Liberado</v>
      </c>
    </row>
    <row r="1580" spans="1:21" s="21" customFormat="1" ht="20.100000000000001" customHeight="1" x14ac:dyDescent="0.2">
      <c r="A1580" s="12" t="s">
        <v>60</v>
      </c>
      <c r="B1580" s="18" t="s">
        <v>244</v>
      </c>
      <c r="C1580" s="12" t="s">
        <v>696</v>
      </c>
      <c r="D1580" s="12" t="s">
        <v>1248</v>
      </c>
      <c r="E1580" s="19" t="s">
        <v>5</v>
      </c>
      <c r="F1580" s="19" t="s">
        <v>2255</v>
      </c>
      <c r="G1580" s="19" t="s">
        <v>4967</v>
      </c>
      <c r="H1580" s="12" t="s">
        <v>4968</v>
      </c>
      <c r="I1580" s="20">
        <v>1000</v>
      </c>
      <c r="J1580" s="12" t="s">
        <v>2276</v>
      </c>
      <c r="K1580" s="12" t="s">
        <v>4969</v>
      </c>
      <c r="L1580" s="12" t="s">
        <v>9638</v>
      </c>
      <c r="M1580" s="12"/>
      <c r="N1580" s="12" t="s">
        <v>4970</v>
      </c>
      <c r="O1580" s="23">
        <v>0</v>
      </c>
      <c r="P1580" s="23">
        <v>12460</v>
      </c>
      <c r="Q1580" s="23">
        <v>0</v>
      </c>
      <c r="R1580" s="24">
        <v>0</v>
      </c>
      <c r="S1580" s="25">
        <v>2230.88</v>
      </c>
      <c r="U1580" s="22" t="str">
        <f>IFERROR(VLOOKUP(B1580,[1]Planilha1!$A$1:$B$34,2,FALSE),"Liberado")</f>
        <v>Liberado</v>
      </c>
    </row>
    <row r="1581" spans="1:21" s="21" customFormat="1" ht="20.100000000000001" customHeight="1" x14ac:dyDescent="0.2">
      <c r="A1581" s="12" t="s">
        <v>60</v>
      </c>
      <c r="B1581" s="18" t="s">
        <v>244</v>
      </c>
      <c r="C1581" s="12" t="s">
        <v>696</v>
      </c>
      <c r="D1581" s="12" t="s">
        <v>1249</v>
      </c>
      <c r="E1581" s="19" t="s">
        <v>5</v>
      </c>
      <c r="F1581" s="19" t="s">
        <v>2308</v>
      </c>
      <c r="G1581" s="19" t="s">
        <v>4971</v>
      </c>
      <c r="H1581" s="12" t="s">
        <v>4972</v>
      </c>
      <c r="I1581" s="20">
        <v>16166.92</v>
      </c>
      <c r="J1581" s="12" t="s">
        <v>2276</v>
      </c>
      <c r="K1581" s="12" t="s">
        <v>4973</v>
      </c>
      <c r="L1581" s="12" t="s">
        <v>2380</v>
      </c>
      <c r="M1581" s="12"/>
      <c r="N1581" s="12" t="s">
        <v>3216</v>
      </c>
      <c r="O1581" s="23">
        <v>0</v>
      </c>
      <c r="P1581" s="23">
        <v>0</v>
      </c>
      <c r="Q1581" s="23">
        <v>0</v>
      </c>
      <c r="R1581" s="24">
        <v>0</v>
      </c>
      <c r="S1581" s="25">
        <v>1320.2</v>
      </c>
      <c r="U1581" s="22" t="str">
        <f>IFERROR(VLOOKUP(B1581,[1]Planilha1!$A$1:$B$34,2,FALSE),"Liberado")</f>
        <v>Liberado</v>
      </c>
    </row>
    <row r="1582" spans="1:21" s="21" customFormat="1" ht="20.100000000000001" customHeight="1" x14ac:dyDescent="0.2">
      <c r="A1582" s="12" t="s">
        <v>60</v>
      </c>
      <c r="B1582" s="18" t="s">
        <v>244</v>
      </c>
      <c r="C1582" s="12" t="s">
        <v>696</v>
      </c>
      <c r="D1582" s="12" t="s">
        <v>9639</v>
      </c>
      <c r="E1582" s="19" t="s">
        <v>5</v>
      </c>
      <c r="F1582" s="19" t="s">
        <v>2244</v>
      </c>
      <c r="G1582" s="19" t="s">
        <v>9640</v>
      </c>
      <c r="H1582" s="12" t="s">
        <v>4949</v>
      </c>
      <c r="I1582" s="20">
        <v>2000</v>
      </c>
      <c r="J1582" s="12" t="s">
        <v>2276</v>
      </c>
      <c r="K1582" s="12" t="s">
        <v>3719</v>
      </c>
      <c r="L1582" s="12" t="s">
        <v>8753</v>
      </c>
      <c r="M1582" s="12"/>
      <c r="N1582" s="12" t="s">
        <v>3216</v>
      </c>
      <c r="O1582" s="23">
        <v>0</v>
      </c>
      <c r="P1582" s="23">
        <v>0</v>
      </c>
      <c r="Q1582" s="23">
        <v>0</v>
      </c>
      <c r="R1582" s="24">
        <v>0</v>
      </c>
      <c r="S1582" s="25">
        <v>859.1</v>
      </c>
      <c r="U1582" s="22" t="str">
        <f>IFERROR(VLOOKUP(B1582,[1]Planilha1!$A$1:$B$34,2,FALSE),"Liberado")</f>
        <v>Liberado</v>
      </c>
    </row>
    <row r="1583" spans="1:21" s="21" customFormat="1" ht="20.100000000000001" customHeight="1" x14ac:dyDescent="0.2">
      <c r="A1583" s="12" t="s">
        <v>60</v>
      </c>
      <c r="B1583" s="18" t="s">
        <v>244</v>
      </c>
      <c r="C1583" s="12" t="s">
        <v>696</v>
      </c>
      <c r="D1583" s="12" t="s">
        <v>1250</v>
      </c>
      <c r="E1583" s="19" t="s">
        <v>5</v>
      </c>
      <c r="F1583" s="19" t="s">
        <v>2273</v>
      </c>
      <c r="G1583" s="19" t="s">
        <v>4974</v>
      </c>
      <c r="H1583" s="12" t="s">
        <v>4972</v>
      </c>
      <c r="I1583" s="20">
        <v>15000</v>
      </c>
      <c r="J1583" s="12" t="s">
        <v>2264</v>
      </c>
      <c r="K1583" s="12" t="s">
        <v>4975</v>
      </c>
      <c r="L1583" s="12" t="s">
        <v>2334</v>
      </c>
      <c r="M1583" s="12"/>
      <c r="N1583" s="12" t="s">
        <v>4976</v>
      </c>
      <c r="O1583" s="23">
        <v>4000</v>
      </c>
      <c r="P1583" s="23">
        <v>0</v>
      </c>
      <c r="Q1583" s="23">
        <v>0</v>
      </c>
      <c r="R1583" s="24">
        <v>0</v>
      </c>
      <c r="S1583" s="25">
        <v>704</v>
      </c>
      <c r="U1583" s="22" t="str">
        <f>IFERROR(VLOOKUP(B1583,[1]Planilha1!$A$1:$B$34,2,FALSE),"Liberado")</f>
        <v>Liberado</v>
      </c>
    </row>
    <row r="1584" spans="1:21" s="21" customFormat="1" ht="20.100000000000001" customHeight="1" x14ac:dyDescent="0.2">
      <c r="A1584" s="12" t="s">
        <v>60</v>
      </c>
      <c r="B1584" s="18" t="s">
        <v>244</v>
      </c>
      <c r="C1584" s="12" t="s">
        <v>696</v>
      </c>
      <c r="D1584" s="12" t="s">
        <v>9641</v>
      </c>
      <c r="E1584" s="19" t="s">
        <v>5</v>
      </c>
      <c r="F1584" s="19" t="s">
        <v>4670</v>
      </c>
      <c r="G1584" s="19" t="s">
        <v>9642</v>
      </c>
      <c r="H1584" s="12" t="s">
        <v>9643</v>
      </c>
      <c r="I1584" s="20">
        <v>80917.7</v>
      </c>
      <c r="J1584" s="12" t="s">
        <v>2264</v>
      </c>
      <c r="K1584" s="12" t="s">
        <v>9644</v>
      </c>
      <c r="L1584" s="12" t="s">
        <v>7961</v>
      </c>
      <c r="M1584" s="12" t="s">
        <v>9645</v>
      </c>
      <c r="N1584" s="12" t="s">
        <v>8335</v>
      </c>
      <c r="O1584" s="23">
        <v>0</v>
      </c>
      <c r="P1584" s="23">
        <v>0</v>
      </c>
      <c r="Q1584" s="23">
        <v>0</v>
      </c>
      <c r="R1584" s="24">
        <v>0</v>
      </c>
      <c r="S1584" s="25">
        <v>0</v>
      </c>
      <c r="U1584" s="22" t="str">
        <f>IFERROR(VLOOKUP(B1584,[1]Planilha1!$A$1:$B$34,2,FALSE),"Liberado")</f>
        <v>Liberado</v>
      </c>
    </row>
    <row r="1585" spans="1:21" s="21" customFormat="1" ht="20.100000000000001" customHeight="1" x14ac:dyDescent="0.2">
      <c r="A1585" s="12" t="s">
        <v>60</v>
      </c>
      <c r="B1585" s="18" t="s">
        <v>244</v>
      </c>
      <c r="C1585" s="12" t="s">
        <v>701</v>
      </c>
      <c r="D1585" s="12" t="s">
        <v>9646</v>
      </c>
      <c r="E1585" s="19" t="s">
        <v>5</v>
      </c>
      <c r="F1585" s="19" t="s">
        <v>4670</v>
      </c>
      <c r="G1585" s="19" t="s">
        <v>9647</v>
      </c>
      <c r="H1585" s="12" t="s">
        <v>9648</v>
      </c>
      <c r="I1585" s="20">
        <v>10000</v>
      </c>
      <c r="J1585" s="12" t="s">
        <v>2264</v>
      </c>
      <c r="K1585" s="12" t="s">
        <v>3216</v>
      </c>
      <c r="L1585" s="12" t="s">
        <v>2288</v>
      </c>
      <c r="M1585" s="12" t="s">
        <v>9649</v>
      </c>
      <c r="N1585" s="12" t="s">
        <v>3216</v>
      </c>
      <c r="O1585" s="23">
        <v>0</v>
      </c>
      <c r="P1585" s="23">
        <v>0</v>
      </c>
      <c r="Q1585" s="23">
        <v>0</v>
      </c>
      <c r="R1585" s="24">
        <v>0</v>
      </c>
      <c r="S1585" s="25">
        <v>0</v>
      </c>
      <c r="U1585" s="22" t="str">
        <f>IFERROR(VLOOKUP(B1585,[1]Planilha1!$A$1:$B$34,2,FALSE),"Liberado")</f>
        <v>Liberado</v>
      </c>
    </row>
    <row r="1586" spans="1:21" s="21" customFormat="1" ht="20.100000000000001" customHeight="1" x14ac:dyDescent="0.2">
      <c r="A1586" s="12" t="s">
        <v>60</v>
      </c>
      <c r="B1586" s="18" t="s">
        <v>244</v>
      </c>
      <c r="C1586" s="12" t="s">
        <v>327</v>
      </c>
      <c r="D1586" s="12" t="s">
        <v>1251</v>
      </c>
      <c r="E1586" s="19" t="s">
        <v>5</v>
      </c>
      <c r="F1586" s="19" t="s">
        <v>3968</v>
      </c>
      <c r="G1586" s="19" t="s">
        <v>4977</v>
      </c>
      <c r="H1586" s="12" t="s">
        <v>3688</v>
      </c>
      <c r="I1586" s="20">
        <v>118540</v>
      </c>
      <c r="J1586" s="12" t="s">
        <v>2276</v>
      </c>
      <c r="K1586" s="12" t="s">
        <v>4978</v>
      </c>
      <c r="L1586" s="12" t="s">
        <v>2266</v>
      </c>
      <c r="M1586" s="12"/>
      <c r="N1586" s="12" t="s">
        <v>4979</v>
      </c>
      <c r="O1586" s="23">
        <v>11000</v>
      </c>
      <c r="P1586" s="23">
        <v>0</v>
      </c>
      <c r="Q1586" s="23">
        <v>0</v>
      </c>
      <c r="R1586" s="24">
        <v>0</v>
      </c>
      <c r="S1586" s="25">
        <v>2042.11</v>
      </c>
      <c r="U1586" s="22" t="str">
        <f>IFERROR(VLOOKUP(B1586,[1]Planilha1!$A$1:$B$34,2,FALSE),"Liberado")</f>
        <v>Liberado</v>
      </c>
    </row>
    <row r="1587" spans="1:21" s="21" customFormat="1" ht="20.100000000000001" customHeight="1" x14ac:dyDescent="0.2">
      <c r="A1587" s="12" t="s">
        <v>60</v>
      </c>
      <c r="B1587" s="18" t="s">
        <v>244</v>
      </c>
      <c r="C1587" s="12" t="s">
        <v>327</v>
      </c>
      <c r="D1587" s="12" t="s">
        <v>1252</v>
      </c>
      <c r="E1587" s="19" t="s">
        <v>5</v>
      </c>
      <c r="F1587" s="19" t="s">
        <v>2244</v>
      </c>
      <c r="G1587" s="19" t="s">
        <v>4980</v>
      </c>
      <c r="H1587" s="12" t="s">
        <v>4981</v>
      </c>
      <c r="I1587" s="20">
        <v>20000</v>
      </c>
      <c r="J1587" s="12" t="s">
        <v>2276</v>
      </c>
      <c r="K1587" s="12" t="s">
        <v>4982</v>
      </c>
      <c r="L1587" s="12" t="s">
        <v>2380</v>
      </c>
      <c r="M1587" s="12"/>
      <c r="N1587" s="12" t="s">
        <v>4983</v>
      </c>
      <c r="O1587" s="23">
        <v>7000</v>
      </c>
      <c r="P1587" s="23">
        <v>0</v>
      </c>
      <c r="Q1587" s="23">
        <v>0</v>
      </c>
      <c r="R1587" s="24">
        <v>0</v>
      </c>
      <c r="S1587" s="25">
        <v>1638.35</v>
      </c>
      <c r="U1587" s="22" t="str">
        <f>IFERROR(VLOOKUP(B1587,[1]Planilha1!$A$1:$B$34,2,FALSE),"Liberado")</f>
        <v>Liberado</v>
      </c>
    </row>
    <row r="1588" spans="1:21" s="21" customFormat="1" ht="20.100000000000001" customHeight="1" x14ac:dyDescent="0.2">
      <c r="A1588" s="12" t="s">
        <v>60</v>
      </c>
      <c r="B1588" s="18" t="s">
        <v>244</v>
      </c>
      <c r="C1588" s="12" t="s">
        <v>327</v>
      </c>
      <c r="D1588" s="12" t="s">
        <v>1253</v>
      </c>
      <c r="E1588" s="19" t="s">
        <v>5</v>
      </c>
      <c r="F1588" s="19" t="s">
        <v>2244</v>
      </c>
      <c r="G1588" s="19" t="s">
        <v>4984</v>
      </c>
      <c r="H1588" s="12" t="s">
        <v>4985</v>
      </c>
      <c r="I1588" s="20">
        <v>21168.2</v>
      </c>
      <c r="J1588" s="12" t="s">
        <v>2258</v>
      </c>
      <c r="K1588" s="12" t="s">
        <v>4986</v>
      </c>
      <c r="L1588" s="12" t="s">
        <v>2368</v>
      </c>
      <c r="M1588" s="12"/>
      <c r="N1588" s="12" t="s">
        <v>4987</v>
      </c>
      <c r="O1588" s="23">
        <v>0</v>
      </c>
      <c r="P1588" s="23">
        <v>10000</v>
      </c>
      <c r="Q1588" s="23">
        <v>0</v>
      </c>
      <c r="R1588" s="24">
        <v>0</v>
      </c>
      <c r="S1588" s="25">
        <v>1440</v>
      </c>
      <c r="U1588" s="22" t="str">
        <f>IFERROR(VLOOKUP(B1588,[1]Planilha1!$A$1:$B$34,2,FALSE),"Liberado")</f>
        <v>Liberado</v>
      </c>
    </row>
    <row r="1589" spans="1:21" s="21" customFormat="1" ht="20.100000000000001" customHeight="1" x14ac:dyDescent="0.2">
      <c r="A1589" s="12" t="s">
        <v>60</v>
      </c>
      <c r="B1589" s="18" t="s">
        <v>244</v>
      </c>
      <c r="C1589" s="12" t="s">
        <v>327</v>
      </c>
      <c r="D1589" s="12" t="s">
        <v>1254</v>
      </c>
      <c r="E1589" s="19" t="s">
        <v>5</v>
      </c>
      <c r="F1589" s="19" t="s">
        <v>2244</v>
      </c>
      <c r="G1589" s="19" t="s">
        <v>4988</v>
      </c>
      <c r="H1589" s="12" t="s">
        <v>4989</v>
      </c>
      <c r="I1589" s="20">
        <v>31520</v>
      </c>
      <c r="J1589" s="12" t="s">
        <v>2276</v>
      </c>
      <c r="K1589" s="12" t="s">
        <v>4990</v>
      </c>
      <c r="L1589" s="12" t="s">
        <v>2677</v>
      </c>
      <c r="M1589" s="12"/>
      <c r="N1589" s="12" t="s">
        <v>4991</v>
      </c>
      <c r="O1589" s="23">
        <v>0</v>
      </c>
      <c r="P1589" s="23">
        <v>0</v>
      </c>
      <c r="Q1589" s="23">
        <v>0</v>
      </c>
      <c r="R1589" s="24">
        <v>0</v>
      </c>
      <c r="S1589" s="25">
        <v>1082</v>
      </c>
      <c r="U1589" s="22" t="str">
        <f>IFERROR(VLOOKUP(B1589,[1]Planilha1!$A$1:$B$34,2,FALSE),"Liberado")</f>
        <v>Liberado</v>
      </c>
    </row>
    <row r="1590" spans="1:21" s="21" customFormat="1" ht="20.100000000000001" customHeight="1" x14ac:dyDescent="0.2">
      <c r="A1590" s="12" t="s">
        <v>60</v>
      </c>
      <c r="B1590" s="18" t="s">
        <v>244</v>
      </c>
      <c r="C1590" s="12" t="s">
        <v>327</v>
      </c>
      <c r="D1590" s="12" t="s">
        <v>1255</v>
      </c>
      <c r="E1590" s="19" t="s">
        <v>5</v>
      </c>
      <c r="F1590" s="19" t="s">
        <v>2324</v>
      </c>
      <c r="G1590" s="19" t="s">
        <v>4992</v>
      </c>
      <c r="H1590" s="12" t="s">
        <v>3718</v>
      </c>
      <c r="I1590" s="20">
        <v>217.79</v>
      </c>
      <c r="J1590" s="12" t="s">
        <v>2276</v>
      </c>
      <c r="K1590" s="12" t="s">
        <v>4993</v>
      </c>
      <c r="L1590" s="12" t="s">
        <v>2266</v>
      </c>
      <c r="M1590" s="12"/>
      <c r="N1590" s="12" t="s">
        <v>4994</v>
      </c>
      <c r="O1590" s="23">
        <v>217.79</v>
      </c>
      <c r="P1590" s="23">
        <v>0</v>
      </c>
      <c r="Q1590" s="23">
        <v>0</v>
      </c>
      <c r="R1590" s="24">
        <v>0</v>
      </c>
      <c r="S1590" s="25">
        <v>1961.38</v>
      </c>
      <c r="U1590" s="22" t="str">
        <f>IFERROR(VLOOKUP(B1590,[1]Planilha1!$A$1:$B$34,2,FALSE),"Liberado")</f>
        <v>Liberado</v>
      </c>
    </row>
    <row r="1591" spans="1:21" s="21" customFormat="1" ht="20.100000000000001" customHeight="1" x14ac:dyDescent="0.2">
      <c r="A1591" s="12" t="s">
        <v>60</v>
      </c>
      <c r="B1591" s="18" t="s">
        <v>244</v>
      </c>
      <c r="C1591" s="12" t="s">
        <v>327</v>
      </c>
      <c r="D1591" s="12" t="s">
        <v>1256</v>
      </c>
      <c r="E1591" s="19" t="s">
        <v>5</v>
      </c>
      <c r="F1591" s="19" t="s">
        <v>2244</v>
      </c>
      <c r="G1591" s="19" t="s">
        <v>4995</v>
      </c>
      <c r="H1591" s="12" t="s">
        <v>4996</v>
      </c>
      <c r="I1591" s="20">
        <v>1490</v>
      </c>
      <c r="J1591" s="12" t="s">
        <v>2270</v>
      </c>
      <c r="K1591" s="12" t="s">
        <v>4997</v>
      </c>
      <c r="L1591" s="12" t="s">
        <v>2296</v>
      </c>
      <c r="M1591" s="12"/>
      <c r="N1591" s="12" t="s">
        <v>9650</v>
      </c>
      <c r="O1591" s="23">
        <v>0</v>
      </c>
      <c r="P1591" s="23">
        <v>0</v>
      </c>
      <c r="Q1591" s="23">
        <v>0</v>
      </c>
      <c r="R1591" s="24">
        <v>0</v>
      </c>
      <c r="S1591" s="25">
        <v>1120</v>
      </c>
      <c r="U1591" s="22" t="str">
        <f>IFERROR(VLOOKUP(B1591,[1]Planilha1!$A$1:$B$34,2,FALSE),"Liberado")</f>
        <v>Liberado</v>
      </c>
    </row>
    <row r="1592" spans="1:21" s="21" customFormat="1" ht="20.100000000000001" customHeight="1" x14ac:dyDescent="0.2">
      <c r="A1592" s="12" t="s">
        <v>60</v>
      </c>
      <c r="B1592" s="18" t="s">
        <v>244</v>
      </c>
      <c r="C1592" s="12" t="s">
        <v>327</v>
      </c>
      <c r="D1592" s="12" t="s">
        <v>1257</v>
      </c>
      <c r="E1592" s="19" t="s">
        <v>5</v>
      </c>
      <c r="F1592" s="19" t="s">
        <v>2244</v>
      </c>
      <c r="G1592" s="19" t="s">
        <v>4998</v>
      </c>
      <c r="H1592" s="12" t="s">
        <v>4999</v>
      </c>
      <c r="I1592" s="20">
        <v>20686.150000000001</v>
      </c>
      <c r="J1592" s="12" t="s">
        <v>2276</v>
      </c>
      <c r="K1592" s="12" t="s">
        <v>5000</v>
      </c>
      <c r="L1592" s="12" t="s">
        <v>2260</v>
      </c>
      <c r="M1592" s="12"/>
      <c r="N1592" s="12" t="s">
        <v>5001</v>
      </c>
      <c r="O1592" s="23">
        <v>0</v>
      </c>
      <c r="P1592" s="23">
        <v>0</v>
      </c>
      <c r="Q1592" s="23">
        <v>0</v>
      </c>
      <c r="R1592" s="24">
        <v>0</v>
      </c>
      <c r="S1592" s="25">
        <v>1902.8</v>
      </c>
      <c r="U1592" s="22" t="str">
        <f>IFERROR(VLOOKUP(B1592,[1]Planilha1!$A$1:$B$34,2,FALSE),"Liberado")</f>
        <v>Liberado</v>
      </c>
    </row>
    <row r="1593" spans="1:21" s="21" customFormat="1" ht="20.100000000000001" customHeight="1" x14ac:dyDescent="0.2">
      <c r="A1593" s="12" t="s">
        <v>60</v>
      </c>
      <c r="B1593" s="18" t="s">
        <v>244</v>
      </c>
      <c r="C1593" s="12" t="s">
        <v>327</v>
      </c>
      <c r="D1593" s="12" t="s">
        <v>1258</v>
      </c>
      <c r="E1593" s="19" t="s">
        <v>5</v>
      </c>
      <c r="F1593" s="19" t="s">
        <v>2273</v>
      </c>
      <c r="G1593" s="19" t="s">
        <v>5002</v>
      </c>
      <c r="H1593" s="12" t="s">
        <v>5003</v>
      </c>
      <c r="I1593" s="20">
        <v>5000</v>
      </c>
      <c r="J1593" s="12" t="s">
        <v>2276</v>
      </c>
      <c r="K1593" s="12" t="s">
        <v>5004</v>
      </c>
      <c r="L1593" s="12" t="s">
        <v>3329</v>
      </c>
      <c r="M1593" s="12"/>
      <c r="N1593" s="12" t="s">
        <v>3216</v>
      </c>
      <c r="O1593" s="23">
        <v>0</v>
      </c>
      <c r="P1593" s="23">
        <v>0</v>
      </c>
      <c r="Q1593" s="23">
        <v>0</v>
      </c>
      <c r="R1593" s="24">
        <v>0</v>
      </c>
      <c r="S1593" s="25">
        <v>744</v>
      </c>
      <c r="U1593" s="22" t="str">
        <f>IFERROR(VLOOKUP(B1593,[1]Planilha1!$A$1:$B$34,2,FALSE),"Liberado")</f>
        <v>Liberado</v>
      </c>
    </row>
    <row r="1594" spans="1:21" s="21" customFormat="1" ht="20.100000000000001" customHeight="1" x14ac:dyDescent="0.2">
      <c r="A1594" s="12" t="s">
        <v>60</v>
      </c>
      <c r="B1594" s="18" t="s">
        <v>244</v>
      </c>
      <c r="C1594" s="12" t="s">
        <v>327</v>
      </c>
      <c r="D1594" s="12" t="s">
        <v>1259</v>
      </c>
      <c r="E1594" s="19" t="s">
        <v>5</v>
      </c>
      <c r="F1594" s="19" t="s">
        <v>2273</v>
      </c>
      <c r="G1594" s="19" t="s">
        <v>5005</v>
      </c>
      <c r="H1594" s="12" t="s">
        <v>3489</v>
      </c>
      <c r="I1594" s="20">
        <v>10000</v>
      </c>
      <c r="J1594" s="12" t="s">
        <v>2276</v>
      </c>
      <c r="K1594" s="12" t="s">
        <v>5006</v>
      </c>
      <c r="L1594" s="12" t="s">
        <v>2505</v>
      </c>
      <c r="M1594" s="12"/>
      <c r="N1594" s="12" t="s">
        <v>3216</v>
      </c>
      <c r="O1594" s="23">
        <v>0</v>
      </c>
      <c r="P1594" s="23">
        <v>0</v>
      </c>
      <c r="Q1594" s="23">
        <v>0</v>
      </c>
      <c r="R1594" s="24">
        <v>0</v>
      </c>
      <c r="S1594" s="25">
        <v>780</v>
      </c>
      <c r="U1594" s="22" t="str">
        <f>IFERROR(VLOOKUP(B1594,[1]Planilha1!$A$1:$B$34,2,FALSE),"Liberado")</f>
        <v>Liberado</v>
      </c>
    </row>
    <row r="1595" spans="1:21" s="21" customFormat="1" ht="20.100000000000001" customHeight="1" x14ac:dyDescent="0.2">
      <c r="A1595" s="12" t="s">
        <v>60</v>
      </c>
      <c r="B1595" s="18" t="s">
        <v>244</v>
      </c>
      <c r="C1595" s="12" t="s">
        <v>327</v>
      </c>
      <c r="D1595" s="12" t="s">
        <v>1260</v>
      </c>
      <c r="E1595" s="19" t="s">
        <v>5</v>
      </c>
      <c r="F1595" s="19" t="s">
        <v>10</v>
      </c>
      <c r="G1595" s="19" t="s">
        <v>5007</v>
      </c>
      <c r="H1595" s="12" t="s">
        <v>5008</v>
      </c>
      <c r="I1595" s="20">
        <v>11918.8</v>
      </c>
      <c r="J1595" s="12" t="s">
        <v>2276</v>
      </c>
      <c r="K1595" s="12" t="s">
        <v>5009</v>
      </c>
      <c r="L1595" s="12" t="s">
        <v>3196</v>
      </c>
      <c r="M1595" s="12"/>
      <c r="N1595" s="12" t="s">
        <v>3216</v>
      </c>
      <c r="O1595" s="23">
        <v>0</v>
      </c>
      <c r="P1595" s="23">
        <v>0</v>
      </c>
      <c r="Q1595" s="23">
        <v>0</v>
      </c>
      <c r="R1595" s="24">
        <v>0</v>
      </c>
      <c r="S1595" s="25">
        <v>925.56</v>
      </c>
      <c r="U1595" s="22" t="str">
        <f>IFERROR(VLOOKUP(B1595,[1]Planilha1!$A$1:$B$34,2,FALSE),"Liberado")</f>
        <v>Liberado</v>
      </c>
    </row>
    <row r="1596" spans="1:21" s="21" customFormat="1" ht="20.100000000000001" customHeight="1" x14ac:dyDescent="0.2">
      <c r="A1596" s="12" t="s">
        <v>60</v>
      </c>
      <c r="B1596" s="18" t="s">
        <v>244</v>
      </c>
      <c r="C1596" s="12" t="s">
        <v>327</v>
      </c>
      <c r="D1596" s="12" t="s">
        <v>1261</v>
      </c>
      <c r="E1596" s="19" t="s">
        <v>5</v>
      </c>
      <c r="F1596" s="19" t="s">
        <v>2244</v>
      </c>
      <c r="G1596" s="19" t="s">
        <v>5010</v>
      </c>
      <c r="H1596" s="12" t="s">
        <v>5008</v>
      </c>
      <c r="I1596" s="20">
        <v>35200</v>
      </c>
      <c r="J1596" s="12" t="s">
        <v>2264</v>
      </c>
      <c r="K1596" s="12" t="s">
        <v>4683</v>
      </c>
      <c r="L1596" s="12" t="s">
        <v>7976</v>
      </c>
      <c r="M1596" s="12"/>
      <c r="N1596" s="12" t="s">
        <v>2342</v>
      </c>
      <c r="O1596" s="23">
        <v>4000</v>
      </c>
      <c r="P1596" s="23">
        <v>0</v>
      </c>
      <c r="Q1596" s="23">
        <v>0</v>
      </c>
      <c r="R1596" s="24">
        <v>0</v>
      </c>
      <c r="S1596" s="25">
        <v>416</v>
      </c>
      <c r="U1596" s="22" t="str">
        <f>IFERROR(VLOOKUP(B1596,[1]Planilha1!$A$1:$B$34,2,FALSE),"Liberado")</f>
        <v>Liberado</v>
      </c>
    </row>
    <row r="1597" spans="1:21" s="21" customFormat="1" ht="20.100000000000001" customHeight="1" x14ac:dyDescent="0.2">
      <c r="A1597" s="12" t="s">
        <v>60</v>
      </c>
      <c r="B1597" s="18" t="s">
        <v>244</v>
      </c>
      <c r="C1597" s="12" t="s">
        <v>327</v>
      </c>
      <c r="D1597" s="12" t="s">
        <v>1262</v>
      </c>
      <c r="E1597" s="19" t="s">
        <v>5</v>
      </c>
      <c r="F1597" s="19" t="s">
        <v>2273</v>
      </c>
      <c r="G1597" s="19" t="s">
        <v>5011</v>
      </c>
      <c r="H1597" s="12" t="s">
        <v>4981</v>
      </c>
      <c r="I1597" s="20">
        <v>20000</v>
      </c>
      <c r="J1597" s="12" t="s">
        <v>2264</v>
      </c>
      <c r="K1597" s="12" t="s">
        <v>9651</v>
      </c>
      <c r="L1597" s="12" t="s">
        <v>8183</v>
      </c>
      <c r="M1597" s="12"/>
      <c r="N1597" s="12" t="s">
        <v>3220</v>
      </c>
      <c r="O1597" s="23">
        <v>0</v>
      </c>
      <c r="P1597" s="23">
        <v>0</v>
      </c>
      <c r="Q1597" s="23">
        <v>0</v>
      </c>
      <c r="R1597" s="24">
        <v>0</v>
      </c>
      <c r="S1597" s="25">
        <v>384</v>
      </c>
      <c r="U1597" s="22" t="str">
        <f>IFERROR(VLOOKUP(B1597,[1]Planilha1!$A$1:$B$34,2,FALSE),"Liberado")</f>
        <v>Liberado</v>
      </c>
    </row>
    <row r="1598" spans="1:21" s="21" customFormat="1" ht="20.100000000000001" customHeight="1" x14ac:dyDescent="0.2">
      <c r="A1598" s="12" t="s">
        <v>60</v>
      </c>
      <c r="B1598" s="18" t="s">
        <v>244</v>
      </c>
      <c r="C1598" s="12" t="s">
        <v>327</v>
      </c>
      <c r="D1598" s="12" t="s">
        <v>7813</v>
      </c>
      <c r="E1598" s="19" t="s">
        <v>5</v>
      </c>
      <c r="F1598" s="19" t="s">
        <v>2244</v>
      </c>
      <c r="G1598" s="19" t="s">
        <v>9652</v>
      </c>
      <c r="H1598" s="12" t="s">
        <v>8571</v>
      </c>
      <c r="I1598" s="20">
        <v>15000</v>
      </c>
      <c r="J1598" s="12" t="s">
        <v>2264</v>
      </c>
      <c r="K1598" s="12" t="s">
        <v>4857</v>
      </c>
      <c r="L1598" s="12" t="s">
        <v>2249</v>
      </c>
      <c r="M1598" s="12"/>
      <c r="N1598" s="12" t="s">
        <v>2438</v>
      </c>
      <c r="O1598" s="23">
        <v>0</v>
      </c>
      <c r="P1598" s="23">
        <v>10000</v>
      </c>
      <c r="Q1598" s="23">
        <v>0</v>
      </c>
      <c r="R1598" s="24">
        <v>0</v>
      </c>
      <c r="S1598" s="25">
        <v>224</v>
      </c>
      <c r="U1598" s="22" t="str">
        <f>IFERROR(VLOOKUP(B1598,[1]Planilha1!$A$1:$B$34,2,FALSE),"Liberado")</f>
        <v>Liberado</v>
      </c>
    </row>
    <row r="1599" spans="1:21" s="21" customFormat="1" ht="20.100000000000001" customHeight="1" x14ac:dyDescent="0.2">
      <c r="A1599" s="12" t="s">
        <v>60</v>
      </c>
      <c r="B1599" s="18" t="s">
        <v>244</v>
      </c>
      <c r="C1599" s="12" t="s">
        <v>327</v>
      </c>
      <c r="D1599" s="12" t="s">
        <v>1263</v>
      </c>
      <c r="E1599" s="19" t="s">
        <v>5</v>
      </c>
      <c r="F1599" s="19" t="s">
        <v>2273</v>
      </c>
      <c r="G1599" s="19" t="s">
        <v>5012</v>
      </c>
      <c r="H1599" s="12" t="s">
        <v>5013</v>
      </c>
      <c r="I1599" s="20">
        <v>12100.05</v>
      </c>
      <c r="J1599" s="12" t="s">
        <v>2264</v>
      </c>
      <c r="K1599" s="12" t="s">
        <v>5014</v>
      </c>
      <c r="L1599" s="12" t="s">
        <v>2677</v>
      </c>
      <c r="M1599" s="12"/>
      <c r="N1599" s="12" t="s">
        <v>2595</v>
      </c>
      <c r="O1599" s="23">
        <v>0</v>
      </c>
      <c r="P1599" s="23">
        <v>8000</v>
      </c>
      <c r="Q1599" s="23">
        <v>0</v>
      </c>
      <c r="R1599" s="24">
        <v>0</v>
      </c>
      <c r="S1599" s="25">
        <v>256</v>
      </c>
      <c r="U1599" s="22" t="str">
        <f>IFERROR(VLOOKUP(B1599,[1]Planilha1!$A$1:$B$34,2,FALSE),"Liberado")</f>
        <v>Liberado</v>
      </c>
    </row>
    <row r="1600" spans="1:21" s="21" customFormat="1" ht="20.100000000000001" customHeight="1" x14ac:dyDescent="0.2">
      <c r="A1600" s="12" t="s">
        <v>60</v>
      </c>
      <c r="B1600" s="18" t="s">
        <v>244</v>
      </c>
      <c r="C1600" s="12" t="s">
        <v>327</v>
      </c>
      <c r="D1600" s="12" t="s">
        <v>9653</v>
      </c>
      <c r="E1600" s="19" t="s">
        <v>5</v>
      </c>
      <c r="F1600" s="19" t="s">
        <v>2244</v>
      </c>
      <c r="G1600" s="19" t="s">
        <v>9654</v>
      </c>
      <c r="H1600" s="12" t="s">
        <v>3489</v>
      </c>
      <c r="I1600" s="20">
        <v>18740</v>
      </c>
      <c r="J1600" s="12" t="s">
        <v>2264</v>
      </c>
      <c r="K1600" s="12" t="s">
        <v>9655</v>
      </c>
      <c r="L1600" s="12" t="s">
        <v>2288</v>
      </c>
      <c r="M1600" s="12"/>
      <c r="N1600" s="12" t="s">
        <v>2595</v>
      </c>
      <c r="O1600" s="23">
        <v>0</v>
      </c>
      <c r="P1600" s="23">
        <v>10000</v>
      </c>
      <c r="Q1600" s="23">
        <v>0</v>
      </c>
      <c r="R1600" s="24">
        <v>0</v>
      </c>
      <c r="S1600" s="25">
        <v>96</v>
      </c>
      <c r="U1600" s="22" t="str">
        <f>IFERROR(VLOOKUP(B1600,[1]Planilha1!$A$1:$B$34,2,FALSE),"Liberado")</f>
        <v>Liberado</v>
      </c>
    </row>
    <row r="1601" spans="1:21" s="21" customFormat="1" ht="20.100000000000001" customHeight="1" x14ac:dyDescent="0.2">
      <c r="A1601" s="12" t="s">
        <v>60</v>
      </c>
      <c r="B1601" s="18" t="s">
        <v>244</v>
      </c>
      <c r="C1601" s="12" t="s">
        <v>327</v>
      </c>
      <c r="D1601" s="12" t="s">
        <v>9656</v>
      </c>
      <c r="E1601" s="19" t="s">
        <v>5</v>
      </c>
      <c r="F1601" s="19" t="s">
        <v>2273</v>
      </c>
      <c r="G1601" s="19" t="s">
        <v>9657</v>
      </c>
      <c r="H1601" s="12" t="s">
        <v>9658</v>
      </c>
      <c r="I1601" s="20">
        <v>15000</v>
      </c>
      <c r="J1601" s="12" t="s">
        <v>2264</v>
      </c>
      <c r="K1601" s="12" t="s">
        <v>9659</v>
      </c>
      <c r="L1601" s="12" t="s">
        <v>2288</v>
      </c>
      <c r="M1601" s="12" t="s">
        <v>8207</v>
      </c>
      <c r="N1601" s="12" t="s">
        <v>2438</v>
      </c>
      <c r="O1601" s="23">
        <v>0</v>
      </c>
      <c r="P1601" s="23">
        <v>10000</v>
      </c>
      <c r="Q1601" s="23">
        <v>0</v>
      </c>
      <c r="R1601" s="24">
        <v>0</v>
      </c>
      <c r="S1601" s="25">
        <v>64</v>
      </c>
      <c r="U1601" s="22" t="str">
        <f>IFERROR(VLOOKUP(B1601,[1]Planilha1!$A$1:$B$34,2,FALSE),"Liberado")</f>
        <v>Liberado</v>
      </c>
    </row>
    <row r="1602" spans="1:21" s="21" customFormat="1" ht="20.100000000000001" customHeight="1" x14ac:dyDescent="0.2">
      <c r="A1602" s="12" t="s">
        <v>60</v>
      </c>
      <c r="B1602" s="18" t="s">
        <v>244</v>
      </c>
      <c r="C1602" s="12" t="s">
        <v>327</v>
      </c>
      <c r="D1602" s="12" t="s">
        <v>9660</v>
      </c>
      <c r="E1602" s="19" t="s">
        <v>5</v>
      </c>
      <c r="F1602" s="19" t="s">
        <v>10</v>
      </c>
      <c r="G1602" s="19" t="s">
        <v>9661</v>
      </c>
      <c r="H1602" s="12" t="s">
        <v>5003</v>
      </c>
      <c r="I1602" s="20">
        <v>26600</v>
      </c>
      <c r="J1602" s="12" t="s">
        <v>2264</v>
      </c>
      <c r="K1602" s="12" t="s">
        <v>9662</v>
      </c>
      <c r="L1602" s="12" t="s">
        <v>2288</v>
      </c>
      <c r="M1602" s="12" t="s">
        <v>8207</v>
      </c>
      <c r="N1602" s="12" t="s">
        <v>2438</v>
      </c>
      <c r="O1602" s="23">
        <v>0</v>
      </c>
      <c r="P1602" s="23">
        <v>10000</v>
      </c>
      <c r="Q1602" s="23">
        <v>0</v>
      </c>
      <c r="R1602" s="24">
        <v>0</v>
      </c>
      <c r="S1602" s="25">
        <v>64</v>
      </c>
      <c r="U1602" s="22" t="str">
        <f>IFERROR(VLOOKUP(B1602,[1]Planilha1!$A$1:$B$34,2,FALSE),"Liberado")</f>
        <v>Liberado</v>
      </c>
    </row>
    <row r="1603" spans="1:21" s="21" customFormat="1" ht="20.100000000000001" customHeight="1" x14ac:dyDescent="0.2">
      <c r="A1603" s="12" t="s">
        <v>60</v>
      </c>
      <c r="B1603" s="18" t="s">
        <v>244</v>
      </c>
      <c r="C1603" s="12" t="s">
        <v>327</v>
      </c>
      <c r="D1603" s="12" t="s">
        <v>9663</v>
      </c>
      <c r="E1603" s="19" t="s">
        <v>5</v>
      </c>
      <c r="F1603" s="19" t="s">
        <v>10</v>
      </c>
      <c r="G1603" s="19" t="s">
        <v>9664</v>
      </c>
      <c r="H1603" s="12" t="s">
        <v>3489</v>
      </c>
      <c r="I1603" s="20">
        <v>7339.4</v>
      </c>
      <c r="J1603" s="12" t="s">
        <v>2264</v>
      </c>
      <c r="K1603" s="12" t="s">
        <v>9665</v>
      </c>
      <c r="L1603" s="12" t="s">
        <v>2288</v>
      </c>
      <c r="M1603" s="12" t="s">
        <v>9666</v>
      </c>
      <c r="N1603" s="12" t="s">
        <v>2438</v>
      </c>
      <c r="O1603" s="23">
        <v>0</v>
      </c>
      <c r="P1603" s="23">
        <v>8000</v>
      </c>
      <c r="Q1603" s="23">
        <v>0</v>
      </c>
      <c r="R1603" s="24">
        <v>0</v>
      </c>
      <c r="S1603" s="25">
        <v>64</v>
      </c>
      <c r="U1603" s="22" t="str">
        <f>IFERROR(VLOOKUP(B1603,[1]Planilha1!$A$1:$B$34,2,FALSE),"Liberado")</f>
        <v>Liberado</v>
      </c>
    </row>
    <row r="1604" spans="1:21" s="21" customFormat="1" ht="20.100000000000001" customHeight="1" x14ac:dyDescent="0.2">
      <c r="A1604" s="12" t="s">
        <v>60</v>
      </c>
      <c r="B1604" s="18" t="s">
        <v>244</v>
      </c>
      <c r="C1604" s="12" t="s">
        <v>327</v>
      </c>
      <c r="D1604" s="12" t="s">
        <v>9667</v>
      </c>
      <c r="E1604" s="19" t="s">
        <v>5</v>
      </c>
      <c r="F1604" s="19" t="s">
        <v>4670</v>
      </c>
      <c r="G1604" s="19" t="s">
        <v>9668</v>
      </c>
      <c r="H1604" s="12" t="s">
        <v>9658</v>
      </c>
      <c r="I1604" s="20">
        <v>5123.5600000000004</v>
      </c>
      <c r="J1604" s="12" t="s">
        <v>2264</v>
      </c>
      <c r="K1604" s="12" t="s">
        <v>9669</v>
      </c>
      <c r="L1604" s="12" t="s">
        <v>2288</v>
      </c>
      <c r="M1604" s="12" t="s">
        <v>9670</v>
      </c>
      <c r="N1604" s="12" t="s">
        <v>8539</v>
      </c>
      <c r="O1604" s="23">
        <v>0</v>
      </c>
      <c r="P1604" s="23">
        <v>0</v>
      </c>
      <c r="Q1604" s="23">
        <v>0</v>
      </c>
      <c r="R1604" s="24">
        <v>0</v>
      </c>
      <c r="S1604" s="25">
        <v>64</v>
      </c>
      <c r="U1604" s="22" t="str">
        <f>IFERROR(VLOOKUP(B1604,[1]Planilha1!$A$1:$B$34,2,FALSE),"Liberado")</f>
        <v>Liberado</v>
      </c>
    </row>
    <row r="1605" spans="1:21" s="21" customFormat="1" ht="20.100000000000001" customHeight="1" x14ac:dyDescent="0.2">
      <c r="A1605" s="12" t="s">
        <v>60</v>
      </c>
      <c r="B1605" s="18" t="s">
        <v>244</v>
      </c>
      <c r="C1605" s="12" t="s">
        <v>327</v>
      </c>
      <c r="D1605" s="12" t="s">
        <v>9671</v>
      </c>
      <c r="E1605" s="19" t="s">
        <v>5</v>
      </c>
      <c r="F1605" s="19" t="s">
        <v>2273</v>
      </c>
      <c r="G1605" s="19" t="s">
        <v>9672</v>
      </c>
      <c r="H1605" s="12" t="s">
        <v>5008</v>
      </c>
      <c r="I1605" s="20">
        <v>18740</v>
      </c>
      <c r="J1605" s="12" t="s">
        <v>2264</v>
      </c>
      <c r="K1605" s="12" t="s">
        <v>9673</v>
      </c>
      <c r="L1605" s="12" t="s">
        <v>2546</v>
      </c>
      <c r="M1605" s="12" t="s">
        <v>9670</v>
      </c>
      <c r="N1605" s="12" t="s">
        <v>2438</v>
      </c>
      <c r="O1605" s="23">
        <v>0</v>
      </c>
      <c r="P1605" s="23">
        <v>10000</v>
      </c>
      <c r="Q1605" s="23">
        <v>0</v>
      </c>
      <c r="R1605" s="24">
        <v>0</v>
      </c>
      <c r="S1605" s="25">
        <v>96</v>
      </c>
      <c r="U1605" s="22" t="str">
        <f>IFERROR(VLOOKUP(B1605,[1]Planilha1!$A$1:$B$34,2,FALSE),"Liberado")</f>
        <v>Liberado</v>
      </c>
    </row>
    <row r="1606" spans="1:21" s="21" customFormat="1" ht="20.100000000000001" customHeight="1" x14ac:dyDescent="0.2">
      <c r="A1606" s="12" t="s">
        <v>60</v>
      </c>
      <c r="B1606" s="18" t="s">
        <v>244</v>
      </c>
      <c r="C1606" s="12" t="s">
        <v>327</v>
      </c>
      <c r="D1606" s="12" t="s">
        <v>9674</v>
      </c>
      <c r="E1606" s="19" t="s">
        <v>5</v>
      </c>
      <c r="F1606" s="19" t="s">
        <v>10</v>
      </c>
      <c r="G1606" s="19" t="s">
        <v>9675</v>
      </c>
      <c r="H1606" s="12" t="s">
        <v>5003</v>
      </c>
      <c r="I1606" s="20">
        <v>5789.79</v>
      </c>
      <c r="J1606" s="12" t="s">
        <v>2264</v>
      </c>
      <c r="K1606" s="12" t="s">
        <v>9676</v>
      </c>
      <c r="L1606" s="12" t="s">
        <v>2288</v>
      </c>
      <c r="M1606" s="12"/>
      <c r="N1606" s="12" t="s">
        <v>2438</v>
      </c>
      <c r="O1606" s="23">
        <v>0</v>
      </c>
      <c r="P1606" s="23">
        <v>5500</v>
      </c>
      <c r="Q1606" s="23">
        <v>0</v>
      </c>
      <c r="R1606" s="24">
        <v>0</v>
      </c>
      <c r="S1606" s="25">
        <v>64</v>
      </c>
      <c r="U1606" s="22" t="str">
        <f>IFERROR(VLOOKUP(B1606,[1]Planilha1!$A$1:$B$34,2,FALSE),"Liberado")</f>
        <v>Liberado</v>
      </c>
    </row>
    <row r="1607" spans="1:21" s="21" customFormat="1" ht="20.100000000000001" customHeight="1" x14ac:dyDescent="0.2">
      <c r="A1607" s="12" t="s">
        <v>60</v>
      </c>
      <c r="B1607" s="18" t="s">
        <v>244</v>
      </c>
      <c r="C1607" s="12" t="s">
        <v>327</v>
      </c>
      <c r="D1607" s="12" t="s">
        <v>9677</v>
      </c>
      <c r="E1607" s="19" t="s">
        <v>5</v>
      </c>
      <c r="F1607" s="19" t="s">
        <v>2519</v>
      </c>
      <c r="G1607" s="19" t="s">
        <v>9678</v>
      </c>
      <c r="H1607" s="12" t="s">
        <v>4981</v>
      </c>
      <c r="I1607" s="20">
        <v>5000</v>
      </c>
      <c r="J1607" s="12" t="s">
        <v>2264</v>
      </c>
      <c r="K1607" s="12" t="s">
        <v>9679</v>
      </c>
      <c r="L1607" s="12" t="s">
        <v>2288</v>
      </c>
      <c r="M1607" s="12" t="s">
        <v>9680</v>
      </c>
      <c r="N1607" s="12" t="s">
        <v>2438</v>
      </c>
      <c r="O1607" s="23">
        <v>0</v>
      </c>
      <c r="P1607" s="23">
        <v>0</v>
      </c>
      <c r="Q1607" s="23">
        <v>0</v>
      </c>
      <c r="R1607" s="24">
        <v>0</v>
      </c>
      <c r="S1607" s="25">
        <v>64</v>
      </c>
      <c r="U1607" s="22" t="str">
        <f>IFERROR(VLOOKUP(B1607,[1]Planilha1!$A$1:$B$34,2,FALSE),"Liberado")</f>
        <v>Liberado</v>
      </c>
    </row>
    <row r="1608" spans="1:21" s="21" customFormat="1" ht="20.100000000000001" customHeight="1" x14ac:dyDescent="0.2">
      <c r="A1608" s="12" t="s">
        <v>60</v>
      </c>
      <c r="B1608" s="18" t="s">
        <v>244</v>
      </c>
      <c r="C1608" s="12" t="s">
        <v>718</v>
      </c>
      <c r="D1608" s="12" t="s">
        <v>1264</v>
      </c>
      <c r="E1608" s="19" t="s">
        <v>5</v>
      </c>
      <c r="F1608" s="19" t="s">
        <v>2244</v>
      </c>
      <c r="G1608" s="19" t="s">
        <v>5015</v>
      </c>
      <c r="H1608" s="12" t="s">
        <v>2275</v>
      </c>
      <c r="I1608" s="20">
        <v>8800</v>
      </c>
      <c r="J1608" s="12" t="s">
        <v>2276</v>
      </c>
      <c r="K1608" s="12" t="s">
        <v>5016</v>
      </c>
      <c r="L1608" s="12" t="s">
        <v>2380</v>
      </c>
      <c r="M1608" s="12"/>
      <c r="N1608" s="12" t="s">
        <v>3216</v>
      </c>
      <c r="O1608" s="23">
        <v>0</v>
      </c>
      <c r="P1608" s="23">
        <v>0</v>
      </c>
      <c r="Q1608" s="23">
        <v>0</v>
      </c>
      <c r="R1608" s="24">
        <v>0</v>
      </c>
      <c r="S1608" s="25">
        <v>2340</v>
      </c>
      <c r="U1608" s="22" t="str">
        <f>IFERROR(VLOOKUP(B1608,[1]Planilha1!$A$1:$B$34,2,FALSE),"Liberado")</f>
        <v>Liberado</v>
      </c>
    </row>
    <row r="1609" spans="1:21" s="21" customFormat="1" ht="20.100000000000001" customHeight="1" x14ac:dyDescent="0.2">
      <c r="A1609" s="12" t="s">
        <v>60</v>
      </c>
      <c r="B1609" s="18" t="s">
        <v>244</v>
      </c>
      <c r="C1609" s="12" t="s">
        <v>718</v>
      </c>
      <c r="D1609" s="12" t="s">
        <v>1265</v>
      </c>
      <c r="E1609" s="19" t="s">
        <v>5</v>
      </c>
      <c r="F1609" s="19" t="s">
        <v>2273</v>
      </c>
      <c r="G1609" s="19" t="s">
        <v>5017</v>
      </c>
      <c r="H1609" s="12" t="s">
        <v>3489</v>
      </c>
      <c r="I1609" s="20">
        <v>10000</v>
      </c>
      <c r="J1609" s="12" t="s">
        <v>2264</v>
      </c>
      <c r="K1609" s="12" t="s">
        <v>5018</v>
      </c>
      <c r="L1609" s="12" t="s">
        <v>3137</v>
      </c>
      <c r="M1609" s="12"/>
      <c r="N1609" s="12" t="s">
        <v>2342</v>
      </c>
      <c r="O1609" s="23">
        <v>7000</v>
      </c>
      <c r="P1609" s="23">
        <v>0</v>
      </c>
      <c r="Q1609" s="23">
        <v>0</v>
      </c>
      <c r="R1609" s="24">
        <v>0</v>
      </c>
      <c r="S1609" s="25">
        <v>384</v>
      </c>
      <c r="U1609" s="22" t="str">
        <f>IFERROR(VLOOKUP(B1609,[1]Planilha1!$A$1:$B$34,2,FALSE),"Liberado")</f>
        <v>Liberado</v>
      </c>
    </row>
    <row r="1610" spans="1:21" s="21" customFormat="1" ht="20.100000000000001" customHeight="1" x14ac:dyDescent="0.2">
      <c r="A1610" s="12" t="s">
        <v>60</v>
      </c>
      <c r="B1610" s="18" t="s">
        <v>244</v>
      </c>
      <c r="C1610" s="12" t="s">
        <v>718</v>
      </c>
      <c r="D1610" s="12" t="s">
        <v>9681</v>
      </c>
      <c r="E1610" s="19" t="s">
        <v>5</v>
      </c>
      <c r="F1610" s="19" t="s">
        <v>2273</v>
      </c>
      <c r="G1610" s="19" t="s">
        <v>9682</v>
      </c>
      <c r="H1610" s="12" t="s">
        <v>4923</v>
      </c>
      <c r="I1610" s="20">
        <v>10000</v>
      </c>
      <c r="J1610" s="12" t="s">
        <v>2264</v>
      </c>
      <c r="K1610" s="12" t="s">
        <v>2446</v>
      </c>
      <c r="L1610" s="12" t="s">
        <v>8183</v>
      </c>
      <c r="M1610" s="12"/>
      <c r="N1610" s="12" t="s">
        <v>2438</v>
      </c>
      <c r="O1610" s="23">
        <v>0</v>
      </c>
      <c r="P1610" s="23">
        <v>8000</v>
      </c>
      <c r="Q1610" s="23">
        <v>0</v>
      </c>
      <c r="R1610" s="24">
        <v>0</v>
      </c>
      <c r="S1610" s="25">
        <v>192</v>
      </c>
      <c r="U1610" s="22" t="str">
        <f>IFERROR(VLOOKUP(B1610,[1]Planilha1!$A$1:$B$34,2,FALSE),"Liberado")</f>
        <v>Liberado</v>
      </c>
    </row>
    <row r="1611" spans="1:21" s="21" customFormat="1" ht="20.100000000000001" customHeight="1" x14ac:dyDescent="0.2">
      <c r="A1611" s="12" t="s">
        <v>60</v>
      </c>
      <c r="B1611" s="18" t="s">
        <v>244</v>
      </c>
      <c r="C1611" s="12" t="s">
        <v>718</v>
      </c>
      <c r="D1611" s="12" t="s">
        <v>9683</v>
      </c>
      <c r="E1611" s="19" t="s">
        <v>5</v>
      </c>
      <c r="F1611" s="19" t="s">
        <v>10</v>
      </c>
      <c r="G1611" s="19" t="s">
        <v>9684</v>
      </c>
      <c r="H1611" s="12" t="s">
        <v>5003</v>
      </c>
      <c r="I1611" s="20">
        <v>6100.61</v>
      </c>
      <c r="J1611" s="12" t="s">
        <v>2264</v>
      </c>
      <c r="K1611" s="12" t="s">
        <v>9685</v>
      </c>
      <c r="L1611" s="12" t="s">
        <v>7875</v>
      </c>
      <c r="M1611" s="12"/>
      <c r="N1611" s="12" t="s">
        <v>2438</v>
      </c>
      <c r="O1611" s="23">
        <v>0</v>
      </c>
      <c r="P1611" s="23">
        <v>12000</v>
      </c>
      <c r="Q1611" s="23">
        <v>0</v>
      </c>
      <c r="R1611" s="24">
        <v>0</v>
      </c>
      <c r="S1611" s="25">
        <v>128</v>
      </c>
      <c r="U1611" s="22" t="str">
        <f>IFERROR(VLOOKUP(B1611,[1]Planilha1!$A$1:$B$34,2,FALSE),"Liberado")</f>
        <v>Liberado</v>
      </c>
    </row>
    <row r="1612" spans="1:21" s="21" customFormat="1" ht="20.100000000000001" customHeight="1" x14ac:dyDescent="0.2">
      <c r="A1612" s="12" t="s">
        <v>60</v>
      </c>
      <c r="B1612" s="18" t="s">
        <v>244</v>
      </c>
      <c r="C1612" s="12" t="s">
        <v>718</v>
      </c>
      <c r="D1612" s="12" t="s">
        <v>9686</v>
      </c>
      <c r="E1612" s="19" t="s">
        <v>5</v>
      </c>
      <c r="F1612" s="19" t="s">
        <v>4670</v>
      </c>
      <c r="G1612" s="19" t="s">
        <v>9687</v>
      </c>
      <c r="H1612" s="12" t="s">
        <v>9658</v>
      </c>
      <c r="I1612" s="20">
        <v>10360</v>
      </c>
      <c r="J1612" s="12" t="s">
        <v>2264</v>
      </c>
      <c r="K1612" s="12" t="s">
        <v>9688</v>
      </c>
      <c r="L1612" s="12" t="s">
        <v>7875</v>
      </c>
      <c r="M1612" s="12"/>
      <c r="N1612" s="12" t="s">
        <v>2438</v>
      </c>
      <c r="O1612" s="23">
        <v>0</v>
      </c>
      <c r="P1612" s="23">
        <v>8000</v>
      </c>
      <c r="Q1612" s="23">
        <v>0</v>
      </c>
      <c r="R1612" s="24">
        <v>0</v>
      </c>
      <c r="S1612" s="25">
        <v>128</v>
      </c>
      <c r="U1612" s="22" t="str">
        <f>IFERROR(VLOOKUP(B1612,[1]Planilha1!$A$1:$B$34,2,FALSE),"Liberado")</f>
        <v>Liberado</v>
      </c>
    </row>
    <row r="1613" spans="1:21" s="21" customFormat="1" ht="20.100000000000001" customHeight="1" x14ac:dyDescent="0.2">
      <c r="A1613" s="12" t="s">
        <v>60</v>
      </c>
      <c r="B1613" s="18" t="s">
        <v>244</v>
      </c>
      <c r="C1613" s="12" t="s">
        <v>334</v>
      </c>
      <c r="D1613" s="12" t="s">
        <v>1266</v>
      </c>
      <c r="E1613" s="19" t="s">
        <v>5</v>
      </c>
      <c r="F1613" s="19" t="s">
        <v>2434</v>
      </c>
      <c r="G1613" s="19" t="s">
        <v>5019</v>
      </c>
      <c r="H1613" s="12" t="s">
        <v>5003</v>
      </c>
      <c r="I1613" s="20">
        <v>1000</v>
      </c>
      <c r="J1613" s="12" t="s">
        <v>2276</v>
      </c>
      <c r="K1613" s="12" t="s">
        <v>5020</v>
      </c>
      <c r="L1613" s="12" t="s">
        <v>8490</v>
      </c>
      <c r="M1613" s="12"/>
      <c r="N1613" s="12" t="s">
        <v>5021</v>
      </c>
      <c r="O1613" s="23">
        <v>0</v>
      </c>
      <c r="P1613" s="23">
        <v>0</v>
      </c>
      <c r="Q1613" s="23">
        <v>0</v>
      </c>
      <c r="R1613" s="24">
        <v>0</v>
      </c>
      <c r="S1613" s="25">
        <v>1132</v>
      </c>
      <c r="U1613" s="22" t="str">
        <f>IFERROR(VLOOKUP(B1613,[1]Planilha1!$A$1:$B$34,2,FALSE),"Liberado")</f>
        <v>Liberado</v>
      </c>
    </row>
    <row r="1614" spans="1:21" s="21" customFormat="1" ht="20.100000000000001" customHeight="1" x14ac:dyDescent="0.2">
      <c r="A1614" s="12" t="s">
        <v>60</v>
      </c>
      <c r="B1614" s="18" t="s">
        <v>244</v>
      </c>
      <c r="C1614" s="12" t="s">
        <v>334</v>
      </c>
      <c r="D1614" s="12" t="s">
        <v>1267</v>
      </c>
      <c r="E1614" s="19" t="s">
        <v>5</v>
      </c>
      <c r="F1614" s="19" t="s">
        <v>2244</v>
      </c>
      <c r="G1614" s="19" t="s">
        <v>5022</v>
      </c>
      <c r="H1614" s="12" t="s">
        <v>5023</v>
      </c>
      <c r="I1614" s="20">
        <v>28960</v>
      </c>
      <c r="J1614" s="12" t="s">
        <v>2276</v>
      </c>
      <c r="K1614" s="12" t="s">
        <v>5024</v>
      </c>
      <c r="L1614" s="12" t="s">
        <v>2266</v>
      </c>
      <c r="M1614" s="12"/>
      <c r="N1614" s="12" t="s">
        <v>5025</v>
      </c>
      <c r="O1614" s="23">
        <v>7000</v>
      </c>
      <c r="P1614" s="23">
        <v>0</v>
      </c>
      <c r="Q1614" s="23">
        <v>0</v>
      </c>
      <c r="R1614" s="24">
        <v>0</v>
      </c>
      <c r="S1614" s="25">
        <v>1485.86</v>
      </c>
      <c r="U1614" s="22" t="str">
        <f>IFERROR(VLOOKUP(B1614,[1]Planilha1!$A$1:$B$34,2,FALSE),"Liberado")</f>
        <v>Liberado</v>
      </c>
    </row>
    <row r="1615" spans="1:21" s="21" customFormat="1" ht="20.100000000000001" customHeight="1" x14ac:dyDescent="0.2">
      <c r="A1615" s="12" t="s">
        <v>60</v>
      </c>
      <c r="B1615" s="18" t="s">
        <v>244</v>
      </c>
      <c r="C1615" s="12" t="s">
        <v>334</v>
      </c>
      <c r="D1615" s="12" t="s">
        <v>9689</v>
      </c>
      <c r="E1615" s="19" t="s">
        <v>5</v>
      </c>
      <c r="F1615" s="19" t="s">
        <v>2273</v>
      </c>
      <c r="G1615" s="19" t="s">
        <v>9690</v>
      </c>
      <c r="H1615" s="12" t="s">
        <v>9691</v>
      </c>
      <c r="I1615" s="20">
        <v>37480</v>
      </c>
      <c r="J1615" s="12" t="s">
        <v>2302</v>
      </c>
      <c r="K1615" s="12" t="s">
        <v>2303</v>
      </c>
      <c r="L1615" s="12" t="s">
        <v>2288</v>
      </c>
      <c r="M1615" s="12"/>
      <c r="N1615" s="12" t="s">
        <v>9692</v>
      </c>
      <c r="O1615" s="23">
        <v>0</v>
      </c>
      <c r="P1615" s="23">
        <v>0</v>
      </c>
      <c r="Q1615" s="23">
        <v>0</v>
      </c>
      <c r="R1615" s="24">
        <v>0</v>
      </c>
      <c r="S1615" s="25">
        <v>192</v>
      </c>
      <c r="U1615" s="22" t="str">
        <f>IFERROR(VLOOKUP(B1615,[1]Planilha1!$A$1:$B$34,2,FALSE),"Liberado")</f>
        <v>Liberado</v>
      </c>
    </row>
    <row r="1616" spans="1:21" s="21" customFormat="1" ht="20.100000000000001" customHeight="1" x14ac:dyDescent="0.2">
      <c r="A1616" s="12" t="s">
        <v>60</v>
      </c>
      <c r="B1616" s="18" t="s">
        <v>244</v>
      </c>
      <c r="C1616" s="12" t="s">
        <v>334</v>
      </c>
      <c r="D1616" s="12" t="s">
        <v>9693</v>
      </c>
      <c r="E1616" s="19" t="s">
        <v>5</v>
      </c>
      <c r="F1616" s="19" t="s">
        <v>2244</v>
      </c>
      <c r="G1616" s="19" t="s">
        <v>9694</v>
      </c>
      <c r="H1616" s="12" t="s">
        <v>2275</v>
      </c>
      <c r="I1616" s="20">
        <v>18750</v>
      </c>
      <c r="J1616" s="12" t="s">
        <v>2264</v>
      </c>
      <c r="K1616" s="12" t="s">
        <v>9695</v>
      </c>
      <c r="L1616" s="12" t="s">
        <v>7875</v>
      </c>
      <c r="M1616" s="12"/>
      <c r="N1616" s="12" t="s">
        <v>2321</v>
      </c>
      <c r="O1616" s="23">
        <v>0</v>
      </c>
      <c r="P1616" s="23">
        <v>7000</v>
      </c>
      <c r="Q1616" s="23">
        <v>0</v>
      </c>
      <c r="R1616" s="24">
        <v>0</v>
      </c>
      <c r="S1616" s="25">
        <v>96</v>
      </c>
      <c r="U1616" s="22" t="str">
        <f>IFERROR(VLOOKUP(B1616,[1]Planilha1!$A$1:$B$34,2,FALSE),"Liberado")</f>
        <v>Liberado</v>
      </c>
    </row>
    <row r="1617" spans="1:21" s="21" customFormat="1" ht="20.100000000000001" customHeight="1" x14ac:dyDescent="0.2">
      <c r="A1617" s="12" t="s">
        <v>60</v>
      </c>
      <c r="B1617" s="18" t="s">
        <v>244</v>
      </c>
      <c r="C1617" s="12" t="s">
        <v>1009</v>
      </c>
      <c r="D1617" s="12" t="s">
        <v>7815</v>
      </c>
      <c r="E1617" s="19" t="s">
        <v>5</v>
      </c>
      <c r="F1617" s="19" t="s">
        <v>2244</v>
      </c>
      <c r="G1617" s="19" t="s">
        <v>9696</v>
      </c>
      <c r="H1617" s="12" t="s">
        <v>3559</v>
      </c>
      <c r="I1617" s="20">
        <v>20396.89</v>
      </c>
      <c r="J1617" s="12" t="s">
        <v>2264</v>
      </c>
      <c r="K1617" s="12" t="s">
        <v>2446</v>
      </c>
      <c r="L1617" s="12" t="s">
        <v>3196</v>
      </c>
      <c r="M1617" s="12"/>
      <c r="N1617" s="12" t="s">
        <v>2342</v>
      </c>
      <c r="O1617" s="23">
        <v>0</v>
      </c>
      <c r="P1617" s="23">
        <v>8000</v>
      </c>
      <c r="Q1617" s="23">
        <v>0</v>
      </c>
      <c r="R1617" s="24">
        <v>0</v>
      </c>
      <c r="S1617" s="25">
        <v>256</v>
      </c>
      <c r="U1617" s="22" t="str">
        <f>IFERROR(VLOOKUP(B1617,[1]Planilha1!$A$1:$B$34,2,FALSE),"Liberado")</f>
        <v>Liberado</v>
      </c>
    </row>
    <row r="1618" spans="1:21" s="21" customFormat="1" ht="20.100000000000001" customHeight="1" x14ac:dyDescent="0.2">
      <c r="A1618" s="12" t="s">
        <v>60</v>
      </c>
      <c r="B1618" s="18" t="s">
        <v>244</v>
      </c>
      <c r="C1618" s="12" t="s">
        <v>1009</v>
      </c>
      <c r="D1618" s="12" t="s">
        <v>9697</v>
      </c>
      <c r="E1618" s="19" t="s">
        <v>5</v>
      </c>
      <c r="F1618" s="19" t="s">
        <v>16</v>
      </c>
      <c r="G1618" s="19" t="s">
        <v>9698</v>
      </c>
      <c r="H1618" s="12" t="s">
        <v>2286</v>
      </c>
      <c r="I1618" s="20">
        <v>35000</v>
      </c>
      <c r="J1618" s="12" t="s">
        <v>2264</v>
      </c>
      <c r="K1618" s="12" t="s">
        <v>9699</v>
      </c>
      <c r="L1618" s="12" t="s">
        <v>2288</v>
      </c>
      <c r="M1618" s="12"/>
      <c r="N1618" s="12" t="s">
        <v>2768</v>
      </c>
      <c r="O1618" s="23">
        <v>0</v>
      </c>
      <c r="P1618" s="23">
        <v>15000</v>
      </c>
      <c r="Q1618" s="23">
        <v>0</v>
      </c>
      <c r="R1618" s="24">
        <v>0</v>
      </c>
      <c r="S1618" s="25">
        <v>96</v>
      </c>
      <c r="U1618" s="22" t="str">
        <f>IFERROR(VLOOKUP(B1618,[1]Planilha1!$A$1:$B$34,2,FALSE),"Liberado")</f>
        <v>Liberado</v>
      </c>
    </row>
    <row r="1619" spans="1:21" s="21" customFormat="1" ht="20.100000000000001" customHeight="1" x14ac:dyDescent="0.2">
      <c r="A1619" s="12" t="s">
        <v>60</v>
      </c>
      <c r="B1619" s="18" t="s">
        <v>244</v>
      </c>
      <c r="C1619" s="12" t="s">
        <v>741</v>
      </c>
      <c r="D1619" s="12" t="s">
        <v>1268</v>
      </c>
      <c r="E1619" s="19" t="s">
        <v>5</v>
      </c>
      <c r="F1619" s="19" t="s">
        <v>2255</v>
      </c>
      <c r="G1619" s="19" t="s">
        <v>5026</v>
      </c>
      <c r="H1619" s="12" t="s">
        <v>5027</v>
      </c>
      <c r="I1619" s="20">
        <v>1388</v>
      </c>
      <c r="J1619" s="12" t="s">
        <v>2276</v>
      </c>
      <c r="K1619" s="12" t="s">
        <v>5028</v>
      </c>
      <c r="L1619" s="12" t="s">
        <v>2266</v>
      </c>
      <c r="M1619" s="12"/>
      <c r="N1619" s="12" t="s">
        <v>5029</v>
      </c>
      <c r="O1619" s="23">
        <v>12000</v>
      </c>
      <c r="P1619" s="23">
        <v>0</v>
      </c>
      <c r="Q1619" s="23">
        <v>0</v>
      </c>
      <c r="R1619" s="24">
        <v>0</v>
      </c>
      <c r="S1619" s="25">
        <v>1496.54</v>
      </c>
      <c r="U1619" s="22" t="str">
        <f>IFERROR(VLOOKUP(B1619,[1]Planilha1!$A$1:$B$34,2,FALSE),"Liberado")</f>
        <v>Liberado</v>
      </c>
    </row>
    <row r="1620" spans="1:21" s="21" customFormat="1" ht="20.100000000000001" customHeight="1" x14ac:dyDescent="0.2">
      <c r="A1620" s="12" t="s">
        <v>60</v>
      </c>
      <c r="B1620" s="18" t="s">
        <v>244</v>
      </c>
      <c r="C1620" s="12" t="s">
        <v>741</v>
      </c>
      <c r="D1620" s="12" t="s">
        <v>1269</v>
      </c>
      <c r="E1620" s="19" t="s">
        <v>5</v>
      </c>
      <c r="F1620" s="19" t="s">
        <v>2244</v>
      </c>
      <c r="G1620" s="19" t="s">
        <v>5030</v>
      </c>
      <c r="H1620" s="12" t="s">
        <v>2378</v>
      </c>
      <c r="I1620" s="20">
        <v>10000</v>
      </c>
      <c r="J1620" s="12" t="s">
        <v>2276</v>
      </c>
      <c r="K1620" s="12" t="s">
        <v>5031</v>
      </c>
      <c r="L1620" s="12" t="s">
        <v>8183</v>
      </c>
      <c r="M1620" s="12"/>
      <c r="N1620" s="12" t="s">
        <v>5032</v>
      </c>
      <c r="O1620" s="23">
        <v>0</v>
      </c>
      <c r="P1620" s="23">
        <v>11000</v>
      </c>
      <c r="Q1620" s="23">
        <v>0</v>
      </c>
      <c r="R1620" s="24">
        <v>0</v>
      </c>
      <c r="S1620" s="25">
        <v>1740.24</v>
      </c>
      <c r="U1620" s="22" t="str">
        <f>IFERROR(VLOOKUP(B1620,[1]Planilha1!$A$1:$B$34,2,FALSE),"Liberado")</f>
        <v>Liberado</v>
      </c>
    </row>
    <row r="1621" spans="1:21" s="21" customFormat="1" ht="20.100000000000001" customHeight="1" x14ac:dyDescent="0.2">
      <c r="A1621" s="12" t="s">
        <v>60</v>
      </c>
      <c r="B1621" s="18" t="s">
        <v>244</v>
      </c>
      <c r="C1621" s="12" t="s">
        <v>741</v>
      </c>
      <c r="D1621" s="12" t="s">
        <v>1270</v>
      </c>
      <c r="E1621" s="19" t="s">
        <v>5</v>
      </c>
      <c r="F1621" s="19" t="s">
        <v>2273</v>
      </c>
      <c r="G1621" s="19" t="s">
        <v>5033</v>
      </c>
      <c r="H1621" s="12" t="s">
        <v>2378</v>
      </c>
      <c r="I1621" s="20">
        <v>15000</v>
      </c>
      <c r="J1621" s="12" t="s">
        <v>2276</v>
      </c>
      <c r="K1621" s="12" t="s">
        <v>5034</v>
      </c>
      <c r="L1621" s="12" t="s">
        <v>2515</v>
      </c>
      <c r="M1621" s="12"/>
      <c r="N1621" s="12" t="s">
        <v>5035</v>
      </c>
      <c r="O1621" s="23">
        <v>0</v>
      </c>
      <c r="P1621" s="23">
        <v>0</v>
      </c>
      <c r="Q1621" s="23">
        <v>0</v>
      </c>
      <c r="R1621" s="24">
        <v>0</v>
      </c>
      <c r="S1621" s="25">
        <v>1286</v>
      </c>
      <c r="U1621" s="22" t="str">
        <f>IFERROR(VLOOKUP(B1621,[1]Planilha1!$A$1:$B$34,2,FALSE),"Liberado")</f>
        <v>Liberado</v>
      </c>
    </row>
    <row r="1622" spans="1:21" s="21" customFormat="1" ht="20.100000000000001" customHeight="1" x14ac:dyDescent="0.2">
      <c r="A1622" s="12" t="s">
        <v>60</v>
      </c>
      <c r="B1622" s="18" t="s">
        <v>244</v>
      </c>
      <c r="C1622" s="12" t="s">
        <v>741</v>
      </c>
      <c r="D1622" s="12" t="s">
        <v>9700</v>
      </c>
      <c r="E1622" s="19" t="s">
        <v>5</v>
      </c>
      <c r="F1622" s="19" t="s">
        <v>2244</v>
      </c>
      <c r="G1622" s="19" t="s">
        <v>9701</v>
      </c>
      <c r="H1622" s="12" t="s">
        <v>2378</v>
      </c>
      <c r="I1622" s="20">
        <v>20000</v>
      </c>
      <c r="J1622" s="12" t="s">
        <v>2276</v>
      </c>
      <c r="K1622" s="12" t="s">
        <v>4940</v>
      </c>
      <c r="L1622" s="12" t="s">
        <v>3196</v>
      </c>
      <c r="M1622" s="12"/>
      <c r="N1622" s="12" t="s">
        <v>3216</v>
      </c>
      <c r="O1622" s="23">
        <v>0</v>
      </c>
      <c r="P1622" s="23">
        <v>0</v>
      </c>
      <c r="Q1622" s="23">
        <v>0</v>
      </c>
      <c r="R1622" s="24">
        <v>0</v>
      </c>
      <c r="S1622" s="25">
        <v>896</v>
      </c>
      <c r="U1622" s="22" t="str">
        <f>IFERROR(VLOOKUP(B1622,[1]Planilha1!$A$1:$B$34,2,FALSE),"Liberado")</f>
        <v>Liberado</v>
      </c>
    </row>
    <row r="1623" spans="1:21" s="21" customFormat="1" ht="20.100000000000001" customHeight="1" x14ac:dyDescent="0.2">
      <c r="A1623" s="12" t="s">
        <v>60</v>
      </c>
      <c r="B1623" s="18" t="s">
        <v>244</v>
      </c>
      <c r="C1623" s="12" t="s">
        <v>741</v>
      </c>
      <c r="D1623" s="12" t="s">
        <v>9702</v>
      </c>
      <c r="E1623" s="19" t="s">
        <v>5</v>
      </c>
      <c r="F1623" s="19" t="s">
        <v>2244</v>
      </c>
      <c r="G1623" s="19" t="s">
        <v>9703</v>
      </c>
      <c r="H1623" s="12" t="s">
        <v>2378</v>
      </c>
      <c r="I1623" s="20">
        <v>20000</v>
      </c>
      <c r="J1623" s="12" t="s">
        <v>2276</v>
      </c>
      <c r="K1623" s="12" t="s">
        <v>4940</v>
      </c>
      <c r="L1623" s="12" t="s">
        <v>3644</v>
      </c>
      <c r="M1623" s="12"/>
      <c r="N1623" s="12" t="s">
        <v>3216</v>
      </c>
      <c r="O1623" s="23">
        <v>0</v>
      </c>
      <c r="P1623" s="23">
        <v>0</v>
      </c>
      <c r="Q1623" s="23">
        <v>0</v>
      </c>
      <c r="R1623" s="24">
        <v>0</v>
      </c>
      <c r="S1623" s="25">
        <v>1512</v>
      </c>
      <c r="U1623" s="22" t="str">
        <f>IFERROR(VLOOKUP(B1623,[1]Planilha1!$A$1:$B$34,2,FALSE),"Liberado")</f>
        <v>Liberado</v>
      </c>
    </row>
    <row r="1624" spans="1:21" s="21" customFormat="1" ht="20.100000000000001" customHeight="1" x14ac:dyDescent="0.2">
      <c r="A1624" s="12" t="s">
        <v>60</v>
      </c>
      <c r="B1624" s="18" t="s">
        <v>244</v>
      </c>
      <c r="C1624" s="12" t="s">
        <v>741</v>
      </c>
      <c r="D1624" s="12" t="s">
        <v>1271</v>
      </c>
      <c r="E1624" s="19" t="s">
        <v>5</v>
      </c>
      <c r="F1624" s="19" t="s">
        <v>2273</v>
      </c>
      <c r="G1624" s="19" t="s">
        <v>5036</v>
      </c>
      <c r="H1624" s="12" t="s">
        <v>2378</v>
      </c>
      <c r="I1624" s="20">
        <v>20530</v>
      </c>
      <c r="J1624" s="12" t="s">
        <v>2264</v>
      </c>
      <c r="K1624" s="12" t="s">
        <v>2306</v>
      </c>
      <c r="L1624" s="12" t="s">
        <v>3939</v>
      </c>
      <c r="M1624" s="12"/>
      <c r="N1624" s="12" t="s">
        <v>2321</v>
      </c>
      <c r="O1624" s="23">
        <v>0</v>
      </c>
      <c r="P1624" s="23">
        <v>8000</v>
      </c>
      <c r="Q1624" s="23">
        <v>0</v>
      </c>
      <c r="R1624" s="24">
        <v>0</v>
      </c>
      <c r="S1624" s="25">
        <v>288</v>
      </c>
      <c r="U1624" s="22" t="str">
        <f>IFERROR(VLOOKUP(B1624,[1]Planilha1!$A$1:$B$34,2,FALSE),"Liberado")</f>
        <v>Liberado</v>
      </c>
    </row>
    <row r="1625" spans="1:21" s="21" customFormat="1" ht="20.100000000000001" customHeight="1" x14ac:dyDescent="0.2">
      <c r="A1625" s="12" t="s">
        <v>60</v>
      </c>
      <c r="B1625" s="18" t="s">
        <v>244</v>
      </c>
      <c r="C1625" s="12" t="s">
        <v>741</v>
      </c>
      <c r="D1625" s="12" t="s">
        <v>1272</v>
      </c>
      <c r="E1625" s="19" t="s">
        <v>5</v>
      </c>
      <c r="F1625" s="19" t="s">
        <v>2273</v>
      </c>
      <c r="G1625" s="19" t="s">
        <v>5037</v>
      </c>
      <c r="H1625" s="12" t="s">
        <v>2378</v>
      </c>
      <c r="I1625" s="20">
        <v>15322</v>
      </c>
      <c r="J1625" s="12" t="s">
        <v>2264</v>
      </c>
      <c r="K1625" s="12" t="s">
        <v>9704</v>
      </c>
      <c r="L1625" s="12" t="s">
        <v>3196</v>
      </c>
      <c r="M1625" s="12"/>
      <c r="N1625" s="12" t="s">
        <v>2342</v>
      </c>
      <c r="O1625" s="23">
        <v>0</v>
      </c>
      <c r="P1625" s="23">
        <v>0</v>
      </c>
      <c r="Q1625" s="23">
        <v>0</v>
      </c>
      <c r="R1625" s="24">
        <v>0</v>
      </c>
      <c r="S1625" s="25">
        <v>256</v>
      </c>
      <c r="U1625" s="22" t="str">
        <f>IFERROR(VLOOKUP(B1625,[1]Planilha1!$A$1:$B$34,2,FALSE),"Liberado")</f>
        <v>Liberado</v>
      </c>
    </row>
    <row r="1626" spans="1:21" s="21" customFormat="1" ht="20.100000000000001" customHeight="1" x14ac:dyDescent="0.2">
      <c r="A1626" s="12" t="s">
        <v>60</v>
      </c>
      <c r="B1626" s="18" t="s">
        <v>244</v>
      </c>
      <c r="C1626" s="12" t="s">
        <v>741</v>
      </c>
      <c r="D1626" s="12" t="s">
        <v>9705</v>
      </c>
      <c r="E1626" s="19" t="s">
        <v>5</v>
      </c>
      <c r="F1626" s="19" t="s">
        <v>2273</v>
      </c>
      <c r="G1626" s="19" t="s">
        <v>9706</v>
      </c>
      <c r="H1626" s="12" t="s">
        <v>2378</v>
      </c>
      <c r="I1626" s="20">
        <v>10000</v>
      </c>
      <c r="J1626" s="12" t="s">
        <v>2264</v>
      </c>
      <c r="K1626" s="12" t="s">
        <v>9707</v>
      </c>
      <c r="L1626" s="12" t="s">
        <v>8183</v>
      </c>
      <c r="M1626" s="12"/>
      <c r="N1626" s="12" t="s">
        <v>2321</v>
      </c>
      <c r="O1626" s="23">
        <v>0</v>
      </c>
      <c r="P1626" s="23">
        <v>8000</v>
      </c>
      <c r="Q1626" s="23">
        <v>0</v>
      </c>
      <c r="R1626" s="24">
        <v>0</v>
      </c>
      <c r="S1626" s="25">
        <v>224</v>
      </c>
      <c r="U1626" s="22" t="str">
        <f>IFERROR(VLOOKUP(B1626,[1]Planilha1!$A$1:$B$34,2,FALSE),"Liberado")</f>
        <v>Liberado</v>
      </c>
    </row>
    <row r="1627" spans="1:21" s="21" customFormat="1" ht="20.100000000000001" customHeight="1" x14ac:dyDescent="0.2">
      <c r="A1627" s="12" t="s">
        <v>60</v>
      </c>
      <c r="B1627" s="18" t="s">
        <v>244</v>
      </c>
      <c r="C1627" s="12" t="s">
        <v>741</v>
      </c>
      <c r="D1627" s="12" t="s">
        <v>1272</v>
      </c>
      <c r="E1627" s="19" t="s">
        <v>5</v>
      </c>
      <c r="F1627" s="19" t="s">
        <v>2273</v>
      </c>
      <c r="G1627" s="19" t="s">
        <v>9708</v>
      </c>
      <c r="H1627" s="12" t="s">
        <v>2378</v>
      </c>
      <c r="I1627" s="20">
        <v>15000</v>
      </c>
      <c r="J1627" s="12" t="s">
        <v>2264</v>
      </c>
      <c r="K1627" s="12" t="s">
        <v>9709</v>
      </c>
      <c r="L1627" s="12" t="s">
        <v>9205</v>
      </c>
      <c r="M1627" s="12"/>
      <c r="N1627" s="12" t="s">
        <v>2768</v>
      </c>
      <c r="O1627" s="23">
        <v>0</v>
      </c>
      <c r="P1627" s="23">
        <v>10000</v>
      </c>
      <c r="Q1627" s="23">
        <v>0</v>
      </c>
      <c r="R1627" s="24">
        <v>0</v>
      </c>
      <c r="S1627" s="25">
        <v>160</v>
      </c>
      <c r="U1627" s="22" t="str">
        <f>IFERROR(VLOOKUP(B1627,[1]Planilha1!$A$1:$B$34,2,FALSE),"Liberado")</f>
        <v>Liberado</v>
      </c>
    </row>
    <row r="1628" spans="1:21" s="21" customFormat="1" ht="20.100000000000001" customHeight="1" x14ac:dyDescent="0.2">
      <c r="A1628" s="12" t="s">
        <v>60</v>
      </c>
      <c r="B1628" s="18" t="s">
        <v>244</v>
      </c>
      <c r="C1628" s="12" t="s">
        <v>741</v>
      </c>
      <c r="D1628" s="12" t="s">
        <v>9710</v>
      </c>
      <c r="E1628" s="19" t="s">
        <v>5</v>
      </c>
      <c r="F1628" s="19" t="s">
        <v>4670</v>
      </c>
      <c r="G1628" s="19" t="s">
        <v>9711</v>
      </c>
      <c r="H1628" s="12" t="s">
        <v>2378</v>
      </c>
      <c r="I1628" s="20">
        <v>8038.01</v>
      </c>
      <c r="J1628" s="12" t="s">
        <v>2264</v>
      </c>
      <c r="K1628" s="12" t="s">
        <v>9712</v>
      </c>
      <c r="L1628" s="12" t="s">
        <v>2288</v>
      </c>
      <c r="M1628" s="12"/>
      <c r="N1628" s="12" t="s">
        <v>2438</v>
      </c>
      <c r="O1628" s="23">
        <v>0</v>
      </c>
      <c r="P1628" s="23">
        <v>8000</v>
      </c>
      <c r="Q1628" s="23">
        <v>0</v>
      </c>
      <c r="R1628" s="24">
        <v>0</v>
      </c>
      <c r="S1628" s="25">
        <v>96</v>
      </c>
      <c r="U1628" s="22" t="str">
        <f>IFERROR(VLOOKUP(B1628,[1]Planilha1!$A$1:$B$34,2,FALSE),"Liberado")</f>
        <v>Liberado</v>
      </c>
    </row>
    <row r="1629" spans="1:21" s="21" customFormat="1" ht="20.100000000000001" customHeight="1" x14ac:dyDescent="0.2">
      <c r="A1629" s="12" t="s">
        <v>60</v>
      </c>
      <c r="B1629" s="18" t="s">
        <v>244</v>
      </c>
      <c r="C1629" s="12" t="s">
        <v>741</v>
      </c>
      <c r="D1629" s="12" t="s">
        <v>9713</v>
      </c>
      <c r="E1629" s="19" t="s">
        <v>5</v>
      </c>
      <c r="F1629" s="19" t="s">
        <v>2273</v>
      </c>
      <c r="G1629" s="19" t="s">
        <v>9714</v>
      </c>
      <c r="H1629" s="12" t="s">
        <v>9715</v>
      </c>
      <c r="I1629" s="20">
        <v>10000</v>
      </c>
      <c r="J1629" s="12" t="s">
        <v>2258</v>
      </c>
      <c r="K1629" s="12" t="s">
        <v>9716</v>
      </c>
      <c r="L1629" s="12" t="s">
        <v>2368</v>
      </c>
      <c r="M1629" s="12"/>
      <c r="N1629" s="12" t="s">
        <v>2412</v>
      </c>
      <c r="O1629" s="23">
        <v>0</v>
      </c>
      <c r="P1629" s="23">
        <v>10000</v>
      </c>
      <c r="Q1629" s="23">
        <v>0</v>
      </c>
      <c r="R1629" s="24">
        <v>0</v>
      </c>
      <c r="S1629" s="25">
        <v>96</v>
      </c>
      <c r="U1629" s="22" t="str">
        <f>IFERROR(VLOOKUP(B1629,[1]Planilha1!$A$1:$B$34,2,FALSE),"Liberado")</f>
        <v>Liberado</v>
      </c>
    </row>
    <row r="1630" spans="1:21" s="21" customFormat="1" ht="20.100000000000001" customHeight="1" x14ac:dyDescent="0.2">
      <c r="A1630" s="12" t="s">
        <v>60</v>
      </c>
      <c r="B1630" s="18" t="s">
        <v>244</v>
      </c>
      <c r="C1630" s="12" t="s">
        <v>746</v>
      </c>
      <c r="D1630" s="12" t="s">
        <v>7816</v>
      </c>
      <c r="E1630" s="19" t="s">
        <v>5</v>
      </c>
      <c r="F1630" s="19" t="s">
        <v>10</v>
      </c>
      <c r="G1630" s="19" t="s">
        <v>9717</v>
      </c>
      <c r="H1630" s="12" t="s">
        <v>3642</v>
      </c>
      <c r="I1630" s="20">
        <v>17800</v>
      </c>
      <c r="J1630" s="12" t="s">
        <v>2276</v>
      </c>
      <c r="K1630" s="12" t="s">
        <v>9718</v>
      </c>
      <c r="L1630" s="12" t="s">
        <v>3076</v>
      </c>
      <c r="M1630" s="12"/>
      <c r="N1630" s="12" t="s">
        <v>3216</v>
      </c>
      <c r="O1630" s="23">
        <v>0</v>
      </c>
      <c r="P1630" s="23">
        <v>0</v>
      </c>
      <c r="Q1630" s="23">
        <v>0</v>
      </c>
      <c r="R1630" s="24">
        <v>0</v>
      </c>
      <c r="S1630" s="25">
        <v>480</v>
      </c>
      <c r="U1630" s="22" t="str">
        <f>IFERROR(VLOOKUP(B1630,[1]Planilha1!$A$1:$B$34,2,FALSE),"Liberado")</f>
        <v>Liberado</v>
      </c>
    </row>
    <row r="1631" spans="1:21" s="21" customFormat="1" ht="20.100000000000001" customHeight="1" x14ac:dyDescent="0.2">
      <c r="A1631" s="12" t="s">
        <v>60</v>
      </c>
      <c r="B1631" s="18" t="s">
        <v>244</v>
      </c>
      <c r="C1631" s="12" t="s">
        <v>746</v>
      </c>
      <c r="D1631" s="12" t="s">
        <v>9719</v>
      </c>
      <c r="E1631" s="19" t="s">
        <v>5</v>
      </c>
      <c r="F1631" s="19" t="s">
        <v>2279</v>
      </c>
      <c r="G1631" s="19" t="s">
        <v>9720</v>
      </c>
      <c r="H1631" s="12" t="s">
        <v>3642</v>
      </c>
      <c r="I1631" s="20">
        <v>37480</v>
      </c>
      <c r="J1631" s="12" t="s">
        <v>2264</v>
      </c>
      <c r="K1631" s="12" t="s">
        <v>9721</v>
      </c>
      <c r="L1631" s="12" t="s">
        <v>7881</v>
      </c>
      <c r="M1631" s="12"/>
      <c r="N1631" s="12" t="s">
        <v>2438</v>
      </c>
      <c r="O1631" s="23">
        <v>0</v>
      </c>
      <c r="P1631" s="23">
        <v>20000</v>
      </c>
      <c r="Q1631" s="23">
        <v>0</v>
      </c>
      <c r="R1631" s="24">
        <v>0</v>
      </c>
      <c r="S1631" s="25">
        <v>160</v>
      </c>
      <c r="U1631" s="22" t="str">
        <f>IFERROR(VLOOKUP(B1631,[1]Planilha1!$A$1:$B$34,2,FALSE),"Liberado")</f>
        <v>Liberado</v>
      </c>
    </row>
    <row r="1632" spans="1:21" s="21" customFormat="1" ht="20.100000000000001" customHeight="1" x14ac:dyDescent="0.2">
      <c r="A1632" s="12" t="s">
        <v>60</v>
      </c>
      <c r="B1632" s="18" t="s">
        <v>244</v>
      </c>
      <c r="C1632" s="12" t="s">
        <v>746</v>
      </c>
      <c r="D1632" s="12" t="s">
        <v>9722</v>
      </c>
      <c r="E1632" s="19" t="s">
        <v>5</v>
      </c>
      <c r="F1632" s="19" t="s">
        <v>4902</v>
      </c>
      <c r="G1632" s="19" t="s">
        <v>9723</v>
      </c>
      <c r="H1632" s="12" t="s">
        <v>3642</v>
      </c>
      <c r="I1632" s="20">
        <v>10000</v>
      </c>
      <c r="J1632" s="12" t="s">
        <v>2264</v>
      </c>
      <c r="K1632" s="12" t="s">
        <v>4957</v>
      </c>
      <c r="L1632" s="12" t="s">
        <v>7976</v>
      </c>
      <c r="M1632" s="12"/>
      <c r="N1632" s="12" t="s">
        <v>2438</v>
      </c>
      <c r="O1632" s="23">
        <v>0</v>
      </c>
      <c r="P1632" s="23">
        <v>0</v>
      </c>
      <c r="Q1632" s="23">
        <v>0</v>
      </c>
      <c r="R1632" s="24">
        <v>0</v>
      </c>
      <c r="S1632" s="25">
        <v>128</v>
      </c>
      <c r="U1632" s="22" t="str">
        <f>IFERROR(VLOOKUP(B1632,[1]Planilha1!$A$1:$B$34,2,FALSE),"Liberado")</f>
        <v>Liberado</v>
      </c>
    </row>
    <row r="1633" spans="1:21" s="21" customFormat="1" ht="20.100000000000001" customHeight="1" x14ac:dyDescent="0.2">
      <c r="A1633" s="12" t="s">
        <v>60</v>
      </c>
      <c r="B1633" s="18" t="s">
        <v>244</v>
      </c>
      <c r="C1633" s="12" t="s">
        <v>746</v>
      </c>
      <c r="D1633" s="12" t="s">
        <v>9722</v>
      </c>
      <c r="E1633" s="19" t="s">
        <v>5</v>
      </c>
      <c r="F1633" s="19" t="s">
        <v>4902</v>
      </c>
      <c r="G1633" s="19" t="s">
        <v>9724</v>
      </c>
      <c r="H1633" s="12" t="s">
        <v>3642</v>
      </c>
      <c r="I1633" s="20">
        <v>10000</v>
      </c>
      <c r="J1633" s="12" t="s">
        <v>2264</v>
      </c>
      <c r="K1633" s="12" t="s">
        <v>9725</v>
      </c>
      <c r="L1633" s="12" t="s">
        <v>7961</v>
      </c>
      <c r="M1633" s="12" t="s">
        <v>9726</v>
      </c>
      <c r="N1633" s="12" t="s">
        <v>8482</v>
      </c>
      <c r="O1633" s="23">
        <v>0</v>
      </c>
      <c r="P1633" s="23">
        <v>0</v>
      </c>
      <c r="Q1633" s="23">
        <v>0</v>
      </c>
      <c r="R1633" s="24">
        <v>0</v>
      </c>
      <c r="S1633" s="25">
        <v>0</v>
      </c>
      <c r="U1633" s="22" t="str">
        <f>IFERROR(VLOOKUP(B1633,[1]Planilha1!$A$1:$B$34,2,FALSE),"Liberado")</f>
        <v>Liberado</v>
      </c>
    </row>
    <row r="1634" spans="1:21" s="21" customFormat="1" ht="20.100000000000001" customHeight="1" x14ac:dyDescent="0.2">
      <c r="A1634" s="12" t="s">
        <v>60</v>
      </c>
      <c r="B1634" s="18" t="s">
        <v>244</v>
      </c>
      <c r="C1634" s="12" t="s">
        <v>751</v>
      </c>
      <c r="D1634" s="12" t="s">
        <v>9727</v>
      </c>
      <c r="E1634" s="19" t="s">
        <v>5</v>
      </c>
      <c r="F1634" s="19" t="s">
        <v>9262</v>
      </c>
      <c r="G1634" s="19" t="s">
        <v>9728</v>
      </c>
      <c r="H1634" s="12" t="s">
        <v>9729</v>
      </c>
      <c r="I1634" s="20">
        <v>20767.18</v>
      </c>
      <c r="J1634" s="12" t="s">
        <v>2264</v>
      </c>
      <c r="K1634" s="12" t="s">
        <v>9730</v>
      </c>
      <c r="L1634" s="12" t="s">
        <v>2266</v>
      </c>
      <c r="M1634" s="12"/>
      <c r="N1634" s="12" t="s">
        <v>2438</v>
      </c>
      <c r="O1634" s="23">
        <v>0</v>
      </c>
      <c r="P1634" s="23">
        <v>0</v>
      </c>
      <c r="Q1634" s="23">
        <v>0</v>
      </c>
      <c r="R1634" s="24">
        <v>0</v>
      </c>
      <c r="S1634" s="25">
        <v>2247</v>
      </c>
      <c r="U1634" s="22" t="str">
        <f>IFERROR(VLOOKUP(B1634,[1]Planilha1!$A$1:$B$34,2,FALSE),"Liberado")</f>
        <v>Liberado</v>
      </c>
    </row>
    <row r="1635" spans="1:21" s="21" customFormat="1" ht="20.100000000000001" customHeight="1" x14ac:dyDescent="0.2">
      <c r="A1635" s="12" t="s">
        <v>60</v>
      </c>
      <c r="B1635" s="18" t="s">
        <v>244</v>
      </c>
      <c r="C1635" s="12" t="s">
        <v>751</v>
      </c>
      <c r="D1635" s="12" t="s">
        <v>1273</v>
      </c>
      <c r="E1635" s="19" t="s">
        <v>5</v>
      </c>
      <c r="F1635" s="19" t="s">
        <v>2244</v>
      </c>
      <c r="G1635" s="19" t="s">
        <v>5038</v>
      </c>
      <c r="H1635" s="12" t="s">
        <v>5039</v>
      </c>
      <c r="I1635" s="20">
        <v>3259.3</v>
      </c>
      <c r="J1635" s="12" t="s">
        <v>2276</v>
      </c>
      <c r="K1635" s="12" t="s">
        <v>5040</v>
      </c>
      <c r="L1635" s="12" t="s">
        <v>3514</v>
      </c>
      <c r="M1635" s="12"/>
      <c r="N1635" s="12" t="s">
        <v>5041</v>
      </c>
      <c r="O1635" s="23">
        <v>0</v>
      </c>
      <c r="P1635" s="23">
        <v>0</v>
      </c>
      <c r="Q1635" s="23">
        <v>0</v>
      </c>
      <c r="R1635" s="24">
        <v>0</v>
      </c>
      <c r="S1635" s="25">
        <v>1400</v>
      </c>
      <c r="U1635" s="22" t="str">
        <f>IFERROR(VLOOKUP(B1635,[1]Planilha1!$A$1:$B$34,2,FALSE),"Liberado")</f>
        <v>Liberado</v>
      </c>
    </row>
    <row r="1636" spans="1:21" s="21" customFormat="1" ht="20.100000000000001" customHeight="1" x14ac:dyDescent="0.2">
      <c r="A1636" s="12" t="s">
        <v>60</v>
      </c>
      <c r="B1636" s="18" t="s">
        <v>244</v>
      </c>
      <c r="C1636" s="12" t="s">
        <v>751</v>
      </c>
      <c r="D1636" s="12" t="s">
        <v>1274</v>
      </c>
      <c r="E1636" s="19" t="s">
        <v>5</v>
      </c>
      <c r="F1636" s="19" t="s">
        <v>2324</v>
      </c>
      <c r="G1636" s="19" t="s">
        <v>5042</v>
      </c>
      <c r="H1636" s="12" t="s">
        <v>4339</v>
      </c>
      <c r="I1636" s="20">
        <v>1155</v>
      </c>
      <c r="J1636" s="12" t="s">
        <v>2276</v>
      </c>
      <c r="K1636" s="12" t="s">
        <v>2277</v>
      </c>
      <c r="L1636" s="12" t="s">
        <v>8073</v>
      </c>
      <c r="M1636" s="12"/>
      <c r="N1636" s="12" t="s">
        <v>5044</v>
      </c>
      <c r="O1636" s="23">
        <v>0</v>
      </c>
      <c r="P1636" s="23">
        <v>0</v>
      </c>
      <c r="Q1636" s="23">
        <v>0</v>
      </c>
      <c r="R1636" s="24">
        <v>0</v>
      </c>
      <c r="S1636" s="25">
        <v>1123.3800000000001</v>
      </c>
      <c r="U1636" s="22" t="str">
        <f>IFERROR(VLOOKUP(B1636,[1]Planilha1!$A$1:$B$34,2,FALSE),"Liberado")</f>
        <v>Liberado</v>
      </c>
    </row>
    <row r="1637" spans="1:21" s="21" customFormat="1" ht="20.100000000000001" customHeight="1" x14ac:dyDescent="0.2">
      <c r="A1637" s="12" t="s">
        <v>60</v>
      </c>
      <c r="B1637" s="18" t="s">
        <v>244</v>
      </c>
      <c r="C1637" s="12" t="s">
        <v>751</v>
      </c>
      <c r="D1637" s="12" t="s">
        <v>1275</v>
      </c>
      <c r="E1637" s="19" t="s">
        <v>5</v>
      </c>
      <c r="F1637" s="19" t="s">
        <v>2255</v>
      </c>
      <c r="G1637" s="19" t="s">
        <v>5045</v>
      </c>
      <c r="H1637" s="12" t="s">
        <v>4981</v>
      </c>
      <c r="I1637" s="20">
        <v>11383.1</v>
      </c>
      <c r="J1637" s="12" t="s">
        <v>2264</v>
      </c>
      <c r="K1637" s="12" t="s">
        <v>5046</v>
      </c>
      <c r="L1637" s="12" t="s">
        <v>2334</v>
      </c>
      <c r="M1637" s="12"/>
      <c r="N1637" s="12" t="s">
        <v>2342</v>
      </c>
      <c r="O1637" s="23">
        <v>8000</v>
      </c>
      <c r="P1637" s="23">
        <v>0</v>
      </c>
      <c r="Q1637" s="23">
        <v>0</v>
      </c>
      <c r="R1637" s="24">
        <v>0</v>
      </c>
      <c r="S1637" s="25">
        <v>448</v>
      </c>
      <c r="U1637" s="22" t="str">
        <f>IFERROR(VLOOKUP(B1637,[1]Planilha1!$A$1:$B$34,2,FALSE),"Liberado")</f>
        <v>Liberado</v>
      </c>
    </row>
    <row r="1638" spans="1:21" s="21" customFormat="1" ht="20.100000000000001" customHeight="1" x14ac:dyDescent="0.2">
      <c r="A1638" s="12" t="s">
        <v>60</v>
      </c>
      <c r="B1638" s="18" t="s">
        <v>244</v>
      </c>
      <c r="C1638" s="12" t="s">
        <v>751</v>
      </c>
      <c r="D1638" s="12" t="s">
        <v>1276</v>
      </c>
      <c r="E1638" s="19" t="s">
        <v>5</v>
      </c>
      <c r="F1638" s="19" t="s">
        <v>2273</v>
      </c>
      <c r="G1638" s="19" t="s">
        <v>5047</v>
      </c>
      <c r="H1638" s="12" t="s">
        <v>2275</v>
      </c>
      <c r="I1638" s="20">
        <v>14080.58</v>
      </c>
      <c r="J1638" s="12" t="s">
        <v>2264</v>
      </c>
      <c r="K1638" s="12" t="s">
        <v>5048</v>
      </c>
      <c r="L1638" s="12" t="s">
        <v>2334</v>
      </c>
      <c r="M1638" s="12"/>
      <c r="N1638" s="12" t="s">
        <v>2342</v>
      </c>
      <c r="O1638" s="23">
        <v>8000</v>
      </c>
      <c r="P1638" s="23">
        <v>0</v>
      </c>
      <c r="Q1638" s="23">
        <v>0</v>
      </c>
      <c r="R1638" s="24">
        <v>0</v>
      </c>
      <c r="S1638" s="25">
        <v>384</v>
      </c>
      <c r="U1638" s="22" t="str">
        <f>IFERROR(VLOOKUP(B1638,[1]Planilha1!$A$1:$B$34,2,FALSE),"Liberado")</f>
        <v>Liberado</v>
      </c>
    </row>
    <row r="1639" spans="1:21" s="21" customFormat="1" ht="20.100000000000001" customHeight="1" x14ac:dyDescent="0.2">
      <c r="A1639" s="12" t="s">
        <v>60</v>
      </c>
      <c r="B1639" s="18" t="s">
        <v>244</v>
      </c>
      <c r="C1639" s="12" t="s">
        <v>751</v>
      </c>
      <c r="D1639" s="12" t="s">
        <v>1277</v>
      </c>
      <c r="E1639" s="19" t="s">
        <v>5</v>
      </c>
      <c r="F1639" s="19" t="s">
        <v>2273</v>
      </c>
      <c r="G1639" s="19" t="s">
        <v>5049</v>
      </c>
      <c r="H1639" s="12" t="s">
        <v>4923</v>
      </c>
      <c r="I1639" s="20">
        <v>35200</v>
      </c>
      <c r="J1639" s="12" t="s">
        <v>2264</v>
      </c>
      <c r="K1639" s="12" t="s">
        <v>5050</v>
      </c>
      <c r="L1639" s="12" t="s">
        <v>2334</v>
      </c>
      <c r="M1639" s="12"/>
      <c r="N1639" s="12" t="s">
        <v>3170</v>
      </c>
      <c r="O1639" s="23">
        <v>6000</v>
      </c>
      <c r="P1639" s="23">
        <v>0</v>
      </c>
      <c r="Q1639" s="23">
        <v>0</v>
      </c>
      <c r="R1639" s="24">
        <v>0</v>
      </c>
      <c r="S1639" s="25">
        <v>416</v>
      </c>
      <c r="U1639" s="22" t="str">
        <f>IFERROR(VLOOKUP(B1639,[1]Planilha1!$A$1:$B$34,2,FALSE),"Liberado")</f>
        <v>Liberado</v>
      </c>
    </row>
    <row r="1640" spans="1:21" s="21" customFormat="1" ht="20.100000000000001" customHeight="1" x14ac:dyDescent="0.2">
      <c r="A1640" s="12" t="s">
        <v>60</v>
      </c>
      <c r="B1640" s="18" t="s">
        <v>244</v>
      </c>
      <c r="C1640" s="12" t="s">
        <v>751</v>
      </c>
      <c r="D1640" s="12" t="s">
        <v>1278</v>
      </c>
      <c r="E1640" s="19" t="s">
        <v>5</v>
      </c>
      <c r="F1640" s="19" t="s">
        <v>2273</v>
      </c>
      <c r="G1640" s="19" t="s">
        <v>5051</v>
      </c>
      <c r="H1640" s="12" t="s">
        <v>3489</v>
      </c>
      <c r="I1640" s="20">
        <v>15000</v>
      </c>
      <c r="J1640" s="12" t="s">
        <v>2264</v>
      </c>
      <c r="K1640" s="12" t="s">
        <v>4824</v>
      </c>
      <c r="L1640" s="12" t="s">
        <v>2334</v>
      </c>
      <c r="M1640" s="12"/>
      <c r="N1640" s="12" t="s">
        <v>2595</v>
      </c>
      <c r="O1640" s="23">
        <v>7000</v>
      </c>
      <c r="P1640" s="23">
        <v>0</v>
      </c>
      <c r="Q1640" s="23">
        <v>0</v>
      </c>
      <c r="R1640" s="24">
        <v>0</v>
      </c>
      <c r="S1640" s="25">
        <v>288</v>
      </c>
      <c r="U1640" s="22" t="str">
        <f>IFERROR(VLOOKUP(B1640,[1]Planilha1!$A$1:$B$34,2,FALSE),"Liberado")</f>
        <v>Liberado</v>
      </c>
    </row>
    <row r="1641" spans="1:21" s="21" customFormat="1" ht="20.100000000000001" customHeight="1" x14ac:dyDescent="0.2">
      <c r="A1641" s="12" t="s">
        <v>60</v>
      </c>
      <c r="B1641" s="18" t="s">
        <v>244</v>
      </c>
      <c r="C1641" s="12" t="s">
        <v>751</v>
      </c>
      <c r="D1641" s="12" t="s">
        <v>1279</v>
      </c>
      <c r="E1641" s="19" t="s">
        <v>5</v>
      </c>
      <c r="F1641" s="19" t="s">
        <v>2273</v>
      </c>
      <c r="G1641" s="19" t="s">
        <v>5052</v>
      </c>
      <c r="H1641" s="12" t="s">
        <v>5003</v>
      </c>
      <c r="I1641" s="20">
        <v>30000</v>
      </c>
      <c r="J1641" s="12" t="s">
        <v>2264</v>
      </c>
      <c r="K1641" s="12" t="s">
        <v>5053</v>
      </c>
      <c r="L1641" s="12" t="s">
        <v>2334</v>
      </c>
      <c r="M1641" s="12"/>
      <c r="N1641" s="12" t="s">
        <v>2595</v>
      </c>
      <c r="O1641" s="23">
        <v>0</v>
      </c>
      <c r="P1641" s="23">
        <v>8000</v>
      </c>
      <c r="Q1641" s="23">
        <v>0</v>
      </c>
      <c r="R1641" s="24">
        <v>0</v>
      </c>
      <c r="S1641" s="25">
        <v>288</v>
      </c>
      <c r="U1641" s="22" t="str">
        <f>IFERROR(VLOOKUP(B1641,[1]Planilha1!$A$1:$B$34,2,FALSE),"Liberado")</f>
        <v>Liberado</v>
      </c>
    </row>
    <row r="1642" spans="1:21" s="21" customFormat="1" ht="20.100000000000001" customHeight="1" x14ac:dyDescent="0.2">
      <c r="A1642" s="12" t="s">
        <v>60</v>
      </c>
      <c r="B1642" s="18" t="s">
        <v>244</v>
      </c>
      <c r="C1642" s="12" t="s">
        <v>751</v>
      </c>
      <c r="D1642" s="12" t="s">
        <v>1280</v>
      </c>
      <c r="E1642" s="19" t="s">
        <v>5</v>
      </c>
      <c r="F1642" s="19" t="s">
        <v>2273</v>
      </c>
      <c r="G1642" s="19" t="s">
        <v>5054</v>
      </c>
      <c r="H1642" s="12" t="s">
        <v>5003</v>
      </c>
      <c r="I1642" s="20">
        <v>33479.160000000003</v>
      </c>
      <c r="J1642" s="12" t="s">
        <v>2264</v>
      </c>
      <c r="K1642" s="12" t="s">
        <v>5055</v>
      </c>
      <c r="L1642" s="12" t="s">
        <v>8183</v>
      </c>
      <c r="M1642" s="12"/>
      <c r="N1642" s="12" t="s">
        <v>2342</v>
      </c>
      <c r="O1642" s="23">
        <v>1008.16</v>
      </c>
      <c r="P1642" s="23">
        <v>0</v>
      </c>
      <c r="Q1642" s="23">
        <v>0</v>
      </c>
      <c r="R1642" s="24">
        <v>0</v>
      </c>
      <c r="S1642" s="25">
        <v>288</v>
      </c>
      <c r="U1642" s="22" t="str">
        <f>IFERROR(VLOOKUP(B1642,[1]Planilha1!$A$1:$B$34,2,FALSE),"Liberado")</f>
        <v>Liberado</v>
      </c>
    </row>
    <row r="1643" spans="1:21" s="21" customFormat="1" ht="20.100000000000001" customHeight="1" x14ac:dyDescent="0.2">
      <c r="A1643" s="12" t="s">
        <v>60</v>
      </c>
      <c r="B1643" s="18" t="s">
        <v>244</v>
      </c>
      <c r="C1643" s="12" t="s">
        <v>751</v>
      </c>
      <c r="D1643" s="12" t="s">
        <v>9731</v>
      </c>
      <c r="E1643" s="19" t="s">
        <v>5</v>
      </c>
      <c r="F1643" s="19" t="s">
        <v>2244</v>
      </c>
      <c r="G1643" s="19" t="s">
        <v>9732</v>
      </c>
      <c r="H1643" s="12" t="s">
        <v>4981</v>
      </c>
      <c r="I1643" s="20">
        <v>37200</v>
      </c>
      <c r="J1643" s="12" t="s">
        <v>2264</v>
      </c>
      <c r="K1643" s="12" t="s">
        <v>9733</v>
      </c>
      <c r="L1643" s="12" t="s">
        <v>2266</v>
      </c>
      <c r="M1643" s="12"/>
      <c r="N1643" s="12" t="s">
        <v>2438</v>
      </c>
      <c r="O1643" s="23">
        <v>0</v>
      </c>
      <c r="P1643" s="23">
        <v>10000</v>
      </c>
      <c r="Q1643" s="23">
        <v>0</v>
      </c>
      <c r="R1643" s="24">
        <v>0</v>
      </c>
      <c r="S1643" s="25">
        <v>160</v>
      </c>
      <c r="U1643" s="22" t="str">
        <f>IFERROR(VLOOKUP(B1643,[1]Planilha1!$A$1:$B$34,2,FALSE),"Liberado")</f>
        <v>Liberado</v>
      </c>
    </row>
    <row r="1644" spans="1:21" s="21" customFormat="1" ht="20.100000000000001" customHeight="1" x14ac:dyDescent="0.2">
      <c r="A1644" s="12" t="s">
        <v>60</v>
      </c>
      <c r="B1644" s="18" t="s">
        <v>244</v>
      </c>
      <c r="C1644" s="12" t="s">
        <v>751</v>
      </c>
      <c r="D1644" s="12" t="s">
        <v>9734</v>
      </c>
      <c r="E1644" s="19" t="s">
        <v>5</v>
      </c>
      <c r="F1644" s="19" t="s">
        <v>2308</v>
      </c>
      <c r="G1644" s="19" t="s">
        <v>9735</v>
      </c>
      <c r="H1644" s="12" t="s">
        <v>9658</v>
      </c>
      <c r="I1644" s="20">
        <v>5000</v>
      </c>
      <c r="J1644" s="12" t="s">
        <v>2264</v>
      </c>
      <c r="K1644" s="12" t="s">
        <v>9736</v>
      </c>
      <c r="L1644" s="12" t="s">
        <v>2288</v>
      </c>
      <c r="M1644" s="12"/>
      <c r="N1644" s="12" t="s">
        <v>2438</v>
      </c>
      <c r="O1644" s="23">
        <v>0</v>
      </c>
      <c r="P1644" s="23">
        <v>7000</v>
      </c>
      <c r="Q1644" s="23">
        <v>0</v>
      </c>
      <c r="R1644" s="24">
        <v>0</v>
      </c>
      <c r="S1644" s="25">
        <v>96</v>
      </c>
      <c r="U1644" s="22" t="str">
        <f>IFERROR(VLOOKUP(B1644,[1]Planilha1!$A$1:$B$34,2,FALSE),"Liberado")</f>
        <v>Liberado</v>
      </c>
    </row>
    <row r="1645" spans="1:21" s="21" customFormat="1" ht="20.100000000000001" customHeight="1" x14ac:dyDescent="0.2">
      <c r="A1645" s="12" t="s">
        <v>60</v>
      </c>
      <c r="B1645" s="18" t="s">
        <v>244</v>
      </c>
      <c r="C1645" s="12" t="s">
        <v>751</v>
      </c>
      <c r="D1645" s="12" t="s">
        <v>9737</v>
      </c>
      <c r="E1645" s="19" t="s">
        <v>5</v>
      </c>
      <c r="F1645" s="19" t="s">
        <v>4670</v>
      </c>
      <c r="G1645" s="19" t="s">
        <v>9738</v>
      </c>
      <c r="H1645" s="12" t="s">
        <v>9658</v>
      </c>
      <c r="I1645" s="20">
        <v>18740</v>
      </c>
      <c r="J1645" s="12" t="s">
        <v>2264</v>
      </c>
      <c r="K1645" s="12" t="s">
        <v>9739</v>
      </c>
      <c r="L1645" s="12" t="s">
        <v>7875</v>
      </c>
      <c r="M1645" s="12"/>
      <c r="N1645" s="12" t="s">
        <v>2438</v>
      </c>
      <c r="O1645" s="23">
        <v>0</v>
      </c>
      <c r="P1645" s="23">
        <v>10000</v>
      </c>
      <c r="Q1645" s="23">
        <v>0</v>
      </c>
      <c r="R1645" s="24">
        <v>0</v>
      </c>
      <c r="S1645" s="25">
        <v>128</v>
      </c>
      <c r="U1645" s="22" t="str">
        <f>IFERROR(VLOOKUP(B1645,[1]Planilha1!$A$1:$B$34,2,FALSE),"Liberado")</f>
        <v>Liberado</v>
      </c>
    </row>
    <row r="1646" spans="1:21" s="21" customFormat="1" ht="20.100000000000001" customHeight="1" x14ac:dyDescent="0.2">
      <c r="A1646" s="12" t="s">
        <v>60</v>
      </c>
      <c r="B1646" s="18" t="s">
        <v>244</v>
      </c>
      <c r="C1646" s="12" t="s">
        <v>751</v>
      </c>
      <c r="D1646" s="12" t="s">
        <v>9740</v>
      </c>
      <c r="E1646" s="19" t="s">
        <v>5</v>
      </c>
      <c r="F1646" s="19" t="s">
        <v>2244</v>
      </c>
      <c r="G1646" s="19" t="s">
        <v>9741</v>
      </c>
      <c r="H1646" s="12" t="s">
        <v>5003</v>
      </c>
      <c r="I1646" s="20">
        <v>5000</v>
      </c>
      <c r="J1646" s="12" t="s">
        <v>2264</v>
      </c>
      <c r="K1646" s="12" t="s">
        <v>9742</v>
      </c>
      <c r="L1646" s="12" t="s">
        <v>2288</v>
      </c>
      <c r="M1646" s="12"/>
      <c r="N1646" s="12" t="s">
        <v>2438</v>
      </c>
      <c r="O1646" s="23">
        <v>0</v>
      </c>
      <c r="P1646" s="23">
        <v>7000</v>
      </c>
      <c r="Q1646" s="23">
        <v>0</v>
      </c>
      <c r="R1646" s="24">
        <v>0</v>
      </c>
      <c r="S1646" s="25">
        <v>64</v>
      </c>
      <c r="U1646" s="22" t="str">
        <f>IFERROR(VLOOKUP(B1646,[1]Planilha1!$A$1:$B$34,2,FALSE),"Liberado")</f>
        <v>Liberado</v>
      </c>
    </row>
    <row r="1647" spans="1:21" s="21" customFormat="1" ht="20.100000000000001" customHeight="1" x14ac:dyDescent="0.2">
      <c r="A1647" s="12" t="s">
        <v>60</v>
      </c>
      <c r="B1647" s="18" t="s">
        <v>244</v>
      </c>
      <c r="C1647" s="12" t="s">
        <v>751</v>
      </c>
      <c r="D1647" s="12" t="s">
        <v>9743</v>
      </c>
      <c r="E1647" s="19" t="s">
        <v>5</v>
      </c>
      <c r="F1647" s="19" t="s">
        <v>4670</v>
      </c>
      <c r="G1647" s="19" t="s">
        <v>9744</v>
      </c>
      <c r="H1647" s="12" t="s">
        <v>4981</v>
      </c>
      <c r="I1647" s="20">
        <v>9108.26</v>
      </c>
      <c r="J1647" s="12" t="s">
        <v>2264</v>
      </c>
      <c r="K1647" s="12" t="s">
        <v>3216</v>
      </c>
      <c r="L1647" s="12" t="s">
        <v>2288</v>
      </c>
      <c r="M1647" s="12" t="s">
        <v>9745</v>
      </c>
      <c r="N1647" s="12" t="s">
        <v>3216</v>
      </c>
      <c r="O1647" s="23">
        <v>0</v>
      </c>
      <c r="P1647" s="23">
        <v>0</v>
      </c>
      <c r="Q1647" s="23">
        <v>0</v>
      </c>
      <c r="R1647" s="24">
        <v>0</v>
      </c>
      <c r="S1647" s="25">
        <v>0</v>
      </c>
      <c r="U1647" s="22" t="str">
        <f>IFERROR(VLOOKUP(B1647,[1]Planilha1!$A$1:$B$34,2,FALSE),"Liberado")</f>
        <v>Liberado</v>
      </c>
    </row>
    <row r="1648" spans="1:21" s="21" customFormat="1" ht="20.100000000000001" customHeight="1" x14ac:dyDescent="0.2">
      <c r="A1648" s="12" t="s">
        <v>60</v>
      </c>
      <c r="B1648" s="18" t="s">
        <v>244</v>
      </c>
      <c r="C1648" s="12" t="s">
        <v>336</v>
      </c>
      <c r="D1648" s="12" t="s">
        <v>1281</v>
      </c>
      <c r="E1648" s="19" t="s">
        <v>5</v>
      </c>
      <c r="F1648" s="19" t="s">
        <v>2273</v>
      </c>
      <c r="G1648" s="19" t="s">
        <v>5056</v>
      </c>
      <c r="H1648" s="12" t="s">
        <v>4941</v>
      </c>
      <c r="I1648" s="20">
        <v>20272</v>
      </c>
      <c r="J1648" s="12" t="s">
        <v>2276</v>
      </c>
      <c r="K1648" s="12" t="s">
        <v>5057</v>
      </c>
      <c r="L1648" s="12" t="s">
        <v>3648</v>
      </c>
      <c r="M1648" s="12"/>
      <c r="N1648" s="12" t="s">
        <v>5058</v>
      </c>
      <c r="O1648" s="23">
        <v>0</v>
      </c>
      <c r="P1648" s="23">
        <v>0</v>
      </c>
      <c r="Q1648" s="23">
        <v>0</v>
      </c>
      <c r="R1648" s="24">
        <v>0</v>
      </c>
      <c r="S1648" s="25">
        <v>2153.48</v>
      </c>
      <c r="U1648" s="22" t="str">
        <f>IFERROR(VLOOKUP(B1648,[1]Planilha1!$A$1:$B$34,2,FALSE),"Liberado")</f>
        <v>Liberado</v>
      </c>
    </row>
    <row r="1649" spans="1:21" s="21" customFormat="1" ht="20.100000000000001" customHeight="1" x14ac:dyDescent="0.2">
      <c r="A1649" s="12" t="s">
        <v>60</v>
      </c>
      <c r="B1649" s="18" t="s">
        <v>244</v>
      </c>
      <c r="C1649" s="12" t="s">
        <v>336</v>
      </c>
      <c r="D1649" s="12" t="s">
        <v>1282</v>
      </c>
      <c r="E1649" s="19" t="s">
        <v>5</v>
      </c>
      <c r="F1649" s="19" t="s">
        <v>14</v>
      </c>
      <c r="G1649" s="19" t="s">
        <v>5059</v>
      </c>
      <c r="H1649" s="12" t="s">
        <v>2286</v>
      </c>
      <c r="I1649" s="20">
        <v>18000</v>
      </c>
      <c r="J1649" s="12" t="s">
        <v>2276</v>
      </c>
      <c r="K1649" s="12" t="s">
        <v>5057</v>
      </c>
      <c r="L1649" s="12" t="s">
        <v>3514</v>
      </c>
      <c r="M1649" s="12"/>
      <c r="N1649" s="12" t="s">
        <v>5060</v>
      </c>
      <c r="O1649" s="23">
        <v>0</v>
      </c>
      <c r="P1649" s="23">
        <v>18000</v>
      </c>
      <c r="Q1649" s="23">
        <v>0</v>
      </c>
      <c r="R1649" s="24">
        <v>0</v>
      </c>
      <c r="S1649" s="25">
        <v>1511.35</v>
      </c>
      <c r="U1649" s="22" t="str">
        <f>IFERROR(VLOOKUP(B1649,[1]Planilha1!$A$1:$B$34,2,FALSE),"Liberado")</f>
        <v>Liberado</v>
      </c>
    </row>
    <row r="1650" spans="1:21" s="21" customFormat="1" ht="20.100000000000001" customHeight="1" x14ac:dyDescent="0.2">
      <c r="A1650" s="12" t="s">
        <v>60</v>
      </c>
      <c r="B1650" s="18" t="s">
        <v>244</v>
      </c>
      <c r="C1650" s="12" t="s">
        <v>336</v>
      </c>
      <c r="D1650" s="12" t="s">
        <v>1283</v>
      </c>
      <c r="E1650" s="19" t="s">
        <v>5</v>
      </c>
      <c r="F1650" s="19" t="s">
        <v>2244</v>
      </c>
      <c r="G1650" s="19" t="s">
        <v>5061</v>
      </c>
      <c r="H1650" s="12" t="s">
        <v>2286</v>
      </c>
      <c r="I1650" s="20">
        <v>18000</v>
      </c>
      <c r="J1650" s="12" t="s">
        <v>2276</v>
      </c>
      <c r="K1650" s="12" t="s">
        <v>2277</v>
      </c>
      <c r="L1650" s="12" t="s">
        <v>8057</v>
      </c>
      <c r="M1650" s="12"/>
      <c r="N1650" s="12" t="s">
        <v>2625</v>
      </c>
      <c r="O1650" s="23">
        <v>0</v>
      </c>
      <c r="P1650" s="23">
        <v>0</v>
      </c>
      <c r="Q1650" s="23">
        <v>0</v>
      </c>
      <c r="R1650" s="24">
        <v>0</v>
      </c>
      <c r="S1650" s="25">
        <v>836</v>
      </c>
      <c r="U1650" s="22" t="str">
        <f>IFERROR(VLOOKUP(B1650,[1]Planilha1!$A$1:$B$34,2,FALSE),"Liberado")</f>
        <v>Liberado</v>
      </c>
    </row>
    <row r="1651" spans="1:21" s="21" customFormat="1" ht="20.100000000000001" customHeight="1" x14ac:dyDescent="0.2">
      <c r="A1651" s="12" t="s">
        <v>60</v>
      </c>
      <c r="B1651" s="18" t="s">
        <v>244</v>
      </c>
      <c r="C1651" s="12" t="s">
        <v>336</v>
      </c>
      <c r="D1651" s="12" t="s">
        <v>1284</v>
      </c>
      <c r="E1651" s="19" t="s">
        <v>5</v>
      </c>
      <c r="F1651" s="19" t="s">
        <v>2255</v>
      </c>
      <c r="G1651" s="19" t="s">
        <v>5062</v>
      </c>
      <c r="H1651" s="12" t="s">
        <v>2286</v>
      </c>
      <c r="I1651" s="20">
        <v>9000</v>
      </c>
      <c r="J1651" s="12" t="s">
        <v>2276</v>
      </c>
      <c r="K1651" s="12" t="s">
        <v>5063</v>
      </c>
      <c r="L1651" s="12" t="s">
        <v>8183</v>
      </c>
      <c r="M1651" s="12"/>
      <c r="N1651" s="12" t="s">
        <v>3216</v>
      </c>
      <c r="O1651" s="23">
        <v>0</v>
      </c>
      <c r="P1651" s="23">
        <v>0</v>
      </c>
      <c r="Q1651" s="23">
        <v>0</v>
      </c>
      <c r="R1651" s="24">
        <v>0</v>
      </c>
      <c r="S1651" s="25">
        <v>512</v>
      </c>
      <c r="U1651" s="22" t="str">
        <f>IFERROR(VLOOKUP(B1651,[1]Planilha1!$A$1:$B$34,2,FALSE),"Liberado")</f>
        <v>Liberado</v>
      </c>
    </row>
    <row r="1652" spans="1:21" s="21" customFormat="1" ht="20.100000000000001" customHeight="1" x14ac:dyDescent="0.2">
      <c r="A1652" s="12" t="s">
        <v>60</v>
      </c>
      <c r="B1652" s="18" t="s">
        <v>244</v>
      </c>
      <c r="C1652" s="12" t="s">
        <v>336</v>
      </c>
      <c r="D1652" s="12" t="s">
        <v>9746</v>
      </c>
      <c r="E1652" s="19" t="s">
        <v>5</v>
      </c>
      <c r="F1652" s="19" t="s">
        <v>10</v>
      </c>
      <c r="G1652" s="19" t="s">
        <v>9747</v>
      </c>
      <c r="H1652" s="12" t="s">
        <v>2286</v>
      </c>
      <c r="I1652" s="20">
        <v>16600</v>
      </c>
      <c r="J1652" s="12" t="s">
        <v>2276</v>
      </c>
      <c r="K1652" s="12" t="s">
        <v>4940</v>
      </c>
      <c r="L1652" s="12" t="s">
        <v>8057</v>
      </c>
      <c r="M1652" s="12"/>
      <c r="N1652" s="12" t="s">
        <v>3216</v>
      </c>
      <c r="O1652" s="23">
        <v>0</v>
      </c>
      <c r="P1652" s="23">
        <v>0</v>
      </c>
      <c r="Q1652" s="23">
        <v>0</v>
      </c>
      <c r="R1652" s="24">
        <v>0</v>
      </c>
      <c r="S1652" s="25">
        <v>1296.75</v>
      </c>
      <c r="U1652" s="22" t="str">
        <f>IFERROR(VLOOKUP(B1652,[1]Planilha1!$A$1:$B$34,2,FALSE),"Liberado")</f>
        <v>Liberado</v>
      </c>
    </row>
    <row r="1653" spans="1:21" s="21" customFormat="1" ht="20.100000000000001" customHeight="1" x14ac:dyDescent="0.2">
      <c r="A1653" s="12" t="s">
        <v>60</v>
      </c>
      <c r="B1653" s="18" t="s">
        <v>244</v>
      </c>
      <c r="C1653" s="12" t="s">
        <v>336</v>
      </c>
      <c r="D1653" s="12" t="s">
        <v>9748</v>
      </c>
      <c r="E1653" s="19" t="s">
        <v>5</v>
      </c>
      <c r="F1653" s="19" t="s">
        <v>2273</v>
      </c>
      <c r="G1653" s="19" t="s">
        <v>9749</v>
      </c>
      <c r="H1653" s="12" t="s">
        <v>2286</v>
      </c>
      <c r="I1653" s="20">
        <v>20000</v>
      </c>
      <c r="J1653" s="12" t="s">
        <v>2264</v>
      </c>
      <c r="K1653" s="12" t="s">
        <v>9750</v>
      </c>
      <c r="L1653" s="12" t="s">
        <v>2288</v>
      </c>
      <c r="M1653" s="12"/>
      <c r="N1653" s="12" t="s">
        <v>8539</v>
      </c>
      <c r="O1653" s="23">
        <v>0</v>
      </c>
      <c r="P1653" s="23">
        <v>0</v>
      </c>
      <c r="Q1653" s="23">
        <v>0</v>
      </c>
      <c r="R1653" s="24">
        <v>0</v>
      </c>
      <c r="S1653" s="25">
        <v>64</v>
      </c>
      <c r="U1653" s="22" t="str">
        <f>IFERROR(VLOOKUP(B1653,[1]Planilha1!$A$1:$B$34,2,FALSE),"Liberado")</f>
        <v>Liberado</v>
      </c>
    </row>
    <row r="1654" spans="1:21" s="21" customFormat="1" ht="20.100000000000001" customHeight="1" x14ac:dyDescent="0.2">
      <c r="A1654" s="12" t="s">
        <v>60</v>
      </c>
      <c r="B1654" s="18" t="s">
        <v>244</v>
      </c>
      <c r="C1654" s="12" t="s">
        <v>336</v>
      </c>
      <c r="D1654" s="12" t="s">
        <v>1285</v>
      </c>
      <c r="E1654" s="19" t="s">
        <v>5</v>
      </c>
      <c r="F1654" s="19" t="s">
        <v>2273</v>
      </c>
      <c r="G1654" s="19" t="s">
        <v>5064</v>
      </c>
      <c r="H1654" s="12" t="s">
        <v>2286</v>
      </c>
      <c r="I1654" s="20">
        <v>14228.76</v>
      </c>
      <c r="J1654" s="12" t="s">
        <v>2264</v>
      </c>
      <c r="K1654" s="12" t="s">
        <v>5065</v>
      </c>
      <c r="L1654" s="12" t="s">
        <v>8183</v>
      </c>
      <c r="M1654" s="12"/>
      <c r="N1654" s="12" t="s">
        <v>2438</v>
      </c>
      <c r="O1654" s="23">
        <v>0</v>
      </c>
      <c r="P1654" s="23">
        <v>0</v>
      </c>
      <c r="Q1654" s="23">
        <v>0</v>
      </c>
      <c r="R1654" s="24">
        <v>0</v>
      </c>
      <c r="S1654" s="25">
        <v>810.86</v>
      </c>
      <c r="U1654" s="22" t="str">
        <f>IFERROR(VLOOKUP(B1654,[1]Planilha1!$A$1:$B$34,2,FALSE),"Liberado")</f>
        <v>Liberado</v>
      </c>
    </row>
    <row r="1655" spans="1:21" s="21" customFormat="1" ht="20.100000000000001" customHeight="1" x14ac:dyDescent="0.2">
      <c r="A1655" s="12" t="s">
        <v>60</v>
      </c>
      <c r="B1655" s="18" t="s">
        <v>244</v>
      </c>
      <c r="C1655" s="12" t="s">
        <v>336</v>
      </c>
      <c r="D1655" s="12" t="s">
        <v>9751</v>
      </c>
      <c r="E1655" s="19" t="s">
        <v>5</v>
      </c>
      <c r="F1655" s="19" t="s">
        <v>2452</v>
      </c>
      <c r="G1655" s="19" t="s">
        <v>9752</v>
      </c>
      <c r="H1655" s="12" t="s">
        <v>5432</v>
      </c>
      <c r="I1655" s="20">
        <v>47873.56</v>
      </c>
      <c r="J1655" s="12" t="s">
        <v>2264</v>
      </c>
      <c r="K1655" s="12" t="s">
        <v>2446</v>
      </c>
      <c r="L1655" s="12" t="s">
        <v>7875</v>
      </c>
      <c r="M1655" s="12"/>
      <c r="N1655" s="12" t="s">
        <v>2768</v>
      </c>
      <c r="O1655" s="23">
        <v>0</v>
      </c>
      <c r="P1655" s="23">
        <v>8000</v>
      </c>
      <c r="Q1655" s="23">
        <v>0</v>
      </c>
      <c r="R1655" s="24">
        <v>0</v>
      </c>
      <c r="S1655" s="25">
        <v>160</v>
      </c>
      <c r="U1655" s="22" t="str">
        <f>IFERROR(VLOOKUP(B1655,[1]Planilha1!$A$1:$B$34,2,FALSE),"Liberado")</f>
        <v>Liberado</v>
      </c>
    </row>
    <row r="1656" spans="1:21" s="21" customFormat="1" ht="20.100000000000001" customHeight="1" x14ac:dyDescent="0.2">
      <c r="A1656" s="12" t="s">
        <v>60</v>
      </c>
      <c r="B1656" s="18" t="s">
        <v>244</v>
      </c>
      <c r="C1656" s="12" t="s">
        <v>756</v>
      </c>
      <c r="D1656" s="12" t="s">
        <v>1286</v>
      </c>
      <c r="E1656" s="19" t="s">
        <v>5</v>
      </c>
      <c r="F1656" s="19" t="s">
        <v>2644</v>
      </c>
      <c r="G1656" s="19" t="s">
        <v>5066</v>
      </c>
      <c r="H1656" s="12" t="s">
        <v>3163</v>
      </c>
      <c r="I1656" s="20">
        <v>15760</v>
      </c>
      <c r="J1656" s="12" t="s">
        <v>2276</v>
      </c>
      <c r="K1656" s="12" t="s">
        <v>5067</v>
      </c>
      <c r="L1656" s="12" t="s">
        <v>3648</v>
      </c>
      <c r="M1656" s="12"/>
      <c r="N1656" s="12" t="s">
        <v>5068</v>
      </c>
      <c r="O1656" s="23">
        <v>0</v>
      </c>
      <c r="P1656" s="23">
        <v>5000</v>
      </c>
      <c r="Q1656" s="23">
        <v>0</v>
      </c>
      <c r="R1656" s="24">
        <v>0</v>
      </c>
      <c r="S1656" s="25">
        <v>1000</v>
      </c>
      <c r="U1656" s="22" t="str">
        <f>IFERROR(VLOOKUP(B1656,[1]Planilha1!$A$1:$B$34,2,FALSE),"Liberado")</f>
        <v>Liberado</v>
      </c>
    </row>
    <row r="1657" spans="1:21" s="21" customFormat="1" ht="20.100000000000001" customHeight="1" x14ac:dyDescent="0.2">
      <c r="A1657" s="12" t="s">
        <v>60</v>
      </c>
      <c r="B1657" s="18" t="s">
        <v>244</v>
      </c>
      <c r="C1657" s="12" t="s">
        <v>756</v>
      </c>
      <c r="D1657" s="12" t="s">
        <v>7814</v>
      </c>
      <c r="E1657" s="19" t="s">
        <v>5</v>
      </c>
      <c r="F1657" s="19" t="s">
        <v>2244</v>
      </c>
      <c r="G1657" s="19" t="s">
        <v>9753</v>
      </c>
      <c r="H1657" s="12" t="s">
        <v>2286</v>
      </c>
      <c r="I1657" s="20">
        <v>10000</v>
      </c>
      <c r="J1657" s="12" t="s">
        <v>2264</v>
      </c>
      <c r="K1657" s="12" t="s">
        <v>9754</v>
      </c>
      <c r="L1657" s="12" t="s">
        <v>2334</v>
      </c>
      <c r="M1657" s="12"/>
      <c r="N1657" s="12" t="s">
        <v>2342</v>
      </c>
      <c r="O1657" s="23">
        <v>0</v>
      </c>
      <c r="P1657" s="23">
        <v>0</v>
      </c>
      <c r="Q1657" s="23">
        <v>0</v>
      </c>
      <c r="R1657" s="24">
        <v>0</v>
      </c>
      <c r="S1657" s="25">
        <v>256</v>
      </c>
      <c r="U1657" s="22" t="str">
        <f>IFERROR(VLOOKUP(B1657,[1]Planilha1!$A$1:$B$34,2,FALSE),"Liberado")</f>
        <v>Liberado</v>
      </c>
    </row>
    <row r="1658" spans="1:21" s="21" customFormat="1" ht="20.100000000000001" customHeight="1" x14ac:dyDescent="0.2">
      <c r="A1658" s="12" t="s">
        <v>60</v>
      </c>
      <c r="B1658" s="18" t="s">
        <v>244</v>
      </c>
      <c r="C1658" s="12" t="s">
        <v>759</v>
      </c>
      <c r="D1658" s="12" t="s">
        <v>1287</v>
      </c>
      <c r="E1658" s="19" t="s">
        <v>5</v>
      </c>
      <c r="F1658" s="19" t="s">
        <v>2244</v>
      </c>
      <c r="G1658" s="19" t="s">
        <v>5069</v>
      </c>
      <c r="H1658" s="12" t="s">
        <v>2378</v>
      </c>
      <c r="I1658" s="20">
        <v>18000</v>
      </c>
      <c r="J1658" s="12" t="s">
        <v>2276</v>
      </c>
      <c r="K1658" s="12" t="s">
        <v>2277</v>
      </c>
      <c r="L1658" s="12" t="s">
        <v>2380</v>
      </c>
      <c r="M1658" s="12"/>
      <c r="N1658" s="12" t="s">
        <v>2858</v>
      </c>
      <c r="O1658" s="23">
        <v>0</v>
      </c>
      <c r="P1658" s="23">
        <v>0</v>
      </c>
      <c r="Q1658" s="23">
        <v>0</v>
      </c>
      <c r="R1658" s="24">
        <v>0</v>
      </c>
      <c r="S1658" s="25">
        <v>1479.35</v>
      </c>
      <c r="U1658" s="22" t="str">
        <f>IFERROR(VLOOKUP(B1658,[1]Planilha1!$A$1:$B$34,2,FALSE),"Liberado")</f>
        <v>Liberado</v>
      </c>
    </row>
    <row r="1659" spans="1:21" s="21" customFormat="1" ht="20.100000000000001" customHeight="1" x14ac:dyDescent="0.2">
      <c r="A1659" s="12" t="s">
        <v>60</v>
      </c>
      <c r="B1659" s="18" t="s">
        <v>244</v>
      </c>
      <c r="C1659" s="12" t="s">
        <v>759</v>
      </c>
      <c r="D1659" s="12" t="s">
        <v>9755</v>
      </c>
      <c r="E1659" s="19" t="s">
        <v>5</v>
      </c>
      <c r="F1659" s="19" t="s">
        <v>10</v>
      </c>
      <c r="G1659" s="19" t="s">
        <v>9756</v>
      </c>
      <c r="H1659" s="12" t="s">
        <v>2378</v>
      </c>
      <c r="I1659" s="20">
        <v>21100.78</v>
      </c>
      <c r="J1659" s="12" t="s">
        <v>2264</v>
      </c>
      <c r="K1659" s="12" t="s">
        <v>8306</v>
      </c>
      <c r="L1659" s="12" t="s">
        <v>7961</v>
      </c>
      <c r="M1659" s="12" t="s">
        <v>9757</v>
      </c>
      <c r="N1659" s="12" t="s">
        <v>2438</v>
      </c>
      <c r="O1659" s="23">
        <v>0</v>
      </c>
      <c r="P1659" s="23">
        <v>8000</v>
      </c>
      <c r="Q1659" s="23">
        <v>0</v>
      </c>
      <c r="R1659" s="24">
        <v>0</v>
      </c>
      <c r="S1659" s="25">
        <v>0</v>
      </c>
      <c r="U1659" s="22" t="str">
        <f>IFERROR(VLOOKUP(B1659,[1]Planilha1!$A$1:$B$34,2,FALSE),"Liberado")</f>
        <v>Liberado</v>
      </c>
    </row>
    <row r="1660" spans="1:21" s="21" customFormat="1" ht="20.100000000000001" customHeight="1" x14ac:dyDescent="0.2">
      <c r="A1660" s="12" t="s">
        <v>60</v>
      </c>
      <c r="B1660" s="18" t="s">
        <v>244</v>
      </c>
      <c r="C1660" s="12" t="s">
        <v>1288</v>
      </c>
      <c r="D1660" s="12" t="s">
        <v>1289</v>
      </c>
      <c r="E1660" s="19" t="s">
        <v>5</v>
      </c>
      <c r="F1660" s="19" t="s">
        <v>2244</v>
      </c>
      <c r="G1660" s="19" t="s">
        <v>5070</v>
      </c>
      <c r="H1660" s="12" t="s">
        <v>2286</v>
      </c>
      <c r="I1660" s="20">
        <v>31520</v>
      </c>
      <c r="J1660" s="12" t="s">
        <v>2276</v>
      </c>
      <c r="K1660" s="12" t="s">
        <v>5071</v>
      </c>
      <c r="L1660" s="12" t="s">
        <v>8490</v>
      </c>
      <c r="M1660" s="12"/>
      <c r="N1660" s="12" t="s">
        <v>3216</v>
      </c>
      <c r="O1660" s="23">
        <v>3500</v>
      </c>
      <c r="P1660" s="23">
        <v>0</v>
      </c>
      <c r="Q1660" s="23">
        <v>0</v>
      </c>
      <c r="R1660" s="24">
        <v>0</v>
      </c>
      <c r="S1660" s="25">
        <v>1806</v>
      </c>
      <c r="U1660" s="22" t="str">
        <f>IFERROR(VLOOKUP(B1660,[1]Planilha1!$A$1:$B$34,2,FALSE),"Liberado")</f>
        <v>Liberado</v>
      </c>
    </row>
    <row r="1661" spans="1:21" s="21" customFormat="1" ht="20.100000000000001" customHeight="1" x14ac:dyDescent="0.2">
      <c r="A1661" s="12" t="s">
        <v>60</v>
      </c>
      <c r="B1661" s="18" t="s">
        <v>244</v>
      </c>
      <c r="C1661" s="12" t="s">
        <v>1288</v>
      </c>
      <c r="D1661" s="12" t="s">
        <v>1290</v>
      </c>
      <c r="E1661" s="19" t="s">
        <v>5</v>
      </c>
      <c r="F1661" s="19" t="s">
        <v>2244</v>
      </c>
      <c r="G1661" s="19" t="s">
        <v>5072</v>
      </c>
      <c r="H1661" s="12" t="s">
        <v>2286</v>
      </c>
      <c r="I1661" s="20">
        <v>31520</v>
      </c>
      <c r="J1661" s="12" t="s">
        <v>2276</v>
      </c>
      <c r="K1661" s="12" t="s">
        <v>5073</v>
      </c>
      <c r="L1661" s="12" t="s">
        <v>8183</v>
      </c>
      <c r="M1661" s="12"/>
      <c r="N1661" s="12" t="s">
        <v>5074</v>
      </c>
      <c r="O1661" s="23">
        <v>0</v>
      </c>
      <c r="P1661" s="23">
        <v>0</v>
      </c>
      <c r="Q1661" s="23">
        <v>0</v>
      </c>
      <c r="R1661" s="24">
        <v>0</v>
      </c>
      <c r="S1661" s="25">
        <v>1681.6</v>
      </c>
      <c r="U1661" s="22" t="str">
        <f>IFERROR(VLOOKUP(B1661,[1]Planilha1!$A$1:$B$34,2,FALSE),"Liberado")</f>
        <v>Liberado</v>
      </c>
    </row>
    <row r="1662" spans="1:21" s="21" customFormat="1" ht="20.100000000000001" customHeight="1" x14ac:dyDescent="0.2">
      <c r="A1662" s="12" t="s">
        <v>60</v>
      </c>
      <c r="B1662" s="18" t="s">
        <v>244</v>
      </c>
      <c r="C1662" s="12" t="s">
        <v>1288</v>
      </c>
      <c r="D1662" s="12" t="s">
        <v>9758</v>
      </c>
      <c r="E1662" s="19" t="s">
        <v>5</v>
      </c>
      <c r="F1662" s="19" t="s">
        <v>2273</v>
      </c>
      <c r="G1662" s="19" t="s">
        <v>9759</v>
      </c>
      <c r="H1662" s="12" t="s">
        <v>2286</v>
      </c>
      <c r="I1662" s="20">
        <v>15000</v>
      </c>
      <c r="J1662" s="12" t="s">
        <v>2264</v>
      </c>
      <c r="K1662" s="12" t="s">
        <v>9760</v>
      </c>
      <c r="L1662" s="12" t="s">
        <v>7976</v>
      </c>
      <c r="M1662" s="12"/>
      <c r="N1662" s="12" t="s">
        <v>2438</v>
      </c>
      <c r="O1662" s="23">
        <v>0</v>
      </c>
      <c r="P1662" s="23">
        <v>10000</v>
      </c>
      <c r="Q1662" s="23">
        <v>0</v>
      </c>
      <c r="R1662" s="24">
        <v>0</v>
      </c>
      <c r="S1662" s="25">
        <v>160</v>
      </c>
      <c r="U1662" s="22" t="str">
        <f>IFERROR(VLOOKUP(B1662,[1]Planilha1!$A$1:$B$34,2,FALSE),"Liberado")</f>
        <v>Liberado</v>
      </c>
    </row>
    <row r="1663" spans="1:21" s="21" customFormat="1" ht="20.100000000000001" customHeight="1" x14ac:dyDescent="0.2">
      <c r="A1663" s="12" t="s">
        <v>60</v>
      </c>
      <c r="B1663" s="18" t="s">
        <v>244</v>
      </c>
      <c r="C1663" s="12" t="s">
        <v>1288</v>
      </c>
      <c r="D1663" s="12" t="s">
        <v>9761</v>
      </c>
      <c r="E1663" s="19" t="s">
        <v>5</v>
      </c>
      <c r="F1663" s="19" t="s">
        <v>2355</v>
      </c>
      <c r="G1663" s="19" t="s">
        <v>9762</v>
      </c>
      <c r="H1663" s="12" t="s">
        <v>2378</v>
      </c>
      <c r="I1663" s="20">
        <v>15217</v>
      </c>
      <c r="J1663" s="12" t="s">
        <v>2264</v>
      </c>
      <c r="K1663" s="12" t="s">
        <v>9763</v>
      </c>
      <c r="L1663" s="12" t="s">
        <v>2288</v>
      </c>
      <c r="M1663" s="12"/>
      <c r="N1663" s="12" t="s">
        <v>2438</v>
      </c>
      <c r="O1663" s="23">
        <v>0</v>
      </c>
      <c r="P1663" s="23">
        <v>10000</v>
      </c>
      <c r="Q1663" s="23">
        <v>0</v>
      </c>
      <c r="R1663" s="24">
        <v>0</v>
      </c>
      <c r="S1663" s="25">
        <v>96</v>
      </c>
      <c r="U1663" s="22" t="str">
        <f>IFERROR(VLOOKUP(B1663,[1]Planilha1!$A$1:$B$34,2,FALSE),"Liberado")</f>
        <v>Liberado</v>
      </c>
    </row>
    <row r="1664" spans="1:21" s="21" customFormat="1" ht="20.100000000000001" customHeight="1" x14ac:dyDescent="0.2">
      <c r="A1664" s="12" t="s">
        <v>60</v>
      </c>
      <c r="B1664" s="18" t="s">
        <v>244</v>
      </c>
      <c r="C1664" s="12" t="s">
        <v>1291</v>
      </c>
      <c r="D1664" s="12" t="s">
        <v>1292</v>
      </c>
      <c r="E1664" s="19" t="s">
        <v>5</v>
      </c>
      <c r="F1664" s="19" t="s">
        <v>2255</v>
      </c>
      <c r="G1664" s="19" t="s">
        <v>5075</v>
      </c>
      <c r="H1664" s="12" t="s">
        <v>2751</v>
      </c>
      <c r="I1664" s="20">
        <v>21655.42</v>
      </c>
      <c r="J1664" s="12" t="s">
        <v>2276</v>
      </c>
      <c r="K1664" s="12" t="s">
        <v>5076</v>
      </c>
      <c r="L1664" s="12" t="s">
        <v>8490</v>
      </c>
      <c r="M1664" s="12"/>
      <c r="N1664" s="12" t="s">
        <v>5077</v>
      </c>
      <c r="O1664" s="23">
        <v>0</v>
      </c>
      <c r="P1664" s="23">
        <v>0</v>
      </c>
      <c r="Q1664" s="23">
        <v>0</v>
      </c>
      <c r="R1664" s="24">
        <v>0</v>
      </c>
      <c r="S1664" s="25">
        <v>1048.5</v>
      </c>
      <c r="U1664" s="22" t="str">
        <f>IFERROR(VLOOKUP(B1664,[1]Planilha1!$A$1:$B$34,2,FALSE),"Liberado")</f>
        <v>Liberado</v>
      </c>
    </row>
    <row r="1665" spans="1:21" s="21" customFormat="1" ht="20.100000000000001" customHeight="1" x14ac:dyDescent="0.2">
      <c r="A1665" s="12" t="s">
        <v>60</v>
      </c>
      <c r="B1665" s="18" t="s">
        <v>244</v>
      </c>
      <c r="C1665" s="12" t="s">
        <v>1291</v>
      </c>
      <c r="D1665" s="12" t="s">
        <v>1293</v>
      </c>
      <c r="E1665" s="19" t="s">
        <v>5</v>
      </c>
      <c r="F1665" s="19" t="s">
        <v>2244</v>
      </c>
      <c r="G1665" s="19" t="s">
        <v>5078</v>
      </c>
      <c r="H1665" s="12" t="s">
        <v>2751</v>
      </c>
      <c r="I1665" s="20">
        <v>11029</v>
      </c>
      <c r="J1665" s="12" t="s">
        <v>2264</v>
      </c>
      <c r="K1665" s="12" t="s">
        <v>5079</v>
      </c>
      <c r="L1665" s="12" t="s">
        <v>7976</v>
      </c>
      <c r="M1665" s="12"/>
      <c r="N1665" s="12" t="s">
        <v>2342</v>
      </c>
      <c r="O1665" s="23">
        <v>8000</v>
      </c>
      <c r="P1665" s="23">
        <v>0</v>
      </c>
      <c r="Q1665" s="23">
        <v>0</v>
      </c>
      <c r="R1665" s="24">
        <v>0</v>
      </c>
      <c r="S1665" s="25">
        <v>448</v>
      </c>
      <c r="U1665" s="22" t="str">
        <f>IFERROR(VLOOKUP(B1665,[1]Planilha1!$A$1:$B$34,2,FALSE),"Liberado")</f>
        <v>Liberado</v>
      </c>
    </row>
    <row r="1666" spans="1:21" s="21" customFormat="1" ht="20.100000000000001" customHeight="1" x14ac:dyDescent="0.2">
      <c r="A1666" s="12" t="s">
        <v>60</v>
      </c>
      <c r="B1666" s="18" t="s">
        <v>244</v>
      </c>
      <c r="C1666" s="12" t="s">
        <v>1291</v>
      </c>
      <c r="D1666" s="12" t="s">
        <v>9764</v>
      </c>
      <c r="E1666" s="19" t="s">
        <v>5</v>
      </c>
      <c r="F1666" s="19" t="s">
        <v>2244</v>
      </c>
      <c r="G1666" s="19" t="s">
        <v>9765</v>
      </c>
      <c r="H1666" s="12" t="s">
        <v>2751</v>
      </c>
      <c r="I1666" s="20">
        <v>8000</v>
      </c>
      <c r="J1666" s="12" t="s">
        <v>2276</v>
      </c>
      <c r="K1666" s="12" t="s">
        <v>9766</v>
      </c>
      <c r="L1666" s="12" t="s">
        <v>2677</v>
      </c>
      <c r="M1666" s="12"/>
      <c r="N1666" s="12" t="s">
        <v>3216</v>
      </c>
      <c r="O1666" s="23">
        <v>0</v>
      </c>
      <c r="P1666" s="23">
        <v>0</v>
      </c>
      <c r="Q1666" s="23">
        <v>0</v>
      </c>
      <c r="R1666" s="24">
        <v>0</v>
      </c>
      <c r="S1666" s="25">
        <v>605.9</v>
      </c>
      <c r="U1666" s="22" t="str">
        <f>IFERROR(VLOOKUP(B1666,[1]Planilha1!$A$1:$B$34,2,FALSE),"Liberado")</f>
        <v>Liberado</v>
      </c>
    </row>
    <row r="1667" spans="1:21" s="21" customFormat="1" ht="20.100000000000001" customHeight="1" x14ac:dyDescent="0.2">
      <c r="A1667" s="12" t="s">
        <v>60</v>
      </c>
      <c r="B1667" s="18" t="s">
        <v>244</v>
      </c>
      <c r="C1667" s="12" t="s">
        <v>1291</v>
      </c>
      <c r="D1667" s="12" t="s">
        <v>1294</v>
      </c>
      <c r="E1667" s="19" t="s">
        <v>5</v>
      </c>
      <c r="F1667" s="19" t="s">
        <v>5080</v>
      </c>
      <c r="G1667" s="19" t="s">
        <v>5081</v>
      </c>
      <c r="H1667" s="12" t="s">
        <v>5082</v>
      </c>
      <c r="I1667" s="20">
        <v>77466.080000000002</v>
      </c>
      <c r="J1667" s="12" t="s">
        <v>2264</v>
      </c>
      <c r="K1667" s="12" t="s">
        <v>5083</v>
      </c>
      <c r="L1667" s="12" t="s">
        <v>2249</v>
      </c>
      <c r="M1667" s="12"/>
      <c r="N1667" s="12" t="s">
        <v>2438</v>
      </c>
      <c r="O1667" s="23">
        <v>0</v>
      </c>
      <c r="P1667" s="23">
        <v>10000</v>
      </c>
      <c r="Q1667" s="23">
        <v>0</v>
      </c>
      <c r="R1667" s="24">
        <v>0</v>
      </c>
      <c r="S1667" s="25">
        <v>560</v>
      </c>
      <c r="U1667" s="22" t="str">
        <f>IFERROR(VLOOKUP(B1667,[1]Planilha1!$A$1:$B$34,2,FALSE),"Liberado")</f>
        <v>Liberado</v>
      </c>
    </row>
    <row r="1668" spans="1:21" s="21" customFormat="1" ht="20.100000000000001" customHeight="1" x14ac:dyDescent="0.2">
      <c r="A1668" s="12" t="s">
        <v>60</v>
      </c>
      <c r="B1668" s="18" t="s">
        <v>244</v>
      </c>
      <c r="C1668" s="12" t="s">
        <v>1291</v>
      </c>
      <c r="D1668" s="12" t="s">
        <v>1295</v>
      </c>
      <c r="E1668" s="19" t="s">
        <v>5</v>
      </c>
      <c r="F1668" s="19" t="s">
        <v>2244</v>
      </c>
      <c r="G1668" s="19" t="s">
        <v>5084</v>
      </c>
      <c r="H1668" s="12" t="s">
        <v>2751</v>
      </c>
      <c r="I1668" s="20">
        <v>18000</v>
      </c>
      <c r="J1668" s="12" t="s">
        <v>2264</v>
      </c>
      <c r="K1668" s="12" t="s">
        <v>5085</v>
      </c>
      <c r="L1668" s="12" t="s">
        <v>7976</v>
      </c>
      <c r="M1668" s="12"/>
      <c r="N1668" s="12" t="s">
        <v>5086</v>
      </c>
      <c r="O1668" s="23">
        <v>0</v>
      </c>
      <c r="P1668" s="23">
        <v>5000</v>
      </c>
      <c r="Q1668" s="23">
        <v>0</v>
      </c>
      <c r="R1668" s="24">
        <v>0</v>
      </c>
      <c r="S1668" s="25">
        <v>448</v>
      </c>
      <c r="U1668" s="22" t="str">
        <f>IFERROR(VLOOKUP(B1668,[1]Planilha1!$A$1:$B$34,2,FALSE),"Liberado")</f>
        <v>Liberado</v>
      </c>
    </row>
    <row r="1669" spans="1:21" s="21" customFormat="1" ht="20.100000000000001" customHeight="1" x14ac:dyDescent="0.2">
      <c r="A1669" s="12" t="s">
        <v>60</v>
      </c>
      <c r="B1669" s="18" t="s">
        <v>244</v>
      </c>
      <c r="C1669" s="12" t="s">
        <v>1291</v>
      </c>
      <c r="D1669" s="12" t="s">
        <v>1296</v>
      </c>
      <c r="E1669" s="19" t="s">
        <v>5</v>
      </c>
      <c r="F1669" s="19" t="s">
        <v>2273</v>
      </c>
      <c r="G1669" s="19" t="s">
        <v>5087</v>
      </c>
      <c r="H1669" s="12" t="s">
        <v>2751</v>
      </c>
      <c r="I1669" s="20">
        <v>8800</v>
      </c>
      <c r="J1669" s="12" t="s">
        <v>2264</v>
      </c>
      <c r="K1669" s="12" t="s">
        <v>5088</v>
      </c>
      <c r="L1669" s="12" t="s">
        <v>2334</v>
      </c>
      <c r="M1669" s="12"/>
      <c r="N1669" s="12" t="s">
        <v>2342</v>
      </c>
      <c r="O1669" s="23">
        <v>3000</v>
      </c>
      <c r="P1669" s="23">
        <v>0</v>
      </c>
      <c r="Q1669" s="23">
        <v>0</v>
      </c>
      <c r="R1669" s="24">
        <v>0</v>
      </c>
      <c r="S1669" s="25">
        <v>384</v>
      </c>
      <c r="U1669" s="22" t="str">
        <f>IFERROR(VLOOKUP(B1669,[1]Planilha1!$A$1:$B$34,2,FALSE),"Liberado")</f>
        <v>Liberado</v>
      </c>
    </row>
    <row r="1670" spans="1:21" s="21" customFormat="1" ht="20.100000000000001" customHeight="1" x14ac:dyDescent="0.2">
      <c r="A1670" s="12" t="s">
        <v>60</v>
      </c>
      <c r="B1670" s="18" t="s">
        <v>244</v>
      </c>
      <c r="C1670" s="12" t="s">
        <v>1291</v>
      </c>
      <c r="D1670" s="12" t="s">
        <v>7811</v>
      </c>
      <c r="E1670" s="19" t="s">
        <v>5</v>
      </c>
      <c r="F1670" s="19" t="s">
        <v>2273</v>
      </c>
      <c r="G1670" s="19" t="s">
        <v>9767</v>
      </c>
      <c r="H1670" s="12" t="s">
        <v>2751</v>
      </c>
      <c r="I1670" s="20">
        <v>15239.6</v>
      </c>
      <c r="J1670" s="12" t="s">
        <v>2264</v>
      </c>
      <c r="K1670" s="12" t="s">
        <v>9768</v>
      </c>
      <c r="L1670" s="12" t="s">
        <v>2334</v>
      </c>
      <c r="M1670" s="12"/>
      <c r="N1670" s="12" t="s">
        <v>2342</v>
      </c>
      <c r="O1670" s="23">
        <v>3000</v>
      </c>
      <c r="P1670" s="23">
        <v>0</v>
      </c>
      <c r="Q1670" s="23">
        <v>0</v>
      </c>
      <c r="R1670" s="24">
        <v>0</v>
      </c>
      <c r="S1670" s="25">
        <v>256</v>
      </c>
      <c r="U1670" s="22" t="str">
        <f>IFERROR(VLOOKUP(B1670,[1]Planilha1!$A$1:$B$34,2,FALSE),"Liberado")</f>
        <v>Liberado</v>
      </c>
    </row>
    <row r="1671" spans="1:21" s="21" customFormat="1" ht="20.100000000000001" customHeight="1" x14ac:dyDescent="0.2">
      <c r="A1671" s="12" t="s">
        <v>60</v>
      </c>
      <c r="B1671" s="18" t="s">
        <v>244</v>
      </c>
      <c r="C1671" s="12" t="s">
        <v>1291</v>
      </c>
      <c r="D1671" s="12" t="s">
        <v>7811</v>
      </c>
      <c r="E1671" s="19" t="s">
        <v>5</v>
      </c>
      <c r="F1671" s="19" t="s">
        <v>2273</v>
      </c>
      <c r="G1671" s="19" t="s">
        <v>9769</v>
      </c>
      <c r="H1671" s="12" t="s">
        <v>2751</v>
      </c>
      <c r="I1671" s="20">
        <v>15070</v>
      </c>
      <c r="J1671" s="12" t="s">
        <v>2264</v>
      </c>
      <c r="K1671" s="12" t="s">
        <v>2446</v>
      </c>
      <c r="L1671" s="12" t="s">
        <v>2249</v>
      </c>
      <c r="M1671" s="12"/>
      <c r="N1671" s="12" t="s">
        <v>2321</v>
      </c>
      <c r="O1671" s="23">
        <v>0</v>
      </c>
      <c r="P1671" s="23">
        <v>8000</v>
      </c>
      <c r="Q1671" s="23">
        <v>0</v>
      </c>
      <c r="R1671" s="24">
        <v>0</v>
      </c>
      <c r="S1671" s="25">
        <v>192</v>
      </c>
      <c r="U1671" s="22" t="str">
        <f>IFERROR(VLOOKUP(B1671,[1]Planilha1!$A$1:$B$34,2,FALSE),"Liberado")</f>
        <v>Liberado</v>
      </c>
    </row>
    <row r="1672" spans="1:21" s="21" customFormat="1" ht="20.100000000000001" customHeight="1" x14ac:dyDescent="0.2">
      <c r="A1672" s="12" t="s">
        <v>60</v>
      </c>
      <c r="B1672" s="18" t="s">
        <v>244</v>
      </c>
      <c r="C1672" s="12" t="s">
        <v>1949</v>
      </c>
      <c r="D1672" s="12" t="s">
        <v>9770</v>
      </c>
      <c r="E1672" s="19" t="s">
        <v>5</v>
      </c>
      <c r="F1672" s="19" t="s">
        <v>2434</v>
      </c>
      <c r="G1672" s="19" t="s">
        <v>9771</v>
      </c>
      <c r="H1672" s="12" t="s">
        <v>9772</v>
      </c>
      <c r="I1672" s="20">
        <v>10000</v>
      </c>
      <c r="J1672" s="12" t="s">
        <v>2264</v>
      </c>
      <c r="K1672" s="12" t="s">
        <v>9773</v>
      </c>
      <c r="L1672" s="12" t="s">
        <v>7875</v>
      </c>
      <c r="M1672" s="12"/>
      <c r="N1672" s="12" t="s">
        <v>2438</v>
      </c>
      <c r="O1672" s="23">
        <v>0</v>
      </c>
      <c r="P1672" s="23">
        <v>0</v>
      </c>
      <c r="Q1672" s="23">
        <v>0</v>
      </c>
      <c r="R1672" s="24">
        <v>0</v>
      </c>
      <c r="S1672" s="25">
        <v>80</v>
      </c>
      <c r="U1672" s="22" t="str">
        <f>IFERROR(VLOOKUP(B1672,[1]Planilha1!$A$1:$B$34,2,FALSE),"Liberado")</f>
        <v>Liberado</v>
      </c>
    </row>
    <row r="1673" spans="1:21" s="21" customFormat="1" ht="20.100000000000001" customHeight="1" x14ac:dyDescent="0.2">
      <c r="A1673" s="12" t="s">
        <v>60</v>
      </c>
      <c r="B1673" s="18" t="s">
        <v>244</v>
      </c>
      <c r="C1673" s="12" t="s">
        <v>1122</v>
      </c>
      <c r="D1673" s="12" t="s">
        <v>9774</v>
      </c>
      <c r="E1673" s="19" t="s">
        <v>5</v>
      </c>
      <c r="F1673" s="19" t="s">
        <v>2273</v>
      </c>
      <c r="G1673" s="19" t="s">
        <v>9775</v>
      </c>
      <c r="H1673" s="12" t="s">
        <v>5090</v>
      </c>
      <c r="I1673" s="20">
        <v>5000</v>
      </c>
      <c r="J1673" s="12" t="s">
        <v>2264</v>
      </c>
      <c r="K1673" s="12" t="s">
        <v>9776</v>
      </c>
      <c r="L1673" s="12" t="s">
        <v>2249</v>
      </c>
      <c r="M1673" s="12"/>
      <c r="N1673" s="12" t="s">
        <v>2438</v>
      </c>
      <c r="O1673" s="23">
        <v>0</v>
      </c>
      <c r="P1673" s="23">
        <v>8000</v>
      </c>
      <c r="Q1673" s="23">
        <v>0</v>
      </c>
      <c r="R1673" s="24">
        <v>0</v>
      </c>
      <c r="S1673" s="25">
        <v>224</v>
      </c>
      <c r="U1673" s="22" t="str">
        <f>IFERROR(VLOOKUP(B1673,[1]Planilha1!$A$1:$B$34,2,FALSE),"Liberado")</f>
        <v>Liberado</v>
      </c>
    </row>
    <row r="1674" spans="1:21" s="21" customFormat="1" ht="20.100000000000001" customHeight="1" x14ac:dyDescent="0.2">
      <c r="A1674" s="12" t="s">
        <v>60</v>
      </c>
      <c r="B1674" s="18" t="s">
        <v>244</v>
      </c>
      <c r="C1674" s="12" t="s">
        <v>1122</v>
      </c>
      <c r="D1674" s="12" t="s">
        <v>9777</v>
      </c>
      <c r="E1674" s="19" t="s">
        <v>5</v>
      </c>
      <c r="F1674" s="19" t="s">
        <v>2308</v>
      </c>
      <c r="G1674" s="19" t="s">
        <v>9778</v>
      </c>
      <c r="H1674" s="12" t="s">
        <v>5090</v>
      </c>
      <c r="I1674" s="20">
        <v>5000</v>
      </c>
      <c r="J1674" s="12" t="s">
        <v>2264</v>
      </c>
      <c r="K1674" s="12" t="s">
        <v>9779</v>
      </c>
      <c r="L1674" s="12" t="s">
        <v>2249</v>
      </c>
      <c r="M1674" s="12"/>
      <c r="N1674" s="12" t="s">
        <v>2321</v>
      </c>
      <c r="O1674" s="23">
        <v>0</v>
      </c>
      <c r="P1674" s="23">
        <v>8000</v>
      </c>
      <c r="Q1674" s="23">
        <v>0</v>
      </c>
      <c r="R1674" s="24">
        <v>0</v>
      </c>
      <c r="S1674" s="25">
        <v>192</v>
      </c>
      <c r="U1674" s="22" t="str">
        <f>IFERROR(VLOOKUP(B1674,[1]Planilha1!$A$1:$B$34,2,FALSE),"Liberado")</f>
        <v>Liberado</v>
      </c>
    </row>
    <row r="1675" spans="1:21" s="21" customFormat="1" ht="20.100000000000001" customHeight="1" x14ac:dyDescent="0.2">
      <c r="A1675" s="12" t="s">
        <v>60</v>
      </c>
      <c r="B1675" s="18" t="s">
        <v>244</v>
      </c>
      <c r="C1675" s="12" t="s">
        <v>1122</v>
      </c>
      <c r="D1675" s="12" t="s">
        <v>1297</v>
      </c>
      <c r="E1675" s="19" t="s">
        <v>5</v>
      </c>
      <c r="F1675" s="19" t="s">
        <v>10</v>
      </c>
      <c r="G1675" s="19" t="s">
        <v>5089</v>
      </c>
      <c r="H1675" s="12" t="s">
        <v>5090</v>
      </c>
      <c r="I1675" s="20">
        <v>3288.71</v>
      </c>
      <c r="J1675" s="12" t="s">
        <v>2264</v>
      </c>
      <c r="K1675" s="12" t="s">
        <v>5091</v>
      </c>
      <c r="L1675" s="12" t="s">
        <v>7881</v>
      </c>
      <c r="M1675" s="12"/>
      <c r="N1675" s="12" t="s">
        <v>2595</v>
      </c>
      <c r="O1675" s="23">
        <v>0</v>
      </c>
      <c r="P1675" s="23">
        <v>8000</v>
      </c>
      <c r="Q1675" s="23">
        <v>0</v>
      </c>
      <c r="R1675" s="24">
        <v>0</v>
      </c>
      <c r="S1675" s="25">
        <v>192</v>
      </c>
      <c r="U1675" s="22" t="str">
        <f>IFERROR(VLOOKUP(B1675,[1]Planilha1!$A$1:$B$34,2,FALSE),"Liberado")</f>
        <v>Liberado</v>
      </c>
    </row>
    <row r="1676" spans="1:21" s="21" customFormat="1" ht="20.100000000000001" customHeight="1" x14ac:dyDescent="0.2">
      <c r="A1676" s="12" t="s">
        <v>60</v>
      </c>
      <c r="B1676" s="18" t="s">
        <v>244</v>
      </c>
      <c r="C1676" s="12" t="s">
        <v>1122</v>
      </c>
      <c r="D1676" s="12" t="s">
        <v>7807</v>
      </c>
      <c r="E1676" s="19" t="s">
        <v>5</v>
      </c>
      <c r="F1676" s="19" t="s">
        <v>2308</v>
      </c>
      <c r="G1676" s="19" t="s">
        <v>9780</v>
      </c>
      <c r="H1676" s="12" t="s">
        <v>5090</v>
      </c>
      <c r="I1676" s="20">
        <v>5000</v>
      </c>
      <c r="J1676" s="12" t="s">
        <v>2264</v>
      </c>
      <c r="K1676" s="12" t="s">
        <v>9779</v>
      </c>
      <c r="L1676" s="12" t="s">
        <v>2249</v>
      </c>
      <c r="M1676" s="12"/>
      <c r="N1676" s="12" t="s">
        <v>2321</v>
      </c>
      <c r="O1676" s="23">
        <v>0</v>
      </c>
      <c r="P1676" s="23">
        <v>8000</v>
      </c>
      <c r="Q1676" s="23">
        <v>0</v>
      </c>
      <c r="R1676" s="24">
        <v>0</v>
      </c>
      <c r="S1676" s="25">
        <v>192</v>
      </c>
      <c r="U1676" s="22" t="str">
        <f>IFERROR(VLOOKUP(B1676,[1]Planilha1!$A$1:$B$34,2,FALSE),"Liberado")</f>
        <v>Liberado</v>
      </c>
    </row>
    <row r="1677" spans="1:21" s="21" customFormat="1" ht="20.100000000000001" customHeight="1" x14ac:dyDescent="0.2">
      <c r="A1677" s="12" t="s">
        <v>60</v>
      </c>
      <c r="B1677" s="18" t="s">
        <v>244</v>
      </c>
      <c r="C1677" s="12" t="s">
        <v>1122</v>
      </c>
      <c r="D1677" s="12" t="s">
        <v>9781</v>
      </c>
      <c r="E1677" s="19" t="s">
        <v>5</v>
      </c>
      <c r="F1677" s="19" t="s">
        <v>2308</v>
      </c>
      <c r="G1677" s="19" t="s">
        <v>9782</v>
      </c>
      <c r="H1677" s="12" t="s">
        <v>5090</v>
      </c>
      <c r="I1677" s="20">
        <v>5000</v>
      </c>
      <c r="J1677" s="12" t="s">
        <v>2264</v>
      </c>
      <c r="K1677" s="12" t="s">
        <v>9779</v>
      </c>
      <c r="L1677" s="12" t="s">
        <v>2249</v>
      </c>
      <c r="M1677" s="12"/>
      <c r="N1677" s="12" t="s">
        <v>2321</v>
      </c>
      <c r="O1677" s="23">
        <v>0</v>
      </c>
      <c r="P1677" s="23">
        <v>8000</v>
      </c>
      <c r="Q1677" s="23">
        <v>0</v>
      </c>
      <c r="R1677" s="24">
        <v>0</v>
      </c>
      <c r="S1677" s="25">
        <v>64</v>
      </c>
      <c r="U1677" s="22" t="str">
        <f>IFERROR(VLOOKUP(B1677,[1]Planilha1!$A$1:$B$34,2,FALSE),"Liberado")</f>
        <v>Liberado</v>
      </c>
    </row>
    <row r="1678" spans="1:21" s="21" customFormat="1" ht="20.100000000000001" customHeight="1" x14ac:dyDescent="0.2">
      <c r="A1678" s="12" t="s">
        <v>60</v>
      </c>
      <c r="B1678" s="18" t="s">
        <v>244</v>
      </c>
      <c r="C1678" s="12" t="s">
        <v>1122</v>
      </c>
      <c r="D1678" s="12" t="s">
        <v>9783</v>
      </c>
      <c r="E1678" s="19" t="s">
        <v>5</v>
      </c>
      <c r="F1678" s="19" t="s">
        <v>2308</v>
      </c>
      <c r="G1678" s="19" t="s">
        <v>9784</v>
      </c>
      <c r="H1678" s="12" t="s">
        <v>5090</v>
      </c>
      <c r="I1678" s="20">
        <v>5000</v>
      </c>
      <c r="J1678" s="12" t="s">
        <v>2264</v>
      </c>
      <c r="K1678" s="12" t="s">
        <v>9779</v>
      </c>
      <c r="L1678" s="12" t="s">
        <v>2249</v>
      </c>
      <c r="M1678" s="12"/>
      <c r="N1678" s="12" t="s">
        <v>2321</v>
      </c>
      <c r="O1678" s="23">
        <v>0</v>
      </c>
      <c r="P1678" s="23">
        <v>8000</v>
      </c>
      <c r="Q1678" s="23">
        <v>0</v>
      </c>
      <c r="R1678" s="24">
        <v>0</v>
      </c>
      <c r="S1678" s="25">
        <v>192</v>
      </c>
      <c r="U1678" s="22" t="str">
        <f>IFERROR(VLOOKUP(B1678,[1]Planilha1!$A$1:$B$34,2,FALSE),"Liberado")</f>
        <v>Liberado</v>
      </c>
    </row>
    <row r="1679" spans="1:21" s="21" customFormat="1" ht="20.100000000000001" customHeight="1" x14ac:dyDescent="0.2">
      <c r="A1679" s="12" t="s">
        <v>60</v>
      </c>
      <c r="B1679" s="18" t="s">
        <v>244</v>
      </c>
      <c r="C1679" s="12" t="s">
        <v>1122</v>
      </c>
      <c r="D1679" s="12" t="s">
        <v>9785</v>
      </c>
      <c r="E1679" s="19" t="s">
        <v>5</v>
      </c>
      <c r="F1679" s="19" t="s">
        <v>2308</v>
      </c>
      <c r="G1679" s="19" t="s">
        <v>9786</v>
      </c>
      <c r="H1679" s="12" t="s">
        <v>5090</v>
      </c>
      <c r="I1679" s="20">
        <v>5000</v>
      </c>
      <c r="J1679" s="12" t="s">
        <v>2264</v>
      </c>
      <c r="K1679" s="12" t="s">
        <v>9779</v>
      </c>
      <c r="L1679" s="12" t="s">
        <v>2249</v>
      </c>
      <c r="M1679" s="12"/>
      <c r="N1679" s="12" t="s">
        <v>2321</v>
      </c>
      <c r="O1679" s="23">
        <v>0</v>
      </c>
      <c r="P1679" s="23">
        <v>8000</v>
      </c>
      <c r="Q1679" s="23">
        <v>0</v>
      </c>
      <c r="R1679" s="24">
        <v>0</v>
      </c>
      <c r="S1679" s="25">
        <v>192</v>
      </c>
      <c r="U1679" s="22" t="str">
        <f>IFERROR(VLOOKUP(B1679,[1]Planilha1!$A$1:$B$34,2,FALSE),"Liberado")</f>
        <v>Liberado</v>
      </c>
    </row>
    <row r="1680" spans="1:21" s="21" customFormat="1" ht="20.100000000000001" customHeight="1" x14ac:dyDescent="0.2">
      <c r="A1680" s="12" t="s">
        <v>60</v>
      </c>
      <c r="B1680" s="18" t="s">
        <v>244</v>
      </c>
      <c r="C1680" s="12" t="s">
        <v>1122</v>
      </c>
      <c r="D1680" s="12" t="s">
        <v>9787</v>
      </c>
      <c r="E1680" s="19" t="s">
        <v>5</v>
      </c>
      <c r="F1680" s="19" t="s">
        <v>7761</v>
      </c>
      <c r="G1680" s="19" t="s">
        <v>9788</v>
      </c>
      <c r="H1680" s="12" t="s">
        <v>5090</v>
      </c>
      <c r="I1680" s="20">
        <v>5393.36</v>
      </c>
      <c r="J1680" s="12" t="s">
        <v>2264</v>
      </c>
      <c r="K1680" s="12" t="s">
        <v>9789</v>
      </c>
      <c r="L1680" s="12" t="s">
        <v>2288</v>
      </c>
      <c r="M1680" s="12"/>
      <c r="N1680" s="12" t="s">
        <v>2438</v>
      </c>
      <c r="O1680" s="23">
        <v>0</v>
      </c>
      <c r="P1680" s="23">
        <v>6000</v>
      </c>
      <c r="Q1680" s="23">
        <v>0</v>
      </c>
      <c r="R1680" s="24">
        <v>0</v>
      </c>
      <c r="S1680" s="25">
        <v>96</v>
      </c>
      <c r="U1680" s="22" t="str">
        <f>IFERROR(VLOOKUP(B1680,[1]Planilha1!$A$1:$B$34,2,FALSE),"Liberado")</f>
        <v>Liberado</v>
      </c>
    </row>
    <row r="1681" spans="1:21" s="21" customFormat="1" ht="20.100000000000001" customHeight="1" x14ac:dyDescent="0.2">
      <c r="A1681" s="12" t="s">
        <v>60</v>
      </c>
      <c r="B1681" s="18" t="s">
        <v>244</v>
      </c>
      <c r="C1681" s="12" t="s">
        <v>1122</v>
      </c>
      <c r="D1681" s="12" t="s">
        <v>9787</v>
      </c>
      <c r="E1681" s="19" t="s">
        <v>5</v>
      </c>
      <c r="F1681" s="19" t="s">
        <v>7761</v>
      </c>
      <c r="G1681" s="19" t="s">
        <v>9790</v>
      </c>
      <c r="H1681" s="12" t="s">
        <v>5090</v>
      </c>
      <c r="I1681" s="20">
        <v>7752.32</v>
      </c>
      <c r="J1681" s="12" t="s">
        <v>2264</v>
      </c>
      <c r="K1681" s="12" t="s">
        <v>9791</v>
      </c>
      <c r="L1681" s="12" t="s">
        <v>2288</v>
      </c>
      <c r="M1681" s="12"/>
      <c r="N1681" s="12" t="s">
        <v>2438</v>
      </c>
      <c r="O1681" s="23">
        <v>0</v>
      </c>
      <c r="P1681" s="23">
        <v>6000</v>
      </c>
      <c r="Q1681" s="23">
        <v>0</v>
      </c>
      <c r="R1681" s="24">
        <v>0</v>
      </c>
      <c r="S1681" s="25">
        <v>96</v>
      </c>
      <c r="U1681" s="22" t="str">
        <f>IFERROR(VLOOKUP(B1681,[1]Planilha1!$A$1:$B$34,2,FALSE),"Liberado")</f>
        <v>Liberado</v>
      </c>
    </row>
    <row r="1682" spans="1:21" s="21" customFormat="1" ht="20.100000000000001" customHeight="1" x14ac:dyDescent="0.2">
      <c r="A1682" s="12" t="s">
        <v>60</v>
      </c>
      <c r="B1682" s="18" t="s">
        <v>244</v>
      </c>
      <c r="C1682" s="12" t="s">
        <v>1122</v>
      </c>
      <c r="D1682" s="12" t="s">
        <v>9792</v>
      </c>
      <c r="E1682" s="19" t="s">
        <v>5</v>
      </c>
      <c r="F1682" s="19" t="s">
        <v>4670</v>
      </c>
      <c r="G1682" s="19" t="s">
        <v>9793</v>
      </c>
      <c r="H1682" s="12" t="s">
        <v>5090</v>
      </c>
      <c r="I1682" s="20">
        <v>10000</v>
      </c>
      <c r="J1682" s="12" t="s">
        <v>2264</v>
      </c>
      <c r="K1682" s="12" t="s">
        <v>3216</v>
      </c>
      <c r="L1682" s="12" t="s">
        <v>2288</v>
      </c>
      <c r="M1682" s="12" t="s">
        <v>9794</v>
      </c>
      <c r="N1682" s="12" t="s">
        <v>3216</v>
      </c>
      <c r="O1682" s="23">
        <v>0</v>
      </c>
      <c r="P1682" s="23">
        <v>0</v>
      </c>
      <c r="Q1682" s="23">
        <v>0</v>
      </c>
      <c r="R1682" s="24">
        <v>0</v>
      </c>
      <c r="S1682" s="25">
        <v>0</v>
      </c>
      <c r="U1682" s="22" t="str">
        <f>IFERROR(VLOOKUP(B1682,[1]Planilha1!$A$1:$B$34,2,FALSE),"Liberado")</f>
        <v>Liberado</v>
      </c>
    </row>
    <row r="1683" spans="1:21" s="21" customFormat="1" ht="20.100000000000001" customHeight="1" x14ac:dyDescent="0.2">
      <c r="A1683" s="12" t="s">
        <v>60</v>
      </c>
      <c r="B1683" s="18" t="s">
        <v>244</v>
      </c>
      <c r="C1683" s="12" t="s">
        <v>761</v>
      </c>
      <c r="D1683" s="12" t="s">
        <v>1298</v>
      </c>
      <c r="E1683" s="19" t="s">
        <v>5</v>
      </c>
      <c r="F1683" s="19" t="s">
        <v>2273</v>
      </c>
      <c r="G1683" s="19" t="s">
        <v>5092</v>
      </c>
      <c r="H1683" s="12" t="s">
        <v>4928</v>
      </c>
      <c r="I1683" s="20">
        <v>13000</v>
      </c>
      <c r="J1683" s="12" t="s">
        <v>2276</v>
      </c>
      <c r="K1683" s="12" t="s">
        <v>5093</v>
      </c>
      <c r="L1683" s="12" t="s">
        <v>7934</v>
      </c>
      <c r="M1683" s="12"/>
      <c r="N1683" s="12" t="s">
        <v>3216</v>
      </c>
      <c r="O1683" s="23">
        <v>0</v>
      </c>
      <c r="P1683" s="23">
        <v>0</v>
      </c>
      <c r="Q1683" s="23">
        <v>0</v>
      </c>
      <c r="R1683" s="24">
        <v>0</v>
      </c>
      <c r="S1683" s="25">
        <v>864</v>
      </c>
      <c r="U1683" s="22" t="str">
        <f>IFERROR(VLOOKUP(B1683,[1]Planilha1!$A$1:$B$34,2,FALSE),"Liberado")</f>
        <v>Liberado</v>
      </c>
    </row>
    <row r="1684" spans="1:21" s="21" customFormat="1" ht="20.100000000000001" customHeight="1" x14ac:dyDescent="0.2">
      <c r="A1684" s="12" t="s">
        <v>60</v>
      </c>
      <c r="B1684" s="18" t="s">
        <v>244</v>
      </c>
      <c r="C1684" s="12" t="s">
        <v>761</v>
      </c>
      <c r="D1684" s="12" t="s">
        <v>1299</v>
      </c>
      <c r="E1684" s="19" t="s">
        <v>5</v>
      </c>
      <c r="F1684" s="19" t="s">
        <v>2244</v>
      </c>
      <c r="G1684" s="19" t="s">
        <v>5094</v>
      </c>
      <c r="H1684" s="12" t="s">
        <v>3677</v>
      </c>
      <c r="I1684" s="20">
        <v>27339.42</v>
      </c>
      <c r="J1684" s="12" t="s">
        <v>2325</v>
      </c>
      <c r="K1684" s="12" t="s">
        <v>5095</v>
      </c>
      <c r="L1684" s="12" t="s">
        <v>2260</v>
      </c>
      <c r="M1684" s="12"/>
      <c r="N1684" s="12" t="s">
        <v>7927</v>
      </c>
      <c r="O1684" s="23">
        <v>0</v>
      </c>
      <c r="P1684" s="23">
        <v>10000</v>
      </c>
      <c r="Q1684" s="23">
        <v>0</v>
      </c>
      <c r="R1684" s="24">
        <v>0</v>
      </c>
      <c r="S1684" s="25">
        <v>448</v>
      </c>
      <c r="U1684" s="22" t="str">
        <f>IFERROR(VLOOKUP(B1684,[1]Planilha1!$A$1:$B$34,2,FALSE),"Liberado")</f>
        <v>Liberado</v>
      </c>
    </row>
    <row r="1685" spans="1:21" s="21" customFormat="1" ht="20.100000000000001" customHeight="1" x14ac:dyDescent="0.2">
      <c r="A1685" s="12" t="s">
        <v>60</v>
      </c>
      <c r="B1685" s="18" t="s">
        <v>244</v>
      </c>
      <c r="C1685" s="12" t="s">
        <v>761</v>
      </c>
      <c r="D1685" s="12" t="s">
        <v>1300</v>
      </c>
      <c r="E1685" s="19" t="s">
        <v>5</v>
      </c>
      <c r="F1685" s="19" t="s">
        <v>2967</v>
      </c>
      <c r="G1685" s="19" t="s">
        <v>5096</v>
      </c>
      <c r="H1685" s="12" t="s">
        <v>3666</v>
      </c>
      <c r="I1685" s="20">
        <v>17600</v>
      </c>
      <c r="J1685" s="12" t="s">
        <v>2264</v>
      </c>
      <c r="K1685" s="12" t="s">
        <v>5097</v>
      </c>
      <c r="L1685" s="12" t="s">
        <v>3329</v>
      </c>
      <c r="M1685" s="12"/>
      <c r="N1685" s="12" t="s">
        <v>2438</v>
      </c>
      <c r="O1685" s="23">
        <v>0</v>
      </c>
      <c r="P1685" s="23">
        <v>0</v>
      </c>
      <c r="Q1685" s="23">
        <v>0</v>
      </c>
      <c r="R1685" s="24">
        <v>0</v>
      </c>
      <c r="S1685" s="25">
        <v>352</v>
      </c>
      <c r="U1685" s="22" t="str">
        <f>IFERROR(VLOOKUP(B1685,[1]Planilha1!$A$1:$B$34,2,FALSE),"Liberado")</f>
        <v>Liberado</v>
      </c>
    </row>
    <row r="1686" spans="1:21" s="21" customFormat="1" ht="20.100000000000001" customHeight="1" x14ac:dyDescent="0.2">
      <c r="A1686" s="12" t="s">
        <v>60</v>
      </c>
      <c r="B1686" s="18" t="s">
        <v>244</v>
      </c>
      <c r="C1686" s="12" t="s">
        <v>1301</v>
      </c>
      <c r="D1686" s="12" t="s">
        <v>1302</v>
      </c>
      <c r="E1686" s="19" t="s">
        <v>5</v>
      </c>
      <c r="F1686" s="19" t="s">
        <v>2255</v>
      </c>
      <c r="G1686" s="19" t="s">
        <v>5098</v>
      </c>
      <c r="H1686" s="12" t="s">
        <v>2751</v>
      </c>
      <c r="I1686" s="20">
        <v>10000</v>
      </c>
      <c r="J1686" s="12" t="s">
        <v>2276</v>
      </c>
      <c r="K1686" s="12" t="s">
        <v>5099</v>
      </c>
      <c r="L1686" s="12" t="s">
        <v>5100</v>
      </c>
      <c r="M1686" s="12"/>
      <c r="N1686" s="12" t="s">
        <v>5101</v>
      </c>
      <c r="O1686" s="23">
        <v>0</v>
      </c>
      <c r="P1686" s="23">
        <v>0</v>
      </c>
      <c r="Q1686" s="23">
        <v>0</v>
      </c>
      <c r="R1686" s="24">
        <v>0</v>
      </c>
      <c r="S1686" s="25">
        <v>1071</v>
      </c>
      <c r="U1686" s="22" t="str">
        <f>IFERROR(VLOOKUP(B1686,[1]Planilha1!$A$1:$B$34,2,FALSE),"Liberado")</f>
        <v>Liberado</v>
      </c>
    </row>
    <row r="1687" spans="1:21" s="21" customFormat="1" ht="20.100000000000001" customHeight="1" x14ac:dyDescent="0.2">
      <c r="A1687" s="12" t="s">
        <v>60</v>
      </c>
      <c r="B1687" s="18" t="s">
        <v>244</v>
      </c>
      <c r="C1687" s="12" t="s">
        <v>1303</v>
      </c>
      <c r="D1687" s="12" t="s">
        <v>1304</v>
      </c>
      <c r="E1687" s="19" t="s">
        <v>5</v>
      </c>
      <c r="F1687" s="19" t="s">
        <v>2273</v>
      </c>
      <c r="G1687" s="19" t="s">
        <v>5102</v>
      </c>
      <c r="H1687" s="12" t="s">
        <v>2340</v>
      </c>
      <c r="I1687" s="20">
        <v>8800</v>
      </c>
      <c r="J1687" s="12" t="s">
        <v>2264</v>
      </c>
      <c r="K1687" s="12" t="s">
        <v>9795</v>
      </c>
      <c r="L1687" s="12" t="s">
        <v>2249</v>
      </c>
      <c r="M1687" s="12"/>
      <c r="N1687" s="12" t="s">
        <v>2438</v>
      </c>
      <c r="O1687" s="23">
        <v>0</v>
      </c>
      <c r="P1687" s="23">
        <v>10000</v>
      </c>
      <c r="Q1687" s="23">
        <v>0</v>
      </c>
      <c r="R1687" s="24">
        <v>0</v>
      </c>
      <c r="S1687" s="25">
        <v>192</v>
      </c>
      <c r="U1687" s="22" t="str">
        <f>IFERROR(VLOOKUP(B1687,[1]Planilha1!$A$1:$B$34,2,FALSE),"Liberado")</f>
        <v>Liberado</v>
      </c>
    </row>
    <row r="1688" spans="1:21" s="21" customFormat="1" ht="20.100000000000001" customHeight="1" x14ac:dyDescent="0.2">
      <c r="A1688" s="12" t="s">
        <v>60</v>
      </c>
      <c r="B1688" s="18" t="s">
        <v>244</v>
      </c>
      <c r="C1688" s="12" t="s">
        <v>770</v>
      </c>
      <c r="D1688" s="12" t="s">
        <v>1305</v>
      </c>
      <c r="E1688" s="19" t="s">
        <v>5</v>
      </c>
      <c r="F1688" s="19" t="s">
        <v>2244</v>
      </c>
      <c r="G1688" s="19" t="s">
        <v>5103</v>
      </c>
      <c r="H1688" s="12" t="s">
        <v>5104</v>
      </c>
      <c r="I1688" s="20">
        <v>1300</v>
      </c>
      <c r="J1688" s="12" t="s">
        <v>2247</v>
      </c>
      <c r="K1688" s="12" t="s">
        <v>5105</v>
      </c>
      <c r="L1688" s="12" t="s">
        <v>8073</v>
      </c>
      <c r="M1688" s="12"/>
      <c r="N1688" s="12" t="s">
        <v>5106</v>
      </c>
      <c r="O1688" s="23">
        <v>4000</v>
      </c>
      <c r="P1688" s="23">
        <v>0</v>
      </c>
      <c r="Q1688" s="23">
        <v>0</v>
      </c>
      <c r="R1688" s="24">
        <v>0</v>
      </c>
      <c r="S1688" s="25">
        <v>1920</v>
      </c>
      <c r="U1688" s="22" t="str">
        <f>IFERROR(VLOOKUP(B1688,[1]Planilha1!$A$1:$B$34,2,FALSE),"Liberado")</f>
        <v>Liberado</v>
      </c>
    </row>
    <row r="1689" spans="1:21" s="21" customFormat="1" ht="20.100000000000001" customHeight="1" x14ac:dyDescent="0.2">
      <c r="A1689" s="12" t="s">
        <v>60</v>
      </c>
      <c r="B1689" s="18" t="s">
        <v>244</v>
      </c>
      <c r="C1689" s="12" t="s">
        <v>770</v>
      </c>
      <c r="D1689" s="12" t="s">
        <v>1306</v>
      </c>
      <c r="E1689" s="19" t="s">
        <v>5</v>
      </c>
      <c r="F1689" s="19" t="s">
        <v>2244</v>
      </c>
      <c r="G1689" s="19" t="s">
        <v>5107</v>
      </c>
      <c r="H1689" s="12" t="s">
        <v>5108</v>
      </c>
      <c r="I1689" s="20">
        <v>14480</v>
      </c>
      <c r="J1689" s="12" t="s">
        <v>2276</v>
      </c>
      <c r="K1689" s="12" t="s">
        <v>5109</v>
      </c>
      <c r="L1689" s="12" t="s">
        <v>2505</v>
      </c>
      <c r="M1689" s="12"/>
      <c r="N1689" s="12" t="s">
        <v>5110</v>
      </c>
      <c r="O1689" s="23">
        <v>0</v>
      </c>
      <c r="P1689" s="23">
        <v>14480</v>
      </c>
      <c r="Q1689" s="23">
        <v>0</v>
      </c>
      <c r="R1689" s="24">
        <v>0</v>
      </c>
      <c r="S1689" s="25">
        <v>960</v>
      </c>
      <c r="U1689" s="22" t="str">
        <f>IFERROR(VLOOKUP(B1689,[1]Planilha1!$A$1:$B$34,2,FALSE),"Liberado")</f>
        <v>Liberado</v>
      </c>
    </row>
    <row r="1690" spans="1:21" s="21" customFormat="1" ht="20.100000000000001" customHeight="1" x14ac:dyDescent="0.2">
      <c r="A1690" s="12" t="s">
        <v>60</v>
      </c>
      <c r="B1690" s="18" t="s">
        <v>244</v>
      </c>
      <c r="C1690" s="12" t="s">
        <v>770</v>
      </c>
      <c r="D1690" s="12" t="s">
        <v>1307</v>
      </c>
      <c r="E1690" s="19" t="s">
        <v>5</v>
      </c>
      <c r="F1690" s="19" t="s">
        <v>2244</v>
      </c>
      <c r="G1690" s="19" t="s">
        <v>5111</v>
      </c>
      <c r="H1690" s="12" t="s">
        <v>5108</v>
      </c>
      <c r="I1690" s="20">
        <v>15000</v>
      </c>
      <c r="J1690" s="12" t="s">
        <v>2276</v>
      </c>
      <c r="K1690" s="12" t="s">
        <v>2277</v>
      </c>
      <c r="L1690" s="12" t="s">
        <v>8183</v>
      </c>
      <c r="M1690" s="12"/>
      <c r="N1690" s="12" t="s">
        <v>3216</v>
      </c>
      <c r="O1690" s="23">
        <v>0</v>
      </c>
      <c r="P1690" s="23">
        <v>0</v>
      </c>
      <c r="Q1690" s="23">
        <v>0</v>
      </c>
      <c r="R1690" s="24">
        <v>0</v>
      </c>
      <c r="S1690" s="25">
        <v>1670</v>
      </c>
      <c r="U1690" s="22" t="str">
        <f>IFERROR(VLOOKUP(B1690,[1]Planilha1!$A$1:$B$34,2,FALSE),"Liberado")</f>
        <v>Liberado</v>
      </c>
    </row>
    <row r="1691" spans="1:21" s="21" customFormat="1" ht="20.100000000000001" customHeight="1" x14ac:dyDescent="0.2">
      <c r="A1691" s="12" t="s">
        <v>60</v>
      </c>
      <c r="B1691" s="18" t="s">
        <v>244</v>
      </c>
      <c r="C1691" s="12" t="s">
        <v>770</v>
      </c>
      <c r="D1691" s="12" t="s">
        <v>1308</v>
      </c>
      <c r="E1691" s="19" t="s">
        <v>5</v>
      </c>
      <c r="F1691" s="19" t="s">
        <v>2255</v>
      </c>
      <c r="G1691" s="19" t="s">
        <v>5112</v>
      </c>
      <c r="H1691" s="12" t="s">
        <v>5108</v>
      </c>
      <c r="I1691" s="20">
        <v>34400</v>
      </c>
      <c r="J1691" s="12" t="s">
        <v>2264</v>
      </c>
      <c r="K1691" s="12" t="s">
        <v>9796</v>
      </c>
      <c r="L1691" s="12" t="s">
        <v>2249</v>
      </c>
      <c r="M1691" s="12"/>
      <c r="N1691" s="12" t="s">
        <v>2438</v>
      </c>
      <c r="O1691" s="23">
        <v>0</v>
      </c>
      <c r="P1691" s="23">
        <v>0</v>
      </c>
      <c r="Q1691" s="23">
        <v>0</v>
      </c>
      <c r="R1691" s="24">
        <v>0</v>
      </c>
      <c r="S1691" s="25">
        <v>352</v>
      </c>
      <c r="U1691" s="22" t="str">
        <f>IFERROR(VLOOKUP(B1691,[1]Planilha1!$A$1:$B$34,2,FALSE),"Liberado")</f>
        <v>Liberado</v>
      </c>
    </row>
    <row r="1692" spans="1:21" s="21" customFormat="1" ht="20.100000000000001" customHeight="1" x14ac:dyDescent="0.2">
      <c r="A1692" s="12" t="s">
        <v>60</v>
      </c>
      <c r="B1692" s="18" t="s">
        <v>244</v>
      </c>
      <c r="C1692" s="12" t="s">
        <v>770</v>
      </c>
      <c r="D1692" s="12" t="s">
        <v>1310</v>
      </c>
      <c r="E1692" s="19" t="s">
        <v>5</v>
      </c>
      <c r="F1692" s="19" t="s">
        <v>2273</v>
      </c>
      <c r="G1692" s="19" t="s">
        <v>5114</v>
      </c>
      <c r="H1692" s="12" t="s">
        <v>5108</v>
      </c>
      <c r="I1692" s="20">
        <v>10000</v>
      </c>
      <c r="J1692" s="12" t="s">
        <v>2264</v>
      </c>
      <c r="K1692" s="12" t="s">
        <v>9797</v>
      </c>
      <c r="L1692" s="12" t="s">
        <v>2249</v>
      </c>
      <c r="M1692" s="12"/>
      <c r="N1692" s="12" t="s">
        <v>2438</v>
      </c>
      <c r="O1692" s="23">
        <v>0</v>
      </c>
      <c r="P1692" s="23">
        <v>10000</v>
      </c>
      <c r="Q1692" s="23">
        <v>0</v>
      </c>
      <c r="R1692" s="24">
        <v>0</v>
      </c>
      <c r="S1692" s="25">
        <v>160</v>
      </c>
      <c r="U1692" s="22" t="str">
        <f>IFERROR(VLOOKUP(B1692,[1]Planilha1!$A$1:$B$34,2,FALSE),"Liberado")</f>
        <v>Liberado</v>
      </c>
    </row>
    <row r="1693" spans="1:21" s="21" customFormat="1" ht="20.100000000000001" customHeight="1" x14ac:dyDescent="0.2">
      <c r="A1693" s="12" t="s">
        <v>60</v>
      </c>
      <c r="B1693" s="18" t="s">
        <v>244</v>
      </c>
      <c r="C1693" s="12" t="s">
        <v>770</v>
      </c>
      <c r="D1693" s="12" t="s">
        <v>1309</v>
      </c>
      <c r="E1693" s="19" t="s">
        <v>5</v>
      </c>
      <c r="F1693" s="19" t="s">
        <v>2273</v>
      </c>
      <c r="G1693" s="19" t="s">
        <v>5113</v>
      </c>
      <c r="H1693" s="12" t="s">
        <v>5108</v>
      </c>
      <c r="I1693" s="20">
        <v>20000</v>
      </c>
      <c r="J1693" s="12" t="s">
        <v>2264</v>
      </c>
      <c r="K1693" s="12" t="s">
        <v>9798</v>
      </c>
      <c r="L1693" s="12" t="s">
        <v>3196</v>
      </c>
      <c r="M1693" s="12"/>
      <c r="N1693" s="12" t="s">
        <v>2342</v>
      </c>
      <c r="O1693" s="23">
        <v>0</v>
      </c>
      <c r="P1693" s="23">
        <v>0</v>
      </c>
      <c r="Q1693" s="23">
        <v>0</v>
      </c>
      <c r="R1693" s="24">
        <v>0</v>
      </c>
      <c r="S1693" s="25">
        <v>160</v>
      </c>
      <c r="U1693" s="22" t="str">
        <f>IFERROR(VLOOKUP(B1693,[1]Planilha1!$A$1:$B$34,2,FALSE),"Liberado")</f>
        <v>Liberado</v>
      </c>
    </row>
    <row r="1694" spans="1:21" s="21" customFormat="1" ht="20.100000000000001" customHeight="1" x14ac:dyDescent="0.2">
      <c r="A1694" s="12" t="s">
        <v>60</v>
      </c>
      <c r="B1694" s="18" t="s">
        <v>244</v>
      </c>
      <c r="C1694" s="12" t="s">
        <v>770</v>
      </c>
      <c r="D1694" s="12" t="s">
        <v>9799</v>
      </c>
      <c r="E1694" s="19" t="s">
        <v>5</v>
      </c>
      <c r="F1694" s="19" t="s">
        <v>2519</v>
      </c>
      <c r="G1694" s="19" t="s">
        <v>9800</v>
      </c>
      <c r="H1694" s="12" t="s">
        <v>5108</v>
      </c>
      <c r="I1694" s="20">
        <v>5000</v>
      </c>
      <c r="J1694" s="12" t="s">
        <v>2264</v>
      </c>
      <c r="K1694" s="12" t="s">
        <v>9801</v>
      </c>
      <c r="L1694" s="12" t="s">
        <v>7881</v>
      </c>
      <c r="M1694" s="12"/>
      <c r="N1694" s="12" t="s">
        <v>2438</v>
      </c>
      <c r="O1694" s="23">
        <v>0</v>
      </c>
      <c r="P1694" s="23">
        <v>5000</v>
      </c>
      <c r="Q1694" s="23">
        <v>0</v>
      </c>
      <c r="R1694" s="24">
        <v>0</v>
      </c>
      <c r="S1694" s="25">
        <v>160</v>
      </c>
      <c r="U1694" s="22" t="str">
        <f>IFERROR(VLOOKUP(B1694,[1]Planilha1!$A$1:$B$34,2,FALSE),"Liberado")</f>
        <v>Liberado</v>
      </c>
    </row>
    <row r="1695" spans="1:21" s="21" customFormat="1" ht="20.100000000000001" customHeight="1" x14ac:dyDescent="0.2">
      <c r="A1695" s="12" t="s">
        <v>60</v>
      </c>
      <c r="B1695" s="18" t="s">
        <v>244</v>
      </c>
      <c r="C1695" s="12" t="s">
        <v>770</v>
      </c>
      <c r="D1695" s="12" t="s">
        <v>9802</v>
      </c>
      <c r="E1695" s="19" t="s">
        <v>5</v>
      </c>
      <c r="F1695" s="19" t="s">
        <v>2273</v>
      </c>
      <c r="G1695" s="19" t="s">
        <v>9803</v>
      </c>
      <c r="H1695" s="12" t="s">
        <v>5108</v>
      </c>
      <c r="I1695" s="20">
        <v>20000</v>
      </c>
      <c r="J1695" s="12" t="s">
        <v>2264</v>
      </c>
      <c r="K1695" s="12" t="s">
        <v>9804</v>
      </c>
      <c r="L1695" s="12" t="s">
        <v>8183</v>
      </c>
      <c r="M1695" s="12"/>
      <c r="N1695" s="12" t="s">
        <v>2959</v>
      </c>
      <c r="O1695" s="23">
        <v>0</v>
      </c>
      <c r="P1695" s="23">
        <v>0</v>
      </c>
      <c r="Q1695" s="23">
        <v>0</v>
      </c>
      <c r="R1695" s="24">
        <v>0</v>
      </c>
      <c r="S1695" s="25">
        <v>728</v>
      </c>
      <c r="U1695" s="22" t="str">
        <f>IFERROR(VLOOKUP(B1695,[1]Planilha1!$A$1:$B$34,2,FALSE),"Liberado")</f>
        <v>Liberado</v>
      </c>
    </row>
    <row r="1696" spans="1:21" s="21" customFormat="1" ht="20.100000000000001" customHeight="1" x14ac:dyDescent="0.2">
      <c r="A1696" s="12" t="s">
        <v>60</v>
      </c>
      <c r="B1696" s="18" t="s">
        <v>244</v>
      </c>
      <c r="C1696" s="12" t="s">
        <v>770</v>
      </c>
      <c r="D1696" s="12" t="s">
        <v>9805</v>
      </c>
      <c r="E1696" s="19" t="s">
        <v>5</v>
      </c>
      <c r="F1696" s="19" t="s">
        <v>2519</v>
      </c>
      <c r="G1696" s="19" t="s">
        <v>9806</v>
      </c>
      <c r="H1696" s="12" t="s">
        <v>5108</v>
      </c>
      <c r="I1696" s="20">
        <v>2500</v>
      </c>
      <c r="J1696" s="12" t="s">
        <v>2264</v>
      </c>
      <c r="K1696" s="12" t="s">
        <v>8306</v>
      </c>
      <c r="L1696" s="12" t="s">
        <v>7875</v>
      </c>
      <c r="M1696" s="12"/>
      <c r="N1696" s="12" t="s">
        <v>2768</v>
      </c>
      <c r="O1696" s="23">
        <v>0</v>
      </c>
      <c r="P1696" s="23">
        <v>8000</v>
      </c>
      <c r="Q1696" s="23">
        <v>0</v>
      </c>
      <c r="R1696" s="24">
        <v>0</v>
      </c>
      <c r="S1696" s="25">
        <v>128</v>
      </c>
      <c r="U1696" s="22" t="str">
        <f>IFERROR(VLOOKUP(B1696,[1]Planilha1!$A$1:$B$34,2,FALSE),"Liberado")</f>
        <v>Liberado</v>
      </c>
    </row>
    <row r="1697" spans="1:21" s="21" customFormat="1" ht="20.100000000000001" customHeight="1" x14ac:dyDescent="0.2">
      <c r="A1697" s="12" t="s">
        <v>60</v>
      </c>
      <c r="B1697" s="18" t="s">
        <v>244</v>
      </c>
      <c r="C1697" s="12" t="s">
        <v>770</v>
      </c>
      <c r="D1697" s="12" t="s">
        <v>9807</v>
      </c>
      <c r="E1697" s="19" t="s">
        <v>5</v>
      </c>
      <c r="F1697" s="19" t="s">
        <v>7761</v>
      </c>
      <c r="G1697" s="19" t="s">
        <v>9808</v>
      </c>
      <c r="H1697" s="12" t="s">
        <v>5108</v>
      </c>
      <c r="I1697" s="20">
        <v>5591.36</v>
      </c>
      <c r="J1697" s="12" t="s">
        <v>2264</v>
      </c>
      <c r="K1697" s="12" t="s">
        <v>9809</v>
      </c>
      <c r="L1697" s="12" t="s">
        <v>7875</v>
      </c>
      <c r="M1697" s="12"/>
      <c r="N1697" s="12" t="s">
        <v>2438</v>
      </c>
      <c r="O1697" s="23">
        <v>0</v>
      </c>
      <c r="P1697" s="23">
        <v>6000</v>
      </c>
      <c r="Q1697" s="23">
        <v>0</v>
      </c>
      <c r="R1697" s="24">
        <v>0</v>
      </c>
      <c r="S1697" s="25">
        <v>96</v>
      </c>
      <c r="U1697" s="22" t="str">
        <f>IFERROR(VLOOKUP(B1697,[1]Planilha1!$A$1:$B$34,2,FALSE),"Liberado")</f>
        <v>Liberado</v>
      </c>
    </row>
    <row r="1698" spans="1:21" s="21" customFormat="1" ht="20.100000000000001" customHeight="1" x14ac:dyDescent="0.2">
      <c r="A1698" s="12" t="s">
        <v>60</v>
      </c>
      <c r="B1698" s="18" t="s">
        <v>244</v>
      </c>
      <c r="C1698" s="12" t="s">
        <v>770</v>
      </c>
      <c r="D1698" s="12" t="s">
        <v>9810</v>
      </c>
      <c r="E1698" s="19" t="s">
        <v>5</v>
      </c>
      <c r="F1698" s="19" t="s">
        <v>4902</v>
      </c>
      <c r="G1698" s="19" t="s">
        <v>9811</v>
      </c>
      <c r="H1698" s="12" t="s">
        <v>5108</v>
      </c>
      <c r="I1698" s="20">
        <v>5712.52</v>
      </c>
      <c r="J1698" s="12" t="s">
        <v>2264</v>
      </c>
      <c r="K1698" s="12" t="s">
        <v>9812</v>
      </c>
      <c r="L1698" s="12" t="s">
        <v>7875</v>
      </c>
      <c r="M1698" s="12"/>
      <c r="N1698" s="12" t="s">
        <v>2438</v>
      </c>
      <c r="O1698" s="23">
        <v>0</v>
      </c>
      <c r="P1698" s="23">
        <v>5000</v>
      </c>
      <c r="Q1698" s="23">
        <v>0</v>
      </c>
      <c r="R1698" s="24">
        <v>0</v>
      </c>
      <c r="S1698" s="25">
        <v>64</v>
      </c>
      <c r="U1698" s="22" t="str">
        <f>IFERROR(VLOOKUP(B1698,[1]Planilha1!$A$1:$B$34,2,FALSE),"Liberado")</f>
        <v>Liberado</v>
      </c>
    </row>
    <row r="1699" spans="1:21" s="21" customFormat="1" ht="20.100000000000001" customHeight="1" x14ac:dyDescent="0.2">
      <c r="A1699" s="12" t="s">
        <v>60</v>
      </c>
      <c r="B1699" s="18" t="s">
        <v>244</v>
      </c>
      <c r="C1699" s="12" t="s">
        <v>770</v>
      </c>
      <c r="D1699" s="12" t="s">
        <v>9813</v>
      </c>
      <c r="E1699" s="19" t="s">
        <v>5</v>
      </c>
      <c r="F1699" s="19" t="s">
        <v>2519</v>
      </c>
      <c r="G1699" s="19" t="s">
        <v>9814</v>
      </c>
      <c r="H1699" s="12" t="s">
        <v>5108</v>
      </c>
      <c r="I1699" s="20">
        <v>10000</v>
      </c>
      <c r="J1699" s="12" t="s">
        <v>2264</v>
      </c>
      <c r="K1699" s="12" t="s">
        <v>9815</v>
      </c>
      <c r="L1699" s="12" t="s">
        <v>2546</v>
      </c>
      <c r="M1699" s="12" t="s">
        <v>9816</v>
      </c>
      <c r="N1699" s="12" t="s">
        <v>8539</v>
      </c>
      <c r="O1699" s="23">
        <v>0</v>
      </c>
      <c r="P1699" s="23">
        <v>0</v>
      </c>
      <c r="Q1699" s="23">
        <v>0</v>
      </c>
      <c r="R1699" s="24">
        <v>0</v>
      </c>
      <c r="S1699" s="25">
        <v>64</v>
      </c>
      <c r="U1699" s="22" t="str">
        <f>IFERROR(VLOOKUP(B1699,[1]Planilha1!$A$1:$B$34,2,FALSE),"Liberado")</f>
        <v>Liberado</v>
      </c>
    </row>
    <row r="1700" spans="1:21" s="21" customFormat="1" ht="20.100000000000001" customHeight="1" x14ac:dyDescent="0.2">
      <c r="A1700" s="12" t="s">
        <v>60</v>
      </c>
      <c r="B1700" s="18" t="s">
        <v>244</v>
      </c>
      <c r="C1700" s="12" t="s">
        <v>770</v>
      </c>
      <c r="D1700" s="12" t="s">
        <v>9817</v>
      </c>
      <c r="E1700" s="19" t="s">
        <v>5</v>
      </c>
      <c r="F1700" s="19" t="s">
        <v>10</v>
      </c>
      <c r="G1700" s="19" t="s">
        <v>9818</v>
      </c>
      <c r="H1700" s="12" t="s">
        <v>5108</v>
      </c>
      <c r="I1700" s="20">
        <v>6422.72</v>
      </c>
      <c r="J1700" s="12" t="s">
        <v>2264</v>
      </c>
      <c r="K1700" s="12" t="s">
        <v>8306</v>
      </c>
      <c r="L1700" s="12" t="s">
        <v>7875</v>
      </c>
      <c r="M1700" s="12"/>
      <c r="N1700" s="12" t="s">
        <v>2768</v>
      </c>
      <c r="O1700" s="23">
        <v>0</v>
      </c>
      <c r="P1700" s="23">
        <v>8000</v>
      </c>
      <c r="Q1700" s="23">
        <v>0</v>
      </c>
      <c r="R1700" s="24">
        <v>0</v>
      </c>
      <c r="S1700" s="25">
        <v>64</v>
      </c>
      <c r="U1700" s="22" t="str">
        <f>IFERROR(VLOOKUP(B1700,[1]Planilha1!$A$1:$B$34,2,FALSE),"Liberado")</f>
        <v>Liberado</v>
      </c>
    </row>
    <row r="1701" spans="1:21" s="21" customFormat="1" ht="20.100000000000001" customHeight="1" x14ac:dyDescent="0.2">
      <c r="A1701" s="12" t="s">
        <v>60</v>
      </c>
      <c r="B1701" s="18" t="s">
        <v>244</v>
      </c>
      <c r="C1701" s="12" t="s">
        <v>1311</v>
      </c>
      <c r="D1701" s="12" t="s">
        <v>1312</v>
      </c>
      <c r="E1701" s="19" t="s">
        <v>5</v>
      </c>
      <c r="F1701" s="19" t="s">
        <v>2434</v>
      </c>
      <c r="G1701" s="19" t="s">
        <v>5115</v>
      </c>
      <c r="H1701" s="12" t="s">
        <v>5116</v>
      </c>
      <c r="I1701" s="20">
        <v>14492.79</v>
      </c>
      <c r="J1701" s="12" t="s">
        <v>2264</v>
      </c>
      <c r="K1701" s="12" t="s">
        <v>5117</v>
      </c>
      <c r="L1701" s="12" t="s">
        <v>2266</v>
      </c>
      <c r="M1701" s="12"/>
      <c r="N1701" s="12" t="s">
        <v>5118</v>
      </c>
      <c r="O1701" s="23">
        <v>2742</v>
      </c>
      <c r="P1701" s="23">
        <v>0</v>
      </c>
      <c r="Q1701" s="23">
        <v>0</v>
      </c>
      <c r="R1701" s="24">
        <v>0</v>
      </c>
      <c r="S1701" s="25">
        <v>1780.51</v>
      </c>
      <c r="U1701" s="22" t="str">
        <f>IFERROR(VLOOKUP(B1701,[1]Planilha1!$A$1:$B$34,2,FALSE),"Liberado")</f>
        <v>Liberado</v>
      </c>
    </row>
    <row r="1702" spans="1:21" s="21" customFormat="1" ht="20.100000000000001" customHeight="1" x14ac:dyDescent="0.2">
      <c r="A1702" s="12" t="s">
        <v>60</v>
      </c>
      <c r="B1702" s="18" t="s">
        <v>244</v>
      </c>
      <c r="C1702" s="12" t="s">
        <v>1311</v>
      </c>
      <c r="D1702" s="12" t="s">
        <v>9819</v>
      </c>
      <c r="E1702" s="19" t="s">
        <v>5</v>
      </c>
      <c r="F1702" s="19" t="s">
        <v>2255</v>
      </c>
      <c r="G1702" s="19" t="s">
        <v>9820</v>
      </c>
      <c r="H1702" s="12" t="s">
        <v>3760</v>
      </c>
      <c r="I1702" s="20">
        <v>19100.580000000002</v>
      </c>
      <c r="J1702" s="12" t="s">
        <v>2264</v>
      </c>
      <c r="K1702" s="12" t="s">
        <v>9821</v>
      </c>
      <c r="L1702" s="12" t="s">
        <v>7875</v>
      </c>
      <c r="M1702" s="12"/>
      <c r="N1702" s="12" t="s">
        <v>2438</v>
      </c>
      <c r="O1702" s="23">
        <v>0</v>
      </c>
      <c r="P1702" s="23">
        <v>11000</v>
      </c>
      <c r="Q1702" s="23">
        <v>0</v>
      </c>
      <c r="R1702" s="24">
        <v>0</v>
      </c>
      <c r="S1702" s="25">
        <v>160</v>
      </c>
      <c r="U1702" s="22" t="str">
        <f>IFERROR(VLOOKUP(B1702,[1]Planilha1!$A$1:$B$34,2,FALSE),"Liberado")</f>
        <v>Liberado</v>
      </c>
    </row>
    <row r="1703" spans="1:21" s="21" customFormat="1" ht="20.100000000000001" customHeight="1" x14ac:dyDescent="0.2">
      <c r="A1703" s="12" t="s">
        <v>60</v>
      </c>
      <c r="B1703" s="18" t="s">
        <v>244</v>
      </c>
      <c r="C1703" s="12" t="s">
        <v>772</v>
      </c>
      <c r="D1703" s="12" t="s">
        <v>1313</v>
      </c>
      <c r="E1703" s="19" t="s">
        <v>5</v>
      </c>
      <c r="F1703" s="19" t="s">
        <v>2244</v>
      </c>
      <c r="G1703" s="19" t="s">
        <v>5119</v>
      </c>
      <c r="H1703" s="12" t="s">
        <v>3725</v>
      </c>
      <c r="I1703" s="20">
        <v>27120</v>
      </c>
      <c r="J1703" s="12" t="s">
        <v>2276</v>
      </c>
      <c r="K1703" s="12" t="s">
        <v>5120</v>
      </c>
      <c r="L1703" s="12" t="s">
        <v>8073</v>
      </c>
      <c r="M1703" s="12"/>
      <c r="N1703" s="12" t="s">
        <v>5121</v>
      </c>
      <c r="O1703" s="23">
        <v>0</v>
      </c>
      <c r="P1703" s="23">
        <v>7000</v>
      </c>
      <c r="Q1703" s="23">
        <v>0</v>
      </c>
      <c r="R1703" s="24">
        <v>0</v>
      </c>
      <c r="S1703" s="25">
        <v>1790.2</v>
      </c>
      <c r="U1703" s="22" t="str">
        <f>IFERROR(VLOOKUP(B1703,[1]Planilha1!$A$1:$B$34,2,FALSE),"Liberado")</f>
        <v>Liberado</v>
      </c>
    </row>
    <row r="1704" spans="1:21" s="21" customFormat="1" ht="20.100000000000001" customHeight="1" x14ac:dyDescent="0.2">
      <c r="A1704" s="12" t="s">
        <v>60</v>
      </c>
      <c r="B1704" s="18" t="s">
        <v>244</v>
      </c>
      <c r="C1704" s="12" t="s">
        <v>772</v>
      </c>
      <c r="D1704" s="12" t="s">
        <v>1314</v>
      </c>
      <c r="E1704" s="19" t="s">
        <v>5</v>
      </c>
      <c r="F1704" s="19" t="s">
        <v>2244</v>
      </c>
      <c r="G1704" s="19" t="s">
        <v>5122</v>
      </c>
      <c r="H1704" s="12" t="s">
        <v>4910</v>
      </c>
      <c r="I1704" s="20">
        <v>3932.32</v>
      </c>
      <c r="J1704" s="12" t="s">
        <v>2276</v>
      </c>
      <c r="K1704" s="12" t="s">
        <v>5123</v>
      </c>
      <c r="L1704" s="12" t="s">
        <v>2307</v>
      </c>
      <c r="M1704" s="12"/>
      <c r="N1704" s="12" t="s">
        <v>5124</v>
      </c>
      <c r="O1704" s="23">
        <v>10000</v>
      </c>
      <c r="P1704" s="23">
        <v>0</v>
      </c>
      <c r="Q1704" s="23">
        <v>0</v>
      </c>
      <c r="R1704" s="24">
        <v>0</v>
      </c>
      <c r="S1704" s="25">
        <v>1433.08</v>
      </c>
      <c r="U1704" s="22" t="str">
        <f>IFERROR(VLOOKUP(B1704,[1]Planilha1!$A$1:$B$34,2,FALSE),"Liberado")</f>
        <v>Liberado</v>
      </c>
    </row>
    <row r="1705" spans="1:21" s="21" customFormat="1" ht="20.100000000000001" customHeight="1" x14ac:dyDescent="0.2">
      <c r="A1705" s="12" t="s">
        <v>60</v>
      </c>
      <c r="B1705" s="18" t="s">
        <v>244</v>
      </c>
      <c r="C1705" s="12" t="s">
        <v>772</v>
      </c>
      <c r="D1705" s="12" t="s">
        <v>7817</v>
      </c>
      <c r="E1705" s="19" t="s">
        <v>5</v>
      </c>
      <c r="F1705" s="19" t="s">
        <v>2273</v>
      </c>
      <c r="G1705" s="19" t="s">
        <v>9822</v>
      </c>
      <c r="H1705" s="12" t="s">
        <v>3696</v>
      </c>
      <c r="I1705" s="20">
        <v>20000</v>
      </c>
      <c r="J1705" s="12" t="s">
        <v>2276</v>
      </c>
      <c r="K1705" s="12" t="s">
        <v>7818</v>
      </c>
      <c r="L1705" s="12" t="s">
        <v>2677</v>
      </c>
      <c r="M1705" s="12"/>
      <c r="N1705" s="12" t="s">
        <v>3216</v>
      </c>
      <c r="O1705" s="23">
        <v>0</v>
      </c>
      <c r="P1705" s="23">
        <v>0</v>
      </c>
      <c r="Q1705" s="23">
        <v>0</v>
      </c>
      <c r="R1705" s="24">
        <v>0</v>
      </c>
      <c r="S1705" s="25">
        <v>758</v>
      </c>
      <c r="U1705" s="22" t="str">
        <f>IFERROR(VLOOKUP(B1705,[1]Planilha1!$A$1:$B$34,2,FALSE),"Liberado")</f>
        <v>Liberado</v>
      </c>
    </row>
    <row r="1706" spans="1:21" s="21" customFormat="1" ht="20.100000000000001" customHeight="1" x14ac:dyDescent="0.2">
      <c r="A1706" s="12" t="s">
        <v>60</v>
      </c>
      <c r="B1706" s="18" t="s">
        <v>244</v>
      </c>
      <c r="C1706" s="12" t="s">
        <v>772</v>
      </c>
      <c r="D1706" s="12" t="s">
        <v>1315</v>
      </c>
      <c r="E1706" s="19" t="s">
        <v>5</v>
      </c>
      <c r="F1706" s="19" t="s">
        <v>2244</v>
      </c>
      <c r="G1706" s="19" t="s">
        <v>5125</v>
      </c>
      <c r="H1706" s="12" t="s">
        <v>3718</v>
      </c>
      <c r="I1706" s="20">
        <v>432708.1</v>
      </c>
      <c r="J1706" s="12" t="s">
        <v>2264</v>
      </c>
      <c r="K1706" s="12" t="s">
        <v>5126</v>
      </c>
      <c r="L1706" s="12" t="s">
        <v>2249</v>
      </c>
      <c r="M1706" s="12"/>
      <c r="N1706" s="12" t="s">
        <v>2321</v>
      </c>
      <c r="O1706" s="23">
        <v>0</v>
      </c>
      <c r="P1706" s="23">
        <v>437708.1</v>
      </c>
      <c r="Q1706" s="23">
        <v>0</v>
      </c>
      <c r="R1706" s="24">
        <v>0</v>
      </c>
      <c r="S1706" s="25">
        <v>800</v>
      </c>
      <c r="U1706" s="22" t="str">
        <f>IFERROR(VLOOKUP(B1706,[1]Planilha1!$A$1:$B$34,2,FALSE),"Liberado")</f>
        <v>Liberado</v>
      </c>
    </row>
    <row r="1707" spans="1:21" s="21" customFormat="1" ht="20.100000000000001" customHeight="1" x14ac:dyDescent="0.2">
      <c r="A1707" s="12" t="s">
        <v>60</v>
      </c>
      <c r="B1707" s="18" t="s">
        <v>244</v>
      </c>
      <c r="C1707" s="12" t="s">
        <v>772</v>
      </c>
      <c r="D1707" s="12" t="s">
        <v>1316</v>
      </c>
      <c r="E1707" s="19" t="s">
        <v>5</v>
      </c>
      <c r="F1707" s="19" t="s">
        <v>2255</v>
      </c>
      <c r="G1707" s="19" t="s">
        <v>5127</v>
      </c>
      <c r="H1707" s="12" t="s">
        <v>5128</v>
      </c>
      <c r="I1707" s="20">
        <v>8500</v>
      </c>
      <c r="J1707" s="12" t="s">
        <v>2276</v>
      </c>
      <c r="K1707" s="12" t="s">
        <v>5129</v>
      </c>
      <c r="L1707" s="12" t="s">
        <v>7867</v>
      </c>
      <c r="M1707" s="12"/>
      <c r="N1707" s="12" t="s">
        <v>5130</v>
      </c>
      <c r="O1707" s="23">
        <v>0</v>
      </c>
      <c r="P1707" s="23">
        <v>0</v>
      </c>
      <c r="Q1707" s="23">
        <v>0</v>
      </c>
      <c r="R1707" s="24">
        <v>0</v>
      </c>
      <c r="S1707" s="25">
        <v>804</v>
      </c>
      <c r="U1707" s="22" t="str">
        <f>IFERROR(VLOOKUP(B1707,[1]Planilha1!$A$1:$B$34,2,FALSE),"Liberado")</f>
        <v>Liberado</v>
      </c>
    </row>
    <row r="1708" spans="1:21" s="21" customFormat="1" ht="20.100000000000001" customHeight="1" x14ac:dyDescent="0.2">
      <c r="A1708" s="12" t="s">
        <v>60</v>
      </c>
      <c r="B1708" s="18" t="s">
        <v>244</v>
      </c>
      <c r="C1708" s="12" t="s">
        <v>772</v>
      </c>
      <c r="D1708" s="12" t="s">
        <v>1317</v>
      </c>
      <c r="E1708" s="19" t="s">
        <v>5</v>
      </c>
      <c r="F1708" s="19" t="s">
        <v>2308</v>
      </c>
      <c r="G1708" s="19" t="s">
        <v>5131</v>
      </c>
      <c r="H1708" s="12" t="s">
        <v>5132</v>
      </c>
      <c r="I1708" s="20">
        <v>67554.039999999994</v>
      </c>
      <c r="J1708" s="12" t="s">
        <v>2276</v>
      </c>
      <c r="K1708" s="12" t="s">
        <v>5133</v>
      </c>
      <c r="L1708" s="12" t="s">
        <v>8565</v>
      </c>
      <c r="M1708" s="12"/>
      <c r="N1708" s="12" t="s">
        <v>3216</v>
      </c>
      <c r="O1708" s="23">
        <v>0</v>
      </c>
      <c r="P1708" s="23">
        <v>0</v>
      </c>
      <c r="Q1708" s="23">
        <v>0</v>
      </c>
      <c r="R1708" s="24">
        <v>0</v>
      </c>
      <c r="S1708" s="25">
        <v>780</v>
      </c>
      <c r="U1708" s="22" t="str">
        <f>IFERROR(VLOOKUP(B1708,[1]Planilha1!$A$1:$B$34,2,FALSE),"Liberado")</f>
        <v>Liberado</v>
      </c>
    </row>
    <row r="1709" spans="1:21" s="21" customFormat="1" ht="20.100000000000001" customHeight="1" x14ac:dyDescent="0.2">
      <c r="A1709" s="12" t="s">
        <v>60</v>
      </c>
      <c r="B1709" s="18" t="s">
        <v>244</v>
      </c>
      <c r="C1709" s="12" t="s">
        <v>772</v>
      </c>
      <c r="D1709" s="12" t="s">
        <v>9823</v>
      </c>
      <c r="E1709" s="19" t="s">
        <v>5</v>
      </c>
      <c r="F1709" s="19" t="s">
        <v>14</v>
      </c>
      <c r="G1709" s="19" t="s">
        <v>9824</v>
      </c>
      <c r="H1709" s="12" t="s">
        <v>3692</v>
      </c>
      <c r="I1709" s="20">
        <v>15000</v>
      </c>
      <c r="J1709" s="12" t="s">
        <v>2276</v>
      </c>
      <c r="K1709" s="12" t="s">
        <v>9825</v>
      </c>
      <c r="L1709" s="12" t="s">
        <v>2260</v>
      </c>
      <c r="M1709" s="12"/>
      <c r="N1709" s="12" t="s">
        <v>3216</v>
      </c>
      <c r="O1709" s="23">
        <v>0</v>
      </c>
      <c r="P1709" s="23">
        <v>0</v>
      </c>
      <c r="Q1709" s="23">
        <v>0</v>
      </c>
      <c r="R1709" s="24">
        <v>0</v>
      </c>
      <c r="S1709" s="25">
        <v>712</v>
      </c>
      <c r="U1709" s="22" t="str">
        <f>IFERROR(VLOOKUP(B1709,[1]Planilha1!$A$1:$B$34,2,FALSE),"Liberado")</f>
        <v>Liberado</v>
      </c>
    </row>
    <row r="1710" spans="1:21" s="21" customFormat="1" ht="20.100000000000001" customHeight="1" x14ac:dyDescent="0.2">
      <c r="A1710" s="12" t="s">
        <v>60</v>
      </c>
      <c r="B1710" s="18" t="s">
        <v>244</v>
      </c>
      <c r="C1710" s="12" t="s">
        <v>772</v>
      </c>
      <c r="D1710" s="12" t="s">
        <v>7819</v>
      </c>
      <c r="E1710" s="19" t="s">
        <v>5</v>
      </c>
      <c r="F1710" s="19" t="s">
        <v>2434</v>
      </c>
      <c r="G1710" s="19" t="s">
        <v>9826</v>
      </c>
      <c r="H1710" s="12" t="s">
        <v>5132</v>
      </c>
      <c r="I1710" s="20">
        <v>5000</v>
      </c>
      <c r="J1710" s="12" t="s">
        <v>2276</v>
      </c>
      <c r="K1710" s="12" t="s">
        <v>2277</v>
      </c>
      <c r="L1710" s="12" t="s">
        <v>3329</v>
      </c>
      <c r="M1710" s="12"/>
      <c r="N1710" s="12" t="s">
        <v>3216</v>
      </c>
      <c r="O1710" s="23">
        <v>0</v>
      </c>
      <c r="P1710" s="23">
        <v>0</v>
      </c>
      <c r="Q1710" s="23">
        <v>0</v>
      </c>
      <c r="R1710" s="24">
        <v>0</v>
      </c>
      <c r="S1710" s="25">
        <v>882</v>
      </c>
      <c r="U1710" s="22" t="str">
        <f>IFERROR(VLOOKUP(B1710,[1]Planilha1!$A$1:$B$34,2,FALSE),"Liberado")</f>
        <v>Liberado</v>
      </c>
    </row>
    <row r="1711" spans="1:21" s="21" customFormat="1" ht="20.100000000000001" customHeight="1" x14ac:dyDescent="0.2">
      <c r="A1711" s="12" t="s">
        <v>60</v>
      </c>
      <c r="B1711" s="18" t="s">
        <v>244</v>
      </c>
      <c r="C1711" s="12" t="s">
        <v>772</v>
      </c>
      <c r="D1711" s="12" t="s">
        <v>9827</v>
      </c>
      <c r="E1711" s="19" t="s">
        <v>5</v>
      </c>
      <c r="F1711" s="19" t="s">
        <v>2273</v>
      </c>
      <c r="G1711" s="19" t="s">
        <v>9828</v>
      </c>
      <c r="H1711" s="12" t="s">
        <v>5156</v>
      </c>
      <c r="I1711" s="20">
        <v>20000</v>
      </c>
      <c r="J1711" s="12" t="s">
        <v>2276</v>
      </c>
      <c r="K1711" s="12" t="s">
        <v>9829</v>
      </c>
      <c r="L1711" s="12" t="s">
        <v>2515</v>
      </c>
      <c r="M1711" s="12"/>
      <c r="N1711" s="12" t="s">
        <v>3216</v>
      </c>
      <c r="O1711" s="23">
        <v>0</v>
      </c>
      <c r="P1711" s="23">
        <v>0</v>
      </c>
      <c r="Q1711" s="23">
        <v>0</v>
      </c>
      <c r="R1711" s="24">
        <v>0</v>
      </c>
      <c r="S1711" s="25">
        <v>1311.25</v>
      </c>
      <c r="U1711" s="22" t="str">
        <f>IFERROR(VLOOKUP(B1711,[1]Planilha1!$A$1:$B$34,2,FALSE),"Liberado")</f>
        <v>Liberado</v>
      </c>
    </row>
    <row r="1712" spans="1:21" s="21" customFormat="1" ht="20.100000000000001" customHeight="1" x14ac:dyDescent="0.2">
      <c r="A1712" s="12" t="s">
        <v>60</v>
      </c>
      <c r="B1712" s="18" t="s">
        <v>244</v>
      </c>
      <c r="C1712" s="12" t="s">
        <v>772</v>
      </c>
      <c r="D1712" s="12" t="s">
        <v>9830</v>
      </c>
      <c r="E1712" s="19" t="s">
        <v>5</v>
      </c>
      <c r="F1712" s="19" t="s">
        <v>2273</v>
      </c>
      <c r="G1712" s="19" t="s">
        <v>9831</v>
      </c>
      <c r="H1712" s="12" t="s">
        <v>3725</v>
      </c>
      <c r="I1712" s="20">
        <v>20000</v>
      </c>
      <c r="J1712" s="12" t="s">
        <v>2276</v>
      </c>
      <c r="K1712" s="12" t="s">
        <v>5006</v>
      </c>
      <c r="L1712" s="12" t="s">
        <v>2288</v>
      </c>
      <c r="M1712" s="12"/>
      <c r="N1712" s="12" t="s">
        <v>3216</v>
      </c>
      <c r="O1712" s="23">
        <v>0</v>
      </c>
      <c r="P1712" s="23">
        <v>0</v>
      </c>
      <c r="Q1712" s="23">
        <v>0</v>
      </c>
      <c r="R1712" s="24">
        <v>0</v>
      </c>
      <c r="S1712" s="25">
        <v>448</v>
      </c>
      <c r="U1712" s="22" t="str">
        <f>IFERROR(VLOOKUP(B1712,[1]Planilha1!$A$1:$B$34,2,FALSE),"Liberado")</f>
        <v>Liberado</v>
      </c>
    </row>
    <row r="1713" spans="1:21" s="21" customFormat="1" ht="20.100000000000001" customHeight="1" x14ac:dyDescent="0.2">
      <c r="A1713" s="12" t="s">
        <v>60</v>
      </c>
      <c r="B1713" s="18" t="s">
        <v>244</v>
      </c>
      <c r="C1713" s="12" t="s">
        <v>772</v>
      </c>
      <c r="D1713" s="12" t="s">
        <v>9832</v>
      </c>
      <c r="E1713" s="19" t="s">
        <v>5</v>
      </c>
      <c r="F1713" s="19" t="s">
        <v>2244</v>
      </c>
      <c r="G1713" s="19" t="s">
        <v>9833</v>
      </c>
      <c r="H1713" s="12" t="s">
        <v>5176</v>
      </c>
      <c r="I1713" s="20">
        <v>35000</v>
      </c>
      <c r="J1713" s="12" t="s">
        <v>2276</v>
      </c>
      <c r="K1713" s="12" t="s">
        <v>3214</v>
      </c>
      <c r="L1713" s="12" t="s">
        <v>3196</v>
      </c>
      <c r="M1713" s="12"/>
      <c r="N1713" s="12" t="s">
        <v>3216</v>
      </c>
      <c r="O1713" s="23">
        <v>0</v>
      </c>
      <c r="P1713" s="23">
        <v>0</v>
      </c>
      <c r="Q1713" s="23">
        <v>0</v>
      </c>
      <c r="R1713" s="24">
        <v>0</v>
      </c>
      <c r="S1713" s="25">
        <v>729</v>
      </c>
      <c r="U1713" s="22" t="str">
        <f>IFERROR(VLOOKUP(B1713,[1]Planilha1!$A$1:$B$34,2,FALSE),"Liberado")</f>
        <v>Liberado</v>
      </c>
    </row>
    <row r="1714" spans="1:21" s="21" customFormat="1" ht="20.100000000000001" customHeight="1" x14ac:dyDescent="0.2">
      <c r="A1714" s="12" t="s">
        <v>60</v>
      </c>
      <c r="B1714" s="18" t="s">
        <v>244</v>
      </c>
      <c r="C1714" s="12" t="s">
        <v>772</v>
      </c>
      <c r="D1714" s="12" t="s">
        <v>1318</v>
      </c>
      <c r="E1714" s="19" t="s">
        <v>5</v>
      </c>
      <c r="F1714" s="19" t="s">
        <v>2244</v>
      </c>
      <c r="G1714" s="19" t="s">
        <v>5134</v>
      </c>
      <c r="H1714" s="12" t="s">
        <v>5135</v>
      </c>
      <c r="I1714" s="20">
        <v>9370</v>
      </c>
      <c r="J1714" s="12" t="s">
        <v>2270</v>
      </c>
      <c r="K1714" s="12" t="s">
        <v>5136</v>
      </c>
      <c r="L1714" s="12" t="s">
        <v>2359</v>
      </c>
      <c r="M1714" s="12"/>
      <c r="N1714" s="12" t="s">
        <v>9834</v>
      </c>
      <c r="O1714" s="23">
        <v>0</v>
      </c>
      <c r="P1714" s="23">
        <v>7398.82</v>
      </c>
      <c r="Q1714" s="23">
        <v>0</v>
      </c>
      <c r="R1714" s="24">
        <v>0</v>
      </c>
      <c r="S1714" s="25">
        <v>1141.5</v>
      </c>
      <c r="U1714" s="22" t="str">
        <f>IFERROR(VLOOKUP(B1714,[1]Planilha1!$A$1:$B$34,2,FALSE),"Liberado")</f>
        <v>Liberado</v>
      </c>
    </row>
    <row r="1715" spans="1:21" s="21" customFormat="1" ht="20.100000000000001" customHeight="1" x14ac:dyDescent="0.2">
      <c r="A1715" s="12" t="s">
        <v>60</v>
      </c>
      <c r="B1715" s="18" t="s">
        <v>244</v>
      </c>
      <c r="C1715" s="12" t="s">
        <v>772</v>
      </c>
      <c r="D1715" s="12" t="s">
        <v>9835</v>
      </c>
      <c r="E1715" s="19" t="s">
        <v>5</v>
      </c>
      <c r="F1715" s="19" t="s">
        <v>2273</v>
      </c>
      <c r="G1715" s="19" t="s">
        <v>9836</v>
      </c>
      <c r="H1715" s="12" t="s">
        <v>9837</v>
      </c>
      <c r="I1715" s="20">
        <v>10000</v>
      </c>
      <c r="J1715" s="12" t="s">
        <v>2258</v>
      </c>
      <c r="K1715" s="12" t="s">
        <v>9838</v>
      </c>
      <c r="L1715" s="12" t="s">
        <v>2368</v>
      </c>
      <c r="M1715" s="12"/>
      <c r="N1715" s="12" t="s">
        <v>2412</v>
      </c>
      <c r="O1715" s="23">
        <v>0</v>
      </c>
      <c r="P1715" s="23">
        <v>10000</v>
      </c>
      <c r="Q1715" s="23">
        <v>0</v>
      </c>
      <c r="R1715" s="24">
        <v>0</v>
      </c>
      <c r="S1715" s="25">
        <v>160</v>
      </c>
      <c r="U1715" s="22" t="str">
        <f>IFERROR(VLOOKUP(B1715,[1]Planilha1!$A$1:$B$34,2,FALSE),"Liberado")</f>
        <v>Liberado</v>
      </c>
    </row>
    <row r="1716" spans="1:21" s="21" customFormat="1" ht="20.100000000000001" customHeight="1" x14ac:dyDescent="0.2">
      <c r="A1716" s="12" t="s">
        <v>60</v>
      </c>
      <c r="B1716" s="18" t="s">
        <v>244</v>
      </c>
      <c r="C1716" s="12" t="s">
        <v>772</v>
      </c>
      <c r="D1716" s="12" t="s">
        <v>9839</v>
      </c>
      <c r="E1716" s="19" t="s">
        <v>5</v>
      </c>
      <c r="F1716" s="19" t="s">
        <v>2273</v>
      </c>
      <c r="G1716" s="19" t="s">
        <v>9840</v>
      </c>
      <c r="H1716" s="12" t="s">
        <v>4972</v>
      </c>
      <c r="I1716" s="20">
        <v>18740</v>
      </c>
      <c r="J1716" s="12" t="s">
        <v>2264</v>
      </c>
      <c r="K1716" s="12" t="s">
        <v>9841</v>
      </c>
      <c r="L1716" s="12" t="s">
        <v>2288</v>
      </c>
      <c r="M1716" s="12" t="s">
        <v>9842</v>
      </c>
      <c r="N1716" s="12" t="s">
        <v>2768</v>
      </c>
      <c r="O1716" s="23">
        <v>0</v>
      </c>
      <c r="P1716" s="23">
        <v>8000</v>
      </c>
      <c r="Q1716" s="23">
        <v>0</v>
      </c>
      <c r="R1716" s="24">
        <v>0</v>
      </c>
      <c r="S1716" s="25">
        <v>0</v>
      </c>
      <c r="U1716" s="22" t="str">
        <f>IFERROR(VLOOKUP(B1716,[1]Planilha1!$A$1:$B$34,2,FALSE),"Liberado")</f>
        <v>Liberado</v>
      </c>
    </row>
    <row r="1717" spans="1:21" s="21" customFormat="1" ht="20.100000000000001" customHeight="1" x14ac:dyDescent="0.2">
      <c r="A1717" s="12" t="s">
        <v>60</v>
      </c>
      <c r="B1717" s="18" t="s">
        <v>244</v>
      </c>
      <c r="C1717" s="12" t="s">
        <v>776</v>
      </c>
      <c r="D1717" s="12" t="s">
        <v>1319</v>
      </c>
      <c r="E1717" s="19" t="s">
        <v>5</v>
      </c>
      <c r="F1717" s="19" t="s">
        <v>10</v>
      </c>
      <c r="G1717" s="19" t="s">
        <v>5137</v>
      </c>
      <c r="H1717" s="12" t="s">
        <v>5138</v>
      </c>
      <c r="I1717" s="20">
        <v>7945.4</v>
      </c>
      <c r="J1717" s="12" t="s">
        <v>2258</v>
      </c>
      <c r="K1717" s="12" t="s">
        <v>5139</v>
      </c>
      <c r="L1717" s="12" t="s">
        <v>2368</v>
      </c>
      <c r="M1717" s="12"/>
      <c r="N1717" s="12" t="s">
        <v>5140</v>
      </c>
      <c r="O1717" s="23">
        <v>0</v>
      </c>
      <c r="P1717" s="23">
        <v>10000</v>
      </c>
      <c r="Q1717" s="23">
        <v>0</v>
      </c>
      <c r="R1717" s="24">
        <v>0</v>
      </c>
      <c r="S1717" s="25">
        <v>928</v>
      </c>
      <c r="U1717" s="22" t="str">
        <f>IFERROR(VLOOKUP(B1717,[1]Planilha1!$A$1:$B$34,2,FALSE),"Liberado")</f>
        <v>Liberado</v>
      </c>
    </row>
    <row r="1718" spans="1:21" s="21" customFormat="1" ht="20.100000000000001" customHeight="1" x14ac:dyDescent="0.2">
      <c r="A1718" s="12" t="s">
        <v>60</v>
      </c>
      <c r="B1718" s="18" t="s">
        <v>244</v>
      </c>
      <c r="C1718" s="12" t="s">
        <v>776</v>
      </c>
      <c r="D1718" s="12" t="s">
        <v>1320</v>
      </c>
      <c r="E1718" s="19" t="s">
        <v>5</v>
      </c>
      <c r="F1718" s="19" t="s">
        <v>10</v>
      </c>
      <c r="G1718" s="19" t="s">
        <v>5141</v>
      </c>
      <c r="H1718" s="12" t="s">
        <v>5142</v>
      </c>
      <c r="I1718" s="20">
        <v>9583.4</v>
      </c>
      <c r="J1718" s="12" t="s">
        <v>2258</v>
      </c>
      <c r="K1718" s="12" t="s">
        <v>5143</v>
      </c>
      <c r="L1718" s="12" t="s">
        <v>2368</v>
      </c>
      <c r="M1718" s="12"/>
      <c r="N1718" s="12" t="s">
        <v>2763</v>
      </c>
      <c r="O1718" s="23">
        <v>0</v>
      </c>
      <c r="P1718" s="23">
        <v>14791.7</v>
      </c>
      <c r="Q1718" s="23">
        <v>0</v>
      </c>
      <c r="R1718" s="24">
        <v>0</v>
      </c>
      <c r="S1718" s="25">
        <v>960</v>
      </c>
      <c r="U1718" s="22" t="str">
        <f>IFERROR(VLOOKUP(B1718,[1]Planilha1!$A$1:$B$34,2,FALSE),"Liberado")</f>
        <v>Liberado</v>
      </c>
    </row>
    <row r="1719" spans="1:21" s="21" customFormat="1" ht="20.100000000000001" customHeight="1" x14ac:dyDescent="0.2">
      <c r="A1719" s="12" t="s">
        <v>60</v>
      </c>
      <c r="B1719" s="18" t="s">
        <v>244</v>
      </c>
      <c r="C1719" s="12" t="s">
        <v>776</v>
      </c>
      <c r="D1719" s="12" t="s">
        <v>1321</v>
      </c>
      <c r="E1719" s="19" t="s">
        <v>5</v>
      </c>
      <c r="F1719" s="19" t="s">
        <v>2244</v>
      </c>
      <c r="G1719" s="19" t="s">
        <v>5144</v>
      </c>
      <c r="H1719" s="12" t="s">
        <v>2874</v>
      </c>
      <c r="I1719" s="20">
        <v>6000</v>
      </c>
      <c r="J1719" s="12" t="s">
        <v>2276</v>
      </c>
      <c r="K1719" s="12" t="s">
        <v>5145</v>
      </c>
      <c r="L1719" s="12" t="s">
        <v>2380</v>
      </c>
      <c r="M1719" s="12"/>
      <c r="N1719" s="12" t="s">
        <v>5146</v>
      </c>
      <c r="O1719" s="23">
        <v>0</v>
      </c>
      <c r="P1719" s="23">
        <v>6000</v>
      </c>
      <c r="Q1719" s="23">
        <v>0</v>
      </c>
      <c r="R1719" s="24">
        <v>0</v>
      </c>
      <c r="S1719" s="25">
        <v>1460</v>
      </c>
      <c r="U1719" s="22" t="str">
        <f>IFERROR(VLOOKUP(B1719,[1]Planilha1!$A$1:$B$34,2,FALSE),"Liberado")</f>
        <v>Liberado</v>
      </c>
    </row>
    <row r="1720" spans="1:21" s="21" customFormat="1" ht="20.100000000000001" customHeight="1" x14ac:dyDescent="0.2">
      <c r="A1720" s="12" t="s">
        <v>60</v>
      </c>
      <c r="B1720" s="18" t="s">
        <v>244</v>
      </c>
      <c r="C1720" s="12" t="s">
        <v>776</v>
      </c>
      <c r="D1720" s="12" t="s">
        <v>1322</v>
      </c>
      <c r="E1720" s="19" t="s">
        <v>5</v>
      </c>
      <c r="F1720" s="19" t="s">
        <v>2273</v>
      </c>
      <c r="G1720" s="19" t="s">
        <v>5147</v>
      </c>
      <c r="H1720" s="12" t="s">
        <v>5148</v>
      </c>
      <c r="I1720" s="20">
        <v>28000</v>
      </c>
      <c r="J1720" s="12" t="s">
        <v>2258</v>
      </c>
      <c r="K1720" s="12" t="s">
        <v>5149</v>
      </c>
      <c r="L1720" s="12" t="s">
        <v>2368</v>
      </c>
      <c r="M1720" s="12"/>
      <c r="N1720" s="12" t="s">
        <v>5150</v>
      </c>
      <c r="O1720" s="23">
        <v>10000</v>
      </c>
      <c r="P1720" s="23">
        <v>0</v>
      </c>
      <c r="Q1720" s="23">
        <v>0</v>
      </c>
      <c r="R1720" s="24">
        <v>0</v>
      </c>
      <c r="S1720" s="25">
        <v>1364.1</v>
      </c>
      <c r="U1720" s="22" t="str">
        <f>IFERROR(VLOOKUP(B1720,[1]Planilha1!$A$1:$B$34,2,FALSE),"Liberado")</f>
        <v>Liberado</v>
      </c>
    </row>
    <row r="1721" spans="1:21" s="21" customFormat="1" ht="20.100000000000001" customHeight="1" x14ac:dyDescent="0.2">
      <c r="A1721" s="12" t="s">
        <v>60</v>
      </c>
      <c r="B1721" s="18" t="s">
        <v>244</v>
      </c>
      <c r="C1721" s="12" t="s">
        <v>776</v>
      </c>
      <c r="D1721" s="12" t="s">
        <v>1323</v>
      </c>
      <c r="E1721" s="19" t="s">
        <v>5</v>
      </c>
      <c r="F1721" s="19" t="s">
        <v>2273</v>
      </c>
      <c r="G1721" s="19" t="s">
        <v>5151</v>
      </c>
      <c r="H1721" s="12" t="s">
        <v>5152</v>
      </c>
      <c r="I1721" s="20">
        <v>50000</v>
      </c>
      <c r="J1721" s="12" t="s">
        <v>2276</v>
      </c>
      <c r="K1721" s="12" t="s">
        <v>5153</v>
      </c>
      <c r="L1721" s="12" t="s">
        <v>2840</v>
      </c>
      <c r="M1721" s="12"/>
      <c r="N1721" s="12" t="s">
        <v>5154</v>
      </c>
      <c r="O1721" s="23">
        <v>0</v>
      </c>
      <c r="P1721" s="23">
        <v>0</v>
      </c>
      <c r="Q1721" s="23">
        <v>0</v>
      </c>
      <c r="R1721" s="24">
        <v>0</v>
      </c>
      <c r="S1721" s="25">
        <v>920</v>
      </c>
      <c r="U1721" s="22" t="str">
        <f>IFERROR(VLOOKUP(B1721,[1]Planilha1!$A$1:$B$34,2,FALSE),"Liberado")</f>
        <v>Liberado</v>
      </c>
    </row>
    <row r="1722" spans="1:21" s="21" customFormat="1" ht="20.100000000000001" customHeight="1" x14ac:dyDescent="0.2">
      <c r="A1722" s="12" t="s">
        <v>60</v>
      </c>
      <c r="B1722" s="18" t="s">
        <v>244</v>
      </c>
      <c r="C1722" s="12" t="s">
        <v>776</v>
      </c>
      <c r="D1722" s="12" t="s">
        <v>1324</v>
      </c>
      <c r="E1722" s="19" t="s">
        <v>5</v>
      </c>
      <c r="F1722" s="19" t="s">
        <v>2273</v>
      </c>
      <c r="G1722" s="19" t="s">
        <v>5155</v>
      </c>
      <c r="H1722" s="12" t="s">
        <v>5156</v>
      </c>
      <c r="I1722" s="20">
        <v>15000</v>
      </c>
      <c r="J1722" s="12" t="s">
        <v>2276</v>
      </c>
      <c r="K1722" s="12" t="s">
        <v>5157</v>
      </c>
      <c r="L1722" s="12" t="s">
        <v>2380</v>
      </c>
      <c r="M1722" s="12"/>
      <c r="N1722" s="12" t="s">
        <v>5158</v>
      </c>
      <c r="O1722" s="23">
        <v>0</v>
      </c>
      <c r="P1722" s="23">
        <v>0</v>
      </c>
      <c r="Q1722" s="23">
        <v>0</v>
      </c>
      <c r="R1722" s="24">
        <v>0</v>
      </c>
      <c r="S1722" s="25">
        <v>708</v>
      </c>
      <c r="U1722" s="22" t="str">
        <f>IFERROR(VLOOKUP(B1722,[1]Planilha1!$A$1:$B$34,2,FALSE),"Liberado")</f>
        <v>Liberado</v>
      </c>
    </row>
    <row r="1723" spans="1:21" s="21" customFormat="1" ht="20.100000000000001" customHeight="1" x14ac:dyDescent="0.2">
      <c r="A1723" s="12" t="s">
        <v>60</v>
      </c>
      <c r="B1723" s="18" t="s">
        <v>244</v>
      </c>
      <c r="C1723" s="12" t="s">
        <v>776</v>
      </c>
      <c r="D1723" s="12" t="s">
        <v>1325</v>
      </c>
      <c r="E1723" s="19" t="s">
        <v>5</v>
      </c>
      <c r="F1723" s="19" t="s">
        <v>2273</v>
      </c>
      <c r="G1723" s="19" t="s">
        <v>5159</v>
      </c>
      <c r="H1723" s="12" t="s">
        <v>5160</v>
      </c>
      <c r="I1723" s="20">
        <v>30000</v>
      </c>
      <c r="J1723" s="12" t="s">
        <v>2276</v>
      </c>
      <c r="K1723" s="12" t="s">
        <v>2277</v>
      </c>
      <c r="L1723" s="12" t="s">
        <v>3196</v>
      </c>
      <c r="M1723" s="12"/>
      <c r="N1723" s="12" t="s">
        <v>5161</v>
      </c>
      <c r="O1723" s="23">
        <v>0</v>
      </c>
      <c r="P1723" s="23">
        <v>0</v>
      </c>
      <c r="Q1723" s="23">
        <v>0</v>
      </c>
      <c r="R1723" s="24">
        <v>0</v>
      </c>
      <c r="S1723" s="25">
        <v>872</v>
      </c>
      <c r="U1723" s="22" t="str">
        <f>IFERROR(VLOOKUP(B1723,[1]Planilha1!$A$1:$B$34,2,FALSE),"Liberado")</f>
        <v>Liberado</v>
      </c>
    </row>
    <row r="1724" spans="1:21" s="21" customFormat="1" ht="20.100000000000001" customHeight="1" x14ac:dyDescent="0.2">
      <c r="A1724" s="12" t="s">
        <v>60</v>
      </c>
      <c r="B1724" s="18" t="s">
        <v>244</v>
      </c>
      <c r="C1724" s="12" t="s">
        <v>776</v>
      </c>
      <c r="D1724" s="12" t="s">
        <v>1326</v>
      </c>
      <c r="E1724" s="19" t="s">
        <v>5</v>
      </c>
      <c r="F1724" s="19" t="s">
        <v>2273</v>
      </c>
      <c r="G1724" s="19" t="s">
        <v>5162</v>
      </c>
      <c r="H1724" s="12" t="s">
        <v>5132</v>
      </c>
      <c r="I1724" s="20">
        <v>935922.82</v>
      </c>
      <c r="J1724" s="12" t="s">
        <v>2264</v>
      </c>
      <c r="K1724" s="12" t="s">
        <v>5163</v>
      </c>
      <c r="L1724" s="12" t="s">
        <v>2296</v>
      </c>
      <c r="M1724" s="12"/>
      <c r="N1724" s="12" t="s">
        <v>2342</v>
      </c>
      <c r="O1724" s="23">
        <v>0</v>
      </c>
      <c r="P1724" s="23">
        <v>0</v>
      </c>
      <c r="Q1724" s="23">
        <v>0</v>
      </c>
      <c r="R1724" s="24">
        <v>0</v>
      </c>
      <c r="S1724" s="25">
        <v>440</v>
      </c>
      <c r="U1724" s="22" t="str">
        <f>IFERROR(VLOOKUP(B1724,[1]Planilha1!$A$1:$B$34,2,FALSE),"Liberado")</f>
        <v>Liberado</v>
      </c>
    </row>
    <row r="1725" spans="1:21" s="21" customFormat="1" ht="20.100000000000001" customHeight="1" x14ac:dyDescent="0.2">
      <c r="A1725" s="12" t="s">
        <v>60</v>
      </c>
      <c r="B1725" s="18" t="s">
        <v>244</v>
      </c>
      <c r="C1725" s="12" t="s">
        <v>776</v>
      </c>
      <c r="D1725" s="12" t="s">
        <v>1327</v>
      </c>
      <c r="E1725" s="19" t="s">
        <v>5</v>
      </c>
      <c r="F1725" s="19" t="s">
        <v>10</v>
      </c>
      <c r="G1725" s="19" t="s">
        <v>5164</v>
      </c>
      <c r="H1725" s="12" t="s">
        <v>3725</v>
      </c>
      <c r="I1725" s="20">
        <v>5000</v>
      </c>
      <c r="J1725" s="12" t="s">
        <v>2276</v>
      </c>
      <c r="K1725" s="12" t="s">
        <v>5165</v>
      </c>
      <c r="L1725" s="12" t="s">
        <v>7934</v>
      </c>
      <c r="M1725" s="12"/>
      <c r="N1725" s="12" t="s">
        <v>3216</v>
      </c>
      <c r="O1725" s="23">
        <v>0</v>
      </c>
      <c r="P1725" s="23">
        <v>0</v>
      </c>
      <c r="Q1725" s="23">
        <v>0</v>
      </c>
      <c r="R1725" s="24">
        <v>0</v>
      </c>
      <c r="S1725" s="25">
        <v>644</v>
      </c>
      <c r="U1725" s="22" t="str">
        <f>IFERROR(VLOOKUP(B1725,[1]Planilha1!$A$1:$B$34,2,FALSE),"Liberado")</f>
        <v>Liberado</v>
      </c>
    </row>
    <row r="1726" spans="1:21" s="21" customFormat="1" ht="20.100000000000001" customHeight="1" x14ac:dyDescent="0.2">
      <c r="A1726" s="12" t="s">
        <v>60</v>
      </c>
      <c r="B1726" s="18" t="s">
        <v>244</v>
      </c>
      <c r="C1726" s="12" t="s">
        <v>776</v>
      </c>
      <c r="D1726" s="12" t="s">
        <v>1328</v>
      </c>
      <c r="E1726" s="19" t="s">
        <v>5</v>
      </c>
      <c r="F1726" s="19" t="s">
        <v>2244</v>
      </c>
      <c r="G1726" s="19" t="s">
        <v>5166</v>
      </c>
      <c r="H1726" s="12" t="s">
        <v>3696</v>
      </c>
      <c r="I1726" s="20">
        <v>15000</v>
      </c>
      <c r="J1726" s="12" t="s">
        <v>2264</v>
      </c>
      <c r="K1726" s="12" t="s">
        <v>2647</v>
      </c>
      <c r="L1726" s="12" t="s">
        <v>7976</v>
      </c>
      <c r="M1726" s="12"/>
      <c r="N1726" s="12" t="s">
        <v>2342</v>
      </c>
      <c r="O1726" s="23">
        <v>9370</v>
      </c>
      <c r="P1726" s="23">
        <v>0</v>
      </c>
      <c r="Q1726" s="23">
        <v>0</v>
      </c>
      <c r="R1726" s="24">
        <v>0</v>
      </c>
      <c r="S1726" s="25">
        <v>384</v>
      </c>
      <c r="U1726" s="22" t="str">
        <f>IFERROR(VLOOKUP(B1726,[1]Planilha1!$A$1:$B$34,2,FALSE),"Liberado")</f>
        <v>Liberado</v>
      </c>
    </row>
    <row r="1727" spans="1:21" s="21" customFormat="1" ht="20.100000000000001" customHeight="1" x14ac:dyDescent="0.2">
      <c r="A1727" s="12" t="s">
        <v>60</v>
      </c>
      <c r="B1727" s="18" t="s">
        <v>244</v>
      </c>
      <c r="C1727" s="12" t="s">
        <v>776</v>
      </c>
      <c r="D1727" s="12" t="s">
        <v>1329</v>
      </c>
      <c r="E1727" s="19" t="s">
        <v>5</v>
      </c>
      <c r="F1727" s="19" t="s">
        <v>2519</v>
      </c>
      <c r="G1727" s="19" t="s">
        <v>5167</v>
      </c>
      <c r="H1727" s="12" t="s">
        <v>3725</v>
      </c>
      <c r="I1727" s="20">
        <v>5000</v>
      </c>
      <c r="J1727" s="12" t="s">
        <v>2264</v>
      </c>
      <c r="K1727" s="12" t="s">
        <v>2728</v>
      </c>
      <c r="L1727" s="12" t="s">
        <v>2334</v>
      </c>
      <c r="M1727" s="12"/>
      <c r="N1727" s="12" t="s">
        <v>5168</v>
      </c>
      <c r="O1727" s="23">
        <v>0</v>
      </c>
      <c r="P1727" s="23">
        <v>0</v>
      </c>
      <c r="Q1727" s="23">
        <v>0</v>
      </c>
      <c r="R1727" s="24">
        <v>0</v>
      </c>
      <c r="S1727" s="25">
        <v>384</v>
      </c>
      <c r="U1727" s="22" t="str">
        <f>IFERROR(VLOOKUP(B1727,[1]Planilha1!$A$1:$B$34,2,FALSE),"Liberado")</f>
        <v>Liberado</v>
      </c>
    </row>
    <row r="1728" spans="1:21" s="21" customFormat="1" ht="20.100000000000001" customHeight="1" x14ac:dyDescent="0.2">
      <c r="A1728" s="12" t="s">
        <v>60</v>
      </c>
      <c r="B1728" s="18" t="s">
        <v>244</v>
      </c>
      <c r="C1728" s="12" t="s">
        <v>776</v>
      </c>
      <c r="D1728" s="12" t="s">
        <v>9843</v>
      </c>
      <c r="E1728" s="19" t="s">
        <v>5</v>
      </c>
      <c r="F1728" s="19" t="s">
        <v>2273</v>
      </c>
      <c r="G1728" s="19" t="s">
        <v>9844</v>
      </c>
      <c r="H1728" s="12" t="s">
        <v>3696</v>
      </c>
      <c r="I1728" s="20">
        <v>15000</v>
      </c>
      <c r="J1728" s="12" t="s">
        <v>2264</v>
      </c>
      <c r="K1728" s="12" t="s">
        <v>9845</v>
      </c>
      <c r="L1728" s="12" t="s">
        <v>7881</v>
      </c>
      <c r="M1728" s="12"/>
      <c r="N1728" s="12" t="s">
        <v>2438</v>
      </c>
      <c r="O1728" s="23">
        <v>0</v>
      </c>
      <c r="P1728" s="23">
        <v>10000</v>
      </c>
      <c r="Q1728" s="23">
        <v>0</v>
      </c>
      <c r="R1728" s="24">
        <v>0</v>
      </c>
      <c r="S1728" s="25">
        <v>224</v>
      </c>
      <c r="U1728" s="22" t="str">
        <f>IFERROR(VLOOKUP(B1728,[1]Planilha1!$A$1:$B$34,2,FALSE),"Liberado")</f>
        <v>Liberado</v>
      </c>
    </row>
    <row r="1729" spans="1:21" s="21" customFormat="1" ht="20.100000000000001" customHeight="1" x14ac:dyDescent="0.2">
      <c r="A1729" s="12" t="s">
        <v>60</v>
      </c>
      <c r="B1729" s="18" t="s">
        <v>244</v>
      </c>
      <c r="C1729" s="12" t="s">
        <v>776</v>
      </c>
      <c r="D1729" s="12" t="s">
        <v>9846</v>
      </c>
      <c r="E1729" s="19" t="s">
        <v>5</v>
      </c>
      <c r="F1729" s="19" t="s">
        <v>2244</v>
      </c>
      <c r="G1729" s="19" t="s">
        <v>7820</v>
      </c>
      <c r="H1729" s="12" t="s">
        <v>9847</v>
      </c>
      <c r="I1729" s="20">
        <v>13649.38</v>
      </c>
      <c r="J1729" s="12" t="s">
        <v>2276</v>
      </c>
      <c r="K1729" s="12" t="s">
        <v>9848</v>
      </c>
      <c r="L1729" s="12" t="s">
        <v>5043</v>
      </c>
      <c r="M1729" s="12"/>
      <c r="N1729" s="12" t="s">
        <v>3216</v>
      </c>
      <c r="O1729" s="23">
        <v>0</v>
      </c>
      <c r="P1729" s="23">
        <v>0</v>
      </c>
      <c r="Q1729" s="23">
        <v>0</v>
      </c>
      <c r="R1729" s="24">
        <v>0</v>
      </c>
      <c r="S1729" s="25">
        <v>1044.74</v>
      </c>
      <c r="U1729" s="22" t="str">
        <f>IFERROR(VLOOKUP(B1729,[1]Planilha1!$A$1:$B$34,2,FALSE),"Liberado")</f>
        <v>Liberado</v>
      </c>
    </row>
    <row r="1730" spans="1:21" s="21" customFormat="1" ht="20.100000000000001" customHeight="1" x14ac:dyDescent="0.2">
      <c r="A1730" s="12" t="s">
        <v>60</v>
      </c>
      <c r="B1730" s="18" t="s">
        <v>244</v>
      </c>
      <c r="C1730" s="12" t="s">
        <v>776</v>
      </c>
      <c r="D1730" s="12" t="s">
        <v>9849</v>
      </c>
      <c r="E1730" s="19" t="s">
        <v>5</v>
      </c>
      <c r="F1730" s="19" t="s">
        <v>2273</v>
      </c>
      <c r="G1730" s="19" t="s">
        <v>9850</v>
      </c>
      <c r="H1730" s="12" t="s">
        <v>5207</v>
      </c>
      <c r="I1730" s="20">
        <v>15760</v>
      </c>
      <c r="J1730" s="12" t="s">
        <v>2264</v>
      </c>
      <c r="K1730" s="12" t="s">
        <v>9851</v>
      </c>
      <c r="L1730" s="12" t="s">
        <v>2288</v>
      </c>
      <c r="M1730" s="12" t="s">
        <v>9852</v>
      </c>
      <c r="N1730" s="12" t="s">
        <v>9853</v>
      </c>
      <c r="O1730" s="23">
        <v>0</v>
      </c>
      <c r="P1730" s="23">
        <v>0</v>
      </c>
      <c r="Q1730" s="23">
        <v>0</v>
      </c>
      <c r="R1730" s="24">
        <v>0</v>
      </c>
      <c r="S1730" s="25">
        <v>64</v>
      </c>
      <c r="U1730" s="22" t="str">
        <f>IFERROR(VLOOKUP(B1730,[1]Planilha1!$A$1:$B$34,2,FALSE),"Liberado")</f>
        <v>Liberado</v>
      </c>
    </row>
    <row r="1731" spans="1:21" s="21" customFormat="1" ht="20.100000000000001" customHeight="1" x14ac:dyDescent="0.2">
      <c r="A1731" s="12" t="s">
        <v>60</v>
      </c>
      <c r="B1731" s="18" t="s">
        <v>244</v>
      </c>
      <c r="C1731" s="12" t="s">
        <v>1330</v>
      </c>
      <c r="D1731" s="12" t="s">
        <v>1331</v>
      </c>
      <c r="E1731" s="19" t="s">
        <v>5</v>
      </c>
      <c r="F1731" s="19" t="s">
        <v>2244</v>
      </c>
      <c r="G1731" s="19" t="s">
        <v>5169</v>
      </c>
      <c r="H1731" s="12" t="s">
        <v>5170</v>
      </c>
      <c r="I1731" s="20">
        <v>28000</v>
      </c>
      <c r="J1731" s="12" t="s">
        <v>2276</v>
      </c>
      <c r="K1731" s="12" t="s">
        <v>5171</v>
      </c>
      <c r="L1731" s="12" t="s">
        <v>2322</v>
      </c>
      <c r="M1731" s="12"/>
      <c r="N1731" s="12" t="s">
        <v>5172</v>
      </c>
      <c r="O1731" s="23">
        <v>0</v>
      </c>
      <c r="P1731" s="23">
        <v>0</v>
      </c>
      <c r="Q1731" s="23">
        <v>0</v>
      </c>
      <c r="R1731" s="24">
        <v>0</v>
      </c>
      <c r="S1731" s="25">
        <v>2091.8000000000002</v>
      </c>
      <c r="U1731" s="22" t="str">
        <f>IFERROR(VLOOKUP(B1731,[1]Planilha1!$A$1:$B$34,2,FALSE),"Liberado")</f>
        <v>Liberado</v>
      </c>
    </row>
    <row r="1732" spans="1:21" s="21" customFormat="1" ht="20.100000000000001" customHeight="1" x14ac:dyDescent="0.2">
      <c r="A1732" s="12" t="s">
        <v>60</v>
      </c>
      <c r="B1732" s="18" t="s">
        <v>244</v>
      </c>
      <c r="C1732" s="12" t="s">
        <v>1330</v>
      </c>
      <c r="D1732" s="12" t="s">
        <v>1332</v>
      </c>
      <c r="E1732" s="19" t="s">
        <v>5</v>
      </c>
      <c r="F1732" s="19" t="s">
        <v>2244</v>
      </c>
      <c r="G1732" s="19" t="s">
        <v>5173</v>
      </c>
      <c r="H1732" s="12" t="s">
        <v>5174</v>
      </c>
      <c r="I1732" s="20">
        <v>15000</v>
      </c>
      <c r="J1732" s="12" t="s">
        <v>2264</v>
      </c>
      <c r="K1732" s="12" t="s">
        <v>4857</v>
      </c>
      <c r="L1732" s="12" t="s">
        <v>3939</v>
      </c>
      <c r="M1732" s="12"/>
      <c r="N1732" s="12" t="s">
        <v>2595</v>
      </c>
      <c r="O1732" s="23">
        <v>0</v>
      </c>
      <c r="P1732" s="23">
        <v>8000</v>
      </c>
      <c r="Q1732" s="23">
        <v>0</v>
      </c>
      <c r="R1732" s="24">
        <v>0</v>
      </c>
      <c r="S1732" s="25">
        <v>256</v>
      </c>
      <c r="U1732" s="22" t="str">
        <f>IFERROR(VLOOKUP(B1732,[1]Planilha1!$A$1:$B$34,2,FALSE),"Liberado")</f>
        <v>Liberado</v>
      </c>
    </row>
    <row r="1733" spans="1:21" s="21" customFormat="1" ht="20.100000000000001" customHeight="1" x14ac:dyDescent="0.2">
      <c r="A1733" s="12" t="s">
        <v>60</v>
      </c>
      <c r="B1733" s="18" t="s">
        <v>244</v>
      </c>
      <c r="C1733" s="12" t="s">
        <v>1330</v>
      </c>
      <c r="D1733" s="12" t="s">
        <v>9854</v>
      </c>
      <c r="E1733" s="19" t="s">
        <v>5</v>
      </c>
      <c r="F1733" s="19" t="s">
        <v>2244</v>
      </c>
      <c r="G1733" s="19" t="s">
        <v>9855</v>
      </c>
      <c r="H1733" s="12" t="s">
        <v>3725</v>
      </c>
      <c r="I1733" s="20">
        <v>10326.06</v>
      </c>
      <c r="J1733" s="12" t="s">
        <v>2264</v>
      </c>
      <c r="K1733" s="12" t="s">
        <v>8306</v>
      </c>
      <c r="L1733" s="12" t="s">
        <v>2266</v>
      </c>
      <c r="M1733" s="12"/>
      <c r="N1733" s="12" t="s">
        <v>2768</v>
      </c>
      <c r="O1733" s="23">
        <v>0</v>
      </c>
      <c r="P1733" s="23">
        <v>2000</v>
      </c>
      <c r="Q1733" s="23">
        <v>0</v>
      </c>
      <c r="R1733" s="24">
        <v>0</v>
      </c>
      <c r="S1733" s="25">
        <v>160</v>
      </c>
      <c r="U1733" s="22" t="str">
        <f>IFERROR(VLOOKUP(B1733,[1]Planilha1!$A$1:$B$34,2,FALSE),"Liberado")</f>
        <v>Liberado</v>
      </c>
    </row>
    <row r="1734" spans="1:21" s="21" customFormat="1" ht="20.100000000000001" customHeight="1" x14ac:dyDescent="0.2">
      <c r="A1734" s="12" t="s">
        <v>60</v>
      </c>
      <c r="B1734" s="18" t="s">
        <v>244</v>
      </c>
      <c r="C1734" s="12" t="s">
        <v>784</v>
      </c>
      <c r="D1734" s="12" t="s">
        <v>9856</v>
      </c>
      <c r="E1734" s="19" t="s">
        <v>5</v>
      </c>
      <c r="F1734" s="19" t="s">
        <v>2273</v>
      </c>
      <c r="G1734" s="19" t="s">
        <v>9857</v>
      </c>
      <c r="H1734" s="12" t="s">
        <v>3729</v>
      </c>
      <c r="I1734" s="20">
        <v>10000</v>
      </c>
      <c r="J1734" s="12" t="s">
        <v>2264</v>
      </c>
      <c r="K1734" s="12" t="s">
        <v>9858</v>
      </c>
      <c r="L1734" s="12" t="s">
        <v>8183</v>
      </c>
      <c r="M1734" s="12"/>
      <c r="N1734" s="12" t="s">
        <v>2595</v>
      </c>
      <c r="O1734" s="23">
        <v>0</v>
      </c>
      <c r="P1734" s="23">
        <v>8000</v>
      </c>
      <c r="Q1734" s="23">
        <v>0</v>
      </c>
      <c r="R1734" s="24">
        <v>0</v>
      </c>
      <c r="S1734" s="25">
        <v>224</v>
      </c>
      <c r="U1734" s="22" t="str">
        <f>IFERROR(VLOOKUP(B1734,[1]Planilha1!$A$1:$B$34,2,FALSE),"Liberado")</f>
        <v>Liberado</v>
      </c>
    </row>
    <row r="1735" spans="1:21" s="21" customFormat="1" ht="20.100000000000001" customHeight="1" x14ac:dyDescent="0.2">
      <c r="A1735" s="12" t="s">
        <v>60</v>
      </c>
      <c r="B1735" s="18" t="s">
        <v>244</v>
      </c>
      <c r="C1735" s="12" t="s">
        <v>784</v>
      </c>
      <c r="D1735" s="12" t="s">
        <v>9859</v>
      </c>
      <c r="E1735" s="19" t="s">
        <v>5</v>
      </c>
      <c r="F1735" s="19" t="s">
        <v>2273</v>
      </c>
      <c r="G1735" s="19" t="s">
        <v>9860</v>
      </c>
      <c r="H1735" s="12" t="s">
        <v>9861</v>
      </c>
      <c r="I1735" s="20">
        <v>20000</v>
      </c>
      <c r="J1735" s="12" t="s">
        <v>2264</v>
      </c>
      <c r="K1735" s="12" t="s">
        <v>9862</v>
      </c>
      <c r="L1735" s="12" t="s">
        <v>3939</v>
      </c>
      <c r="M1735" s="12"/>
      <c r="N1735" s="12" t="s">
        <v>2768</v>
      </c>
      <c r="O1735" s="23">
        <v>0</v>
      </c>
      <c r="P1735" s="23">
        <v>10000</v>
      </c>
      <c r="Q1735" s="23">
        <v>0</v>
      </c>
      <c r="R1735" s="24">
        <v>0</v>
      </c>
      <c r="S1735" s="25">
        <v>128</v>
      </c>
      <c r="U1735" s="22" t="str">
        <f>IFERROR(VLOOKUP(B1735,[1]Planilha1!$A$1:$B$34,2,FALSE),"Liberado")</f>
        <v>Liberado</v>
      </c>
    </row>
    <row r="1736" spans="1:21" s="21" customFormat="1" ht="20.100000000000001" customHeight="1" x14ac:dyDescent="0.2">
      <c r="A1736" s="12" t="s">
        <v>60</v>
      </c>
      <c r="B1736" s="18" t="s">
        <v>244</v>
      </c>
      <c r="C1736" s="12" t="s">
        <v>788</v>
      </c>
      <c r="D1736" s="12" t="s">
        <v>1333</v>
      </c>
      <c r="E1736" s="19" t="s">
        <v>5</v>
      </c>
      <c r="F1736" s="19" t="s">
        <v>2273</v>
      </c>
      <c r="G1736" s="19" t="s">
        <v>5175</v>
      </c>
      <c r="H1736" s="12" t="s">
        <v>5176</v>
      </c>
      <c r="I1736" s="20">
        <v>10000</v>
      </c>
      <c r="J1736" s="12" t="s">
        <v>2276</v>
      </c>
      <c r="K1736" s="12" t="s">
        <v>5177</v>
      </c>
      <c r="L1736" s="12" t="s">
        <v>2380</v>
      </c>
      <c r="M1736" s="12"/>
      <c r="N1736" s="12" t="s">
        <v>5178</v>
      </c>
      <c r="O1736" s="23">
        <v>7000</v>
      </c>
      <c r="P1736" s="23">
        <v>0</v>
      </c>
      <c r="Q1736" s="23">
        <v>0</v>
      </c>
      <c r="R1736" s="24">
        <v>0</v>
      </c>
      <c r="S1736" s="25">
        <v>960</v>
      </c>
      <c r="U1736" s="22" t="str">
        <f>IFERROR(VLOOKUP(B1736,[1]Planilha1!$A$1:$B$34,2,FALSE),"Liberado")</f>
        <v>Liberado</v>
      </c>
    </row>
    <row r="1737" spans="1:21" s="21" customFormat="1" ht="20.100000000000001" customHeight="1" x14ac:dyDescent="0.2">
      <c r="A1737" s="12" t="s">
        <v>60</v>
      </c>
      <c r="B1737" s="18" t="s">
        <v>244</v>
      </c>
      <c r="C1737" s="12" t="s">
        <v>788</v>
      </c>
      <c r="D1737" s="12" t="s">
        <v>1334</v>
      </c>
      <c r="E1737" s="19" t="s">
        <v>5</v>
      </c>
      <c r="F1737" s="19" t="s">
        <v>2244</v>
      </c>
      <c r="G1737" s="19" t="s">
        <v>5179</v>
      </c>
      <c r="H1737" s="12" t="s">
        <v>5180</v>
      </c>
      <c r="I1737" s="20">
        <v>20000</v>
      </c>
      <c r="J1737" s="12" t="s">
        <v>2276</v>
      </c>
      <c r="K1737" s="12" t="s">
        <v>5181</v>
      </c>
      <c r="L1737" s="12" t="s">
        <v>2677</v>
      </c>
      <c r="M1737" s="12"/>
      <c r="N1737" s="12" t="s">
        <v>5182</v>
      </c>
      <c r="O1737" s="23">
        <v>0</v>
      </c>
      <c r="P1737" s="23">
        <v>5214.47</v>
      </c>
      <c r="Q1737" s="23">
        <v>0</v>
      </c>
      <c r="R1737" s="24">
        <v>0</v>
      </c>
      <c r="S1737" s="25">
        <v>1613.91</v>
      </c>
      <c r="U1737" s="22" t="str">
        <f>IFERROR(VLOOKUP(B1737,[1]Planilha1!$A$1:$B$34,2,FALSE),"Liberado")</f>
        <v>Liberado</v>
      </c>
    </row>
    <row r="1738" spans="1:21" s="21" customFormat="1" ht="20.100000000000001" customHeight="1" x14ac:dyDescent="0.2">
      <c r="A1738" s="12" t="s">
        <v>60</v>
      </c>
      <c r="B1738" s="18" t="s">
        <v>244</v>
      </c>
      <c r="C1738" s="12" t="s">
        <v>788</v>
      </c>
      <c r="D1738" s="12" t="s">
        <v>1335</v>
      </c>
      <c r="E1738" s="19" t="s">
        <v>5</v>
      </c>
      <c r="F1738" s="19" t="s">
        <v>2355</v>
      </c>
      <c r="G1738" s="19" t="s">
        <v>5183</v>
      </c>
      <c r="H1738" s="12" t="s">
        <v>5176</v>
      </c>
      <c r="I1738" s="20">
        <v>31520</v>
      </c>
      <c r="J1738" s="12" t="s">
        <v>2276</v>
      </c>
      <c r="K1738" s="12" t="s">
        <v>5184</v>
      </c>
      <c r="L1738" s="12" t="s">
        <v>8057</v>
      </c>
      <c r="M1738" s="12"/>
      <c r="N1738" s="12" t="s">
        <v>5185</v>
      </c>
      <c r="O1738" s="23">
        <v>0</v>
      </c>
      <c r="P1738" s="23">
        <v>5000</v>
      </c>
      <c r="Q1738" s="23">
        <v>0</v>
      </c>
      <c r="R1738" s="24">
        <v>0</v>
      </c>
      <c r="S1738" s="25">
        <v>1386.65</v>
      </c>
      <c r="U1738" s="22" t="str">
        <f>IFERROR(VLOOKUP(B1738,[1]Planilha1!$A$1:$B$34,2,FALSE),"Liberado")</f>
        <v>Liberado</v>
      </c>
    </row>
    <row r="1739" spans="1:21" s="21" customFormat="1" ht="20.100000000000001" customHeight="1" x14ac:dyDescent="0.2">
      <c r="A1739" s="12" t="s">
        <v>60</v>
      </c>
      <c r="B1739" s="18" t="s">
        <v>244</v>
      </c>
      <c r="C1739" s="12" t="s">
        <v>788</v>
      </c>
      <c r="D1739" s="12" t="s">
        <v>1336</v>
      </c>
      <c r="E1739" s="19" t="s">
        <v>5</v>
      </c>
      <c r="F1739" s="19" t="s">
        <v>2244</v>
      </c>
      <c r="G1739" s="19" t="s">
        <v>5186</v>
      </c>
      <c r="H1739" s="12" t="s">
        <v>5160</v>
      </c>
      <c r="I1739" s="20">
        <v>16899.400000000001</v>
      </c>
      <c r="J1739" s="12" t="s">
        <v>2276</v>
      </c>
      <c r="K1739" s="12" t="s">
        <v>2277</v>
      </c>
      <c r="L1739" s="12" t="s">
        <v>3196</v>
      </c>
      <c r="M1739" s="12"/>
      <c r="N1739" s="12" t="s">
        <v>5187</v>
      </c>
      <c r="O1739" s="23">
        <v>0</v>
      </c>
      <c r="P1739" s="23">
        <v>0</v>
      </c>
      <c r="Q1739" s="23">
        <v>0</v>
      </c>
      <c r="R1739" s="24">
        <v>0</v>
      </c>
      <c r="S1739" s="25">
        <v>640</v>
      </c>
      <c r="U1739" s="22" t="str">
        <f>IFERROR(VLOOKUP(B1739,[1]Planilha1!$A$1:$B$34,2,FALSE),"Liberado")</f>
        <v>Liberado</v>
      </c>
    </row>
    <row r="1740" spans="1:21" s="21" customFormat="1" ht="20.100000000000001" customHeight="1" x14ac:dyDescent="0.2">
      <c r="A1740" s="12" t="s">
        <v>60</v>
      </c>
      <c r="B1740" s="18" t="s">
        <v>244</v>
      </c>
      <c r="C1740" s="12" t="s">
        <v>788</v>
      </c>
      <c r="D1740" s="12" t="s">
        <v>1337</v>
      </c>
      <c r="E1740" s="19" t="s">
        <v>5</v>
      </c>
      <c r="F1740" s="19" t="s">
        <v>2273</v>
      </c>
      <c r="G1740" s="19" t="s">
        <v>5188</v>
      </c>
      <c r="H1740" s="12" t="s">
        <v>5176</v>
      </c>
      <c r="I1740" s="20">
        <v>17853.72</v>
      </c>
      <c r="J1740" s="12" t="s">
        <v>2276</v>
      </c>
      <c r="K1740" s="12" t="s">
        <v>5189</v>
      </c>
      <c r="L1740" s="12" t="s">
        <v>8795</v>
      </c>
      <c r="M1740" s="12"/>
      <c r="N1740" s="12" t="s">
        <v>5190</v>
      </c>
      <c r="O1740" s="23">
        <v>0</v>
      </c>
      <c r="P1740" s="23">
        <v>0</v>
      </c>
      <c r="Q1740" s="23">
        <v>0</v>
      </c>
      <c r="R1740" s="24">
        <v>0</v>
      </c>
      <c r="S1740" s="25">
        <v>708</v>
      </c>
      <c r="U1740" s="22" t="str">
        <f>IFERROR(VLOOKUP(B1740,[1]Planilha1!$A$1:$B$34,2,FALSE),"Liberado")</f>
        <v>Liberado</v>
      </c>
    </row>
    <row r="1741" spans="1:21" s="21" customFormat="1" ht="20.100000000000001" customHeight="1" x14ac:dyDescent="0.2">
      <c r="A1741" s="12" t="s">
        <v>60</v>
      </c>
      <c r="B1741" s="18" t="s">
        <v>244</v>
      </c>
      <c r="C1741" s="12" t="s">
        <v>788</v>
      </c>
      <c r="D1741" s="12" t="s">
        <v>9863</v>
      </c>
      <c r="E1741" s="19" t="s">
        <v>5</v>
      </c>
      <c r="F1741" s="19" t="s">
        <v>2244</v>
      </c>
      <c r="G1741" s="19" t="s">
        <v>9864</v>
      </c>
      <c r="H1741" s="12" t="s">
        <v>9861</v>
      </c>
      <c r="I1741" s="20">
        <v>13007.06</v>
      </c>
      <c r="J1741" s="12" t="s">
        <v>2264</v>
      </c>
      <c r="K1741" s="12" t="s">
        <v>9865</v>
      </c>
      <c r="L1741" s="12" t="s">
        <v>7875</v>
      </c>
      <c r="M1741" s="12"/>
      <c r="N1741" s="12" t="s">
        <v>9853</v>
      </c>
      <c r="O1741" s="23">
        <v>0</v>
      </c>
      <c r="P1741" s="23">
        <v>0</v>
      </c>
      <c r="Q1741" s="23">
        <v>0</v>
      </c>
      <c r="R1741" s="24">
        <v>0</v>
      </c>
      <c r="S1741" s="25">
        <v>64</v>
      </c>
      <c r="U1741" s="22" t="str">
        <f>IFERROR(VLOOKUP(B1741,[1]Planilha1!$A$1:$B$34,2,FALSE),"Liberado")</f>
        <v>Liberado</v>
      </c>
    </row>
    <row r="1742" spans="1:21" s="21" customFormat="1" ht="20.100000000000001" customHeight="1" x14ac:dyDescent="0.2">
      <c r="A1742" s="12" t="s">
        <v>60</v>
      </c>
      <c r="B1742" s="18" t="s">
        <v>244</v>
      </c>
      <c r="C1742" s="12" t="s">
        <v>788</v>
      </c>
      <c r="D1742" s="12" t="s">
        <v>1305</v>
      </c>
      <c r="E1742" s="19" t="s">
        <v>5</v>
      </c>
      <c r="F1742" s="19" t="s">
        <v>2244</v>
      </c>
      <c r="G1742" s="19" t="s">
        <v>5191</v>
      </c>
      <c r="H1742" s="12" t="s">
        <v>5104</v>
      </c>
      <c r="I1742" s="20">
        <v>1760</v>
      </c>
      <c r="J1742" s="12" t="s">
        <v>2325</v>
      </c>
      <c r="K1742" s="12" t="s">
        <v>5192</v>
      </c>
      <c r="L1742" s="12" t="s">
        <v>7926</v>
      </c>
      <c r="M1742" s="12"/>
      <c r="N1742" s="12" t="s">
        <v>7927</v>
      </c>
      <c r="O1742" s="23">
        <v>0</v>
      </c>
      <c r="P1742" s="23">
        <v>10000</v>
      </c>
      <c r="Q1742" s="23">
        <v>0</v>
      </c>
      <c r="R1742" s="24">
        <v>0</v>
      </c>
      <c r="S1742" s="25">
        <v>360</v>
      </c>
      <c r="U1742" s="22" t="str">
        <f>IFERROR(VLOOKUP(B1742,[1]Planilha1!$A$1:$B$34,2,FALSE),"Liberado")</f>
        <v>Liberado</v>
      </c>
    </row>
    <row r="1743" spans="1:21" s="21" customFormat="1" ht="20.100000000000001" customHeight="1" x14ac:dyDescent="0.2">
      <c r="A1743" s="12" t="s">
        <v>60</v>
      </c>
      <c r="B1743" s="18" t="s">
        <v>244</v>
      </c>
      <c r="C1743" s="12" t="s">
        <v>788</v>
      </c>
      <c r="D1743" s="12" t="s">
        <v>1338</v>
      </c>
      <c r="E1743" s="19" t="s">
        <v>5</v>
      </c>
      <c r="F1743" s="19" t="s">
        <v>2273</v>
      </c>
      <c r="G1743" s="19" t="s">
        <v>5193</v>
      </c>
      <c r="H1743" s="12" t="s">
        <v>3699</v>
      </c>
      <c r="I1743" s="20">
        <v>22487</v>
      </c>
      <c r="J1743" s="12" t="s">
        <v>2264</v>
      </c>
      <c r="K1743" s="12" t="s">
        <v>2306</v>
      </c>
      <c r="L1743" s="12" t="s">
        <v>2249</v>
      </c>
      <c r="M1743" s="12"/>
      <c r="N1743" s="12" t="s">
        <v>2321</v>
      </c>
      <c r="O1743" s="23">
        <v>0</v>
      </c>
      <c r="P1743" s="23">
        <v>8000</v>
      </c>
      <c r="Q1743" s="23">
        <v>0</v>
      </c>
      <c r="R1743" s="24">
        <v>0</v>
      </c>
      <c r="S1743" s="25">
        <v>360</v>
      </c>
      <c r="U1743" s="22" t="str">
        <f>IFERROR(VLOOKUP(B1743,[1]Planilha1!$A$1:$B$34,2,FALSE),"Liberado")</f>
        <v>Liberado</v>
      </c>
    </row>
    <row r="1744" spans="1:21" s="21" customFormat="1" ht="20.100000000000001" customHeight="1" x14ac:dyDescent="0.2">
      <c r="A1744" s="12" t="s">
        <v>60</v>
      </c>
      <c r="B1744" s="18" t="s">
        <v>244</v>
      </c>
      <c r="C1744" s="12" t="s">
        <v>788</v>
      </c>
      <c r="D1744" s="12" t="s">
        <v>1339</v>
      </c>
      <c r="E1744" s="19" t="s">
        <v>5</v>
      </c>
      <c r="F1744" s="19" t="s">
        <v>2308</v>
      </c>
      <c r="G1744" s="19" t="s">
        <v>5194</v>
      </c>
      <c r="H1744" s="12" t="s">
        <v>5195</v>
      </c>
      <c r="I1744" s="20">
        <v>0</v>
      </c>
      <c r="J1744" s="12" t="s">
        <v>2264</v>
      </c>
      <c r="K1744" s="12" t="s">
        <v>5196</v>
      </c>
      <c r="L1744" s="12" t="s">
        <v>2249</v>
      </c>
      <c r="M1744" s="12"/>
      <c r="N1744" s="12" t="s">
        <v>5197</v>
      </c>
      <c r="O1744" s="23">
        <v>0</v>
      </c>
      <c r="P1744" s="23">
        <v>0</v>
      </c>
      <c r="Q1744" s="23">
        <v>0</v>
      </c>
      <c r="R1744" s="24">
        <v>0</v>
      </c>
      <c r="S1744" s="25">
        <v>180</v>
      </c>
      <c r="U1744" s="22" t="str">
        <f>IFERROR(VLOOKUP(B1744,[1]Planilha1!$A$1:$B$34,2,FALSE),"Liberado")</f>
        <v>Liberado</v>
      </c>
    </row>
    <row r="1745" spans="1:21" s="21" customFormat="1" ht="20.100000000000001" customHeight="1" x14ac:dyDescent="0.2">
      <c r="A1745" s="12" t="s">
        <v>60</v>
      </c>
      <c r="B1745" s="18" t="s">
        <v>244</v>
      </c>
      <c r="C1745" s="12" t="s">
        <v>788</v>
      </c>
      <c r="D1745" s="12" t="s">
        <v>9866</v>
      </c>
      <c r="E1745" s="19" t="s">
        <v>5</v>
      </c>
      <c r="F1745" s="19" t="s">
        <v>9867</v>
      </c>
      <c r="G1745" s="19" t="s">
        <v>9868</v>
      </c>
      <c r="H1745" s="12" t="s">
        <v>9869</v>
      </c>
      <c r="I1745" s="20">
        <v>1562400</v>
      </c>
      <c r="J1745" s="12" t="s">
        <v>2264</v>
      </c>
      <c r="K1745" s="12" t="s">
        <v>9870</v>
      </c>
      <c r="L1745" s="12" t="s">
        <v>2288</v>
      </c>
      <c r="M1745" s="12"/>
      <c r="N1745" s="12" t="s">
        <v>2438</v>
      </c>
      <c r="O1745" s="23">
        <v>0</v>
      </c>
      <c r="P1745" s="23">
        <v>30000</v>
      </c>
      <c r="Q1745" s="23">
        <v>0</v>
      </c>
      <c r="R1745" s="24">
        <v>0</v>
      </c>
      <c r="S1745" s="25">
        <v>120</v>
      </c>
      <c r="U1745" s="22" t="str">
        <f>IFERROR(VLOOKUP(B1745,[1]Planilha1!$A$1:$B$34,2,FALSE),"Liberado")</f>
        <v>Liberado</v>
      </c>
    </row>
    <row r="1746" spans="1:21" s="21" customFormat="1" ht="20.100000000000001" customHeight="1" x14ac:dyDescent="0.2">
      <c r="A1746" s="12" t="s">
        <v>60</v>
      </c>
      <c r="B1746" s="18" t="s">
        <v>244</v>
      </c>
      <c r="C1746" s="12" t="s">
        <v>788</v>
      </c>
      <c r="D1746" s="12" t="s">
        <v>7810</v>
      </c>
      <c r="E1746" s="19" t="s">
        <v>5</v>
      </c>
      <c r="F1746" s="19" t="s">
        <v>2273</v>
      </c>
      <c r="G1746" s="19" t="s">
        <v>9871</v>
      </c>
      <c r="H1746" s="12" t="s">
        <v>5156</v>
      </c>
      <c r="I1746" s="20">
        <v>10000</v>
      </c>
      <c r="J1746" s="12" t="s">
        <v>2264</v>
      </c>
      <c r="K1746" s="12" t="s">
        <v>9872</v>
      </c>
      <c r="L1746" s="12" t="s">
        <v>7976</v>
      </c>
      <c r="M1746" s="12"/>
      <c r="N1746" s="12" t="s">
        <v>2342</v>
      </c>
      <c r="O1746" s="23">
        <v>1000</v>
      </c>
      <c r="P1746" s="23">
        <v>0</v>
      </c>
      <c r="Q1746" s="23">
        <v>0</v>
      </c>
      <c r="R1746" s="24">
        <v>0</v>
      </c>
      <c r="S1746" s="25">
        <v>192</v>
      </c>
      <c r="U1746" s="22" t="str">
        <f>IFERROR(VLOOKUP(B1746,[1]Planilha1!$A$1:$B$34,2,FALSE),"Liberado")</f>
        <v>Liberado</v>
      </c>
    </row>
    <row r="1747" spans="1:21" s="21" customFormat="1" ht="20.100000000000001" customHeight="1" x14ac:dyDescent="0.2">
      <c r="A1747" s="12" t="s">
        <v>60</v>
      </c>
      <c r="B1747" s="18" t="s">
        <v>244</v>
      </c>
      <c r="C1747" s="12" t="s">
        <v>788</v>
      </c>
      <c r="D1747" s="12" t="s">
        <v>9873</v>
      </c>
      <c r="E1747" s="19" t="s">
        <v>5</v>
      </c>
      <c r="F1747" s="19" t="s">
        <v>2255</v>
      </c>
      <c r="G1747" s="19" t="s">
        <v>9874</v>
      </c>
      <c r="H1747" s="12" t="s">
        <v>5176</v>
      </c>
      <c r="I1747" s="20">
        <v>5460.2</v>
      </c>
      <c r="J1747" s="12" t="s">
        <v>2264</v>
      </c>
      <c r="K1747" s="12" t="s">
        <v>9875</v>
      </c>
      <c r="L1747" s="12" t="s">
        <v>8183</v>
      </c>
      <c r="M1747" s="12"/>
      <c r="N1747" s="12" t="s">
        <v>2342</v>
      </c>
      <c r="O1747" s="23">
        <v>5000</v>
      </c>
      <c r="P1747" s="23">
        <v>0</v>
      </c>
      <c r="Q1747" s="23">
        <v>0</v>
      </c>
      <c r="R1747" s="24">
        <v>0</v>
      </c>
      <c r="S1747" s="25">
        <v>160</v>
      </c>
      <c r="U1747" s="22" t="str">
        <f>IFERROR(VLOOKUP(B1747,[1]Planilha1!$A$1:$B$34,2,FALSE),"Liberado")</f>
        <v>Liberado</v>
      </c>
    </row>
    <row r="1748" spans="1:21" s="21" customFormat="1" ht="20.100000000000001" customHeight="1" x14ac:dyDescent="0.2">
      <c r="A1748" s="12" t="s">
        <v>60</v>
      </c>
      <c r="B1748" s="18" t="s">
        <v>244</v>
      </c>
      <c r="C1748" s="12" t="s">
        <v>788</v>
      </c>
      <c r="D1748" s="12" t="s">
        <v>9876</v>
      </c>
      <c r="E1748" s="19" t="s">
        <v>5</v>
      </c>
      <c r="F1748" s="19" t="s">
        <v>2273</v>
      </c>
      <c r="G1748" s="19" t="s">
        <v>9877</v>
      </c>
      <c r="H1748" s="12" t="s">
        <v>5176</v>
      </c>
      <c r="I1748" s="20">
        <v>30000</v>
      </c>
      <c r="J1748" s="12" t="s">
        <v>2264</v>
      </c>
      <c r="K1748" s="12" t="s">
        <v>2446</v>
      </c>
      <c r="L1748" s="12" t="s">
        <v>2288</v>
      </c>
      <c r="M1748" s="12" t="s">
        <v>9878</v>
      </c>
      <c r="N1748" s="12" t="s">
        <v>2768</v>
      </c>
      <c r="O1748" s="23">
        <v>0</v>
      </c>
      <c r="P1748" s="23">
        <v>15000</v>
      </c>
      <c r="Q1748" s="23">
        <v>0</v>
      </c>
      <c r="R1748" s="24">
        <v>0</v>
      </c>
      <c r="S1748" s="25">
        <v>0</v>
      </c>
      <c r="U1748" s="22" t="str">
        <f>IFERROR(VLOOKUP(B1748,[1]Planilha1!$A$1:$B$34,2,FALSE),"Liberado")</f>
        <v>Liberado</v>
      </c>
    </row>
    <row r="1749" spans="1:21" s="21" customFormat="1" ht="20.100000000000001" customHeight="1" x14ac:dyDescent="0.2">
      <c r="A1749" s="12" t="s">
        <v>60</v>
      </c>
      <c r="B1749" s="18" t="s">
        <v>244</v>
      </c>
      <c r="C1749" s="12" t="s">
        <v>791</v>
      </c>
      <c r="D1749" s="12" t="s">
        <v>1340</v>
      </c>
      <c r="E1749" s="19" t="s">
        <v>5</v>
      </c>
      <c r="F1749" s="19" t="s">
        <v>2244</v>
      </c>
      <c r="G1749" s="19" t="s">
        <v>5198</v>
      </c>
      <c r="H1749" s="12" t="s">
        <v>3725</v>
      </c>
      <c r="I1749" s="20">
        <v>16400</v>
      </c>
      <c r="J1749" s="12" t="s">
        <v>2276</v>
      </c>
      <c r="K1749" s="12" t="s">
        <v>2486</v>
      </c>
      <c r="L1749" s="12" t="s">
        <v>7976</v>
      </c>
      <c r="M1749" s="12"/>
      <c r="N1749" s="12" t="s">
        <v>2763</v>
      </c>
      <c r="O1749" s="23">
        <v>0</v>
      </c>
      <c r="P1749" s="23">
        <v>7000</v>
      </c>
      <c r="Q1749" s="23">
        <v>0</v>
      </c>
      <c r="R1749" s="24">
        <v>0</v>
      </c>
      <c r="S1749" s="25">
        <v>960</v>
      </c>
      <c r="U1749" s="22" t="str">
        <f>IFERROR(VLOOKUP(B1749,[1]Planilha1!$A$1:$B$34,2,FALSE),"Liberado")</f>
        <v>Liberado</v>
      </c>
    </row>
    <row r="1750" spans="1:21" s="21" customFormat="1" ht="20.100000000000001" customHeight="1" x14ac:dyDescent="0.2">
      <c r="A1750" s="12" t="s">
        <v>60</v>
      </c>
      <c r="B1750" s="18" t="s">
        <v>244</v>
      </c>
      <c r="C1750" s="12" t="s">
        <v>791</v>
      </c>
      <c r="D1750" s="12" t="s">
        <v>9879</v>
      </c>
      <c r="E1750" s="19" t="s">
        <v>5</v>
      </c>
      <c r="F1750" s="19" t="s">
        <v>8004</v>
      </c>
      <c r="G1750" s="19" t="s">
        <v>9880</v>
      </c>
      <c r="H1750" s="12" t="s">
        <v>5116</v>
      </c>
      <c r="I1750" s="20">
        <v>48000</v>
      </c>
      <c r="J1750" s="12" t="s">
        <v>2276</v>
      </c>
      <c r="K1750" s="12" t="s">
        <v>9881</v>
      </c>
      <c r="L1750" s="12" t="s">
        <v>2380</v>
      </c>
      <c r="M1750" s="12"/>
      <c r="N1750" s="12" t="s">
        <v>9882</v>
      </c>
      <c r="O1750" s="23">
        <v>7000</v>
      </c>
      <c r="P1750" s="23">
        <v>0</v>
      </c>
      <c r="Q1750" s="23">
        <v>0</v>
      </c>
      <c r="R1750" s="24">
        <v>0</v>
      </c>
      <c r="S1750" s="25">
        <v>912</v>
      </c>
      <c r="U1750" s="22" t="str">
        <f>IFERROR(VLOOKUP(B1750,[1]Planilha1!$A$1:$B$34,2,FALSE),"Liberado")</f>
        <v>Liberado</v>
      </c>
    </row>
    <row r="1751" spans="1:21" s="21" customFormat="1" ht="20.100000000000001" customHeight="1" x14ac:dyDescent="0.2">
      <c r="A1751" s="12" t="s">
        <v>60</v>
      </c>
      <c r="B1751" s="18" t="s">
        <v>244</v>
      </c>
      <c r="C1751" s="12" t="s">
        <v>791</v>
      </c>
      <c r="D1751" s="12" t="s">
        <v>1341</v>
      </c>
      <c r="E1751" s="19" t="s">
        <v>5</v>
      </c>
      <c r="F1751" s="19" t="s">
        <v>2255</v>
      </c>
      <c r="G1751" s="19" t="s">
        <v>5199</v>
      </c>
      <c r="H1751" s="12" t="s">
        <v>5156</v>
      </c>
      <c r="I1751" s="20">
        <v>21000</v>
      </c>
      <c r="J1751" s="12" t="s">
        <v>2264</v>
      </c>
      <c r="K1751" s="12" t="s">
        <v>5200</v>
      </c>
      <c r="L1751" s="12" t="s">
        <v>2296</v>
      </c>
      <c r="M1751" s="12"/>
      <c r="N1751" s="12" t="s">
        <v>5201</v>
      </c>
      <c r="O1751" s="23">
        <v>5000</v>
      </c>
      <c r="P1751" s="23">
        <v>0</v>
      </c>
      <c r="Q1751" s="23">
        <v>0</v>
      </c>
      <c r="R1751" s="24">
        <v>0</v>
      </c>
      <c r="S1751" s="25">
        <v>928</v>
      </c>
      <c r="U1751" s="22" t="str">
        <f>IFERROR(VLOOKUP(B1751,[1]Planilha1!$A$1:$B$34,2,FALSE),"Liberado")</f>
        <v>Liberado</v>
      </c>
    </row>
    <row r="1752" spans="1:21" s="21" customFormat="1" ht="20.100000000000001" customHeight="1" x14ac:dyDescent="0.2">
      <c r="A1752" s="12" t="s">
        <v>60</v>
      </c>
      <c r="B1752" s="18" t="s">
        <v>244</v>
      </c>
      <c r="C1752" s="12" t="s">
        <v>791</v>
      </c>
      <c r="D1752" s="12" t="s">
        <v>1342</v>
      </c>
      <c r="E1752" s="19" t="s">
        <v>5</v>
      </c>
      <c r="F1752" s="19" t="s">
        <v>2355</v>
      </c>
      <c r="G1752" s="19" t="s">
        <v>5202</v>
      </c>
      <c r="H1752" s="12" t="s">
        <v>5203</v>
      </c>
      <c r="I1752" s="20">
        <v>36250.230000000003</v>
      </c>
      <c r="J1752" s="12" t="s">
        <v>2276</v>
      </c>
      <c r="K1752" s="12" t="s">
        <v>5204</v>
      </c>
      <c r="L1752" s="12" t="s">
        <v>2260</v>
      </c>
      <c r="M1752" s="12"/>
      <c r="N1752" s="12" t="s">
        <v>5205</v>
      </c>
      <c r="O1752" s="23">
        <v>0</v>
      </c>
      <c r="P1752" s="23">
        <v>0</v>
      </c>
      <c r="Q1752" s="23">
        <v>0</v>
      </c>
      <c r="R1752" s="24">
        <v>0</v>
      </c>
      <c r="S1752" s="25">
        <v>1200</v>
      </c>
      <c r="U1752" s="22" t="str">
        <f>IFERROR(VLOOKUP(B1752,[1]Planilha1!$A$1:$B$34,2,FALSE),"Liberado")</f>
        <v>Liberado</v>
      </c>
    </row>
    <row r="1753" spans="1:21" s="21" customFormat="1" ht="20.100000000000001" customHeight="1" x14ac:dyDescent="0.2">
      <c r="A1753" s="12" t="s">
        <v>60</v>
      </c>
      <c r="B1753" s="18" t="s">
        <v>244</v>
      </c>
      <c r="C1753" s="12" t="s">
        <v>791</v>
      </c>
      <c r="D1753" s="12" t="s">
        <v>1343</v>
      </c>
      <c r="E1753" s="19" t="s">
        <v>5</v>
      </c>
      <c r="F1753" s="19" t="s">
        <v>2273</v>
      </c>
      <c r="G1753" s="19" t="s">
        <v>5206</v>
      </c>
      <c r="H1753" s="12" t="s">
        <v>5207</v>
      </c>
      <c r="I1753" s="20">
        <v>20000</v>
      </c>
      <c r="J1753" s="12" t="s">
        <v>2276</v>
      </c>
      <c r="K1753" s="12" t="s">
        <v>5208</v>
      </c>
      <c r="L1753" s="12" t="s">
        <v>2380</v>
      </c>
      <c r="M1753" s="12"/>
      <c r="N1753" s="12" t="s">
        <v>2763</v>
      </c>
      <c r="O1753" s="23">
        <v>0</v>
      </c>
      <c r="P1753" s="23">
        <v>0</v>
      </c>
      <c r="Q1753" s="23">
        <v>0</v>
      </c>
      <c r="R1753" s="24">
        <v>0</v>
      </c>
      <c r="S1753" s="25">
        <v>1262.1300000000001</v>
      </c>
      <c r="U1753" s="22" t="str">
        <f>IFERROR(VLOOKUP(B1753,[1]Planilha1!$A$1:$B$34,2,FALSE),"Liberado")</f>
        <v>Liberado</v>
      </c>
    </row>
    <row r="1754" spans="1:21" s="21" customFormat="1" ht="20.100000000000001" customHeight="1" x14ac:dyDescent="0.2">
      <c r="A1754" s="12" t="s">
        <v>60</v>
      </c>
      <c r="B1754" s="18" t="s">
        <v>244</v>
      </c>
      <c r="C1754" s="12" t="s">
        <v>791</v>
      </c>
      <c r="D1754" s="12" t="s">
        <v>1344</v>
      </c>
      <c r="E1754" s="19" t="s">
        <v>5</v>
      </c>
      <c r="F1754" s="19" t="s">
        <v>2244</v>
      </c>
      <c r="G1754" s="19" t="s">
        <v>5209</v>
      </c>
      <c r="H1754" s="12" t="s">
        <v>3688</v>
      </c>
      <c r="I1754" s="20">
        <v>600</v>
      </c>
      <c r="J1754" s="12" t="s">
        <v>2276</v>
      </c>
      <c r="K1754" s="12" t="s">
        <v>2486</v>
      </c>
      <c r="L1754" s="12" t="s">
        <v>8073</v>
      </c>
      <c r="M1754" s="12"/>
      <c r="N1754" s="12" t="s">
        <v>5210</v>
      </c>
      <c r="O1754" s="23">
        <v>0</v>
      </c>
      <c r="P1754" s="23">
        <v>0</v>
      </c>
      <c r="Q1754" s="23">
        <v>0</v>
      </c>
      <c r="R1754" s="24">
        <v>0</v>
      </c>
      <c r="S1754" s="25">
        <v>840</v>
      </c>
      <c r="U1754" s="22" t="str">
        <f>IFERROR(VLOOKUP(B1754,[1]Planilha1!$A$1:$B$34,2,FALSE),"Liberado")</f>
        <v>Liberado</v>
      </c>
    </row>
    <row r="1755" spans="1:21" s="21" customFormat="1" ht="20.100000000000001" customHeight="1" x14ac:dyDescent="0.2">
      <c r="A1755" s="12" t="s">
        <v>60</v>
      </c>
      <c r="B1755" s="18" t="s">
        <v>244</v>
      </c>
      <c r="C1755" s="12" t="s">
        <v>791</v>
      </c>
      <c r="D1755" s="12" t="s">
        <v>1345</v>
      </c>
      <c r="E1755" s="19" t="s">
        <v>5</v>
      </c>
      <c r="F1755" s="19" t="s">
        <v>2255</v>
      </c>
      <c r="G1755" s="19" t="s">
        <v>5211</v>
      </c>
      <c r="H1755" s="12" t="s">
        <v>5039</v>
      </c>
      <c r="I1755" s="20">
        <v>60000</v>
      </c>
      <c r="J1755" s="12" t="s">
        <v>2276</v>
      </c>
      <c r="K1755" s="12" t="s">
        <v>5212</v>
      </c>
      <c r="L1755" s="12" t="s">
        <v>2266</v>
      </c>
      <c r="M1755" s="12"/>
      <c r="N1755" s="12" t="s">
        <v>5213</v>
      </c>
      <c r="O1755" s="23">
        <v>0</v>
      </c>
      <c r="P1755" s="23">
        <v>0</v>
      </c>
      <c r="Q1755" s="23">
        <v>0</v>
      </c>
      <c r="R1755" s="24">
        <v>0</v>
      </c>
      <c r="S1755" s="25">
        <v>1694</v>
      </c>
      <c r="U1755" s="22" t="str">
        <f>IFERROR(VLOOKUP(B1755,[1]Planilha1!$A$1:$B$34,2,FALSE),"Liberado")</f>
        <v>Liberado</v>
      </c>
    </row>
    <row r="1756" spans="1:21" s="21" customFormat="1" ht="20.100000000000001" customHeight="1" x14ac:dyDescent="0.2">
      <c r="A1756" s="12" t="s">
        <v>60</v>
      </c>
      <c r="B1756" s="18" t="s">
        <v>244</v>
      </c>
      <c r="C1756" s="12" t="s">
        <v>791</v>
      </c>
      <c r="D1756" s="12" t="s">
        <v>1346</v>
      </c>
      <c r="E1756" s="19" t="s">
        <v>5</v>
      </c>
      <c r="F1756" s="19" t="s">
        <v>2273</v>
      </c>
      <c r="G1756" s="19" t="s">
        <v>5214</v>
      </c>
      <c r="H1756" s="12" t="s">
        <v>3692</v>
      </c>
      <c r="I1756" s="20">
        <v>10000</v>
      </c>
      <c r="J1756" s="12" t="s">
        <v>2276</v>
      </c>
      <c r="K1756" s="12" t="s">
        <v>5215</v>
      </c>
      <c r="L1756" s="12" t="s">
        <v>2380</v>
      </c>
      <c r="M1756" s="12"/>
      <c r="N1756" s="12" t="s">
        <v>3216</v>
      </c>
      <c r="O1756" s="23">
        <v>0</v>
      </c>
      <c r="P1756" s="23">
        <v>0</v>
      </c>
      <c r="Q1756" s="23">
        <v>0</v>
      </c>
      <c r="R1756" s="24">
        <v>0</v>
      </c>
      <c r="S1756" s="25">
        <v>1136</v>
      </c>
      <c r="U1756" s="22" t="str">
        <f>IFERROR(VLOOKUP(B1756,[1]Planilha1!$A$1:$B$34,2,FALSE),"Liberado")</f>
        <v>Liberado</v>
      </c>
    </row>
    <row r="1757" spans="1:21" s="21" customFormat="1" ht="20.100000000000001" customHeight="1" x14ac:dyDescent="0.2">
      <c r="A1757" s="12" t="s">
        <v>60</v>
      </c>
      <c r="B1757" s="18" t="s">
        <v>244</v>
      </c>
      <c r="C1757" s="12" t="s">
        <v>791</v>
      </c>
      <c r="D1757" s="12" t="s">
        <v>1347</v>
      </c>
      <c r="E1757" s="19" t="s">
        <v>5</v>
      </c>
      <c r="F1757" s="19" t="s">
        <v>2273</v>
      </c>
      <c r="G1757" s="19" t="s">
        <v>5216</v>
      </c>
      <c r="H1757" s="12" t="s">
        <v>3760</v>
      </c>
      <c r="I1757" s="20">
        <v>14000</v>
      </c>
      <c r="J1757" s="12" t="s">
        <v>2264</v>
      </c>
      <c r="K1757" s="12" t="s">
        <v>2594</v>
      </c>
      <c r="L1757" s="12" t="s">
        <v>2249</v>
      </c>
      <c r="M1757" s="12"/>
      <c r="N1757" s="12" t="s">
        <v>2595</v>
      </c>
      <c r="O1757" s="23">
        <v>0</v>
      </c>
      <c r="P1757" s="23">
        <v>8000</v>
      </c>
      <c r="Q1757" s="23">
        <v>0</v>
      </c>
      <c r="R1757" s="24">
        <v>0</v>
      </c>
      <c r="S1757" s="25">
        <v>288</v>
      </c>
      <c r="U1757" s="22" t="str">
        <f>IFERROR(VLOOKUP(B1757,[1]Planilha1!$A$1:$B$34,2,FALSE),"Liberado")</f>
        <v>Liberado</v>
      </c>
    </row>
    <row r="1758" spans="1:21" s="21" customFormat="1" ht="20.100000000000001" customHeight="1" x14ac:dyDescent="0.2">
      <c r="A1758" s="12" t="s">
        <v>60</v>
      </c>
      <c r="B1758" s="18" t="s">
        <v>244</v>
      </c>
      <c r="C1758" s="12" t="s">
        <v>791</v>
      </c>
      <c r="D1758" s="12" t="s">
        <v>1348</v>
      </c>
      <c r="E1758" s="19" t="s">
        <v>5</v>
      </c>
      <c r="F1758" s="19" t="s">
        <v>14</v>
      </c>
      <c r="G1758" s="19" t="s">
        <v>5217</v>
      </c>
      <c r="H1758" s="12" t="s">
        <v>5132</v>
      </c>
      <c r="I1758" s="20">
        <v>20000</v>
      </c>
      <c r="J1758" s="12" t="s">
        <v>2276</v>
      </c>
      <c r="K1758" s="12" t="s">
        <v>5218</v>
      </c>
      <c r="L1758" s="12" t="s">
        <v>2840</v>
      </c>
      <c r="M1758" s="12"/>
      <c r="N1758" s="12" t="s">
        <v>3765</v>
      </c>
      <c r="O1758" s="23">
        <v>0</v>
      </c>
      <c r="P1758" s="23">
        <v>0</v>
      </c>
      <c r="Q1758" s="23">
        <v>0</v>
      </c>
      <c r="R1758" s="24">
        <v>0</v>
      </c>
      <c r="S1758" s="25">
        <v>800</v>
      </c>
      <c r="U1758" s="22" t="str">
        <f>IFERROR(VLOOKUP(B1758,[1]Planilha1!$A$1:$B$34,2,FALSE),"Liberado")</f>
        <v>Liberado</v>
      </c>
    </row>
    <row r="1759" spans="1:21" s="21" customFormat="1" ht="20.100000000000001" customHeight="1" x14ac:dyDescent="0.2">
      <c r="A1759" s="12" t="s">
        <v>60</v>
      </c>
      <c r="B1759" s="18" t="s">
        <v>244</v>
      </c>
      <c r="C1759" s="12" t="s">
        <v>791</v>
      </c>
      <c r="D1759" s="12" t="s">
        <v>9883</v>
      </c>
      <c r="E1759" s="19" t="s">
        <v>5</v>
      </c>
      <c r="F1759" s="19" t="s">
        <v>2273</v>
      </c>
      <c r="G1759" s="19" t="s">
        <v>9884</v>
      </c>
      <c r="H1759" s="12" t="s">
        <v>3696</v>
      </c>
      <c r="I1759" s="20">
        <v>15000</v>
      </c>
      <c r="J1759" s="12" t="s">
        <v>2276</v>
      </c>
      <c r="K1759" s="12" t="s">
        <v>5005</v>
      </c>
      <c r="L1759" s="12" t="s">
        <v>7976</v>
      </c>
      <c r="M1759" s="12"/>
      <c r="N1759" s="12" t="s">
        <v>3216</v>
      </c>
      <c r="O1759" s="23">
        <v>0</v>
      </c>
      <c r="P1759" s="23">
        <v>0</v>
      </c>
      <c r="Q1759" s="23">
        <v>0</v>
      </c>
      <c r="R1759" s="24">
        <v>0</v>
      </c>
      <c r="S1759" s="25">
        <v>1030</v>
      </c>
      <c r="U1759" s="22" t="str">
        <f>IFERROR(VLOOKUP(B1759,[1]Planilha1!$A$1:$B$34,2,FALSE),"Liberado")</f>
        <v>Liberado</v>
      </c>
    </row>
    <row r="1760" spans="1:21" s="21" customFormat="1" ht="20.100000000000001" customHeight="1" x14ac:dyDescent="0.2">
      <c r="A1760" s="12" t="s">
        <v>60</v>
      </c>
      <c r="B1760" s="18" t="s">
        <v>244</v>
      </c>
      <c r="C1760" s="12" t="s">
        <v>791</v>
      </c>
      <c r="D1760" s="12" t="s">
        <v>1349</v>
      </c>
      <c r="E1760" s="19" t="s">
        <v>5</v>
      </c>
      <c r="F1760" s="19" t="s">
        <v>2273</v>
      </c>
      <c r="G1760" s="19" t="s">
        <v>5219</v>
      </c>
      <c r="H1760" s="12" t="s">
        <v>5220</v>
      </c>
      <c r="I1760" s="20">
        <v>44000</v>
      </c>
      <c r="J1760" s="12" t="s">
        <v>2264</v>
      </c>
      <c r="K1760" s="12" t="s">
        <v>2647</v>
      </c>
      <c r="L1760" s="12" t="s">
        <v>2249</v>
      </c>
      <c r="M1760" s="12"/>
      <c r="N1760" s="12" t="s">
        <v>3446</v>
      </c>
      <c r="O1760" s="23">
        <v>0</v>
      </c>
      <c r="P1760" s="23">
        <v>0</v>
      </c>
      <c r="Q1760" s="23">
        <v>0</v>
      </c>
      <c r="R1760" s="24">
        <v>0</v>
      </c>
      <c r="S1760" s="25">
        <v>480</v>
      </c>
      <c r="U1760" s="22" t="str">
        <f>IFERROR(VLOOKUP(B1760,[1]Planilha1!$A$1:$B$34,2,FALSE),"Liberado")</f>
        <v>Liberado</v>
      </c>
    </row>
    <row r="1761" spans="1:21" s="21" customFormat="1" ht="20.100000000000001" customHeight="1" x14ac:dyDescent="0.2">
      <c r="A1761" s="12" t="s">
        <v>60</v>
      </c>
      <c r="B1761" s="18" t="s">
        <v>244</v>
      </c>
      <c r="C1761" s="12" t="s">
        <v>791</v>
      </c>
      <c r="D1761" s="12" t="s">
        <v>1350</v>
      </c>
      <c r="E1761" s="19" t="s">
        <v>5</v>
      </c>
      <c r="F1761" s="19" t="s">
        <v>2273</v>
      </c>
      <c r="G1761" s="19" t="s">
        <v>5221</v>
      </c>
      <c r="H1761" s="12" t="s">
        <v>5222</v>
      </c>
      <c r="I1761" s="20">
        <v>30000</v>
      </c>
      <c r="J1761" s="12" t="s">
        <v>2264</v>
      </c>
      <c r="K1761" s="12" t="s">
        <v>5223</v>
      </c>
      <c r="L1761" s="12" t="s">
        <v>2249</v>
      </c>
      <c r="M1761" s="12"/>
      <c r="N1761" s="12" t="s">
        <v>2595</v>
      </c>
      <c r="O1761" s="23">
        <v>0</v>
      </c>
      <c r="P1761" s="23">
        <v>8000</v>
      </c>
      <c r="Q1761" s="23">
        <v>0</v>
      </c>
      <c r="R1761" s="24">
        <v>0</v>
      </c>
      <c r="S1761" s="25">
        <v>288</v>
      </c>
      <c r="U1761" s="22" t="str">
        <f>IFERROR(VLOOKUP(B1761,[1]Planilha1!$A$1:$B$34,2,FALSE),"Liberado")</f>
        <v>Liberado</v>
      </c>
    </row>
    <row r="1762" spans="1:21" s="21" customFormat="1" ht="20.100000000000001" customHeight="1" x14ac:dyDescent="0.2">
      <c r="A1762" s="12" t="s">
        <v>60</v>
      </c>
      <c r="B1762" s="18" t="s">
        <v>244</v>
      </c>
      <c r="C1762" s="12" t="s">
        <v>791</v>
      </c>
      <c r="D1762" s="12" t="s">
        <v>1351</v>
      </c>
      <c r="E1762" s="19" t="s">
        <v>5</v>
      </c>
      <c r="F1762" s="19" t="s">
        <v>2881</v>
      </c>
      <c r="G1762" s="19" t="s">
        <v>5224</v>
      </c>
      <c r="H1762" s="12" t="s">
        <v>5225</v>
      </c>
      <c r="I1762" s="20">
        <v>0</v>
      </c>
      <c r="J1762" s="12" t="s">
        <v>2264</v>
      </c>
      <c r="K1762" s="12" t="s">
        <v>5226</v>
      </c>
      <c r="L1762" s="12" t="s">
        <v>2334</v>
      </c>
      <c r="M1762" s="12"/>
      <c r="N1762" s="12" t="s">
        <v>5226</v>
      </c>
      <c r="O1762" s="23">
        <v>0</v>
      </c>
      <c r="P1762" s="23">
        <v>0</v>
      </c>
      <c r="Q1762" s="23">
        <v>0</v>
      </c>
      <c r="R1762" s="24">
        <v>0</v>
      </c>
      <c r="S1762" s="25">
        <v>304</v>
      </c>
      <c r="U1762" s="22" t="str">
        <f>IFERROR(VLOOKUP(B1762,[1]Planilha1!$A$1:$B$34,2,FALSE),"Liberado")</f>
        <v>Liberado</v>
      </c>
    </row>
    <row r="1763" spans="1:21" s="21" customFormat="1" ht="20.100000000000001" customHeight="1" x14ac:dyDescent="0.2">
      <c r="A1763" s="12" t="s">
        <v>60</v>
      </c>
      <c r="B1763" s="18" t="s">
        <v>244</v>
      </c>
      <c r="C1763" s="12" t="s">
        <v>791</v>
      </c>
      <c r="D1763" s="12" t="s">
        <v>1352</v>
      </c>
      <c r="E1763" s="19" t="s">
        <v>5</v>
      </c>
      <c r="F1763" s="19" t="s">
        <v>2273</v>
      </c>
      <c r="G1763" s="19" t="s">
        <v>5227</v>
      </c>
      <c r="H1763" s="12" t="s">
        <v>5228</v>
      </c>
      <c r="I1763" s="20">
        <v>10000</v>
      </c>
      <c r="J1763" s="12" t="s">
        <v>2264</v>
      </c>
      <c r="K1763" s="12" t="s">
        <v>3560</v>
      </c>
      <c r="L1763" s="12" t="s">
        <v>2334</v>
      </c>
      <c r="M1763" s="12"/>
      <c r="N1763" s="12" t="s">
        <v>2321</v>
      </c>
      <c r="O1763" s="23">
        <v>0</v>
      </c>
      <c r="P1763" s="23">
        <v>8000</v>
      </c>
      <c r="Q1763" s="23">
        <v>0</v>
      </c>
      <c r="R1763" s="24">
        <v>0</v>
      </c>
      <c r="S1763" s="25">
        <v>256</v>
      </c>
      <c r="U1763" s="22" t="str">
        <f>IFERROR(VLOOKUP(B1763,[1]Planilha1!$A$1:$B$34,2,FALSE),"Liberado")</f>
        <v>Liberado</v>
      </c>
    </row>
    <row r="1764" spans="1:21" s="21" customFormat="1" ht="20.100000000000001" customHeight="1" x14ac:dyDescent="0.2">
      <c r="A1764" s="12" t="s">
        <v>60</v>
      </c>
      <c r="B1764" s="18" t="s">
        <v>244</v>
      </c>
      <c r="C1764" s="12" t="s">
        <v>791</v>
      </c>
      <c r="D1764" s="12" t="s">
        <v>9885</v>
      </c>
      <c r="E1764" s="19" t="s">
        <v>5</v>
      </c>
      <c r="F1764" s="19" t="s">
        <v>2244</v>
      </c>
      <c r="G1764" s="19" t="s">
        <v>9886</v>
      </c>
      <c r="H1764" s="12" t="s">
        <v>9887</v>
      </c>
      <c r="I1764" s="20">
        <v>37480</v>
      </c>
      <c r="J1764" s="12" t="s">
        <v>2264</v>
      </c>
      <c r="K1764" s="12" t="s">
        <v>9888</v>
      </c>
      <c r="L1764" s="12" t="s">
        <v>2288</v>
      </c>
      <c r="M1764" s="12"/>
      <c r="N1764" s="12" t="s">
        <v>2768</v>
      </c>
      <c r="O1764" s="23">
        <v>0</v>
      </c>
      <c r="P1764" s="23">
        <v>10000</v>
      </c>
      <c r="Q1764" s="23">
        <v>0</v>
      </c>
      <c r="R1764" s="24">
        <v>0</v>
      </c>
      <c r="S1764" s="25">
        <v>144.4</v>
      </c>
      <c r="U1764" s="22" t="str">
        <f>IFERROR(VLOOKUP(B1764,[1]Planilha1!$A$1:$B$34,2,FALSE),"Liberado")</f>
        <v>Liberado</v>
      </c>
    </row>
    <row r="1765" spans="1:21" s="21" customFormat="1" ht="20.100000000000001" customHeight="1" x14ac:dyDescent="0.2">
      <c r="A1765" s="12" t="s">
        <v>60</v>
      </c>
      <c r="B1765" s="18" t="s">
        <v>244</v>
      </c>
      <c r="C1765" s="12" t="s">
        <v>791</v>
      </c>
      <c r="D1765" s="12" t="s">
        <v>9889</v>
      </c>
      <c r="E1765" s="19" t="s">
        <v>5</v>
      </c>
      <c r="F1765" s="19" t="s">
        <v>2273</v>
      </c>
      <c r="G1765" s="19" t="s">
        <v>9890</v>
      </c>
      <c r="H1765" s="12" t="s">
        <v>3696</v>
      </c>
      <c r="I1765" s="20">
        <v>10000</v>
      </c>
      <c r="J1765" s="12" t="s">
        <v>2264</v>
      </c>
      <c r="K1765" s="12" t="s">
        <v>3216</v>
      </c>
      <c r="L1765" s="12" t="s">
        <v>2288</v>
      </c>
      <c r="M1765" s="12" t="s">
        <v>9891</v>
      </c>
      <c r="N1765" s="12" t="s">
        <v>3216</v>
      </c>
      <c r="O1765" s="23">
        <v>0</v>
      </c>
      <c r="P1765" s="23">
        <v>0</v>
      </c>
      <c r="Q1765" s="23">
        <v>0</v>
      </c>
      <c r="R1765" s="24">
        <v>0</v>
      </c>
      <c r="S1765" s="25">
        <v>0</v>
      </c>
      <c r="U1765" s="22" t="str">
        <f>IFERROR(VLOOKUP(B1765,[1]Planilha1!$A$1:$B$34,2,FALSE),"Liberado")</f>
        <v>Liberado</v>
      </c>
    </row>
    <row r="1766" spans="1:21" s="21" customFormat="1" ht="20.100000000000001" customHeight="1" x14ac:dyDescent="0.2">
      <c r="A1766" s="12" t="s">
        <v>60</v>
      </c>
      <c r="B1766" s="18" t="s">
        <v>244</v>
      </c>
      <c r="C1766" s="12" t="s">
        <v>796</v>
      </c>
      <c r="D1766" s="12" t="s">
        <v>9892</v>
      </c>
      <c r="E1766" s="19" t="s">
        <v>5</v>
      </c>
      <c r="F1766" s="19" t="s">
        <v>2244</v>
      </c>
      <c r="G1766" s="19" t="s">
        <v>9893</v>
      </c>
      <c r="H1766" s="12" t="s">
        <v>9894</v>
      </c>
      <c r="I1766" s="20">
        <v>1498.53</v>
      </c>
      <c r="J1766" s="12" t="s">
        <v>2270</v>
      </c>
      <c r="K1766" s="12" t="s">
        <v>9895</v>
      </c>
      <c r="L1766" s="12" t="s">
        <v>3000</v>
      </c>
      <c r="M1766" s="12"/>
      <c r="N1766" s="12" t="s">
        <v>9896</v>
      </c>
      <c r="O1766" s="23">
        <v>0</v>
      </c>
      <c r="P1766" s="23">
        <v>5000</v>
      </c>
      <c r="Q1766" s="23">
        <v>0</v>
      </c>
      <c r="R1766" s="24">
        <v>0</v>
      </c>
      <c r="S1766" s="25">
        <v>280</v>
      </c>
      <c r="U1766" s="22" t="str">
        <f>IFERROR(VLOOKUP(B1766,[1]Planilha1!$A$1:$B$34,2,FALSE),"Liberado")</f>
        <v>Liberado</v>
      </c>
    </row>
    <row r="1767" spans="1:21" s="21" customFormat="1" ht="20.100000000000001" customHeight="1" x14ac:dyDescent="0.2">
      <c r="A1767" s="12" t="s">
        <v>60</v>
      </c>
      <c r="B1767" s="18" t="s">
        <v>244</v>
      </c>
      <c r="C1767" s="12" t="s">
        <v>796</v>
      </c>
      <c r="D1767" s="12" t="s">
        <v>1353</v>
      </c>
      <c r="E1767" s="19" t="s">
        <v>5</v>
      </c>
      <c r="F1767" s="19" t="s">
        <v>2244</v>
      </c>
      <c r="G1767" s="19" t="s">
        <v>5229</v>
      </c>
      <c r="H1767" s="12" t="s">
        <v>5230</v>
      </c>
      <c r="I1767" s="20">
        <v>20000</v>
      </c>
      <c r="J1767" s="12" t="s">
        <v>2276</v>
      </c>
      <c r="K1767" s="12" t="s">
        <v>5231</v>
      </c>
      <c r="L1767" s="12" t="s">
        <v>8057</v>
      </c>
      <c r="M1767" s="12"/>
      <c r="N1767" s="12" t="s">
        <v>5232</v>
      </c>
      <c r="O1767" s="23">
        <v>0</v>
      </c>
      <c r="P1767" s="23">
        <v>0</v>
      </c>
      <c r="Q1767" s="23">
        <v>0</v>
      </c>
      <c r="R1767" s="24">
        <v>0</v>
      </c>
      <c r="S1767" s="25">
        <v>1450.6</v>
      </c>
      <c r="U1767" s="22" t="str">
        <f>IFERROR(VLOOKUP(B1767,[1]Planilha1!$A$1:$B$34,2,FALSE),"Liberado")</f>
        <v>Liberado</v>
      </c>
    </row>
    <row r="1768" spans="1:21" s="21" customFormat="1" ht="20.100000000000001" customHeight="1" x14ac:dyDescent="0.2">
      <c r="A1768" s="12" t="s">
        <v>60</v>
      </c>
      <c r="B1768" s="18" t="s">
        <v>244</v>
      </c>
      <c r="C1768" s="12" t="s">
        <v>796</v>
      </c>
      <c r="D1768" s="12" t="s">
        <v>9897</v>
      </c>
      <c r="E1768" s="19" t="s">
        <v>5</v>
      </c>
      <c r="F1768" s="19" t="s">
        <v>4902</v>
      </c>
      <c r="G1768" s="19" t="s">
        <v>9898</v>
      </c>
      <c r="H1768" s="12" t="s">
        <v>3163</v>
      </c>
      <c r="I1768" s="20">
        <v>200000</v>
      </c>
      <c r="J1768" s="12" t="s">
        <v>2264</v>
      </c>
      <c r="K1768" s="12" t="s">
        <v>9899</v>
      </c>
      <c r="L1768" s="12" t="s">
        <v>7875</v>
      </c>
      <c r="M1768" s="12"/>
      <c r="N1768" s="12" t="s">
        <v>3216</v>
      </c>
      <c r="O1768" s="23">
        <v>0</v>
      </c>
      <c r="P1768" s="23">
        <v>0</v>
      </c>
      <c r="Q1768" s="23">
        <v>0</v>
      </c>
      <c r="R1768" s="24">
        <v>0</v>
      </c>
      <c r="S1768" s="25">
        <v>160</v>
      </c>
      <c r="U1768" s="22" t="str">
        <f>IFERROR(VLOOKUP(B1768,[1]Planilha1!$A$1:$B$34,2,FALSE),"Liberado")</f>
        <v>Liberado</v>
      </c>
    </row>
    <row r="1769" spans="1:21" s="21" customFormat="1" ht="20.100000000000001" customHeight="1" x14ac:dyDescent="0.2">
      <c r="A1769" s="12" t="s">
        <v>60</v>
      </c>
      <c r="B1769" s="18" t="s">
        <v>244</v>
      </c>
      <c r="C1769" s="12" t="s">
        <v>796</v>
      </c>
      <c r="D1769" s="12" t="s">
        <v>1354</v>
      </c>
      <c r="E1769" s="19" t="s">
        <v>5</v>
      </c>
      <c r="F1769" s="19" t="s">
        <v>2244</v>
      </c>
      <c r="G1769" s="19" t="s">
        <v>5233</v>
      </c>
      <c r="H1769" s="12" t="s">
        <v>5234</v>
      </c>
      <c r="I1769" s="20">
        <v>10000</v>
      </c>
      <c r="J1769" s="12" t="s">
        <v>2264</v>
      </c>
      <c r="K1769" s="12" t="s">
        <v>5235</v>
      </c>
      <c r="L1769" s="12" t="s">
        <v>2677</v>
      </c>
      <c r="M1769" s="12"/>
      <c r="N1769" s="12" t="s">
        <v>2342</v>
      </c>
      <c r="O1769" s="23">
        <v>0</v>
      </c>
      <c r="P1769" s="23">
        <v>0</v>
      </c>
      <c r="Q1769" s="23">
        <v>0</v>
      </c>
      <c r="R1769" s="24">
        <v>0</v>
      </c>
      <c r="S1769" s="25">
        <v>352</v>
      </c>
      <c r="U1769" s="22" t="str">
        <f>IFERROR(VLOOKUP(B1769,[1]Planilha1!$A$1:$B$34,2,FALSE),"Liberado")</f>
        <v>Liberado</v>
      </c>
    </row>
    <row r="1770" spans="1:21" s="21" customFormat="1" ht="20.100000000000001" customHeight="1" x14ac:dyDescent="0.2">
      <c r="A1770" s="12" t="s">
        <v>60</v>
      </c>
      <c r="B1770" s="18" t="s">
        <v>244</v>
      </c>
      <c r="C1770" s="12" t="s">
        <v>796</v>
      </c>
      <c r="D1770" s="12" t="s">
        <v>1355</v>
      </c>
      <c r="E1770" s="19" t="s">
        <v>5</v>
      </c>
      <c r="F1770" s="19" t="s">
        <v>14</v>
      </c>
      <c r="G1770" s="19" t="s">
        <v>5236</v>
      </c>
      <c r="H1770" s="12" t="s">
        <v>3718</v>
      </c>
      <c r="I1770" s="20">
        <v>26400</v>
      </c>
      <c r="J1770" s="12" t="s">
        <v>2264</v>
      </c>
      <c r="K1770" s="12" t="s">
        <v>2277</v>
      </c>
      <c r="L1770" s="12" t="s">
        <v>2249</v>
      </c>
      <c r="M1770" s="12"/>
      <c r="N1770" s="12" t="s">
        <v>2595</v>
      </c>
      <c r="O1770" s="23">
        <v>0</v>
      </c>
      <c r="P1770" s="23">
        <v>8000</v>
      </c>
      <c r="Q1770" s="23">
        <v>0</v>
      </c>
      <c r="R1770" s="24">
        <v>0</v>
      </c>
      <c r="S1770" s="25">
        <v>360</v>
      </c>
      <c r="U1770" s="22" t="str">
        <f>IFERROR(VLOOKUP(B1770,[1]Planilha1!$A$1:$B$34,2,FALSE),"Liberado")</f>
        <v>Liberado</v>
      </c>
    </row>
    <row r="1771" spans="1:21" s="21" customFormat="1" ht="20.100000000000001" customHeight="1" x14ac:dyDescent="0.2">
      <c r="A1771" s="12" t="s">
        <v>60</v>
      </c>
      <c r="B1771" s="18" t="s">
        <v>244</v>
      </c>
      <c r="C1771" s="12" t="s">
        <v>796</v>
      </c>
      <c r="D1771" s="12" t="s">
        <v>1356</v>
      </c>
      <c r="E1771" s="19" t="s">
        <v>5</v>
      </c>
      <c r="F1771" s="19" t="s">
        <v>4670</v>
      </c>
      <c r="G1771" s="19" t="s">
        <v>5237</v>
      </c>
      <c r="H1771" s="12" t="s">
        <v>5234</v>
      </c>
      <c r="I1771" s="20">
        <v>10000</v>
      </c>
      <c r="J1771" s="12" t="s">
        <v>2264</v>
      </c>
      <c r="K1771" s="12" t="s">
        <v>5238</v>
      </c>
      <c r="L1771" s="12" t="s">
        <v>7881</v>
      </c>
      <c r="M1771" s="12"/>
      <c r="N1771" s="12" t="s">
        <v>2595</v>
      </c>
      <c r="O1771" s="23">
        <v>0</v>
      </c>
      <c r="P1771" s="23">
        <v>8000</v>
      </c>
      <c r="Q1771" s="23">
        <v>0</v>
      </c>
      <c r="R1771" s="24">
        <v>0</v>
      </c>
      <c r="S1771" s="25">
        <v>192</v>
      </c>
      <c r="U1771" s="22" t="str">
        <f>IFERROR(VLOOKUP(B1771,[1]Planilha1!$A$1:$B$34,2,FALSE),"Liberado")</f>
        <v>Liberado</v>
      </c>
    </row>
    <row r="1772" spans="1:21" s="21" customFormat="1" ht="20.100000000000001" customHeight="1" x14ac:dyDescent="0.2">
      <c r="A1772" s="12" t="s">
        <v>60</v>
      </c>
      <c r="B1772" s="18" t="s">
        <v>244</v>
      </c>
      <c r="C1772" s="12" t="s">
        <v>796</v>
      </c>
      <c r="D1772" s="12" t="s">
        <v>9900</v>
      </c>
      <c r="E1772" s="19" t="s">
        <v>5</v>
      </c>
      <c r="F1772" s="19" t="s">
        <v>4731</v>
      </c>
      <c r="G1772" s="19" t="s">
        <v>9901</v>
      </c>
      <c r="H1772" s="12" t="s">
        <v>9902</v>
      </c>
      <c r="I1772" s="20">
        <v>19133.22</v>
      </c>
      <c r="J1772" s="12" t="s">
        <v>2264</v>
      </c>
      <c r="K1772" s="12" t="s">
        <v>3216</v>
      </c>
      <c r="L1772" s="12" t="s">
        <v>8533</v>
      </c>
      <c r="M1772" s="12"/>
      <c r="N1772" s="12" t="s">
        <v>3216</v>
      </c>
      <c r="O1772" s="23">
        <v>0</v>
      </c>
      <c r="P1772" s="23">
        <v>0</v>
      </c>
      <c r="Q1772" s="23">
        <v>0</v>
      </c>
      <c r="R1772" s="24">
        <v>0</v>
      </c>
      <c r="S1772" s="25">
        <v>1372</v>
      </c>
      <c r="U1772" s="22" t="str">
        <f>IFERROR(VLOOKUP(B1772,[1]Planilha1!$A$1:$B$34,2,FALSE),"Liberado")</f>
        <v>Liberado</v>
      </c>
    </row>
    <row r="1773" spans="1:21" s="21" customFormat="1" ht="20.100000000000001" customHeight="1" x14ac:dyDescent="0.2">
      <c r="A1773" s="12" t="s">
        <v>60</v>
      </c>
      <c r="B1773" s="18" t="s">
        <v>244</v>
      </c>
      <c r="C1773" s="12" t="s">
        <v>796</v>
      </c>
      <c r="D1773" s="12" t="s">
        <v>9903</v>
      </c>
      <c r="E1773" s="19" t="s">
        <v>5</v>
      </c>
      <c r="F1773" s="19" t="s">
        <v>2244</v>
      </c>
      <c r="G1773" s="19" t="s">
        <v>9904</v>
      </c>
      <c r="H1773" s="12" t="s">
        <v>5170</v>
      </c>
      <c r="I1773" s="20">
        <v>20000</v>
      </c>
      <c r="J1773" s="12" t="s">
        <v>2264</v>
      </c>
      <c r="K1773" s="12" t="s">
        <v>9905</v>
      </c>
      <c r="L1773" s="12" t="s">
        <v>2546</v>
      </c>
      <c r="M1773" s="12"/>
      <c r="N1773" s="12" t="s">
        <v>9906</v>
      </c>
      <c r="O1773" s="23">
        <v>0</v>
      </c>
      <c r="P1773" s="23">
        <v>0</v>
      </c>
      <c r="Q1773" s="23">
        <v>0</v>
      </c>
      <c r="R1773" s="24">
        <v>0</v>
      </c>
      <c r="S1773" s="25">
        <v>64</v>
      </c>
      <c r="U1773" s="22" t="str">
        <f>IFERROR(VLOOKUP(B1773,[1]Planilha1!$A$1:$B$34,2,FALSE),"Liberado")</f>
        <v>Liberado</v>
      </c>
    </row>
    <row r="1774" spans="1:21" s="21" customFormat="1" ht="20.100000000000001" customHeight="1" x14ac:dyDescent="0.2">
      <c r="A1774" s="12" t="s">
        <v>60</v>
      </c>
      <c r="B1774" s="18" t="s">
        <v>244</v>
      </c>
      <c r="C1774" s="12" t="s">
        <v>796</v>
      </c>
      <c r="D1774" s="12" t="s">
        <v>9907</v>
      </c>
      <c r="E1774" s="19" t="s">
        <v>5</v>
      </c>
      <c r="F1774" s="19" t="s">
        <v>2273</v>
      </c>
      <c r="G1774" s="19" t="s">
        <v>9908</v>
      </c>
      <c r="H1774" s="12" t="s">
        <v>5132</v>
      </c>
      <c r="I1774" s="20">
        <v>30000</v>
      </c>
      <c r="J1774" s="12" t="s">
        <v>2264</v>
      </c>
      <c r="K1774" s="12" t="s">
        <v>3216</v>
      </c>
      <c r="L1774" s="12" t="s">
        <v>8533</v>
      </c>
      <c r="M1774" s="12"/>
      <c r="N1774" s="12" t="s">
        <v>3216</v>
      </c>
      <c r="O1774" s="23">
        <v>0</v>
      </c>
      <c r="P1774" s="23">
        <v>0</v>
      </c>
      <c r="Q1774" s="23">
        <v>0</v>
      </c>
      <c r="R1774" s="24">
        <v>0</v>
      </c>
      <c r="S1774" s="25">
        <v>120</v>
      </c>
      <c r="U1774" s="22" t="str">
        <f>IFERROR(VLOOKUP(B1774,[1]Planilha1!$A$1:$B$34,2,FALSE),"Liberado")</f>
        <v>Liberado</v>
      </c>
    </row>
    <row r="1775" spans="1:21" s="21" customFormat="1" ht="20.100000000000001" customHeight="1" x14ac:dyDescent="0.2">
      <c r="A1775" s="12" t="s">
        <v>60</v>
      </c>
      <c r="B1775" s="18" t="s">
        <v>244</v>
      </c>
      <c r="C1775" s="12" t="s">
        <v>796</v>
      </c>
      <c r="D1775" s="12" t="s">
        <v>9909</v>
      </c>
      <c r="E1775" s="19" t="s">
        <v>5</v>
      </c>
      <c r="F1775" s="19" t="s">
        <v>2273</v>
      </c>
      <c r="G1775" s="19" t="s">
        <v>9910</v>
      </c>
      <c r="H1775" s="12" t="s">
        <v>5132</v>
      </c>
      <c r="I1775" s="20">
        <v>123000</v>
      </c>
      <c r="J1775" s="12" t="s">
        <v>2264</v>
      </c>
      <c r="K1775" s="12" t="s">
        <v>9911</v>
      </c>
      <c r="L1775" s="12" t="s">
        <v>7875</v>
      </c>
      <c r="M1775" s="12"/>
      <c r="N1775" s="12" t="s">
        <v>2595</v>
      </c>
      <c r="O1775" s="23">
        <v>0</v>
      </c>
      <c r="P1775" s="23">
        <v>123000</v>
      </c>
      <c r="Q1775" s="23">
        <v>0</v>
      </c>
      <c r="R1775" s="24">
        <v>0</v>
      </c>
      <c r="S1775" s="25">
        <v>120</v>
      </c>
      <c r="U1775" s="22" t="str">
        <f>IFERROR(VLOOKUP(B1775,[1]Planilha1!$A$1:$B$34,2,FALSE),"Liberado")</f>
        <v>Liberado</v>
      </c>
    </row>
    <row r="1776" spans="1:21" s="21" customFormat="1" ht="20.100000000000001" customHeight="1" x14ac:dyDescent="0.2">
      <c r="A1776" s="12" t="s">
        <v>60</v>
      </c>
      <c r="B1776" s="18" t="s">
        <v>244</v>
      </c>
      <c r="C1776" s="12" t="s">
        <v>798</v>
      </c>
      <c r="D1776" s="12" t="s">
        <v>1357</v>
      </c>
      <c r="E1776" s="19" t="s">
        <v>5</v>
      </c>
      <c r="F1776" s="19" t="s">
        <v>2273</v>
      </c>
      <c r="G1776" s="19" t="s">
        <v>5239</v>
      </c>
      <c r="H1776" s="12" t="s">
        <v>3642</v>
      </c>
      <c r="I1776" s="20">
        <v>23500</v>
      </c>
      <c r="J1776" s="12" t="s">
        <v>2264</v>
      </c>
      <c r="K1776" s="12" t="s">
        <v>9912</v>
      </c>
      <c r="L1776" s="12" t="s">
        <v>2249</v>
      </c>
      <c r="M1776" s="12"/>
      <c r="N1776" s="12" t="s">
        <v>2438</v>
      </c>
      <c r="O1776" s="23">
        <v>0</v>
      </c>
      <c r="P1776" s="23">
        <v>15000</v>
      </c>
      <c r="Q1776" s="23">
        <v>0</v>
      </c>
      <c r="R1776" s="24">
        <v>0</v>
      </c>
      <c r="S1776" s="25">
        <v>384</v>
      </c>
      <c r="U1776" s="22" t="str">
        <f>IFERROR(VLOOKUP(B1776,[1]Planilha1!$A$1:$B$34,2,FALSE),"Liberado")</f>
        <v>Liberado</v>
      </c>
    </row>
    <row r="1777" spans="1:21" s="21" customFormat="1" ht="20.100000000000001" customHeight="1" x14ac:dyDescent="0.2">
      <c r="A1777" s="12" t="s">
        <v>60</v>
      </c>
      <c r="B1777" s="18" t="s">
        <v>244</v>
      </c>
      <c r="C1777" s="12" t="s">
        <v>806</v>
      </c>
      <c r="D1777" s="12" t="s">
        <v>1358</v>
      </c>
      <c r="E1777" s="19" t="s">
        <v>5</v>
      </c>
      <c r="F1777" s="19" t="s">
        <v>14</v>
      </c>
      <c r="G1777" s="19" t="s">
        <v>5240</v>
      </c>
      <c r="H1777" s="12" t="s">
        <v>5241</v>
      </c>
      <c r="I1777" s="20">
        <v>1050080</v>
      </c>
      <c r="J1777" s="12" t="s">
        <v>2270</v>
      </c>
      <c r="K1777" s="12" t="s">
        <v>5242</v>
      </c>
      <c r="L1777" s="12" t="s">
        <v>8490</v>
      </c>
      <c r="M1777" s="12"/>
      <c r="N1777" s="12" t="s">
        <v>9913</v>
      </c>
      <c r="O1777" s="23">
        <v>0</v>
      </c>
      <c r="P1777" s="23">
        <v>0</v>
      </c>
      <c r="Q1777" s="23">
        <v>0</v>
      </c>
      <c r="R1777" s="24">
        <v>0</v>
      </c>
      <c r="S1777" s="25">
        <v>675.2</v>
      </c>
      <c r="U1777" s="22" t="str">
        <f>IFERROR(VLOOKUP(B1777,[1]Planilha1!$A$1:$B$34,2,FALSE),"Liberado")</f>
        <v>Liberado</v>
      </c>
    </row>
    <row r="1778" spans="1:21" s="21" customFormat="1" ht="20.100000000000001" customHeight="1" x14ac:dyDescent="0.2">
      <c r="A1778" s="12" t="s">
        <v>60</v>
      </c>
      <c r="B1778" s="18" t="s">
        <v>244</v>
      </c>
      <c r="C1778" s="12" t="s">
        <v>813</v>
      </c>
      <c r="D1778" s="12" t="s">
        <v>1359</v>
      </c>
      <c r="E1778" s="19" t="s">
        <v>5</v>
      </c>
      <c r="F1778" s="19" t="s">
        <v>2273</v>
      </c>
      <c r="G1778" s="19" t="s">
        <v>5244</v>
      </c>
      <c r="H1778" s="12" t="s">
        <v>5225</v>
      </c>
      <c r="I1778" s="20">
        <v>42000</v>
      </c>
      <c r="J1778" s="12" t="s">
        <v>2276</v>
      </c>
      <c r="K1778" s="12" t="s">
        <v>5245</v>
      </c>
      <c r="L1778" s="12" t="s">
        <v>5043</v>
      </c>
      <c r="M1778" s="12"/>
      <c r="N1778" s="12" t="s">
        <v>5246</v>
      </c>
      <c r="O1778" s="23">
        <v>0</v>
      </c>
      <c r="P1778" s="23">
        <v>0</v>
      </c>
      <c r="Q1778" s="23">
        <v>0</v>
      </c>
      <c r="R1778" s="24">
        <v>0</v>
      </c>
      <c r="S1778" s="25">
        <v>1519.38</v>
      </c>
      <c r="U1778" s="22" t="str">
        <f>IFERROR(VLOOKUP(B1778,[1]Planilha1!$A$1:$B$34,2,FALSE),"Liberado")</f>
        <v>Liberado</v>
      </c>
    </row>
    <row r="1779" spans="1:21" s="21" customFormat="1" ht="20.100000000000001" customHeight="1" x14ac:dyDescent="0.2">
      <c r="A1779" s="12" t="s">
        <v>60</v>
      </c>
      <c r="B1779" s="18" t="s">
        <v>244</v>
      </c>
      <c r="C1779" s="12" t="s">
        <v>813</v>
      </c>
      <c r="D1779" s="12" t="s">
        <v>1360</v>
      </c>
      <c r="E1779" s="19" t="s">
        <v>5</v>
      </c>
      <c r="F1779" s="19" t="s">
        <v>2324</v>
      </c>
      <c r="G1779" s="19" t="s">
        <v>5247</v>
      </c>
      <c r="H1779" s="12" t="s">
        <v>3688</v>
      </c>
      <c r="I1779" s="20">
        <v>4750</v>
      </c>
      <c r="J1779" s="12" t="s">
        <v>2276</v>
      </c>
      <c r="K1779" s="12" t="s">
        <v>5248</v>
      </c>
      <c r="L1779" s="12" t="s">
        <v>3029</v>
      </c>
      <c r="M1779" s="12"/>
      <c r="N1779" s="12" t="s">
        <v>3216</v>
      </c>
      <c r="O1779" s="23">
        <v>0</v>
      </c>
      <c r="P1779" s="23">
        <v>0</v>
      </c>
      <c r="Q1779" s="23">
        <v>0</v>
      </c>
      <c r="R1779" s="24">
        <v>0</v>
      </c>
      <c r="S1779" s="25">
        <v>1235</v>
      </c>
      <c r="U1779" s="22" t="str">
        <f>IFERROR(VLOOKUP(B1779,[1]Planilha1!$A$1:$B$34,2,FALSE),"Liberado")</f>
        <v>Liberado</v>
      </c>
    </row>
    <row r="1780" spans="1:21" s="21" customFormat="1" ht="20.100000000000001" customHeight="1" x14ac:dyDescent="0.2">
      <c r="A1780" s="12" t="s">
        <v>60</v>
      </c>
      <c r="B1780" s="18" t="s">
        <v>244</v>
      </c>
      <c r="C1780" s="12" t="s">
        <v>813</v>
      </c>
      <c r="D1780" s="12" t="s">
        <v>1361</v>
      </c>
      <c r="E1780" s="19" t="s">
        <v>5</v>
      </c>
      <c r="F1780" s="19" t="s">
        <v>2244</v>
      </c>
      <c r="G1780" s="19" t="s">
        <v>5249</v>
      </c>
      <c r="H1780" s="12" t="s">
        <v>3692</v>
      </c>
      <c r="I1780" s="20">
        <v>20000</v>
      </c>
      <c r="J1780" s="12" t="s">
        <v>2264</v>
      </c>
      <c r="K1780" s="12" t="s">
        <v>4857</v>
      </c>
      <c r="L1780" s="12" t="s">
        <v>2334</v>
      </c>
      <c r="M1780" s="12"/>
      <c r="N1780" s="12" t="s">
        <v>2342</v>
      </c>
      <c r="O1780" s="23">
        <v>5000</v>
      </c>
      <c r="P1780" s="23">
        <v>0</v>
      </c>
      <c r="Q1780" s="23">
        <v>0</v>
      </c>
      <c r="R1780" s="24">
        <v>0</v>
      </c>
      <c r="S1780" s="25">
        <v>448</v>
      </c>
      <c r="U1780" s="22" t="str">
        <f>IFERROR(VLOOKUP(B1780,[1]Planilha1!$A$1:$B$34,2,FALSE),"Liberado")</f>
        <v>Liberado</v>
      </c>
    </row>
    <row r="1781" spans="1:21" s="21" customFormat="1" ht="20.100000000000001" customHeight="1" x14ac:dyDescent="0.2">
      <c r="A1781" s="12" t="s">
        <v>60</v>
      </c>
      <c r="B1781" s="18" t="s">
        <v>244</v>
      </c>
      <c r="C1781" s="12" t="s">
        <v>813</v>
      </c>
      <c r="D1781" s="12" t="s">
        <v>1362</v>
      </c>
      <c r="E1781" s="19" t="s">
        <v>5</v>
      </c>
      <c r="F1781" s="19" t="s">
        <v>2273</v>
      </c>
      <c r="G1781" s="19" t="s">
        <v>5250</v>
      </c>
      <c r="H1781" s="12" t="s">
        <v>3692</v>
      </c>
      <c r="I1781" s="20">
        <v>13200</v>
      </c>
      <c r="J1781" s="12" t="s">
        <v>2264</v>
      </c>
      <c r="K1781" s="12" t="s">
        <v>5251</v>
      </c>
      <c r="L1781" s="12" t="s">
        <v>8057</v>
      </c>
      <c r="M1781" s="12"/>
      <c r="N1781" s="12" t="s">
        <v>3170</v>
      </c>
      <c r="O1781" s="23">
        <v>0</v>
      </c>
      <c r="P1781" s="23">
        <v>0</v>
      </c>
      <c r="Q1781" s="23">
        <v>0</v>
      </c>
      <c r="R1781" s="24">
        <v>0</v>
      </c>
      <c r="S1781" s="25">
        <v>256</v>
      </c>
      <c r="U1781" s="22" t="str">
        <f>IFERROR(VLOOKUP(B1781,[1]Planilha1!$A$1:$B$34,2,FALSE),"Liberado")</f>
        <v>Liberado</v>
      </c>
    </row>
    <row r="1782" spans="1:21" s="21" customFormat="1" ht="20.100000000000001" customHeight="1" x14ac:dyDescent="0.2">
      <c r="A1782" s="12" t="s">
        <v>60</v>
      </c>
      <c r="B1782" s="18" t="s">
        <v>244</v>
      </c>
      <c r="C1782" s="12" t="s">
        <v>813</v>
      </c>
      <c r="D1782" s="12" t="s">
        <v>1363</v>
      </c>
      <c r="E1782" s="19" t="s">
        <v>5</v>
      </c>
      <c r="F1782" s="19" t="s">
        <v>2273</v>
      </c>
      <c r="G1782" s="19" t="s">
        <v>5252</v>
      </c>
      <c r="H1782" s="12" t="s">
        <v>3696</v>
      </c>
      <c r="I1782" s="20">
        <v>11000</v>
      </c>
      <c r="J1782" s="12" t="s">
        <v>2264</v>
      </c>
      <c r="K1782" s="12" t="s">
        <v>5253</v>
      </c>
      <c r="L1782" s="12" t="s">
        <v>8183</v>
      </c>
      <c r="M1782" s="12"/>
      <c r="N1782" s="12" t="s">
        <v>2321</v>
      </c>
      <c r="O1782" s="23">
        <v>0</v>
      </c>
      <c r="P1782" s="23">
        <v>6000</v>
      </c>
      <c r="Q1782" s="23">
        <v>0</v>
      </c>
      <c r="R1782" s="24">
        <v>0</v>
      </c>
      <c r="S1782" s="25">
        <v>543.84</v>
      </c>
      <c r="U1782" s="22" t="str">
        <f>IFERROR(VLOOKUP(B1782,[1]Planilha1!$A$1:$B$34,2,FALSE),"Liberado")</f>
        <v>Liberado</v>
      </c>
    </row>
    <row r="1783" spans="1:21" s="21" customFormat="1" ht="20.100000000000001" customHeight="1" x14ac:dyDescent="0.2">
      <c r="A1783" s="12" t="s">
        <v>60</v>
      </c>
      <c r="B1783" s="18" t="s">
        <v>244</v>
      </c>
      <c r="C1783" s="12" t="s">
        <v>813</v>
      </c>
      <c r="D1783" s="12" t="s">
        <v>9914</v>
      </c>
      <c r="E1783" s="19" t="s">
        <v>5</v>
      </c>
      <c r="F1783" s="19" t="s">
        <v>2273</v>
      </c>
      <c r="G1783" s="19" t="s">
        <v>9915</v>
      </c>
      <c r="H1783" s="12" t="s">
        <v>3760</v>
      </c>
      <c r="I1783" s="20">
        <v>20750</v>
      </c>
      <c r="J1783" s="12" t="s">
        <v>2264</v>
      </c>
      <c r="K1783" s="12" t="s">
        <v>9916</v>
      </c>
      <c r="L1783" s="12" t="s">
        <v>2266</v>
      </c>
      <c r="M1783" s="12"/>
      <c r="N1783" s="12" t="s">
        <v>2768</v>
      </c>
      <c r="O1783" s="23">
        <v>0</v>
      </c>
      <c r="P1783" s="23">
        <v>15000</v>
      </c>
      <c r="Q1783" s="23">
        <v>0</v>
      </c>
      <c r="R1783" s="24">
        <v>0</v>
      </c>
      <c r="S1783" s="25">
        <v>160</v>
      </c>
      <c r="U1783" s="22" t="str">
        <f>IFERROR(VLOOKUP(B1783,[1]Planilha1!$A$1:$B$34,2,FALSE),"Liberado")</f>
        <v>Liberado</v>
      </c>
    </row>
    <row r="1784" spans="1:21" s="21" customFormat="1" ht="20.100000000000001" customHeight="1" x14ac:dyDescent="0.2">
      <c r="A1784" s="12" t="s">
        <v>60</v>
      </c>
      <c r="B1784" s="18" t="s">
        <v>244</v>
      </c>
      <c r="C1784" s="12" t="s">
        <v>1364</v>
      </c>
      <c r="D1784" s="12" t="s">
        <v>1365</v>
      </c>
      <c r="E1784" s="19" t="s">
        <v>5</v>
      </c>
      <c r="F1784" s="19" t="s">
        <v>2244</v>
      </c>
      <c r="G1784" s="19" t="s">
        <v>5254</v>
      </c>
      <c r="H1784" s="12" t="s">
        <v>5170</v>
      </c>
      <c r="I1784" s="20">
        <v>30357.68</v>
      </c>
      <c r="J1784" s="12" t="s">
        <v>2276</v>
      </c>
      <c r="K1784" s="12" t="s">
        <v>5255</v>
      </c>
      <c r="L1784" s="12" t="s">
        <v>2260</v>
      </c>
      <c r="M1784" s="12"/>
      <c r="N1784" s="12" t="s">
        <v>5256</v>
      </c>
      <c r="O1784" s="23">
        <v>0</v>
      </c>
      <c r="P1784" s="23">
        <v>0</v>
      </c>
      <c r="Q1784" s="23">
        <v>0</v>
      </c>
      <c r="R1784" s="24">
        <v>0</v>
      </c>
      <c r="S1784" s="25">
        <v>972</v>
      </c>
      <c r="U1784" s="22" t="str">
        <f>IFERROR(VLOOKUP(B1784,[1]Planilha1!$A$1:$B$34,2,FALSE),"Liberado")</f>
        <v>Liberado</v>
      </c>
    </row>
    <row r="1785" spans="1:21" s="21" customFormat="1" ht="20.100000000000001" customHeight="1" x14ac:dyDescent="0.2">
      <c r="A1785" s="12" t="s">
        <v>60</v>
      </c>
      <c r="B1785" s="18" t="s">
        <v>244</v>
      </c>
      <c r="C1785" s="12" t="s">
        <v>1364</v>
      </c>
      <c r="D1785" s="12" t="s">
        <v>9917</v>
      </c>
      <c r="E1785" s="19" t="s">
        <v>5</v>
      </c>
      <c r="F1785" s="19" t="s">
        <v>2244</v>
      </c>
      <c r="G1785" s="19" t="s">
        <v>9918</v>
      </c>
      <c r="H1785" s="12" t="s">
        <v>5170</v>
      </c>
      <c r="I1785" s="20">
        <v>36000</v>
      </c>
      <c r="J1785" s="12" t="s">
        <v>2264</v>
      </c>
      <c r="K1785" s="12" t="s">
        <v>9919</v>
      </c>
      <c r="L1785" s="12" t="s">
        <v>2546</v>
      </c>
      <c r="M1785" s="12" t="s">
        <v>9920</v>
      </c>
      <c r="N1785" s="12" t="s">
        <v>8482</v>
      </c>
      <c r="O1785" s="23">
        <v>0</v>
      </c>
      <c r="P1785" s="23">
        <v>0</v>
      </c>
      <c r="Q1785" s="23">
        <v>0</v>
      </c>
      <c r="R1785" s="24">
        <v>0</v>
      </c>
      <c r="S1785" s="25">
        <v>32</v>
      </c>
      <c r="U1785" s="22" t="str">
        <f>IFERROR(VLOOKUP(B1785,[1]Planilha1!$A$1:$B$34,2,FALSE),"Liberado")</f>
        <v>Liberado</v>
      </c>
    </row>
    <row r="1786" spans="1:21" s="21" customFormat="1" ht="20.100000000000001" customHeight="1" x14ac:dyDescent="0.2">
      <c r="A1786" s="12" t="s">
        <v>60</v>
      </c>
      <c r="B1786" s="18" t="s">
        <v>244</v>
      </c>
      <c r="C1786" s="12" t="s">
        <v>1366</v>
      </c>
      <c r="D1786" s="12" t="s">
        <v>1367</v>
      </c>
      <c r="E1786" s="19" t="s">
        <v>5</v>
      </c>
      <c r="F1786" s="19" t="s">
        <v>2273</v>
      </c>
      <c r="G1786" s="19" t="s">
        <v>5257</v>
      </c>
      <c r="H1786" s="12" t="s">
        <v>2340</v>
      </c>
      <c r="I1786" s="20">
        <v>20000</v>
      </c>
      <c r="J1786" s="12" t="s">
        <v>2276</v>
      </c>
      <c r="K1786" s="12" t="s">
        <v>2277</v>
      </c>
      <c r="L1786" s="12" t="s">
        <v>8057</v>
      </c>
      <c r="M1786" s="12"/>
      <c r="N1786" s="12" t="s">
        <v>3216</v>
      </c>
      <c r="O1786" s="23">
        <v>0</v>
      </c>
      <c r="P1786" s="23">
        <v>0</v>
      </c>
      <c r="Q1786" s="23">
        <v>0</v>
      </c>
      <c r="R1786" s="24">
        <v>0</v>
      </c>
      <c r="S1786" s="25">
        <v>544</v>
      </c>
      <c r="U1786" s="22" t="str">
        <f>IFERROR(VLOOKUP(B1786,[1]Planilha1!$A$1:$B$34,2,FALSE),"Liberado")</f>
        <v>Liberado</v>
      </c>
    </row>
    <row r="1787" spans="1:21" s="21" customFormat="1" ht="20.100000000000001" customHeight="1" x14ac:dyDescent="0.2">
      <c r="A1787" s="12" t="s">
        <v>60</v>
      </c>
      <c r="B1787" s="18" t="s">
        <v>244</v>
      </c>
      <c r="C1787" s="12" t="s">
        <v>1366</v>
      </c>
      <c r="D1787" s="12" t="s">
        <v>1368</v>
      </c>
      <c r="E1787" s="19" t="s">
        <v>5</v>
      </c>
      <c r="F1787" s="19" t="s">
        <v>2273</v>
      </c>
      <c r="G1787" s="19" t="s">
        <v>5258</v>
      </c>
      <c r="H1787" s="12" t="s">
        <v>5259</v>
      </c>
      <c r="I1787" s="20">
        <v>17000</v>
      </c>
      <c r="J1787" s="12" t="s">
        <v>2270</v>
      </c>
      <c r="K1787" s="12" t="s">
        <v>5260</v>
      </c>
      <c r="L1787" s="12" t="s">
        <v>2260</v>
      </c>
      <c r="M1787" s="12"/>
      <c r="N1787" s="12" t="s">
        <v>5243</v>
      </c>
      <c r="O1787" s="23">
        <v>0</v>
      </c>
      <c r="P1787" s="23">
        <v>5000</v>
      </c>
      <c r="Q1787" s="23">
        <v>0</v>
      </c>
      <c r="R1787" s="24">
        <v>0</v>
      </c>
      <c r="S1787" s="25">
        <v>240</v>
      </c>
      <c r="U1787" s="22" t="str">
        <f>IFERROR(VLOOKUP(B1787,[1]Planilha1!$A$1:$B$34,2,FALSE),"Liberado")</f>
        <v>Liberado</v>
      </c>
    </row>
    <row r="1788" spans="1:21" s="21" customFormat="1" ht="20.100000000000001" customHeight="1" x14ac:dyDescent="0.2">
      <c r="A1788" s="12" t="s">
        <v>60</v>
      </c>
      <c r="B1788" s="18" t="s">
        <v>244</v>
      </c>
      <c r="C1788" s="12" t="s">
        <v>1366</v>
      </c>
      <c r="D1788" s="12" t="s">
        <v>9921</v>
      </c>
      <c r="E1788" s="19" t="s">
        <v>5</v>
      </c>
      <c r="F1788" s="19" t="s">
        <v>10</v>
      </c>
      <c r="G1788" s="19" t="s">
        <v>9922</v>
      </c>
      <c r="H1788" s="12" t="s">
        <v>2340</v>
      </c>
      <c r="I1788" s="20">
        <v>10507.98</v>
      </c>
      <c r="J1788" s="12" t="s">
        <v>2264</v>
      </c>
      <c r="K1788" s="12" t="s">
        <v>9923</v>
      </c>
      <c r="L1788" s="12" t="s">
        <v>7875</v>
      </c>
      <c r="M1788" s="12"/>
      <c r="N1788" s="12" t="s">
        <v>2438</v>
      </c>
      <c r="O1788" s="23">
        <v>0</v>
      </c>
      <c r="P1788" s="23">
        <v>10000</v>
      </c>
      <c r="Q1788" s="23">
        <v>0</v>
      </c>
      <c r="R1788" s="24">
        <v>0</v>
      </c>
      <c r="S1788" s="25">
        <v>96</v>
      </c>
      <c r="U1788" s="22" t="str">
        <f>IFERROR(VLOOKUP(B1788,[1]Planilha1!$A$1:$B$34,2,FALSE),"Liberado")</f>
        <v>Liberado</v>
      </c>
    </row>
    <row r="1789" spans="1:21" s="21" customFormat="1" ht="20.100000000000001" customHeight="1" x14ac:dyDescent="0.2">
      <c r="A1789" s="12" t="s">
        <v>60</v>
      </c>
      <c r="B1789" s="18" t="s">
        <v>244</v>
      </c>
      <c r="C1789" s="12" t="s">
        <v>815</v>
      </c>
      <c r="D1789" s="12" t="s">
        <v>1369</v>
      </c>
      <c r="E1789" s="19" t="s">
        <v>5</v>
      </c>
      <c r="F1789" s="19" t="s">
        <v>2255</v>
      </c>
      <c r="G1789" s="19" t="s">
        <v>5261</v>
      </c>
      <c r="H1789" s="12" t="s">
        <v>5008</v>
      </c>
      <c r="I1789" s="20">
        <v>14000</v>
      </c>
      <c r="J1789" s="12" t="s">
        <v>2276</v>
      </c>
      <c r="K1789" s="12" t="s">
        <v>2306</v>
      </c>
      <c r="L1789" s="12" t="s">
        <v>7961</v>
      </c>
      <c r="M1789" s="12"/>
      <c r="N1789" s="12" t="s">
        <v>3216</v>
      </c>
      <c r="O1789" s="23">
        <v>0</v>
      </c>
      <c r="P1789" s="23">
        <v>0</v>
      </c>
      <c r="Q1789" s="23">
        <v>0</v>
      </c>
      <c r="R1789" s="24">
        <v>0</v>
      </c>
      <c r="S1789" s="25">
        <v>585</v>
      </c>
      <c r="U1789" s="22" t="str">
        <f>IFERROR(VLOOKUP(B1789,[1]Planilha1!$A$1:$B$34,2,FALSE),"Liberado")</f>
        <v>Liberado</v>
      </c>
    </row>
    <row r="1790" spans="1:21" s="21" customFormat="1" ht="20.100000000000001" customHeight="1" x14ac:dyDescent="0.2">
      <c r="A1790" s="12" t="s">
        <v>60</v>
      </c>
      <c r="B1790" s="18" t="s">
        <v>244</v>
      </c>
      <c r="C1790" s="12" t="s">
        <v>815</v>
      </c>
      <c r="D1790" s="12" t="s">
        <v>1370</v>
      </c>
      <c r="E1790" s="19" t="s">
        <v>5</v>
      </c>
      <c r="F1790" s="19" t="s">
        <v>2244</v>
      </c>
      <c r="G1790" s="19" t="s">
        <v>5262</v>
      </c>
      <c r="H1790" s="12" t="s">
        <v>2275</v>
      </c>
      <c r="I1790" s="20">
        <v>15000</v>
      </c>
      <c r="J1790" s="12" t="s">
        <v>2276</v>
      </c>
      <c r="K1790" s="12" t="s">
        <v>5263</v>
      </c>
      <c r="L1790" s="12" t="s">
        <v>8183</v>
      </c>
      <c r="M1790" s="12"/>
      <c r="N1790" s="12" t="s">
        <v>3216</v>
      </c>
      <c r="O1790" s="23">
        <v>0</v>
      </c>
      <c r="P1790" s="23">
        <v>0</v>
      </c>
      <c r="Q1790" s="23">
        <v>0</v>
      </c>
      <c r="R1790" s="24">
        <v>0</v>
      </c>
      <c r="S1790" s="25">
        <v>898</v>
      </c>
      <c r="U1790" s="22" t="str">
        <f>IFERROR(VLOOKUP(B1790,[1]Planilha1!$A$1:$B$34,2,FALSE),"Liberado")</f>
        <v>Liberado</v>
      </c>
    </row>
    <row r="1791" spans="1:21" s="21" customFormat="1" ht="20.100000000000001" customHeight="1" x14ac:dyDescent="0.2">
      <c r="A1791" s="12" t="s">
        <v>60</v>
      </c>
      <c r="B1791" s="18" t="s">
        <v>244</v>
      </c>
      <c r="C1791" s="12" t="s">
        <v>815</v>
      </c>
      <c r="D1791" s="12" t="s">
        <v>9924</v>
      </c>
      <c r="E1791" s="19" t="s">
        <v>5</v>
      </c>
      <c r="F1791" s="19" t="s">
        <v>7809</v>
      </c>
      <c r="G1791" s="19" t="s">
        <v>9925</v>
      </c>
      <c r="H1791" s="12" t="s">
        <v>4923</v>
      </c>
      <c r="I1791" s="20">
        <v>18880</v>
      </c>
      <c r="J1791" s="12" t="s">
        <v>2264</v>
      </c>
      <c r="K1791" s="12" t="s">
        <v>3216</v>
      </c>
      <c r="L1791" s="12" t="s">
        <v>3196</v>
      </c>
      <c r="M1791" s="12"/>
      <c r="N1791" s="12" t="s">
        <v>3216</v>
      </c>
      <c r="O1791" s="23">
        <v>0</v>
      </c>
      <c r="P1791" s="23">
        <v>0</v>
      </c>
      <c r="Q1791" s="23">
        <v>0</v>
      </c>
      <c r="R1791" s="24">
        <v>0</v>
      </c>
      <c r="S1791" s="25">
        <v>192</v>
      </c>
      <c r="U1791" s="22" t="str">
        <f>IFERROR(VLOOKUP(B1791,[1]Planilha1!$A$1:$B$34,2,FALSE),"Liberado")</f>
        <v>Liberado</v>
      </c>
    </row>
    <row r="1792" spans="1:21" s="21" customFormat="1" ht="20.100000000000001" customHeight="1" x14ac:dyDescent="0.2">
      <c r="A1792" s="12" t="s">
        <v>60</v>
      </c>
      <c r="B1792" s="18" t="s">
        <v>244</v>
      </c>
      <c r="C1792" s="12" t="s">
        <v>815</v>
      </c>
      <c r="D1792" s="12" t="s">
        <v>1371</v>
      </c>
      <c r="E1792" s="19" t="s">
        <v>5</v>
      </c>
      <c r="F1792" s="19" t="s">
        <v>3968</v>
      </c>
      <c r="G1792" s="19" t="s">
        <v>5264</v>
      </c>
      <c r="H1792" s="12" t="s">
        <v>2275</v>
      </c>
      <c r="I1792" s="20">
        <v>10000</v>
      </c>
      <c r="J1792" s="12" t="s">
        <v>2264</v>
      </c>
      <c r="K1792" s="12" t="s">
        <v>5265</v>
      </c>
      <c r="L1792" s="12" t="s">
        <v>7976</v>
      </c>
      <c r="M1792" s="12"/>
      <c r="N1792" s="12" t="s">
        <v>2595</v>
      </c>
      <c r="O1792" s="23">
        <v>0</v>
      </c>
      <c r="P1792" s="23">
        <v>8000</v>
      </c>
      <c r="Q1792" s="23">
        <v>0</v>
      </c>
      <c r="R1792" s="24">
        <v>0</v>
      </c>
      <c r="S1792" s="25">
        <v>288</v>
      </c>
      <c r="U1792" s="22" t="str">
        <f>IFERROR(VLOOKUP(B1792,[1]Planilha1!$A$1:$B$34,2,FALSE),"Liberado")</f>
        <v>Liberado</v>
      </c>
    </row>
    <row r="1793" spans="1:21" s="21" customFormat="1" ht="20.100000000000001" customHeight="1" x14ac:dyDescent="0.2">
      <c r="A1793" s="12" t="s">
        <v>60</v>
      </c>
      <c r="B1793" s="18" t="s">
        <v>244</v>
      </c>
      <c r="C1793" s="12" t="s">
        <v>815</v>
      </c>
      <c r="D1793" s="12" t="s">
        <v>1372</v>
      </c>
      <c r="E1793" s="19" t="s">
        <v>5</v>
      </c>
      <c r="F1793" s="19" t="s">
        <v>2273</v>
      </c>
      <c r="G1793" s="19" t="s">
        <v>5266</v>
      </c>
      <c r="H1793" s="12" t="s">
        <v>5013</v>
      </c>
      <c r="I1793" s="20">
        <v>13200</v>
      </c>
      <c r="J1793" s="12" t="s">
        <v>2264</v>
      </c>
      <c r="K1793" s="12" t="s">
        <v>5267</v>
      </c>
      <c r="L1793" s="12" t="s">
        <v>2249</v>
      </c>
      <c r="M1793" s="12"/>
      <c r="N1793" s="12" t="s">
        <v>2321</v>
      </c>
      <c r="O1793" s="23">
        <v>0</v>
      </c>
      <c r="P1793" s="23">
        <v>8000</v>
      </c>
      <c r="Q1793" s="23">
        <v>0</v>
      </c>
      <c r="R1793" s="24">
        <v>0</v>
      </c>
      <c r="S1793" s="25">
        <v>256</v>
      </c>
      <c r="U1793" s="22" t="str">
        <f>IFERROR(VLOOKUP(B1793,[1]Planilha1!$A$1:$B$34,2,FALSE),"Liberado")</f>
        <v>Liberado</v>
      </c>
    </row>
    <row r="1794" spans="1:21" s="21" customFormat="1" ht="20.100000000000001" customHeight="1" x14ac:dyDescent="0.2">
      <c r="A1794" s="12" t="s">
        <v>60</v>
      </c>
      <c r="B1794" s="18" t="s">
        <v>244</v>
      </c>
      <c r="C1794" s="12" t="s">
        <v>815</v>
      </c>
      <c r="D1794" s="12" t="s">
        <v>1373</v>
      </c>
      <c r="E1794" s="19" t="s">
        <v>5</v>
      </c>
      <c r="F1794" s="19" t="s">
        <v>2273</v>
      </c>
      <c r="G1794" s="19" t="s">
        <v>5268</v>
      </c>
      <c r="H1794" s="12" t="s">
        <v>2275</v>
      </c>
      <c r="I1794" s="20">
        <v>20000</v>
      </c>
      <c r="J1794" s="12" t="s">
        <v>2264</v>
      </c>
      <c r="K1794" s="12" t="s">
        <v>5269</v>
      </c>
      <c r="L1794" s="12" t="s">
        <v>2249</v>
      </c>
      <c r="M1794" s="12"/>
      <c r="N1794" s="12" t="s">
        <v>2321</v>
      </c>
      <c r="O1794" s="23">
        <v>0</v>
      </c>
      <c r="P1794" s="23">
        <v>8000</v>
      </c>
      <c r="Q1794" s="23">
        <v>0</v>
      </c>
      <c r="R1794" s="24">
        <v>0</v>
      </c>
      <c r="S1794" s="25">
        <v>256</v>
      </c>
      <c r="U1794" s="22" t="str">
        <f>IFERROR(VLOOKUP(B1794,[1]Planilha1!$A$1:$B$34,2,FALSE),"Liberado")</f>
        <v>Liberado</v>
      </c>
    </row>
    <row r="1795" spans="1:21" s="21" customFormat="1" ht="20.100000000000001" customHeight="1" x14ac:dyDescent="0.2">
      <c r="A1795" s="12" t="s">
        <v>60</v>
      </c>
      <c r="B1795" s="18" t="s">
        <v>244</v>
      </c>
      <c r="C1795" s="12" t="s">
        <v>815</v>
      </c>
      <c r="D1795" s="12" t="s">
        <v>9926</v>
      </c>
      <c r="E1795" s="19" t="s">
        <v>5</v>
      </c>
      <c r="F1795" s="19" t="s">
        <v>2273</v>
      </c>
      <c r="G1795" s="19" t="s">
        <v>9927</v>
      </c>
      <c r="H1795" s="12" t="s">
        <v>4923</v>
      </c>
      <c r="I1795" s="20">
        <v>19517.3</v>
      </c>
      <c r="J1795" s="12" t="s">
        <v>2264</v>
      </c>
      <c r="K1795" s="12" t="s">
        <v>9928</v>
      </c>
      <c r="L1795" s="12" t="s">
        <v>2249</v>
      </c>
      <c r="M1795" s="12"/>
      <c r="N1795" s="12" t="s">
        <v>2321</v>
      </c>
      <c r="O1795" s="23">
        <v>0</v>
      </c>
      <c r="P1795" s="23">
        <v>10000</v>
      </c>
      <c r="Q1795" s="23">
        <v>0</v>
      </c>
      <c r="R1795" s="24">
        <v>0</v>
      </c>
      <c r="S1795" s="25">
        <v>256</v>
      </c>
      <c r="U1795" s="22" t="str">
        <f>IFERROR(VLOOKUP(B1795,[1]Planilha1!$A$1:$B$34,2,FALSE),"Liberado")</f>
        <v>Liberado</v>
      </c>
    </row>
    <row r="1796" spans="1:21" s="21" customFormat="1" ht="20.100000000000001" customHeight="1" x14ac:dyDescent="0.2">
      <c r="A1796" s="12" t="s">
        <v>60</v>
      </c>
      <c r="B1796" s="18" t="s">
        <v>244</v>
      </c>
      <c r="C1796" s="12" t="s">
        <v>815</v>
      </c>
      <c r="D1796" s="12" t="s">
        <v>1374</v>
      </c>
      <c r="E1796" s="19" t="s">
        <v>5</v>
      </c>
      <c r="F1796" s="19" t="s">
        <v>2244</v>
      </c>
      <c r="G1796" s="19" t="s">
        <v>5270</v>
      </c>
      <c r="H1796" s="12" t="s">
        <v>5271</v>
      </c>
      <c r="I1796" s="20">
        <v>10000</v>
      </c>
      <c r="J1796" s="12" t="s">
        <v>2264</v>
      </c>
      <c r="K1796" s="12" t="s">
        <v>2647</v>
      </c>
      <c r="L1796" s="12" t="s">
        <v>7875</v>
      </c>
      <c r="M1796" s="12"/>
      <c r="N1796" s="12" t="s">
        <v>2321</v>
      </c>
      <c r="O1796" s="23">
        <v>0</v>
      </c>
      <c r="P1796" s="23">
        <v>8000</v>
      </c>
      <c r="Q1796" s="23">
        <v>0</v>
      </c>
      <c r="R1796" s="24">
        <v>0</v>
      </c>
      <c r="S1796" s="25">
        <v>192</v>
      </c>
      <c r="U1796" s="22" t="str">
        <f>IFERROR(VLOOKUP(B1796,[1]Planilha1!$A$1:$B$34,2,FALSE),"Liberado")</f>
        <v>Liberado</v>
      </c>
    </row>
    <row r="1797" spans="1:21" s="21" customFormat="1" ht="20.100000000000001" customHeight="1" x14ac:dyDescent="0.2">
      <c r="A1797" s="12" t="s">
        <v>60</v>
      </c>
      <c r="B1797" s="18" t="s">
        <v>244</v>
      </c>
      <c r="C1797" s="12" t="s">
        <v>815</v>
      </c>
      <c r="D1797" s="12" t="s">
        <v>9929</v>
      </c>
      <c r="E1797" s="19" t="s">
        <v>5</v>
      </c>
      <c r="F1797" s="19" t="s">
        <v>10</v>
      </c>
      <c r="G1797" s="19" t="s">
        <v>9930</v>
      </c>
      <c r="H1797" s="12" t="s">
        <v>4981</v>
      </c>
      <c r="I1797" s="20">
        <v>10676.74</v>
      </c>
      <c r="J1797" s="12" t="s">
        <v>2264</v>
      </c>
      <c r="K1797" s="12" t="s">
        <v>9931</v>
      </c>
      <c r="L1797" s="12" t="s">
        <v>2288</v>
      </c>
      <c r="M1797" s="12" t="s">
        <v>9932</v>
      </c>
      <c r="N1797" s="12" t="s">
        <v>2768</v>
      </c>
      <c r="O1797" s="23">
        <v>0</v>
      </c>
      <c r="P1797" s="23">
        <v>10000</v>
      </c>
      <c r="Q1797" s="23">
        <v>0</v>
      </c>
      <c r="R1797" s="24">
        <v>0</v>
      </c>
      <c r="S1797" s="25">
        <v>64</v>
      </c>
      <c r="U1797" s="22" t="str">
        <f>IFERROR(VLOOKUP(B1797,[1]Planilha1!$A$1:$B$34,2,FALSE),"Liberado")</f>
        <v>Liberado</v>
      </c>
    </row>
    <row r="1798" spans="1:21" s="21" customFormat="1" ht="20.100000000000001" customHeight="1" x14ac:dyDescent="0.2">
      <c r="A1798" s="12" t="s">
        <v>60</v>
      </c>
      <c r="B1798" s="18" t="s">
        <v>244</v>
      </c>
      <c r="C1798" s="12" t="s">
        <v>815</v>
      </c>
      <c r="D1798" s="12" t="s">
        <v>9933</v>
      </c>
      <c r="E1798" s="19" t="s">
        <v>5</v>
      </c>
      <c r="F1798" s="19" t="s">
        <v>2273</v>
      </c>
      <c r="G1798" s="19" t="s">
        <v>9934</v>
      </c>
      <c r="H1798" s="12" t="s">
        <v>3489</v>
      </c>
      <c r="I1798" s="20">
        <v>11000</v>
      </c>
      <c r="J1798" s="12" t="s">
        <v>2264</v>
      </c>
      <c r="K1798" s="12" t="s">
        <v>9935</v>
      </c>
      <c r="L1798" s="12" t="s">
        <v>2288</v>
      </c>
      <c r="M1798" s="12" t="s">
        <v>9936</v>
      </c>
      <c r="N1798" s="12" t="s">
        <v>8482</v>
      </c>
      <c r="O1798" s="23">
        <v>0</v>
      </c>
      <c r="P1798" s="23">
        <v>10000</v>
      </c>
      <c r="Q1798" s="23">
        <v>0</v>
      </c>
      <c r="R1798" s="24">
        <v>0</v>
      </c>
      <c r="S1798" s="25">
        <v>0</v>
      </c>
      <c r="U1798" s="22" t="str">
        <f>IFERROR(VLOOKUP(B1798,[1]Planilha1!$A$1:$B$34,2,FALSE),"Liberado")</f>
        <v>Liberado</v>
      </c>
    </row>
    <row r="1799" spans="1:21" s="21" customFormat="1" ht="20.100000000000001" customHeight="1" x14ac:dyDescent="0.2">
      <c r="A1799" s="12" t="s">
        <v>60</v>
      </c>
      <c r="B1799" s="18" t="s">
        <v>244</v>
      </c>
      <c r="C1799" s="12" t="s">
        <v>817</v>
      </c>
      <c r="D1799" s="12" t="s">
        <v>1375</v>
      </c>
      <c r="E1799" s="19" t="s">
        <v>5</v>
      </c>
      <c r="F1799" s="19" t="s">
        <v>2273</v>
      </c>
      <c r="G1799" s="19" t="s">
        <v>5272</v>
      </c>
      <c r="H1799" s="12" t="s">
        <v>5273</v>
      </c>
      <c r="I1799" s="20">
        <v>20000</v>
      </c>
      <c r="J1799" s="12" t="s">
        <v>2276</v>
      </c>
      <c r="K1799" s="12" t="s">
        <v>5274</v>
      </c>
      <c r="L1799" s="12" t="s">
        <v>2368</v>
      </c>
      <c r="M1799" s="12"/>
      <c r="N1799" s="12" t="s">
        <v>5275</v>
      </c>
      <c r="O1799" s="23">
        <v>0</v>
      </c>
      <c r="P1799" s="23">
        <v>12000</v>
      </c>
      <c r="Q1799" s="23">
        <v>0</v>
      </c>
      <c r="R1799" s="24">
        <v>0</v>
      </c>
      <c r="S1799" s="25">
        <v>1838.4</v>
      </c>
      <c r="U1799" s="22" t="str">
        <f>IFERROR(VLOOKUP(B1799,[1]Planilha1!$A$1:$B$34,2,FALSE),"Liberado")</f>
        <v>Liberado</v>
      </c>
    </row>
    <row r="1800" spans="1:21" s="21" customFormat="1" ht="20.100000000000001" customHeight="1" x14ac:dyDescent="0.2">
      <c r="A1800" s="12" t="s">
        <v>60</v>
      </c>
      <c r="B1800" s="18" t="s">
        <v>244</v>
      </c>
      <c r="C1800" s="12" t="s">
        <v>817</v>
      </c>
      <c r="D1800" s="12" t="s">
        <v>1376</v>
      </c>
      <c r="E1800" s="19" t="s">
        <v>5</v>
      </c>
      <c r="F1800" s="19" t="s">
        <v>2244</v>
      </c>
      <c r="G1800" s="19" t="s">
        <v>5276</v>
      </c>
      <c r="H1800" s="12" t="s">
        <v>5277</v>
      </c>
      <c r="I1800" s="20">
        <v>15000</v>
      </c>
      <c r="J1800" s="12" t="s">
        <v>2258</v>
      </c>
      <c r="K1800" s="12" t="s">
        <v>5278</v>
      </c>
      <c r="L1800" s="12" t="s">
        <v>2368</v>
      </c>
      <c r="M1800" s="12"/>
      <c r="N1800" s="12" t="s">
        <v>5279</v>
      </c>
      <c r="O1800" s="23">
        <v>0</v>
      </c>
      <c r="P1800" s="23">
        <v>10000</v>
      </c>
      <c r="Q1800" s="23">
        <v>0</v>
      </c>
      <c r="R1800" s="24">
        <v>0</v>
      </c>
      <c r="S1800" s="25">
        <v>1360</v>
      </c>
      <c r="U1800" s="22" t="str">
        <f>IFERROR(VLOOKUP(B1800,[1]Planilha1!$A$1:$B$34,2,FALSE),"Liberado")</f>
        <v>Liberado</v>
      </c>
    </row>
    <row r="1801" spans="1:21" s="21" customFormat="1" ht="20.100000000000001" customHeight="1" x14ac:dyDescent="0.2">
      <c r="A1801" s="12" t="s">
        <v>60</v>
      </c>
      <c r="B1801" s="18" t="s">
        <v>244</v>
      </c>
      <c r="C1801" s="12" t="s">
        <v>817</v>
      </c>
      <c r="D1801" s="12" t="s">
        <v>1377</v>
      </c>
      <c r="E1801" s="19" t="s">
        <v>5</v>
      </c>
      <c r="F1801" s="19" t="s">
        <v>2273</v>
      </c>
      <c r="G1801" s="19" t="s">
        <v>5280</v>
      </c>
      <c r="H1801" s="12" t="s">
        <v>5281</v>
      </c>
      <c r="I1801" s="20">
        <v>21720</v>
      </c>
      <c r="J1801" s="12" t="s">
        <v>2276</v>
      </c>
      <c r="K1801" s="12" t="s">
        <v>5282</v>
      </c>
      <c r="L1801" s="12" t="s">
        <v>2380</v>
      </c>
      <c r="M1801" s="12"/>
      <c r="N1801" s="12" t="s">
        <v>5283</v>
      </c>
      <c r="O1801" s="23">
        <v>0</v>
      </c>
      <c r="P1801" s="23">
        <v>8000</v>
      </c>
      <c r="Q1801" s="23">
        <v>0</v>
      </c>
      <c r="R1801" s="24">
        <v>0</v>
      </c>
      <c r="S1801" s="25">
        <v>1414</v>
      </c>
      <c r="U1801" s="22" t="str">
        <f>IFERROR(VLOOKUP(B1801,[1]Planilha1!$A$1:$B$34,2,FALSE),"Liberado")</f>
        <v>Liberado</v>
      </c>
    </row>
    <row r="1802" spans="1:21" s="21" customFormat="1" ht="20.100000000000001" customHeight="1" x14ac:dyDescent="0.2">
      <c r="A1802" s="12" t="s">
        <v>60</v>
      </c>
      <c r="B1802" s="18" t="s">
        <v>244</v>
      </c>
      <c r="C1802" s="12" t="s">
        <v>817</v>
      </c>
      <c r="D1802" s="12" t="s">
        <v>9937</v>
      </c>
      <c r="E1802" s="19" t="s">
        <v>5</v>
      </c>
      <c r="F1802" s="19" t="s">
        <v>8078</v>
      </c>
      <c r="G1802" s="19" t="s">
        <v>9938</v>
      </c>
      <c r="H1802" s="12" t="s">
        <v>9939</v>
      </c>
      <c r="I1802" s="20">
        <v>1108</v>
      </c>
      <c r="J1802" s="12" t="s">
        <v>2258</v>
      </c>
      <c r="K1802" s="12" t="s">
        <v>9940</v>
      </c>
      <c r="L1802" s="12" t="s">
        <v>2368</v>
      </c>
      <c r="M1802" s="12"/>
      <c r="N1802" s="12" t="s">
        <v>9941</v>
      </c>
      <c r="O1802" s="23">
        <v>0</v>
      </c>
      <c r="P1802" s="23">
        <v>1108</v>
      </c>
      <c r="Q1802" s="23">
        <v>0</v>
      </c>
      <c r="R1802" s="24">
        <v>0</v>
      </c>
      <c r="S1802" s="25">
        <v>360</v>
      </c>
      <c r="U1802" s="22" t="str">
        <f>IFERROR(VLOOKUP(B1802,[1]Planilha1!$A$1:$B$34,2,FALSE),"Liberado")</f>
        <v>Liberado</v>
      </c>
    </row>
    <row r="1803" spans="1:21" s="21" customFormat="1" ht="20.100000000000001" customHeight="1" x14ac:dyDescent="0.2">
      <c r="A1803" s="12" t="s">
        <v>60</v>
      </c>
      <c r="B1803" s="18" t="s">
        <v>244</v>
      </c>
      <c r="C1803" s="12" t="s">
        <v>822</v>
      </c>
      <c r="D1803" s="12" t="s">
        <v>1378</v>
      </c>
      <c r="E1803" s="19" t="s">
        <v>5</v>
      </c>
      <c r="F1803" s="19" t="s">
        <v>2244</v>
      </c>
      <c r="G1803" s="19" t="s">
        <v>5284</v>
      </c>
      <c r="H1803" s="12" t="s">
        <v>5285</v>
      </c>
      <c r="I1803" s="20">
        <v>24000</v>
      </c>
      <c r="J1803" s="12" t="s">
        <v>2258</v>
      </c>
      <c r="K1803" s="12" t="s">
        <v>3802</v>
      </c>
      <c r="L1803" s="12" t="s">
        <v>2368</v>
      </c>
      <c r="M1803" s="12"/>
      <c r="N1803" s="12" t="s">
        <v>5286</v>
      </c>
      <c r="O1803" s="23">
        <v>0</v>
      </c>
      <c r="P1803" s="23">
        <v>10000</v>
      </c>
      <c r="Q1803" s="23">
        <v>0</v>
      </c>
      <c r="R1803" s="24">
        <v>0</v>
      </c>
      <c r="S1803" s="25">
        <v>1200</v>
      </c>
      <c r="U1803" s="22" t="str">
        <f>IFERROR(VLOOKUP(B1803,[1]Planilha1!$A$1:$B$34,2,FALSE),"Liberado")</f>
        <v>Liberado</v>
      </c>
    </row>
    <row r="1804" spans="1:21" s="21" customFormat="1" ht="20.100000000000001" customHeight="1" x14ac:dyDescent="0.2">
      <c r="A1804" s="12" t="s">
        <v>60</v>
      </c>
      <c r="B1804" s="18" t="s">
        <v>244</v>
      </c>
      <c r="C1804" s="12" t="s">
        <v>822</v>
      </c>
      <c r="D1804" s="12" t="s">
        <v>1379</v>
      </c>
      <c r="E1804" s="19" t="s">
        <v>5</v>
      </c>
      <c r="F1804" s="19" t="s">
        <v>14</v>
      </c>
      <c r="G1804" s="19" t="s">
        <v>5287</v>
      </c>
      <c r="H1804" s="12" t="s">
        <v>5288</v>
      </c>
      <c r="I1804" s="20">
        <v>38793.35</v>
      </c>
      <c r="J1804" s="12" t="s">
        <v>2270</v>
      </c>
      <c r="K1804" s="12" t="s">
        <v>5289</v>
      </c>
      <c r="L1804" s="12" t="s">
        <v>2260</v>
      </c>
      <c r="M1804" s="12"/>
      <c r="N1804" s="12" t="s">
        <v>5291</v>
      </c>
      <c r="O1804" s="23">
        <v>0</v>
      </c>
      <c r="P1804" s="23">
        <v>15760</v>
      </c>
      <c r="Q1804" s="23">
        <v>0</v>
      </c>
      <c r="R1804" s="24">
        <v>0</v>
      </c>
      <c r="S1804" s="25">
        <v>897.65</v>
      </c>
      <c r="U1804" s="22" t="str">
        <f>IFERROR(VLOOKUP(B1804,[1]Planilha1!$A$1:$B$34,2,FALSE),"Liberado")</f>
        <v>Liberado</v>
      </c>
    </row>
    <row r="1805" spans="1:21" s="21" customFormat="1" ht="20.100000000000001" customHeight="1" x14ac:dyDescent="0.2">
      <c r="A1805" s="12" t="s">
        <v>60</v>
      </c>
      <c r="B1805" s="18" t="s">
        <v>244</v>
      </c>
      <c r="C1805" s="12" t="s">
        <v>823</v>
      </c>
      <c r="D1805" s="12" t="s">
        <v>1380</v>
      </c>
      <c r="E1805" s="19" t="s">
        <v>5</v>
      </c>
      <c r="F1805" s="19" t="s">
        <v>2273</v>
      </c>
      <c r="G1805" s="19" t="s">
        <v>5292</v>
      </c>
      <c r="H1805" s="12" t="s">
        <v>5293</v>
      </c>
      <c r="I1805" s="20">
        <v>26400</v>
      </c>
      <c r="J1805" s="12" t="s">
        <v>2270</v>
      </c>
      <c r="K1805" s="12" t="s">
        <v>5294</v>
      </c>
      <c r="L1805" s="12" t="s">
        <v>9942</v>
      </c>
      <c r="M1805" s="12"/>
      <c r="N1805" s="12" t="s">
        <v>9943</v>
      </c>
      <c r="O1805" s="23">
        <v>0</v>
      </c>
      <c r="P1805" s="23">
        <v>0</v>
      </c>
      <c r="Q1805" s="23">
        <v>0</v>
      </c>
      <c r="R1805" s="24">
        <v>0</v>
      </c>
      <c r="S1805" s="25">
        <v>685.35</v>
      </c>
      <c r="U1805" s="22" t="str">
        <f>IFERROR(VLOOKUP(B1805,[1]Planilha1!$A$1:$B$34,2,FALSE),"Liberado")</f>
        <v>Liberado</v>
      </c>
    </row>
    <row r="1806" spans="1:21" s="21" customFormat="1" ht="20.100000000000001" customHeight="1" x14ac:dyDescent="0.2">
      <c r="A1806" s="12" t="s">
        <v>60</v>
      </c>
      <c r="B1806" s="18" t="s">
        <v>244</v>
      </c>
      <c r="C1806" s="12" t="s">
        <v>1381</v>
      </c>
      <c r="D1806" s="12" t="s">
        <v>1382</v>
      </c>
      <c r="E1806" s="19" t="s">
        <v>5</v>
      </c>
      <c r="F1806" s="19" t="s">
        <v>2273</v>
      </c>
      <c r="G1806" s="19" t="s">
        <v>5295</v>
      </c>
      <c r="H1806" s="12" t="s">
        <v>5296</v>
      </c>
      <c r="I1806" s="20">
        <v>20199.3</v>
      </c>
      <c r="J1806" s="12" t="s">
        <v>2270</v>
      </c>
      <c r="K1806" s="12" t="s">
        <v>5297</v>
      </c>
      <c r="L1806" s="12" t="s">
        <v>2495</v>
      </c>
      <c r="M1806" s="12"/>
      <c r="N1806" s="12" t="s">
        <v>9944</v>
      </c>
      <c r="O1806" s="23">
        <v>2000</v>
      </c>
      <c r="P1806" s="23">
        <v>0</v>
      </c>
      <c r="Q1806" s="23">
        <v>0</v>
      </c>
      <c r="R1806" s="24">
        <v>0</v>
      </c>
      <c r="S1806" s="25">
        <v>824.69</v>
      </c>
      <c r="U1806" s="22" t="str">
        <f>IFERROR(VLOOKUP(B1806,[1]Planilha1!$A$1:$B$34,2,FALSE),"Liberado")</f>
        <v>Liberado</v>
      </c>
    </row>
    <row r="1807" spans="1:21" s="21" customFormat="1" ht="20.100000000000001" customHeight="1" x14ac:dyDescent="0.2">
      <c r="A1807" s="12" t="s">
        <v>60</v>
      </c>
      <c r="B1807" s="18" t="s">
        <v>244</v>
      </c>
      <c r="C1807" s="12" t="s">
        <v>1128</v>
      </c>
      <c r="D1807" s="12" t="s">
        <v>1383</v>
      </c>
      <c r="E1807" s="19" t="s">
        <v>5</v>
      </c>
      <c r="F1807" s="19" t="s">
        <v>2255</v>
      </c>
      <c r="G1807" s="19" t="s">
        <v>9945</v>
      </c>
      <c r="H1807" s="12" t="s">
        <v>5300</v>
      </c>
      <c r="I1807" s="20">
        <v>128526.16</v>
      </c>
      <c r="J1807" s="12" t="s">
        <v>2276</v>
      </c>
      <c r="K1807" s="12" t="s">
        <v>9946</v>
      </c>
      <c r="L1807" s="12" t="s">
        <v>2677</v>
      </c>
      <c r="M1807" s="12"/>
      <c r="N1807" s="12" t="s">
        <v>3216</v>
      </c>
      <c r="O1807" s="23">
        <v>0</v>
      </c>
      <c r="P1807" s="23">
        <v>0</v>
      </c>
      <c r="Q1807" s="23">
        <v>0</v>
      </c>
      <c r="R1807" s="24">
        <v>0</v>
      </c>
      <c r="S1807" s="25">
        <v>680</v>
      </c>
      <c r="U1807" s="22" t="str">
        <f>IFERROR(VLOOKUP(B1807,[1]Planilha1!$A$1:$B$34,2,FALSE),"Liberado")</f>
        <v>Liberado</v>
      </c>
    </row>
    <row r="1808" spans="1:21" s="21" customFormat="1" ht="20.100000000000001" customHeight="1" x14ac:dyDescent="0.2">
      <c r="A1808" s="12" t="s">
        <v>60</v>
      </c>
      <c r="B1808" s="18" t="s">
        <v>244</v>
      </c>
      <c r="C1808" s="12" t="s">
        <v>1128</v>
      </c>
      <c r="D1808" s="12" t="s">
        <v>1383</v>
      </c>
      <c r="E1808" s="19" t="s">
        <v>5</v>
      </c>
      <c r="F1808" s="19" t="s">
        <v>2273</v>
      </c>
      <c r="G1808" s="19" t="s">
        <v>5299</v>
      </c>
      <c r="H1808" s="12" t="s">
        <v>5300</v>
      </c>
      <c r="I1808" s="20">
        <v>158765.79</v>
      </c>
      <c r="J1808" s="12" t="s">
        <v>2276</v>
      </c>
      <c r="K1808" s="12" t="s">
        <v>5301</v>
      </c>
      <c r="L1808" s="12" t="s">
        <v>2677</v>
      </c>
      <c r="M1808" s="12"/>
      <c r="N1808" s="12" t="s">
        <v>5302</v>
      </c>
      <c r="O1808" s="23">
        <v>0</v>
      </c>
      <c r="P1808" s="23">
        <v>0</v>
      </c>
      <c r="Q1808" s="23">
        <v>0</v>
      </c>
      <c r="R1808" s="24">
        <v>0</v>
      </c>
      <c r="S1808" s="25">
        <v>773.1</v>
      </c>
      <c r="U1808" s="22" t="str">
        <f>IFERROR(VLOOKUP(B1808,[1]Planilha1!$A$1:$B$34,2,FALSE),"Liberado")</f>
        <v>Liberado</v>
      </c>
    </row>
    <row r="1809" spans="1:21" s="21" customFormat="1" ht="20.100000000000001" customHeight="1" x14ac:dyDescent="0.2">
      <c r="A1809" s="12" t="s">
        <v>60</v>
      </c>
      <c r="B1809" s="18" t="s">
        <v>244</v>
      </c>
      <c r="C1809" s="12" t="s">
        <v>1128</v>
      </c>
      <c r="D1809" s="12" t="s">
        <v>9947</v>
      </c>
      <c r="E1809" s="19" t="s">
        <v>5</v>
      </c>
      <c r="F1809" s="19" t="s">
        <v>9948</v>
      </c>
      <c r="G1809" s="19" t="s">
        <v>9949</v>
      </c>
      <c r="H1809" s="12" t="s">
        <v>9950</v>
      </c>
      <c r="I1809" s="20">
        <v>19713.330000000002</v>
      </c>
      <c r="J1809" s="12" t="s">
        <v>2270</v>
      </c>
      <c r="K1809" s="12" t="s">
        <v>9951</v>
      </c>
      <c r="L1809" s="12" t="s">
        <v>2322</v>
      </c>
      <c r="M1809" s="12"/>
      <c r="N1809" s="12" t="s">
        <v>9952</v>
      </c>
      <c r="O1809" s="23">
        <v>6000</v>
      </c>
      <c r="P1809" s="23">
        <v>0</v>
      </c>
      <c r="Q1809" s="23">
        <v>0</v>
      </c>
      <c r="R1809" s="24">
        <v>0</v>
      </c>
      <c r="S1809" s="25">
        <v>684</v>
      </c>
      <c r="U1809" s="22" t="str">
        <f>IFERROR(VLOOKUP(B1809,[1]Planilha1!$A$1:$B$34,2,FALSE),"Liberado")</f>
        <v>Liberado</v>
      </c>
    </row>
    <row r="1810" spans="1:21" s="21" customFormat="1" ht="20.100000000000001" customHeight="1" x14ac:dyDescent="0.2">
      <c r="A1810" s="12" t="s">
        <v>60</v>
      </c>
      <c r="B1810" s="18" t="s">
        <v>244</v>
      </c>
      <c r="C1810" s="12" t="s">
        <v>1128</v>
      </c>
      <c r="D1810" s="12" t="s">
        <v>1384</v>
      </c>
      <c r="E1810" s="19" t="s">
        <v>5</v>
      </c>
      <c r="F1810" s="19" t="s">
        <v>2273</v>
      </c>
      <c r="G1810" s="19" t="s">
        <v>5303</v>
      </c>
      <c r="H1810" s="12" t="s">
        <v>5304</v>
      </c>
      <c r="I1810" s="20">
        <v>35200</v>
      </c>
      <c r="J1810" s="12" t="s">
        <v>2270</v>
      </c>
      <c r="K1810" s="12" t="s">
        <v>5305</v>
      </c>
      <c r="L1810" s="12" t="s">
        <v>2572</v>
      </c>
      <c r="M1810" s="12"/>
      <c r="N1810" s="12" t="s">
        <v>9953</v>
      </c>
      <c r="O1810" s="23">
        <v>5000</v>
      </c>
      <c r="P1810" s="23">
        <v>0</v>
      </c>
      <c r="Q1810" s="23">
        <v>0</v>
      </c>
      <c r="R1810" s="24">
        <v>0</v>
      </c>
      <c r="S1810" s="25">
        <v>1274.8</v>
      </c>
      <c r="U1810" s="22" t="str">
        <f>IFERROR(VLOOKUP(B1810,[1]Planilha1!$A$1:$B$34,2,FALSE),"Liberado")</f>
        <v>Liberado</v>
      </c>
    </row>
    <row r="1811" spans="1:21" s="21" customFormat="1" ht="20.100000000000001" customHeight="1" x14ac:dyDescent="0.2">
      <c r="A1811" s="12" t="s">
        <v>60</v>
      </c>
      <c r="B1811" s="18" t="s">
        <v>244</v>
      </c>
      <c r="C1811" s="12" t="s">
        <v>829</v>
      </c>
      <c r="D1811" s="12" t="s">
        <v>1386</v>
      </c>
      <c r="E1811" s="19" t="s">
        <v>5</v>
      </c>
      <c r="F1811" s="19" t="s">
        <v>14</v>
      </c>
      <c r="G1811" s="19" t="s">
        <v>5306</v>
      </c>
      <c r="H1811" s="12" t="s">
        <v>4613</v>
      </c>
      <c r="I1811" s="20">
        <v>10000</v>
      </c>
      <c r="J1811" s="12" t="s">
        <v>2270</v>
      </c>
      <c r="K1811" s="12" t="s">
        <v>5307</v>
      </c>
      <c r="L1811" s="12" t="s">
        <v>2767</v>
      </c>
      <c r="M1811" s="12"/>
      <c r="N1811" s="12" t="s">
        <v>5308</v>
      </c>
      <c r="O1811" s="23">
        <v>0</v>
      </c>
      <c r="P1811" s="23">
        <v>20000</v>
      </c>
      <c r="Q1811" s="23">
        <v>0</v>
      </c>
      <c r="R1811" s="24">
        <v>0</v>
      </c>
      <c r="S1811" s="25">
        <v>657.6</v>
      </c>
      <c r="U1811" s="22" t="str">
        <f>IFERROR(VLOOKUP(B1811,[1]Planilha1!$A$1:$B$34,2,FALSE),"Liberado")</f>
        <v>Liberado</v>
      </c>
    </row>
    <row r="1812" spans="1:21" s="21" customFormat="1" ht="20.100000000000001" customHeight="1" x14ac:dyDescent="0.2">
      <c r="A1812" s="12" t="s">
        <v>60</v>
      </c>
      <c r="B1812" s="18" t="s">
        <v>244</v>
      </c>
      <c r="C1812" s="12" t="s">
        <v>9954</v>
      </c>
      <c r="D1812" s="12" t="s">
        <v>9955</v>
      </c>
      <c r="E1812" s="19" t="s">
        <v>5</v>
      </c>
      <c r="F1812" s="19" t="s">
        <v>2244</v>
      </c>
      <c r="G1812" s="19" t="s">
        <v>9956</v>
      </c>
      <c r="H1812" s="12" t="s">
        <v>5008</v>
      </c>
      <c r="I1812" s="20">
        <v>37480</v>
      </c>
      <c r="J1812" s="12" t="s">
        <v>2264</v>
      </c>
      <c r="K1812" s="12" t="s">
        <v>9957</v>
      </c>
      <c r="L1812" s="12" t="s">
        <v>7875</v>
      </c>
      <c r="M1812" s="12"/>
      <c r="N1812" s="12" t="s">
        <v>2438</v>
      </c>
      <c r="O1812" s="23">
        <v>0</v>
      </c>
      <c r="P1812" s="23">
        <v>10000</v>
      </c>
      <c r="Q1812" s="23">
        <v>0</v>
      </c>
      <c r="R1812" s="24">
        <v>0</v>
      </c>
      <c r="S1812" s="25">
        <v>160</v>
      </c>
      <c r="U1812" s="22" t="str">
        <f>IFERROR(VLOOKUP(B1812,[1]Planilha1!$A$1:$B$34,2,FALSE),"Liberado")</f>
        <v>Liberado</v>
      </c>
    </row>
    <row r="1813" spans="1:21" s="21" customFormat="1" ht="20.100000000000001" customHeight="1" x14ac:dyDescent="0.2">
      <c r="A1813" s="12" t="s">
        <v>60</v>
      </c>
      <c r="B1813" s="18" t="s">
        <v>244</v>
      </c>
      <c r="C1813" s="12" t="s">
        <v>9954</v>
      </c>
      <c r="D1813" s="12" t="s">
        <v>9958</v>
      </c>
      <c r="E1813" s="19" t="s">
        <v>5</v>
      </c>
      <c r="F1813" s="19" t="s">
        <v>10</v>
      </c>
      <c r="G1813" s="19" t="s">
        <v>9959</v>
      </c>
      <c r="H1813" s="12" t="s">
        <v>4981</v>
      </c>
      <c r="I1813" s="20">
        <v>1860</v>
      </c>
      <c r="J1813" s="12" t="s">
        <v>2264</v>
      </c>
      <c r="K1813" s="12" t="s">
        <v>9960</v>
      </c>
      <c r="L1813" s="12" t="s">
        <v>7875</v>
      </c>
      <c r="M1813" s="12"/>
      <c r="N1813" s="12" t="s">
        <v>2438</v>
      </c>
      <c r="O1813" s="23">
        <v>0</v>
      </c>
      <c r="P1813" s="23">
        <v>10000</v>
      </c>
      <c r="Q1813" s="23">
        <v>0</v>
      </c>
      <c r="R1813" s="24">
        <v>0</v>
      </c>
      <c r="S1813" s="25">
        <v>128</v>
      </c>
      <c r="U1813" s="22" t="str">
        <f>IFERROR(VLOOKUP(B1813,[1]Planilha1!$A$1:$B$34,2,FALSE),"Liberado")</f>
        <v>Liberado</v>
      </c>
    </row>
    <row r="1814" spans="1:21" s="21" customFormat="1" ht="20.100000000000001" customHeight="1" x14ac:dyDescent="0.2">
      <c r="A1814" s="12" t="s">
        <v>60</v>
      </c>
      <c r="B1814" s="18" t="s">
        <v>244</v>
      </c>
      <c r="C1814" s="12">
        <v>1</v>
      </c>
      <c r="D1814" s="12" t="s">
        <v>1387</v>
      </c>
      <c r="E1814" s="19" t="s">
        <v>5</v>
      </c>
      <c r="F1814" s="19" t="s">
        <v>2273</v>
      </c>
      <c r="G1814" s="19" t="s">
        <v>5309</v>
      </c>
      <c r="H1814" s="12" t="s">
        <v>2378</v>
      </c>
      <c r="I1814" s="20">
        <v>10000</v>
      </c>
      <c r="J1814" s="12" t="s">
        <v>2276</v>
      </c>
      <c r="K1814" s="12" t="s">
        <v>5310</v>
      </c>
      <c r="L1814" s="12" t="s">
        <v>2304</v>
      </c>
      <c r="M1814" s="12"/>
      <c r="N1814" s="12" t="s">
        <v>3216</v>
      </c>
      <c r="O1814" s="23">
        <v>0</v>
      </c>
      <c r="P1814" s="23">
        <v>0</v>
      </c>
      <c r="Q1814" s="23">
        <v>0</v>
      </c>
      <c r="R1814" s="24">
        <v>0</v>
      </c>
      <c r="S1814" s="25">
        <v>1393.84</v>
      </c>
      <c r="U1814" s="22" t="str">
        <f>IFERROR(VLOOKUP(B1814,[1]Planilha1!$A$1:$B$34,2,FALSE),"Liberado")</f>
        <v>Liberado</v>
      </c>
    </row>
    <row r="1815" spans="1:21" s="21" customFormat="1" ht="20.100000000000001" customHeight="1" x14ac:dyDescent="0.2">
      <c r="A1815" s="12" t="s">
        <v>60</v>
      </c>
      <c r="B1815" s="18" t="s">
        <v>244</v>
      </c>
      <c r="C1815" s="12">
        <v>1</v>
      </c>
      <c r="D1815" s="12" t="s">
        <v>9961</v>
      </c>
      <c r="E1815" s="19" t="s">
        <v>5</v>
      </c>
      <c r="F1815" s="19" t="s">
        <v>4670</v>
      </c>
      <c r="G1815" s="19" t="s">
        <v>9962</v>
      </c>
      <c r="H1815" s="12" t="s">
        <v>5802</v>
      </c>
      <c r="I1815" s="20">
        <v>57157.36</v>
      </c>
      <c r="J1815" s="12" t="s">
        <v>2264</v>
      </c>
      <c r="K1815" s="12" t="s">
        <v>9779</v>
      </c>
      <c r="L1815" s="12" t="s">
        <v>2546</v>
      </c>
      <c r="M1815" s="12"/>
      <c r="N1815" s="12" t="s">
        <v>2768</v>
      </c>
      <c r="O1815" s="23">
        <v>0</v>
      </c>
      <c r="P1815" s="23">
        <v>60000</v>
      </c>
      <c r="Q1815" s="23">
        <v>0</v>
      </c>
      <c r="R1815" s="24">
        <v>0</v>
      </c>
      <c r="S1815" s="25">
        <v>240</v>
      </c>
      <c r="U1815" s="22" t="str">
        <f>IFERROR(VLOOKUP(B1815,[1]Planilha1!$A$1:$B$34,2,FALSE),"Liberado")</f>
        <v>Liberado</v>
      </c>
    </row>
    <row r="1816" spans="1:21" s="21" customFormat="1" ht="20.100000000000001" customHeight="1" x14ac:dyDescent="0.2">
      <c r="A1816" s="12" t="s">
        <v>60</v>
      </c>
      <c r="B1816" s="18" t="s">
        <v>244</v>
      </c>
      <c r="C1816" s="12" t="s">
        <v>784</v>
      </c>
      <c r="D1816" s="12" t="s">
        <v>1390</v>
      </c>
      <c r="E1816" s="19" t="s">
        <v>5</v>
      </c>
      <c r="F1816" s="19" t="s">
        <v>2244</v>
      </c>
      <c r="G1816" s="19" t="s">
        <v>5317</v>
      </c>
      <c r="H1816" s="12" t="s">
        <v>5318</v>
      </c>
      <c r="I1816" s="20">
        <v>30000</v>
      </c>
      <c r="J1816" s="12" t="s">
        <v>2276</v>
      </c>
      <c r="K1816" s="12" t="s">
        <v>5319</v>
      </c>
      <c r="L1816" s="12" t="s">
        <v>3648</v>
      </c>
      <c r="M1816" s="12"/>
      <c r="N1816" s="12" t="s">
        <v>5320</v>
      </c>
      <c r="O1816" s="23">
        <v>0</v>
      </c>
      <c r="P1816" s="23">
        <v>0</v>
      </c>
      <c r="Q1816" s="23">
        <v>0</v>
      </c>
      <c r="R1816" s="24">
        <v>0</v>
      </c>
      <c r="S1816" s="25">
        <v>1052</v>
      </c>
      <c r="U1816" s="22" t="str">
        <f>IFERROR(VLOOKUP(B1816,[1]Planilha1!$A$1:$B$34,2,FALSE),"Liberado")</f>
        <v>Liberado</v>
      </c>
    </row>
    <row r="1817" spans="1:21" s="21" customFormat="1" ht="20.100000000000001" customHeight="1" x14ac:dyDescent="0.2">
      <c r="A1817" s="12" t="s">
        <v>60</v>
      </c>
      <c r="B1817" s="18" t="s">
        <v>244</v>
      </c>
      <c r="C1817" s="12" t="s">
        <v>671</v>
      </c>
      <c r="D1817" s="12" t="s">
        <v>1391</v>
      </c>
      <c r="E1817" s="19" t="s">
        <v>5</v>
      </c>
      <c r="F1817" s="19" t="s">
        <v>2244</v>
      </c>
      <c r="G1817" s="19" t="s">
        <v>5321</v>
      </c>
      <c r="H1817" s="12" t="s">
        <v>5008</v>
      </c>
      <c r="I1817" s="20">
        <v>21278.720000000001</v>
      </c>
      <c r="J1817" s="12" t="s">
        <v>2276</v>
      </c>
      <c r="K1817" s="12" t="s">
        <v>5322</v>
      </c>
      <c r="L1817" s="12" t="s">
        <v>2380</v>
      </c>
      <c r="M1817" s="12"/>
      <c r="N1817" s="12" t="s">
        <v>5323</v>
      </c>
      <c r="O1817" s="23">
        <v>0</v>
      </c>
      <c r="P1817" s="23">
        <v>0</v>
      </c>
      <c r="Q1817" s="23">
        <v>0</v>
      </c>
      <c r="R1817" s="24">
        <v>0</v>
      </c>
      <c r="S1817" s="25">
        <v>840</v>
      </c>
      <c r="U1817" s="22" t="str">
        <f>IFERROR(VLOOKUP(B1817,[1]Planilha1!$A$1:$B$34,2,FALSE),"Liberado")</f>
        <v>Liberado</v>
      </c>
    </row>
    <row r="1818" spans="1:21" s="21" customFormat="1" ht="20.100000000000001" customHeight="1" x14ac:dyDescent="0.2">
      <c r="A1818" s="12" t="s">
        <v>60</v>
      </c>
      <c r="B1818" s="18" t="s">
        <v>244</v>
      </c>
      <c r="C1818" s="12" t="s">
        <v>784</v>
      </c>
      <c r="D1818" s="12" t="s">
        <v>1393</v>
      </c>
      <c r="E1818" s="19" t="s">
        <v>5</v>
      </c>
      <c r="F1818" s="19" t="s">
        <v>2255</v>
      </c>
      <c r="G1818" s="19" t="s">
        <v>5327</v>
      </c>
      <c r="H1818" s="12" t="s">
        <v>5328</v>
      </c>
      <c r="I1818" s="20">
        <v>10093.25</v>
      </c>
      <c r="J1818" s="12" t="s">
        <v>2276</v>
      </c>
      <c r="K1818" s="12" t="s">
        <v>5329</v>
      </c>
      <c r="L1818" s="12" t="s">
        <v>2840</v>
      </c>
      <c r="M1818" s="12"/>
      <c r="N1818" s="12" t="s">
        <v>5330</v>
      </c>
      <c r="O1818" s="23">
        <v>0</v>
      </c>
      <c r="P1818" s="23">
        <v>0</v>
      </c>
      <c r="Q1818" s="23">
        <v>0</v>
      </c>
      <c r="R1818" s="24">
        <v>0</v>
      </c>
      <c r="S1818" s="25">
        <v>1106.8</v>
      </c>
      <c r="U1818" s="22" t="str">
        <f>IFERROR(VLOOKUP(B1818,[1]Planilha1!$A$1:$B$34,2,FALSE),"Liberado")</f>
        <v>Liberado</v>
      </c>
    </row>
    <row r="1819" spans="1:21" s="21" customFormat="1" ht="20.100000000000001" customHeight="1" x14ac:dyDescent="0.2">
      <c r="A1819" s="12" t="s">
        <v>60</v>
      </c>
      <c r="B1819" s="18" t="s">
        <v>244</v>
      </c>
      <c r="C1819" s="12" t="s">
        <v>796</v>
      </c>
      <c r="D1819" s="12" t="s">
        <v>1405</v>
      </c>
      <c r="E1819" s="19" t="s">
        <v>5</v>
      </c>
      <c r="F1819" s="19" t="s">
        <v>2355</v>
      </c>
      <c r="G1819" s="19" t="s">
        <v>5365</v>
      </c>
      <c r="H1819" s="12" t="s">
        <v>5366</v>
      </c>
      <c r="I1819" s="20">
        <v>8967.39</v>
      </c>
      <c r="J1819" s="12" t="s">
        <v>2276</v>
      </c>
      <c r="K1819" s="12" t="s">
        <v>5367</v>
      </c>
      <c r="L1819" s="12" t="s">
        <v>2299</v>
      </c>
      <c r="M1819" s="12"/>
      <c r="N1819" s="12" t="s">
        <v>5368</v>
      </c>
      <c r="O1819" s="23">
        <v>0</v>
      </c>
      <c r="P1819" s="23">
        <v>0</v>
      </c>
      <c r="Q1819" s="23">
        <v>0</v>
      </c>
      <c r="R1819" s="24">
        <v>0</v>
      </c>
      <c r="S1819" s="25">
        <v>1480</v>
      </c>
      <c r="U1819" s="22" t="str">
        <f>IFERROR(VLOOKUP(B1819,[1]Planilha1!$A$1:$B$34,2,FALSE),"Liberado")</f>
        <v>Liberado</v>
      </c>
    </row>
    <row r="1820" spans="1:21" s="21" customFormat="1" ht="20.100000000000001" customHeight="1" x14ac:dyDescent="0.2">
      <c r="A1820" s="12" t="s">
        <v>60</v>
      </c>
      <c r="B1820" s="18" t="s">
        <v>244</v>
      </c>
      <c r="C1820" s="12" t="s">
        <v>602</v>
      </c>
      <c r="D1820" s="12" t="s">
        <v>1484</v>
      </c>
      <c r="E1820" s="19" t="s">
        <v>5</v>
      </c>
      <c r="F1820" s="19" t="s">
        <v>2273</v>
      </c>
      <c r="G1820" s="19" t="s">
        <v>5551</v>
      </c>
      <c r="H1820" s="12" t="s">
        <v>2378</v>
      </c>
      <c r="I1820" s="20">
        <v>2533.33</v>
      </c>
      <c r="J1820" s="12" t="s">
        <v>2276</v>
      </c>
      <c r="K1820" s="12" t="s">
        <v>5552</v>
      </c>
      <c r="L1820" s="12" t="s">
        <v>2380</v>
      </c>
      <c r="M1820" s="12"/>
      <c r="N1820" s="12" t="s">
        <v>5553</v>
      </c>
      <c r="O1820" s="23">
        <v>0</v>
      </c>
      <c r="P1820" s="23">
        <v>0</v>
      </c>
      <c r="Q1820" s="23">
        <v>0</v>
      </c>
      <c r="R1820" s="24">
        <v>0</v>
      </c>
      <c r="S1820" s="25">
        <v>908</v>
      </c>
      <c r="U1820" s="22" t="str">
        <f>IFERROR(VLOOKUP(B1820,[1]Planilha1!$A$1:$B$34,2,FALSE),"Liberado")</f>
        <v>Liberado</v>
      </c>
    </row>
    <row r="1821" spans="1:21" s="21" customFormat="1" ht="20.100000000000001" customHeight="1" x14ac:dyDescent="0.2">
      <c r="A1821" s="12" t="s">
        <v>60</v>
      </c>
      <c r="B1821" s="18" t="s">
        <v>244</v>
      </c>
      <c r="C1821" s="12" t="s">
        <v>336</v>
      </c>
      <c r="D1821" s="12" t="s">
        <v>1522</v>
      </c>
      <c r="E1821" s="19" t="s">
        <v>5</v>
      </c>
      <c r="F1821" s="19" t="s">
        <v>2255</v>
      </c>
      <c r="G1821" s="19" t="s">
        <v>5634</v>
      </c>
      <c r="H1821" s="12" t="s">
        <v>2720</v>
      </c>
      <c r="I1821" s="20">
        <v>26873.77</v>
      </c>
      <c r="J1821" s="12" t="s">
        <v>2264</v>
      </c>
      <c r="K1821" s="12" t="s">
        <v>2850</v>
      </c>
      <c r="L1821" s="12" t="s">
        <v>2288</v>
      </c>
      <c r="M1821" s="12" t="s">
        <v>10269</v>
      </c>
      <c r="N1821" s="12" t="s">
        <v>5635</v>
      </c>
      <c r="O1821" s="23">
        <v>0</v>
      </c>
      <c r="P1821" s="23">
        <v>0</v>
      </c>
      <c r="Q1821" s="23">
        <v>0</v>
      </c>
      <c r="R1821" s="24">
        <v>0</v>
      </c>
      <c r="S1821" s="25">
        <v>416</v>
      </c>
      <c r="U1821" s="22" t="str">
        <f>IFERROR(VLOOKUP(B1821,[1]Planilha1!$A$1:$B$34,2,FALSE),"Liberado")</f>
        <v>Liberado</v>
      </c>
    </row>
    <row r="1822" spans="1:21" s="21" customFormat="1" ht="20.100000000000001" customHeight="1" x14ac:dyDescent="0.2">
      <c r="A1822" s="12" t="s">
        <v>60</v>
      </c>
      <c r="B1822" s="18" t="s">
        <v>244</v>
      </c>
      <c r="C1822" s="12" t="s">
        <v>696</v>
      </c>
      <c r="D1822" s="12" t="s">
        <v>1534</v>
      </c>
      <c r="E1822" s="19" t="s">
        <v>5</v>
      </c>
      <c r="F1822" s="19" t="s">
        <v>2244</v>
      </c>
      <c r="G1822" s="19" t="s">
        <v>5660</v>
      </c>
      <c r="H1822" s="12" t="s">
        <v>4972</v>
      </c>
      <c r="I1822" s="20">
        <v>10000</v>
      </c>
      <c r="J1822" s="12" t="s">
        <v>2276</v>
      </c>
      <c r="K1822" s="12" t="s">
        <v>5661</v>
      </c>
      <c r="L1822" s="12" t="s">
        <v>8565</v>
      </c>
      <c r="M1822" s="12"/>
      <c r="N1822" s="12" t="s">
        <v>3216</v>
      </c>
      <c r="O1822" s="23">
        <v>0</v>
      </c>
      <c r="P1822" s="23">
        <v>0</v>
      </c>
      <c r="Q1822" s="23">
        <v>0</v>
      </c>
      <c r="R1822" s="24">
        <v>0</v>
      </c>
      <c r="S1822" s="25">
        <v>612</v>
      </c>
      <c r="U1822" s="22" t="str">
        <f>IFERROR(VLOOKUP(B1822,[1]Planilha1!$A$1:$B$34,2,FALSE),"Liberado")</f>
        <v>Liberado</v>
      </c>
    </row>
    <row r="1823" spans="1:21" s="21" customFormat="1" ht="20.100000000000001" customHeight="1" x14ac:dyDescent="0.2">
      <c r="A1823" s="12" t="s">
        <v>60</v>
      </c>
      <c r="B1823" s="18" t="s">
        <v>244</v>
      </c>
      <c r="C1823" s="12" t="s">
        <v>1303</v>
      </c>
      <c r="D1823" s="12" t="s">
        <v>1535</v>
      </c>
      <c r="E1823" s="19" t="s">
        <v>5</v>
      </c>
      <c r="F1823" s="19" t="s">
        <v>2273</v>
      </c>
      <c r="G1823" s="19" t="s">
        <v>5662</v>
      </c>
      <c r="H1823" s="12" t="s">
        <v>2751</v>
      </c>
      <c r="I1823" s="20">
        <v>15000</v>
      </c>
      <c r="J1823" s="12" t="s">
        <v>2276</v>
      </c>
      <c r="K1823" s="12" t="s">
        <v>5663</v>
      </c>
      <c r="L1823" s="12" t="s">
        <v>8565</v>
      </c>
      <c r="M1823" s="12"/>
      <c r="N1823" s="12" t="s">
        <v>5664</v>
      </c>
      <c r="O1823" s="23">
        <v>0</v>
      </c>
      <c r="P1823" s="23">
        <v>15000</v>
      </c>
      <c r="Q1823" s="23">
        <v>0</v>
      </c>
      <c r="R1823" s="24">
        <v>0</v>
      </c>
      <c r="S1823" s="25">
        <v>942.6</v>
      </c>
      <c r="U1823" s="22" t="str">
        <f>IFERROR(VLOOKUP(B1823,[1]Planilha1!$A$1:$B$34,2,FALSE),"Liberado")</f>
        <v>Liberado</v>
      </c>
    </row>
    <row r="1824" spans="1:21" s="21" customFormat="1" ht="20.100000000000001" customHeight="1" x14ac:dyDescent="0.2">
      <c r="A1824" s="12" t="s">
        <v>60</v>
      </c>
      <c r="B1824" s="18" t="s">
        <v>244</v>
      </c>
      <c r="C1824" s="12" t="s">
        <v>798</v>
      </c>
      <c r="D1824" s="12" t="s">
        <v>10317</v>
      </c>
      <c r="E1824" s="19" t="s">
        <v>5</v>
      </c>
      <c r="F1824" s="19" t="s">
        <v>2273</v>
      </c>
      <c r="G1824" s="19" t="s">
        <v>10318</v>
      </c>
      <c r="H1824" s="12" t="s">
        <v>3642</v>
      </c>
      <c r="I1824" s="20">
        <v>12394</v>
      </c>
      <c r="J1824" s="12" t="s">
        <v>2264</v>
      </c>
      <c r="K1824" s="12" t="s">
        <v>10319</v>
      </c>
      <c r="L1824" s="12" t="s">
        <v>7875</v>
      </c>
      <c r="M1824" s="12"/>
      <c r="N1824" s="12" t="s">
        <v>2438</v>
      </c>
      <c r="O1824" s="23">
        <v>0</v>
      </c>
      <c r="P1824" s="23">
        <v>10000</v>
      </c>
      <c r="Q1824" s="23">
        <v>0</v>
      </c>
      <c r="R1824" s="24">
        <v>0</v>
      </c>
      <c r="S1824" s="25">
        <v>64</v>
      </c>
      <c r="U1824" s="22" t="str">
        <f>IFERROR(VLOOKUP(B1824,[1]Planilha1!$A$1:$B$34,2,FALSE),"Liberado")</f>
        <v>Liberado</v>
      </c>
    </row>
    <row r="1825" spans="1:53" s="21" customFormat="1" ht="20.100000000000001" customHeight="1" x14ac:dyDescent="0.2">
      <c r="A1825" s="12" t="s">
        <v>60</v>
      </c>
      <c r="B1825" s="18" t="s">
        <v>244</v>
      </c>
      <c r="C1825" s="12" t="s">
        <v>671</v>
      </c>
      <c r="D1825" s="12" t="s">
        <v>1735</v>
      </c>
      <c r="E1825" s="19" t="s">
        <v>5</v>
      </c>
      <c r="F1825" s="19" t="s">
        <v>2244</v>
      </c>
      <c r="G1825" s="19" t="s">
        <v>10715</v>
      </c>
      <c r="H1825" s="12" t="s">
        <v>10716</v>
      </c>
      <c r="I1825" s="20">
        <v>35200</v>
      </c>
      <c r="J1825" s="12" t="s">
        <v>2302</v>
      </c>
      <c r="K1825" s="12" t="s">
        <v>2303</v>
      </c>
      <c r="L1825" s="12" t="s">
        <v>2288</v>
      </c>
      <c r="M1825" s="12" t="s">
        <v>10717</v>
      </c>
      <c r="N1825" s="12" t="s">
        <v>10718</v>
      </c>
      <c r="O1825" s="23">
        <v>0</v>
      </c>
      <c r="P1825" s="23">
        <v>0</v>
      </c>
      <c r="Q1825" s="23">
        <v>0</v>
      </c>
      <c r="R1825" s="24">
        <v>0</v>
      </c>
      <c r="S1825" s="25">
        <v>0</v>
      </c>
      <c r="U1825" s="22" t="str">
        <f>IFERROR(VLOOKUP(B1825,[1]Planilha1!$A$1:$B$34,2,FALSE),"Liberado")</f>
        <v>Liberado</v>
      </c>
    </row>
    <row r="1826" spans="1:53" s="21" customFormat="1" ht="20.100000000000001" customHeight="1" x14ac:dyDescent="0.2">
      <c r="A1826" s="27" t="s">
        <v>109</v>
      </c>
      <c r="B1826" s="28" t="s">
        <v>244</v>
      </c>
      <c r="C1826" s="27" t="s">
        <v>1914</v>
      </c>
      <c r="D1826" s="27" t="s">
        <v>11087</v>
      </c>
      <c r="E1826" s="27" t="s">
        <v>7</v>
      </c>
      <c r="F1826" s="27" t="s">
        <v>6507</v>
      </c>
      <c r="G1826" s="27" t="s">
        <v>11088</v>
      </c>
      <c r="H1826" s="27" t="s">
        <v>6658</v>
      </c>
      <c r="I1826" s="29">
        <v>270000</v>
      </c>
      <c r="J1826" s="27" t="s">
        <v>6514</v>
      </c>
      <c r="K1826" s="27" t="s">
        <v>11089</v>
      </c>
      <c r="L1826" s="27" t="s">
        <v>11090</v>
      </c>
      <c r="M1826" s="30">
        <v>43124</v>
      </c>
      <c r="N1826" s="27" t="s">
        <v>12092</v>
      </c>
      <c r="O1826" s="23">
        <v>0</v>
      </c>
      <c r="P1826" s="23">
        <v>10000</v>
      </c>
      <c r="Q1826" s="23">
        <v>0</v>
      </c>
      <c r="R1826" s="24">
        <v>0</v>
      </c>
      <c r="S1826" s="25">
        <v>0</v>
      </c>
      <c r="T1826" s="31" t="s">
        <v>12066</v>
      </c>
      <c r="U1826" s="22" t="str">
        <f>IFERROR(VLOOKUP(B1826,[1]Planilha1!$A$1:$B$34,2,FALSE),"Liberado")</f>
        <v>Liberado</v>
      </c>
      <c r="V1826" s="31"/>
      <c r="W1826" s="31"/>
      <c r="X1826" s="31"/>
      <c r="Y1826" s="31"/>
      <c r="Z1826" s="31"/>
      <c r="AA1826" s="31"/>
      <c r="AB1826" s="31"/>
      <c r="AC1826" s="31"/>
      <c r="AD1826" s="31"/>
      <c r="AE1826" s="31"/>
      <c r="AF1826" s="31"/>
      <c r="AG1826" s="31"/>
      <c r="AH1826" s="31"/>
      <c r="AI1826" s="31"/>
      <c r="AJ1826" s="31"/>
      <c r="AK1826" s="31"/>
      <c r="AL1826" s="31"/>
      <c r="AM1826" s="31"/>
      <c r="AN1826" s="31"/>
      <c r="AO1826" s="31"/>
      <c r="AP1826" s="31"/>
      <c r="AQ1826" s="31"/>
      <c r="AR1826" s="31"/>
      <c r="AS1826" s="31"/>
      <c r="AT1826" s="31"/>
      <c r="AU1826" s="31"/>
      <c r="AV1826" s="31"/>
      <c r="AW1826" s="31"/>
      <c r="AX1826" s="31"/>
      <c r="AY1826" s="31"/>
      <c r="AZ1826" s="31"/>
      <c r="BA1826" s="31"/>
    </row>
    <row r="1827" spans="1:53" s="21" customFormat="1" ht="20.100000000000001" customHeight="1" x14ac:dyDescent="0.2">
      <c r="A1827" s="27" t="s">
        <v>109</v>
      </c>
      <c r="B1827" s="28" t="s">
        <v>244</v>
      </c>
      <c r="C1827" s="27" t="s">
        <v>1291</v>
      </c>
      <c r="D1827" s="27" t="s">
        <v>11092</v>
      </c>
      <c r="E1827" s="27" t="s">
        <v>7</v>
      </c>
      <c r="F1827" s="27" t="s">
        <v>6507</v>
      </c>
      <c r="G1827" s="27" t="s">
        <v>11093</v>
      </c>
      <c r="H1827" s="27" t="s">
        <v>11094</v>
      </c>
      <c r="I1827" s="29">
        <v>40000</v>
      </c>
      <c r="J1827" s="27" t="s">
        <v>6514</v>
      </c>
      <c r="K1827" s="27" t="s">
        <v>11089</v>
      </c>
      <c r="L1827" s="27" t="s">
        <v>7770</v>
      </c>
      <c r="M1827" s="30">
        <v>43124</v>
      </c>
      <c r="N1827" s="27" t="s">
        <v>12093</v>
      </c>
      <c r="O1827" s="23">
        <v>0</v>
      </c>
      <c r="P1827" s="23">
        <v>20000</v>
      </c>
      <c r="Q1827" s="23">
        <v>0</v>
      </c>
      <c r="R1827" s="24">
        <v>0</v>
      </c>
      <c r="S1827" s="25">
        <v>0</v>
      </c>
      <c r="T1827" s="31" t="s">
        <v>12066</v>
      </c>
      <c r="U1827" s="22" t="str">
        <f>IFERROR(VLOOKUP(B1827,[1]Planilha1!$A$1:$B$34,2,FALSE),"Liberado")</f>
        <v>Liberado</v>
      </c>
      <c r="V1827" s="31"/>
      <c r="W1827" s="31"/>
      <c r="X1827" s="31"/>
      <c r="Y1827" s="31"/>
      <c r="Z1827" s="31"/>
      <c r="AA1827" s="31"/>
      <c r="AB1827" s="31"/>
      <c r="AC1827" s="31"/>
      <c r="AD1827" s="31"/>
      <c r="AE1827" s="31"/>
      <c r="AF1827" s="31"/>
      <c r="AG1827" s="31"/>
      <c r="AH1827" s="31"/>
      <c r="AI1827" s="31"/>
      <c r="AJ1827" s="31"/>
      <c r="AK1827" s="31"/>
      <c r="AL1827" s="31"/>
      <c r="AM1827" s="31"/>
      <c r="AN1827" s="31"/>
      <c r="AO1827" s="31"/>
      <c r="AP1827" s="31"/>
      <c r="AQ1827" s="31"/>
      <c r="AR1827" s="31"/>
      <c r="AS1827" s="31"/>
      <c r="AT1827" s="31"/>
      <c r="AU1827" s="31"/>
      <c r="AV1827" s="31"/>
      <c r="AW1827" s="31"/>
      <c r="AX1827" s="31"/>
      <c r="AY1827" s="31"/>
      <c r="AZ1827" s="31"/>
      <c r="BA1827" s="31"/>
    </row>
    <row r="1828" spans="1:53" s="21" customFormat="1" ht="20.100000000000001" customHeight="1" x14ac:dyDescent="0.2">
      <c r="A1828" s="27" t="s">
        <v>109</v>
      </c>
      <c r="B1828" s="28" t="s">
        <v>244</v>
      </c>
      <c r="C1828" s="27" t="s">
        <v>1291</v>
      </c>
      <c r="D1828" s="27" t="s">
        <v>11095</v>
      </c>
      <c r="E1828" s="27" t="s">
        <v>7</v>
      </c>
      <c r="F1828" s="27" t="s">
        <v>6507</v>
      </c>
      <c r="G1828" s="27" t="s">
        <v>11096</v>
      </c>
      <c r="H1828" s="27" t="s">
        <v>11094</v>
      </c>
      <c r="I1828" s="29">
        <v>40000</v>
      </c>
      <c r="J1828" s="27" t="s">
        <v>6514</v>
      </c>
      <c r="K1828" s="27" t="s">
        <v>11089</v>
      </c>
      <c r="L1828" s="27" t="s">
        <v>7770</v>
      </c>
      <c r="M1828" s="30">
        <v>43073</v>
      </c>
      <c r="N1828" s="27" t="s">
        <v>12094</v>
      </c>
      <c r="O1828" s="23">
        <v>0</v>
      </c>
      <c r="P1828" s="23">
        <v>33000</v>
      </c>
      <c r="Q1828" s="23">
        <v>0</v>
      </c>
      <c r="R1828" s="24">
        <v>0</v>
      </c>
      <c r="S1828" s="25">
        <v>0</v>
      </c>
      <c r="T1828" s="31" t="s">
        <v>12066</v>
      </c>
      <c r="U1828" s="22" t="str">
        <f>IFERROR(VLOOKUP(B1828,[1]Planilha1!$A$1:$B$34,2,FALSE),"Liberado")</f>
        <v>Liberado</v>
      </c>
      <c r="V1828" s="31"/>
      <c r="W1828" s="31"/>
      <c r="X1828" s="31"/>
      <c r="Y1828" s="31"/>
      <c r="Z1828" s="31"/>
      <c r="AA1828" s="31"/>
      <c r="AB1828" s="31"/>
      <c r="AC1828" s="31"/>
      <c r="AD1828" s="31"/>
      <c r="AE1828" s="31"/>
      <c r="AF1828" s="31"/>
      <c r="AG1828" s="31"/>
      <c r="AH1828" s="31"/>
      <c r="AI1828" s="31"/>
      <c r="AJ1828" s="31"/>
      <c r="AK1828" s="31"/>
      <c r="AL1828" s="31"/>
      <c r="AM1828" s="31"/>
      <c r="AN1828" s="31"/>
      <c r="AO1828" s="31"/>
      <c r="AP1828" s="31"/>
      <c r="AQ1828" s="31"/>
      <c r="AR1828" s="31"/>
      <c r="AS1828" s="31"/>
      <c r="AT1828" s="31"/>
      <c r="AU1828" s="31"/>
      <c r="AV1828" s="31"/>
      <c r="AW1828" s="31"/>
      <c r="AX1828" s="31"/>
      <c r="AY1828" s="31"/>
      <c r="AZ1828" s="31"/>
      <c r="BA1828" s="31"/>
    </row>
    <row r="1829" spans="1:53" s="21" customFormat="1" ht="20.100000000000001" customHeight="1" x14ac:dyDescent="0.2">
      <c r="A1829" s="27" t="s">
        <v>109</v>
      </c>
      <c r="B1829" s="28" t="s">
        <v>244</v>
      </c>
      <c r="C1829" s="27" t="s">
        <v>1964</v>
      </c>
      <c r="D1829" s="27" t="s">
        <v>11126</v>
      </c>
      <c r="E1829" s="27" t="s">
        <v>7</v>
      </c>
      <c r="F1829" s="27" t="s">
        <v>6507</v>
      </c>
      <c r="G1829" s="27" t="s">
        <v>11127</v>
      </c>
      <c r="H1829" s="27" t="s">
        <v>11128</v>
      </c>
      <c r="I1829" s="29">
        <v>40000</v>
      </c>
      <c r="J1829" s="27" t="s">
        <v>6514</v>
      </c>
      <c r="K1829" s="27" t="s">
        <v>11099</v>
      </c>
      <c r="L1829" s="27" t="s">
        <v>11090</v>
      </c>
      <c r="M1829" s="30">
        <v>43082</v>
      </c>
      <c r="N1829" s="27" t="s">
        <v>12095</v>
      </c>
      <c r="O1829" s="23">
        <v>0</v>
      </c>
      <c r="P1829" s="23">
        <v>13000</v>
      </c>
      <c r="Q1829" s="23">
        <v>0</v>
      </c>
      <c r="R1829" s="24">
        <v>0</v>
      </c>
      <c r="S1829" s="25">
        <v>0</v>
      </c>
      <c r="T1829" s="31" t="s">
        <v>12066</v>
      </c>
      <c r="U1829" s="22" t="str">
        <f>IFERROR(VLOOKUP(B1829,[1]Planilha1!$A$1:$B$34,2,FALSE),"Liberado")</f>
        <v>Liberado</v>
      </c>
      <c r="V1829" s="31"/>
      <c r="W1829" s="31"/>
      <c r="X1829" s="31"/>
      <c r="Y1829" s="31"/>
      <c r="Z1829" s="31"/>
      <c r="AA1829" s="31"/>
      <c r="AB1829" s="31"/>
      <c r="AC1829" s="31"/>
      <c r="AD1829" s="31"/>
      <c r="AE1829" s="31"/>
      <c r="AF1829" s="31"/>
      <c r="AG1829" s="31"/>
      <c r="AH1829" s="31"/>
      <c r="AI1829" s="31"/>
      <c r="AJ1829" s="31"/>
      <c r="AK1829" s="31"/>
      <c r="AL1829" s="31"/>
      <c r="AM1829" s="31"/>
      <c r="AN1829" s="31"/>
      <c r="AO1829" s="31"/>
      <c r="AP1829" s="31"/>
      <c r="AQ1829" s="31"/>
      <c r="AR1829" s="31"/>
      <c r="AS1829" s="31"/>
      <c r="AT1829" s="31"/>
      <c r="AU1829" s="31"/>
      <c r="AV1829" s="31"/>
      <c r="AW1829" s="31"/>
      <c r="AX1829" s="31"/>
      <c r="AY1829" s="31"/>
      <c r="AZ1829" s="31"/>
      <c r="BA1829" s="31"/>
    </row>
    <row r="1830" spans="1:53" s="21" customFormat="1" ht="20.100000000000001" customHeight="1" x14ac:dyDescent="0.2">
      <c r="A1830" s="27" t="s">
        <v>109</v>
      </c>
      <c r="B1830" s="28" t="s">
        <v>244</v>
      </c>
      <c r="C1830" s="27" t="s">
        <v>323</v>
      </c>
      <c r="D1830" s="27" t="s">
        <v>11135</v>
      </c>
      <c r="E1830" s="27" t="s">
        <v>7</v>
      </c>
      <c r="F1830" s="27" t="s">
        <v>6507</v>
      </c>
      <c r="G1830" s="27" t="s">
        <v>11136</v>
      </c>
      <c r="H1830" s="27" t="s">
        <v>7225</v>
      </c>
      <c r="I1830" s="29">
        <v>217004</v>
      </c>
      <c r="J1830" s="27" t="s">
        <v>6514</v>
      </c>
      <c r="K1830" s="27" t="s">
        <v>11099</v>
      </c>
      <c r="L1830" s="27" t="s">
        <v>7770</v>
      </c>
      <c r="M1830" s="30">
        <v>43053</v>
      </c>
      <c r="N1830" s="27" t="s">
        <v>11137</v>
      </c>
      <c r="O1830" s="23">
        <v>0</v>
      </c>
      <c r="P1830" s="23">
        <v>0.01</v>
      </c>
      <c r="Q1830" s="23">
        <v>0</v>
      </c>
      <c r="R1830" s="24">
        <v>0</v>
      </c>
      <c r="S1830" s="25">
        <v>0</v>
      </c>
      <c r="T1830" s="32"/>
      <c r="U1830" s="22" t="str">
        <f>IFERROR(VLOOKUP(B1830,[1]Planilha1!$A$1:$B$34,2,FALSE),"Liberado")</f>
        <v>Liberado</v>
      </c>
      <c r="V1830" s="31"/>
      <c r="W1830" s="31"/>
      <c r="X1830" s="31"/>
      <c r="Y1830" s="31"/>
      <c r="Z1830" s="31"/>
      <c r="AA1830" s="31"/>
      <c r="AB1830" s="31"/>
      <c r="AC1830" s="31"/>
      <c r="AD1830" s="31"/>
      <c r="AE1830" s="31"/>
      <c r="AF1830" s="31"/>
      <c r="AG1830" s="31"/>
      <c r="AH1830" s="31"/>
      <c r="AI1830" s="31"/>
      <c r="AJ1830" s="31"/>
      <c r="AK1830" s="31"/>
      <c r="AL1830" s="31"/>
      <c r="AM1830" s="31"/>
      <c r="AN1830" s="31"/>
      <c r="AO1830" s="31"/>
      <c r="AP1830" s="31"/>
      <c r="AQ1830" s="31"/>
      <c r="AR1830" s="31"/>
      <c r="AS1830" s="31"/>
      <c r="AT1830" s="31"/>
      <c r="AU1830" s="31"/>
      <c r="AV1830" s="31"/>
      <c r="AW1830" s="31"/>
      <c r="AX1830" s="31"/>
      <c r="AY1830" s="31"/>
      <c r="AZ1830" s="31"/>
      <c r="BA1830" s="31"/>
    </row>
    <row r="1831" spans="1:53" s="21" customFormat="1" ht="20.100000000000001" customHeight="1" x14ac:dyDescent="0.2">
      <c r="A1831" s="27" t="s">
        <v>109</v>
      </c>
      <c r="B1831" s="28" t="s">
        <v>244</v>
      </c>
      <c r="C1831" s="27" t="s">
        <v>337</v>
      </c>
      <c r="D1831" s="27" t="s">
        <v>11145</v>
      </c>
      <c r="E1831" s="27" t="s">
        <v>7</v>
      </c>
      <c r="F1831" s="27" t="s">
        <v>6507</v>
      </c>
      <c r="G1831" s="27" t="s">
        <v>11146</v>
      </c>
      <c r="H1831" s="27" t="s">
        <v>6640</v>
      </c>
      <c r="I1831" s="29">
        <v>50000</v>
      </c>
      <c r="J1831" s="27" t="s">
        <v>6514</v>
      </c>
      <c r="K1831" s="27" t="s">
        <v>11099</v>
      </c>
      <c r="L1831" s="27" t="s">
        <v>7770</v>
      </c>
      <c r="M1831" s="30">
        <v>43031</v>
      </c>
      <c r="N1831" s="27" t="s">
        <v>11147</v>
      </c>
      <c r="O1831" s="23">
        <v>0</v>
      </c>
      <c r="P1831" s="23">
        <v>0.01</v>
      </c>
      <c r="Q1831" s="23">
        <v>0</v>
      </c>
      <c r="R1831" s="24">
        <v>0</v>
      </c>
      <c r="S1831" s="25">
        <v>0</v>
      </c>
      <c r="T1831" s="32"/>
      <c r="U1831" s="22" t="str">
        <f>IFERROR(VLOOKUP(B1831,[1]Planilha1!$A$1:$B$34,2,FALSE),"Liberado")</f>
        <v>Liberado</v>
      </c>
      <c r="V1831" s="31"/>
      <c r="W1831" s="31"/>
      <c r="X1831" s="31"/>
      <c r="Y1831" s="31"/>
      <c r="Z1831" s="31"/>
      <c r="AA1831" s="31"/>
      <c r="AB1831" s="31"/>
      <c r="AC1831" s="31"/>
      <c r="AD1831" s="31"/>
      <c r="AE1831" s="31"/>
      <c r="AF1831" s="31"/>
      <c r="AG1831" s="31"/>
      <c r="AH1831" s="31"/>
      <c r="AI1831" s="31"/>
      <c r="AJ1831" s="31"/>
      <c r="AK1831" s="31"/>
      <c r="AL1831" s="31"/>
      <c r="AM1831" s="31"/>
      <c r="AN1831" s="31"/>
      <c r="AO1831" s="31"/>
      <c r="AP1831" s="31"/>
      <c r="AQ1831" s="31"/>
      <c r="AR1831" s="31"/>
      <c r="AS1831" s="31"/>
      <c r="AT1831" s="31"/>
      <c r="AU1831" s="31"/>
      <c r="AV1831" s="31"/>
      <c r="AW1831" s="31"/>
      <c r="AX1831" s="31"/>
      <c r="AY1831" s="31"/>
      <c r="AZ1831" s="31"/>
      <c r="BA1831" s="31"/>
    </row>
    <row r="1832" spans="1:53" s="21" customFormat="1" ht="20.100000000000001" customHeight="1" x14ac:dyDescent="0.2">
      <c r="A1832" s="27" t="s">
        <v>109</v>
      </c>
      <c r="B1832" s="28" t="s">
        <v>244</v>
      </c>
      <c r="C1832" s="27" t="s">
        <v>1301</v>
      </c>
      <c r="D1832" s="27" t="s">
        <v>11157</v>
      </c>
      <c r="E1832" s="27" t="s">
        <v>7</v>
      </c>
      <c r="F1832" s="27" t="s">
        <v>6507</v>
      </c>
      <c r="G1832" s="27" t="s">
        <v>11158</v>
      </c>
      <c r="H1832" s="27" t="s">
        <v>6571</v>
      </c>
      <c r="I1832" s="29">
        <v>50000</v>
      </c>
      <c r="J1832" s="27" t="s">
        <v>6514</v>
      </c>
      <c r="K1832" s="27" t="s">
        <v>11099</v>
      </c>
      <c r="L1832" s="27" t="s">
        <v>7770</v>
      </c>
      <c r="M1832" s="30">
        <v>42999</v>
      </c>
      <c r="N1832" s="27" t="s">
        <v>11159</v>
      </c>
      <c r="O1832" s="23">
        <v>0</v>
      </c>
      <c r="P1832" s="23">
        <v>30000</v>
      </c>
      <c r="Q1832" s="23">
        <v>0</v>
      </c>
      <c r="R1832" s="24">
        <v>0</v>
      </c>
      <c r="S1832" s="25">
        <v>0</v>
      </c>
      <c r="T1832" s="31" t="s">
        <v>12066</v>
      </c>
      <c r="U1832" s="22" t="str">
        <f>IFERROR(VLOOKUP(B1832,[1]Planilha1!$A$1:$B$34,2,FALSE),"Liberado")</f>
        <v>Liberado</v>
      </c>
      <c r="V1832" s="31"/>
      <c r="W1832" s="31"/>
      <c r="X1832" s="31"/>
      <c r="Y1832" s="31"/>
      <c r="Z1832" s="31"/>
      <c r="AA1832" s="31"/>
      <c r="AB1832" s="31"/>
      <c r="AC1832" s="31"/>
      <c r="AD1832" s="31"/>
      <c r="AE1832" s="31"/>
      <c r="AF1832" s="31"/>
      <c r="AG1832" s="31"/>
      <c r="AH1832" s="31"/>
      <c r="AI1832" s="31"/>
      <c r="AJ1832" s="31"/>
      <c r="AK1832" s="31"/>
      <c r="AL1832" s="31"/>
      <c r="AM1832" s="31"/>
      <c r="AN1832" s="31"/>
      <c r="AO1832" s="31"/>
      <c r="AP1832" s="31"/>
      <c r="AQ1832" s="31"/>
      <c r="AR1832" s="31"/>
      <c r="AS1832" s="31"/>
      <c r="AT1832" s="31"/>
      <c r="AU1832" s="31"/>
      <c r="AV1832" s="31"/>
      <c r="AW1832" s="31"/>
      <c r="AX1832" s="31"/>
      <c r="AY1832" s="31"/>
      <c r="AZ1832" s="31"/>
      <c r="BA1832" s="31"/>
    </row>
    <row r="1833" spans="1:53" s="21" customFormat="1" ht="20.100000000000001" customHeight="1" x14ac:dyDescent="0.2">
      <c r="A1833" s="27" t="s">
        <v>109</v>
      </c>
      <c r="B1833" s="28" t="s">
        <v>244</v>
      </c>
      <c r="C1833" s="27" t="s">
        <v>519</v>
      </c>
      <c r="D1833" s="27" t="s">
        <v>11191</v>
      </c>
      <c r="E1833" s="27" t="s">
        <v>7</v>
      </c>
      <c r="F1833" s="27" t="s">
        <v>6507</v>
      </c>
      <c r="G1833" s="27" t="s">
        <v>11192</v>
      </c>
      <c r="H1833" s="27" t="s">
        <v>6615</v>
      </c>
      <c r="I1833" s="29">
        <v>40000</v>
      </c>
      <c r="J1833" s="27" t="s">
        <v>6514</v>
      </c>
      <c r="K1833" s="27" t="s">
        <v>11099</v>
      </c>
      <c r="L1833" s="27" t="s">
        <v>7770</v>
      </c>
      <c r="M1833" s="30">
        <v>43122</v>
      </c>
      <c r="N1833" s="27" t="s">
        <v>11193</v>
      </c>
      <c r="O1833" s="23">
        <v>0</v>
      </c>
      <c r="P1833" s="23">
        <v>69500</v>
      </c>
      <c r="Q1833" s="23">
        <v>0</v>
      </c>
      <c r="R1833" s="24">
        <v>0</v>
      </c>
      <c r="S1833" s="25">
        <v>0</v>
      </c>
      <c r="T1833" s="32"/>
      <c r="U1833" s="22" t="str">
        <f>IFERROR(VLOOKUP(B1833,[1]Planilha1!$A$1:$B$34,2,FALSE),"Liberado")</f>
        <v>Liberado</v>
      </c>
      <c r="V1833" s="31"/>
      <c r="W1833" s="31"/>
      <c r="X1833" s="31"/>
      <c r="Y1833" s="31"/>
      <c r="Z1833" s="31"/>
      <c r="AA1833" s="31"/>
      <c r="AB1833" s="31"/>
      <c r="AC1833" s="31"/>
      <c r="AD1833" s="31"/>
      <c r="AE1833" s="31"/>
      <c r="AF1833" s="31"/>
      <c r="AG1833" s="31"/>
      <c r="AH1833" s="31"/>
      <c r="AI1833" s="31"/>
      <c r="AJ1833" s="31"/>
      <c r="AK1833" s="31"/>
      <c r="AL1833" s="31"/>
      <c r="AM1833" s="31"/>
      <c r="AN1833" s="31"/>
      <c r="AO1833" s="31"/>
      <c r="AP1833" s="31"/>
      <c r="AQ1833" s="31"/>
      <c r="AR1833" s="31"/>
      <c r="AS1833" s="31"/>
      <c r="AT1833" s="31"/>
      <c r="AU1833" s="31"/>
      <c r="AV1833" s="31"/>
      <c r="AW1833" s="31"/>
      <c r="AX1833" s="31"/>
      <c r="AY1833" s="31"/>
      <c r="AZ1833" s="31"/>
      <c r="BA1833" s="31"/>
    </row>
    <row r="1834" spans="1:53" s="21" customFormat="1" ht="20.100000000000001" customHeight="1" x14ac:dyDescent="0.2">
      <c r="A1834" s="27" t="s">
        <v>109</v>
      </c>
      <c r="B1834" s="28" t="s">
        <v>244</v>
      </c>
      <c r="C1834" s="27" t="s">
        <v>894</v>
      </c>
      <c r="D1834" s="27" t="s">
        <v>11197</v>
      </c>
      <c r="E1834" s="27" t="s">
        <v>7</v>
      </c>
      <c r="F1834" s="27" t="s">
        <v>6507</v>
      </c>
      <c r="G1834" s="27" t="s">
        <v>11198</v>
      </c>
      <c r="H1834" s="27" t="s">
        <v>7037</v>
      </c>
      <c r="I1834" s="29">
        <v>40000</v>
      </c>
      <c r="J1834" s="27" t="s">
        <v>6514</v>
      </c>
      <c r="K1834" s="27" t="s">
        <v>11099</v>
      </c>
      <c r="L1834" s="27" t="s">
        <v>7770</v>
      </c>
      <c r="M1834" s="30">
        <v>43012</v>
      </c>
      <c r="N1834" s="27" t="s">
        <v>11199</v>
      </c>
      <c r="O1834" s="23">
        <v>0</v>
      </c>
      <c r="P1834" s="23">
        <v>151960</v>
      </c>
      <c r="Q1834" s="23">
        <v>0</v>
      </c>
      <c r="R1834" s="24">
        <v>0</v>
      </c>
      <c r="S1834" s="25">
        <v>0</v>
      </c>
      <c r="T1834" s="32"/>
      <c r="U1834" s="22" t="str">
        <f>IFERROR(VLOOKUP(B1834,[1]Planilha1!$A$1:$B$34,2,FALSE),"Liberado")</f>
        <v>Liberado</v>
      </c>
      <c r="V1834" s="31"/>
      <c r="W1834" s="31"/>
      <c r="X1834" s="31"/>
      <c r="Y1834" s="31"/>
      <c r="Z1834" s="31"/>
      <c r="AA1834" s="31"/>
      <c r="AB1834" s="31"/>
      <c r="AC1834" s="31"/>
      <c r="AD1834" s="31"/>
      <c r="AE1834" s="31"/>
      <c r="AF1834" s="31"/>
      <c r="AG1834" s="31"/>
      <c r="AH1834" s="31"/>
      <c r="AI1834" s="31"/>
      <c r="AJ1834" s="31"/>
      <c r="AK1834" s="31"/>
      <c r="AL1834" s="31"/>
      <c r="AM1834" s="31"/>
      <c r="AN1834" s="31"/>
      <c r="AO1834" s="31"/>
      <c r="AP1834" s="31"/>
      <c r="AQ1834" s="31"/>
      <c r="AR1834" s="31"/>
      <c r="AS1834" s="31"/>
      <c r="AT1834" s="31"/>
      <c r="AU1834" s="31"/>
      <c r="AV1834" s="31"/>
      <c r="AW1834" s="31"/>
      <c r="AX1834" s="31"/>
      <c r="AY1834" s="31"/>
      <c r="AZ1834" s="31"/>
      <c r="BA1834" s="31"/>
    </row>
    <row r="1835" spans="1:53" s="21" customFormat="1" ht="20.100000000000001" customHeight="1" x14ac:dyDescent="0.2">
      <c r="A1835" s="27" t="s">
        <v>109</v>
      </c>
      <c r="B1835" s="28" t="s">
        <v>244</v>
      </c>
      <c r="C1835" s="27" t="s">
        <v>1303</v>
      </c>
      <c r="D1835" s="27" t="s">
        <v>11202</v>
      </c>
      <c r="E1835" s="27" t="s">
        <v>7</v>
      </c>
      <c r="F1835" s="27" t="s">
        <v>6507</v>
      </c>
      <c r="G1835" s="27" t="s">
        <v>11203</v>
      </c>
      <c r="H1835" s="27" t="s">
        <v>6571</v>
      </c>
      <c r="I1835" s="29">
        <v>70000</v>
      </c>
      <c r="J1835" s="27" t="s">
        <v>6514</v>
      </c>
      <c r="K1835" s="27" t="s">
        <v>11099</v>
      </c>
      <c r="L1835" s="27" t="s">
        <v>6579</v>
      </c>
      <c r="M1835" s="30">
        <v>43319</v>
      </c>
      <c r="N1835" s="27" t="s">
        <v>11193</v>
      </c>
      <c r="O1835" s="23">
        <v>0</v>
      </c>
      <c r="P1835" s="23">
        <v>30515</v>
      </c>
      <c r="Q1835" s="23">
        <v>0</v>
      </c>
      <c r="R1835" s="24">
        <v>0</v>
      </c>
      <c r="S1835" s="25">
        <v>0</v>
      </c>
      <c r="T1835" s="32"/>
      <c r="U1835" s="22" t="str">
        <f>IFERROR(VLOOKUP(B1835,[1]Planilha1!$A$1:$B$34,2,FALSE),"Liberado")</f>
        <v>Liberado</v>
      </c>
      <c r="V1835" s="31"/>
      <c r="W1835" s="31"/>
      <c r="X1835" s="31"/>
      <c r="Y1835" s="31"/>
      <c r="Z1835" s="31"/>
      <c r="AA1835" s="31"/>
      <c r="AB1835" s="31"/>
      <c r="AC1835" s="31"/>
      <c r="AD1835" s="31"/>
      <c r="AE1835" s="31"/>
      <c r="AF1835" s="31"/>
      <c r="AG1835" s="31"/>
      <c r="AH1835" s="31"/>
      <c r="AI1835" s="31"/>
      <c r="AJ1835" s="31"/>
      <c r="AK1835" s="31"/>
      <c r="AL1835" s="31"/>
      <c r="AM1835" s="31"/>
      <c r="AN1835" s="31"/>
      <c r="AO1835" s="31"/>
      <c r="AP1835" s="31"/>
      <c r="AQ1835" s="31"/>
      <c r="AR1835" s="31"/>
      <c r="AS1835" s="31"/>
      <c r="AT1835" s="31"/>
      <c r="AU1835" s="31"/>
      <c r="AV1835" s="31"/>
      <c r="AW1835" s="31"/>
      <c r="AX1835" s="31"/>
      <c r="AY1835" s="31"/>
      <c r="AZ1835" s="31"/>
      <c r="BA1835" s="31"/>
    </row>
    <row r="1836" spans="1:53" s="21" customFormat="1" ht="20.100000000000001" customHeight="1" x14ac:dyDescent="0.2">
      <c r="A1836" s="27" t="s">
        <v>109</v>
      </c>
      <c r="B1836" s="28" t="s">
        <v>244</v>
      </c>
      <c r="C1836" s="27" t="s">
        <v>817</v>
      </c>
      <c r="D1836" s="27" t="s">
        <v>11226</v>
      </c>
      <c r="E1836" s="27" t="s">
        <v>7</v>
      </c>
      <c r="F1836" s="27" t="s">
        <v>6507</v>
      </c>
      <c r="G1836" s="27" t="s">
        <v>11227</v>
      </c>
      <c r="H1836" s="27" t="s">
        <v>11228</v>
      </c>
      <c r="I1836" s="29">
        <v>40000</v>
      </c>
      <c r="J1836" s="27" t="s">
        <v>6514</v>
      </c>
      <c r="K1836" s="27" t="s">
        <v>11099</v>
      </c>
      <c r="L1836" s="27" t="s">
        <v>11090</v>
      </c>
      <c r="M1836" s="30">
        <v>43132</v>
      </c>
      <c r="N1836" s="27" t="s">
        <v>12095</v>
      </c>
      <c r="O1836" s="23">
        <v>0</v>
      </c>
      <c r="P1836" s="23">
        <v>7130</v>
      </c>
      <c r="Q1836" s="23">
        <v>0</v>
      </c>
      <c r="R1836" s="24">
        <v>0</v>
      </c>
      <c r="S1836" s="25">
        <v>0</v>
      </c>
      <c r="T1836" s="31" t="s">
        <v>12066</v>
      </c>
      <c r="U1836" s="22" t="str">
        <f>IFERROR(VLOOKUP(B1836,[1]Planilha1!$A$1:$B$34,2,FALSE),"Liberado")</f>
        <v>Liberado</v>
      </c>
      <c r="V1836" s="31"/>
      <c r="W1836" s="31"/>
      <c r="X1836" s="31"/>
      <c r="Y1836" s="31"/>
      <c r="Z1836" s="31"/>
      <c r="AA1836" s="31"/>
      <c r="AB1836" s="31"/>
      <c r="AC1836" s="31"/>
      <c r="AD1836" s="31"/>
      <c r="AE1836" s="31"/>
      <c r="AF1836" s="31"/>
      <c r="AG1836" s="31"/>
      <c r="AH1836" s="31"/>
      <c r="AI1836" s="31"/>
      <c r="AJ1836" s="31"/>
      <c r="AK1836" s="31"/>
      <c r="AL1836" s="31"/>
      <c r="AM1836" s="31"/>
      <c r="AN1836" s="31"/>
      <c r="AO1836" s="31"/>
      <c r="AP1836" s="31"/>
      <c r="AQ1836" s="31"/>
      <c r="AR1836" s="31"/>
      <c r="AS1836" s="31"/>
      <c r="AT1836" s="31"/>
      <c r="AU1836" s="31"/>
      <c r="AV1836" s="31"/>
      <c r="AW1836" s="31"/>
      <c r="AX1836" s="31"/>
      <c r="AY1836" s="31"/>
      <c r="AZ1836" s="31"/>
      <c r="BA1836" s="31"/>
    </row>
    <row r="1837" spans="1:53" s="21" customFormat="1" ht="20.100000000000001" customHeight="1" x14ac:dyDescent="0.2">
      <c r="A1837" s="27" t="s">
        <v>109</v>
      </c>
      <c r="B1837" s="28" t="s">
        <v>244</v>
      </c>
      <c r="C1837" s="27" t="s">
        <v>718</v>
      </c>
      <c r="D1837" s="27" t="s">
        <v>11269</v>
      </c>
      <c r="E1837" s="27" t="s">
        <v>7</v>
      </c>
      <c r="F1837" s="27" t="s">
        <v>6507</v>
      </c>
      <c r="G1837" s="27" t="s">
        <v>11270</v>
      </c>
      <c r="H1837" s="27" t="s">
        <v>6607</v>
      </c>
      <c r="I1837" s="29">
        <v>40000</v>
      </c>
      <c r="J1837" s="27" t="s">
        <v>6514</v>
      </c>
      <c r="K1837" s="27" t="s">
        <v>11099</v>
      </c>
      <c r="L1837" s="27" t="s">
        <v>7770</v>
      </c>
      <c r="M1837" s="30">
        <v>43045</v>
      </c>
      <c r="N1837" s="27" t="s">
        <v>11199</v>
      </c>
      <c r="O1837" s="23">
        <v>0</v>
      </c>
      <c r="P1837" s="23">
        <v>176309.83</v>
      </c>
      <c r="Q1837" s="23">
        <v>0</v>
      </c>
      <c r="R1837" s="24">
        <v>0</v>
      </c>
      <c r="S1837" s="25">
        <v>0</v>
      </c>
      <c r="T1837" s="32"/>
      <c r="U1837" s="22" t="str">
        <f>IFERROR(VLOOKUP(B1837,[1]Planilha1!$A$1:$B$34,2,FALSE),"Liberado")</f>
        <v>Liberado</v>
      </c>
      <c r="V1837" s="31"/>
      <c r="W1837" s="31"/>
      <c r="X1837" s="31"/>
      <c r="Y1837" s="31"/>
      <c r="Z1837" s="31"/>
      <c r="AA1837" s="31"/>
      <c r="AB1837" s="31"/>
      <c r="AC1837" s="31"/>
      <c r="AD1837" s="31"/>
      <c r="AE1837" s="31"/>
      <c r="AF1837" s="31"/>
      <c r="AG1837" s="31"/>
      <c r="AH1837" s="31"/>
      <c r="AI1837" s="31"/>
      <c r="AJ1837" s="31"/>
      <c r="AK1837" s="31"/>
      <c r="AL1837" s="31"/>
      <c r="AM1837" s="31"/>
      <c r="AN1837" s="31"/>
      <c r="AO1837" s="31"/>
      <c r="AP1837" s="31"/>
      <c r="AQ1837" s="31"/>
      <c r="AR1837" s="31"/>
      <c r="AS1837" s="31"/>
      <c r="AT1837" s="31"/>
      <c r="AU1837" s="31"/>
      <c r="AV1837" s="31"/>
      <c r="AW1837" s="31"/>
      <c r="AX1837" s="31"/>
      <c r="AY1837" s="31"/>
      <c r="AZ1837" s="31"/>
      <c r="BA1837" s="31"/>
    </row>
    <row r="1838" spans="1:53" s="21" customFormat="1" ht="20.100000000000001" customHeight="1" x14ac:dyDescent="0.2">
      <c r="A1838" s="27" t="s">
        <v>109</v>
      </c>
      <c r="B1838" s="28" t="s">
        <v>244</v>
      </c>
      <c r="C1838" s="27" t="s">
        <v>466</v>
      </c>
      <c r="D1838" s="27" t="s">
        <v>11294</v>
      </c>
      <c r="E1838" s="27" t="s">
        <v>7</v>
      </c>
      <c r="F1838" s="27" t="s">
        <v>6507</v>
      </c>
      <c r="G1838" s="27" t="s">
        <v>11295</v>
      </c>
      <c r="H1838" s="27" t="s">
        <v>6655</v>
      </c>
      <c r="I1838" s="29">
        <v>60000</v>
      </c>
      <c r="J1838" s="27" t="s">
        <v>6514</v>
      </c>
      <c r="K1838" s="27" t="s">
        <v>11099</v>
      </c>
      <c r="L1838" s="27" t="s">
        <v>7770</v>
      </c>
      <c r="M1838" s="30">
        <v>43055</v>
      </c>
      <c r="N1838" s="27" t="s">
        <v>11199</v>
      </c>
      <c r="O1838" s="23">
        <v>0</v>
      </c>
      <c r="P1838" s="23">
        <v>128018.12</v>
      </c>
      <c r="Q1838" s="23">
        <v>0</v>
      </c>
      <c r="R1838" s="24">
        <v>0</v>
      </c>
      <c r="S1838" s="25">
        <v>0</v>
      </c>
      <c r="T1838" s="32"/>
      <c r="U1838" s="22" t="str">
        <f>IFERROR(VLOOKUP(B1838,[1]Planilha1!$A$1:$B$34,2,FALSE),"Liberado")</f>
        <v>Liberado</v>
      </c>
      <c r="V1838" s="31"/>
      <c r="W1838" s="31"/>
      <c r="X1838" s="31"/>
      <c r="Y1838" s="31"/>
      <c r="Z1838" s="31"/>
      <c r="AA1838" s="31"/>
      <c r="AB1838" s="31"/>
      <c r="AC1838" s="31"/>
      <c r="AD1838" s="31"/>
      <c r="AE1838" s="31"/>
      <c r="AF1838" s="31"/>
      <c r="AG1838" s="31"/>
      <c r="AH1838" s="31"/>
      <c r="AI1838" s="31"/>
      <c r="AJ1838" s="31"/>
      <c r="AK1838" s="31"/>
      <c r="AL1838" s="31"/>
      <c r="AM1838" s="31"/>
      <c r="AN1838" s="31"/>
      <c r="AO1838" s="31"/>
      <c r="AP1838" s="31"/>
      <c r="AQ1838" s="31"/>
      <c r="AR1838" s="31"/>
      <c r="AS1838" s="31"/>
      <c r="AT1838" s="31"/>
      <c r="AU1838" s="31"/>
      <c r="AV1838" s="31"/>
      <c r="AW1838" s="31"/>
      <c r="AX1838" s="31"/>
      <c r="AY1838" s="31"/>
      <c r="AZ1838" s="31"/>
      <c r="BA1838" s="31"/>
    </row>
    <row r="1839" spans="1:53" s="21" customFormat="1" ht="20.100000000000001" customHeight="1" x14ac:dyDescent="0.2">
      <c r="A1839" s="27" t="s">
        <v>109</v>
      </c>
      <c r="B1839" s="28" t="s">
        <v>244</v>
      </c>
      <c r="C1839" s="27" t="s">
        <v>1914</v>
      </c>
      <c r="D1839" s="27" t="s">
        <v>11310</v>
      </c>
      <c r="E1839" s="27" t="s">
        <v>7</v>
      </c>
      <c r="F1839" s="27" t="s">
        <v>6507</v>
      </c>
      <c r="G1839" s="27" t="s">
        <v>11311</v>
      </c>
      <c r="H1839" s="27" t="s">
        <v>6658</v>
      </c>
      <c r="I1839" s="29">
        <v>91703.44</v>
      </c>
      <c r="J1839" s="27" t="s">
        <v>6514</v>
      </c>
      <c r="K1839" s="27" t="s">
        <v>11099</v>
      </c>
      <c r="L1839" s="27" t="s">
        <v>6585</v>
      </c>
      <c r="M1839" s="30" t="s">
        <v>6531</v>
      </c>
      <c r="N1839" s="27" t="s">
        <v>11312</v>
      </c>
      <c r="O1839" s="23">
        <v>0</v>
      </c>
      <c r="P1839" s="23">
        <v>94760.52</v>
      </c>
      <c r="Q1839" s="23">
        <v>0</v>
      </c>
      <c r="R1839" s="24">
        <v>0</v>
      </c>
      <c r="S1839" s="25">
        <v>0</v>
      </c>
      <c r="T1839" s="34" t="s">
        <v>12065</v>
      </c>
      <c r="U1839" s="22" t="str">
        <f>IFERROR(VLOOKUP(B1839,[1]Planilha1!$A$1:$B$34,2,FALSE),"Liberado")</f>
        <v>Liberado</v>
      </c>
      <c r="V1839" s="31"/>
      <c r="W1839" s="31"/>
      <c r="X1839" s="31"/>
      <c r="Y1839" s="31"/>
      <c r="Z1839" s="31"/>
      <c r="AA1839" s="31"/>
      <c r="AB1839" s="31"/>
      <c r="AC1839" s="31"/>
      <c r="AD1839" s="31"/>
      <c r="AE1839" s="31"/>
      <c r="AF1839" s="31"/>
      <c r="AG1839" s="31"/>
      <c r="AH1839" s="31"/>
      <c r="AI1839" s="31"/>
      <c r="AJ1839" s="31"/>
      <c r="AK1839" s="31"/>
      <c r="AL1839" s="31"/>
      <c r="AM1839" s="31"/>
      <c r="AN1839" s="31"/>
      <c r="AO1839" s="31"/>
      <c r="AP1839" s="31"/>
      <c r="AQ1839" s="31"/>
      <c r="AR1839" s="31"/>
      <c r="AS1839" s="31"/>
      <c r="AT1839" s="31"/>
      <c r="AU1839" s="31"/>
      <c r="AV1839" s="31"/>
      <c r="AW1839" s="31"/>
      <c r="AX1839" s="31"/>
      <c r="AY1839" s="31"/>
      <c r="AZ1839" s="31"/>
      <c r="BA1839" s="31"/>
    </row>
    <row r="1840" spans="1:53" s="21" customFormat="1" ht="20.100000000000001" customHeight="1" x14ac:dyDescent="0.2">
      <c r="A1840" s="27" t="s">
        <v>109</v>
      </c>
      <c r="B1840" s="28" t="s">
        <v>244</v>
      </c>
      <c r="C1840" s="27" t="s">
        <v>741</v>
      </c>
      <c r="D1840" s="27" t="s">
        <v>11317</v>
      </c>
      <c r="E1840" s="27" t="s">
        <v>7</v>
      </c>
      <c r="F1840" s="27" t="s">
        <v>6507</v>
      </c>
      <c r="G1840" s="27" t="s">
        <v>11318</v>
      </c>
      <c r="H1840" s="27" t="s">
        <v>6736</v>
      </c>
      <c r="I1840" s="29">
        <v>40000</v>
      </c>
      <c r="J1840" s="27" t="s">
        <v>6514</v>
      </c>
      <c r="K1840" s="27" t="s">
        <v>11099</v>
      </c>
      <c r="L1840" s="27" t="s">
        <v>6579</v>
      </c>
      <c r="M1840" s="30">
        <v>43257</v>
      </c>
      <c r="N1840" s="27" t="s">
        <v>11199</v>
      </c>
      <c r="O1840" s="23">
        <v>0</v>
      </c>
      <c r="P1840" s="23">
        <v>192952.36</v>
      </c>
      <c r="Q1840" s="23">
        <v>0</v>
      </c>
      <c r="R1840" s="24">
        <v>0</v>
      </c>
      <c r="S1840" s="25">
        <v>0</v>
      </c>
      <c r="T1840" s="32"/>
      <c r="U1840" s="22" t="str">
        <f>IFERROR(VLOOKUP(B1840,[1]Planilha1!$A$1:$B$34,2,FALSE),"Liberado")</f>
        <v>Liberado</v>
      </c>
      <c r="V1840" s="31"/>
      <c r="W1840" s="31"/>
      <c r="X1840" s="31"/>
      <c r="Y1840" s="31"/>
      <c r="Z1840" s="31"/>
      <c r="AA1840" s="31"/>
      <c r="AB1840" s="31"/>
      <c r="AC1840" s="31"/>
      <c r="AD1840" s="31"/>
      <c r="AE1840" s="31"/>
      <c r="AF1840" s="31"/>
      <c r="AG1840" s="31"/>
      <c r="AH1840" s="31"/>
      <c r="AI1840" s="31"/>
      <c r="AJ1840" s="31"/>
      <c r="AK1840" s="31"/>
      <c r="AL1840" s="31"/>
      <c r="AM1840" s="31"/>
      <c r="AN1840" s="31"/>
      <c r="AO1840" s="31"/>
      <c r="AP1840" s="31"/>
      <c r="AQ1840" s="31"/>
      <c r="AR1840" s="31"/>
      <c r="AS1840" s="31"/>
      <c r="AT1840" s="31"/>
      <c r="AU1840" s="31"/>
      <c r="AV1840" s="31"/>
      <c r="AW1840" s="31"/>
      <c r="AX1840" s="31"/>
      <c r="AY1840" s="31"/>
      <c r="AZ1840" s="31"/>
      <c r="BA1840" s="31"/>
    </row>
    <row r="1841" spans="1:53" s="21" customFormat="1" ht="20.100000000000001" customHeight="1" x14ac:dyDescent="0.2">
      <c r="A1841" s="27" t="s">
        <v>109</v>
      </c>
      <c r="B1841" s="28" t="s">
        <v>244</v>
      </c>
      <c r="C1841" s="27" t="s">
        <v>822</v>
      </c>
      <c r="D1841" s="27" t="s">
        <v>11319</v>
      </c>
      <c r="E1841" s="27" t="s">
        <v>7</v>
      </c>
      <c r="F1841" s="27" t="s">
        <v>6507</v>
      </c>
      <c r="G1841" s="27" t="s">
        <v>11320</v>
      </c>
      <c r="H1841" s="27" t="s">
        <v>11321</v>
      </c>
      <c r="I1841" s="29">
        <v>40000</v>
      </c>
      <c r="J1841" s="27" t="s">
        <v>6514</v>
      </c>
      <c r="K1841" s="27" t="s">
        <v>11099</v>
      </c>
      <c r="L1841" s="27" t="s">
        <v>6579</v>
      </c>
      <c r="M1841" s="30">
        <v>43237</v>
      </c>
      <c r="N1841" s="27" t="s">
        <v>11199</v>
      </c>
      <c r="O1841" s="23">
        <v>0</v>
      </c>
      <c r="P1841" s="23">
        <v>345099.79</v>
      </c>
      <c r="Q1841" s="23">
        <v>0</v>
      </c>
      <c r="R1841" s="24">
        <v>0</v>
      </c>
      <c r="S1841" s="25">
        <v>0</v>
      </c>
      <c r="T1841" s="32"/>
      <c r="U1841" s="22" t="str">
        <f>IFERROR(VLOOKUP(B1841,[1]Planilha1!$A$1:$B$34,2,FALSE),"Liberado")</f>
        <v>Liberado</v>
      </c>
      <c r="V1841" s="31"/>
      <c r="W1841" s="31"/>
      <c r="X1841" s="31"/>
      <c r="Y1841" s="31"/>
      <c r="Z1841" s="31"/>
      <c r="AA1841" s="31"/>
      <c r="AB1841" s="31"/>
      <c r="AC1841" s="31"/>
      <c r="AD1841" s="31"/>
      <c r="AE1841" s="31"/>
      <c r="AF1841" s="31"/>
      <c r="AG1841" s="31"/>
      <c r="AH1841" s="31"/>
      <c r="AI1841" s="31"/>
      <c r="AJ1841" s="31"/>
      <c r="AK1841" s="31"/>
      <c r="AL1841" s="31"/>
      <c r="AM1841" s="31"/>
      <c r="AN1841" s="31"/>
      <c r="AO1841" s="31"/>
      <c r="AP1841" s="31"/>
      <c r="AQ1841" s="31"/>
      <c r="AR1841" s="31"/>
      <c r="AS1841" s="31"/>
      <c r="AT1841" s="31"/>
      <c r="AU1841" s="31"/>
      <c r="AV1841" s="31"/>
      <c r="AW1841" s="31"/>
      <c r="AX1841" s="31"/>
      <c r="AY1841" s="31"/>
      <c r="AZ1841" s="31"/>
      <c r="BA1841" s="31"/>
    </row>
    <row r="1842" spans="1:53" s="21" customFormat="1" ht="20.100000000000001" customHeight="1" x14ac:dyDescent="0.2">
      <c r="A1842" s="27" t="s">
        <v>109</v>
      </c>
      <c r="B1842" s="28" t="s">
        <v>244</v>
      </c>
      <c r="C1842" s="27" t="s">
        <v>828</v>
      </c>
      <c r="D1842" s="27" t="s">
        <v>11385</v>
      </c>
      <c r="E1842" s="27" t="s">
        <v>7</v>
      </c>
      <c r="F1842" s="27" t="s">
        <v>6507</v>
      </c>
      <c r="G1842" s="27" t="s">
        <v>11386</v>
      </c>
      <c r="H1842" s="27" t="s">
        <v>11387</v>
      </c>
      <c r="I1842" s="29">
        <v>202826</v>
      </c>
      <c r="J1842" s="27" t="s">
        <v>6514</v>
      </c>
      <c r="K1842" s="27" t="s">
        <v>11099</v>
      </c>
      <c r="L1842" s="27" t="s">
        <v>6585</v>
      </c>
      <c r="M1842" s="30" t="s">
        <v>6531</v>
      </c>
      <c r="N1842" s="27" t="s">
        <v>11199</v>
      </c>
      <c r="O1842" s="23">
        <v>0</v>
      </c>
      <c r="P1842" s="23">
        <v>76256.14</v>
      </c>
      <c r="Q1842" s="23">
        <v>0</v>
      </c>
      <c r="R1842" s="24">
        <v>0</v>
      </c>
      <c r="S1842" s="25">
        <v>0</v>
      </c>
      <c r="T1842" s="32"/>
      <c r="U1842" s="22" t="str">
        <f>IFERROR(VLOOKUP(B1842,[1]Planilha1!$A$1:$B$34,2,FALSE),"Liberado")</f>
        <v>Liberado</v>
      </c>
      <c r="V1842" s="31"/>
      <c r="W1842" s="31"/>
      <c r="X1842" s="31"/>
      <c r="Y1842" s="31"/>
      <c r="Z1842" s="31"/>
      <c r="AA1842" s="31"/>
      <c r="AB1842" s="31"/>
      <c r="AC1842" s="31"/>
      <c r="AD1842" s="31"/>
      <c r="AE1842" s="31"/>
      <c r="AF1842" s="31"/>
      <c r="AG1842" s="31"/>
      <c r="AH1842" s="31"/>
      <c r="AI1842" s="31"/>
      <c r="AJ1842" s="31"/>
      <c r="AK1842" s="31"/>
      <c r="AL1842" s="31"/>
      <c r="AM1842" s="31"/>
      <c r="AN1842" s="31"/>
      <c r="AO1842" s="31"/>
      <c r="AP1842" s="31"/>
      <c r="AQ1842" s="31"/>
      <c r="AR1842" s="31"/>
      <c r="AS1842" s="31"/>
      <c r="AT1842" s="31"/>
      <c r="AU1842" s="31"/>
      <c r="AV1842" s="31"/>
      <c r="AW1842" s="31"/>
      <c r="AX1842" s="31"/>
      <c r="AY1842" s="31"/>
      <c r="AZ1842" s="31"/>
      <c r="BA1842" s="31"/>
    </row>
    <row r="1843" spans="1:53" s="21" customFormat="1" ht="20.100000000000001" customHeight="1" x14ac:dyDescent="0.2">
      <c r="A1843" s="27" t="s">
        <v>109</v>
      </c>
      <c r="B1843" s="28" t="s">
        <v>244</v>
      </c>
      <c r="C1843" s="27" t="s">
        <v>337</v>
      </c>
      <c r="D1843" s="27" t="s">
        <v>11388</v>
      </c>
      <c r="E1843" s="27" t="s">
        <v>7</v>
      </c>
      <c r="F1843" s="27" t="s">
        <v>6507</v>
      </c>
      <c r="G1843" s="27" t="s">
        <v>11389</v>
      </c>
      <c r="H1843" s="27" t="s">
        <v>6735</v>
      </c>
      <c r="I1843" s="29">
        <v>50000</v>
      </c>
      <c r="J1843" s="27" t="s">
        <v>6514</v>
      </c>
      <c r="K1843" s="27" t="s">
        <v>11099</v>
      </c>
      <c r="L1843" s="27" t="s">
        <v>6579</v>
      </c>
      <c r="M1843" s="30">
        <v>43160</v>
      </c>
      <c r="N1843" s="27" t="s">
        <v>11390</v>
      </c>
      <c r="O1843" s="23">
        <v>0</v>
      </c>
      <c r="P1843" s="23">
        <v>0.01</v>
      </c>
      <c r="Q1843" s="23">
        <v>0</v>
      </c>
      <c r="R1843" s="24">
        <v>0</v>
      </c>
      <c r="S1843" s="25">
        <v>0</v>
      </c>
      <c r="T1843" s="32"/>
      <c r="U1843" s="22" t="str">
        <f>IFERROR(VLOOKUP(B1843,[1]Planilha1!$A$1:$B$34,2,FALSE),"Liberado")</f>
        <v>Liberado</v>
      </c>
      <c r="V1843" s="31"/>
      <c r="W1843" s="31"/>
      <c r="X1843" s="31"/>
      <c r="Y1843" s="31"/>
      <c r="Z1843" s="31"/>
      <c r="AA1843" s="31"/>
      <c r="AB1843" s="31"/>
      <c r="AC1843" s="31"/>
      <c r="AD1843" s="31"/>
      <c r="AE1843" s="31"/>
      <c r="AF1843" s="31"/>
      <c r="AG1843" s="31"/>
      <c r="AH1843" s="31"/>
      <c r="AI1843" s="31"/>
      <c r="AJ1843" s="31"/>
      <c r="AK1843" s="31"/>
      <c r="AL1843" s="31"/>
      <c r="AM1843" s="31"/>
      <c r="AN1843" s="31"/>
      <c r="AO1843" s="31"/>
      <c r="AP1843" s="31"/>
      <c r="AQ1843" s="31"/>
      <c r="AR1843" s="31"/>
      <c r="AS1843" s="31"/>
      <c r="AT1843" s="31"/>
      <c r="AU1843" s="31"/>
      <c r="AV1843" s="31"/>
      <c r="AW1843" s="31"/>
      <c r="AX1843" s="31"/>
      <c r="AY1843" s="31"/>
      <c r="AZ1843" s="31"/>
      <c r="BA1843" s="31"/>
    </row>
    <row r="1844" spans="1:53" s="21" customFormat="1" ht="20.100000000000001" customHeight="1" x14ac:dyDescent="0.2">
      <c r="A1844" s="27" t="s">
        <v>109</v>
      </c>
      <c r="B1844" s="28" t="s">
        <v>244</v>
      </c>
      <c r="C1844" s="27" t="s">
        <v>337</v>
      </c>
      <c r="D1844" s="27" t="s">
        <v>11430</v>
      </c>
      <c r="E1844" s="27" t="s">
        <v>7</v>
      </c>
      <c r="F1844" s="27" t="s">
        <v>6507</v>
      </c>
      <c r="G1844" s="27" t="s">
        <v>11431</v>
      </c>
      <c r="H1844" s="27" t="s">
        <v>6640</v>
      </c>
      <c r="I1844" s="29">
        <v>90000</v>
      </c>
      <c r="J1844" s="27" t="s">
        <v>6514</v>
      </c>
      <c r="K1844" s="27" t="s">
        <v>11099</v>
      </c>
      <c r="L1844" s="27" t="s">
        <v>6579</v>
      </c>
      <c r="M1844" s="30">
        <v>43131</v>
      </c>
      <c r="N1844" s="27" t="s">
        <v>11432</v>
      </c>
      <c r="O1844" s="23">
        <v>0</v>
      </c>
      <c r="P1844" s="23">
        <v>28100</v>
      </c>
      <c r="Q1844" s="23">
        <v>0</v>
      </c>
      <c r="R1844" s="24">
        <v>0</v>
      </c>
      <c r="S1844" s="25">
        <v>0</v>
      </c>
      <c r="T1844" s="31" t="s">
        <v>12066</v>
      </c>
      <c r="U1844" s="22" t="str">
        <f>IFERROR(VLOOKUP(B1844,[1]Planilha1!$A$1:$B$34,2,FALSE),"Liberado")</f>
        <v>Liberado</v>
      </c>
      <c r="V1844" s="31"/>
      <c r="W1844" s="31"/>
      <c r="X1844" s="31"/>
      <c r="Y1844" s="31"/>
      <c r="Z1844" s="31"/>
      <c r="AA1844" s="31"/>
      <c r="AB1844" s="31"/>
      <c r="AC1844" s="31"/>
      <c r="AD1844" s="31"/>
      <c r="AE1844" s="31"/>
      <c r="AF1844" s="31"/>
      <c r="AG1844" s="31"/>
      <c r="AH1844" s="31"/>
      <c r="AI1844" s="31"/>
      <c r="AJ1844" s="31"/>
      <c r="AK1844" s="31"/>
      <c r="AL1844" s="31"/>
      <c r="AM1844" s="31"/>
      <c r="AN1844" s="31"/>
      <c r="AO1844" s="31"/>
      <c r="AP1844" s="31"/>
      <c r="AQ1844" s="31"/>
      <c r="AR1844" s="31"/>
      <c r="AS1844" s="31"/>
      <c r="AT1844" s="31"/>
      <c r="AU1844" s="31"/>
      <c r="AV1844" s="31"/>
      <c r="AW1844" s="31"/>
      <c r="AX1844" s="31"/>
      <c r="AY1844" s="31"/>
      <c r="AZ1844" s="31"/>
      <c r="BA1844" s="31"/>
    </row>
    <row r="1845" spans="1:53" s="21" customFormat="1" ht="20.100000000000001" customHeight="1" x14ac:dyDescent="0.2">
      <c r="A1845" s="27" t="s">
        <v>109</v>
      </c>
      <c r="B1845" s="28" t="s">
        <v>244</v>
      </c>
      <c r="C1845" s="27" t="s">
        <v>791</v>
      </c>
      <c r="D1845" s="27" t="s">
        <v>1836</v>
      </c>
      <c r="E1845" s="27" t="s">
        <v>7</v>
      </c>
      <c r="F1845" s="27" t="s">
        <v>6507</v>
      </c>
      <c r="G1845" s="27" t="s">
        <v>11448</v>
      </c>
      <c r="H1845" s="27" t="s">
        <v>6517</v>
      </c>
      <c r="I1845" s="29">
        <v>40000</v>
      </c>
      <c r="J1845" s="27" t="s">
        <v>6514</v>
      </c>
      <c r="K1845" s="27" t="s">
        <v>11099</v>
      </c>
      <c r="L1845" s="27" t="s">
        <v>6579</v>
      </c>
      <c r="M1845" s="30">
        <v>42891</v>
      </c>
      <c r="N1845" s="27" t="s">
        <v>11199</v>
      </c>
      <c r="O1845" s="23">
        <v>86369.79</v>
      </c>
      <c r="P1845" s="23">
        <v>0</v>
      </c>
      <c r="Q1845" s="23">
        <v>0</v>
      </c>
      <c r="R1845" s="24">
        <v>0</v>
      </c>
      <c r="S1845" s="25">
        <v>0</v>
      </c>
      <c r="T1845" s="32"/>
      <c r="U1845" s="22" t="str">
        <f>IFERROR(VLOOKUP(B1845,[1]Planilha1!$A$1:$B$34,2,FALSE),"Liberado")</f>
        <v>Liberado</v>
      </c>
      <c r="V1845" s="31"/>
      <c r="W1845" s="31"/>
      <c r="X1845" s="31"/>
      <c r="Y1845" s="31"/>
      <c r="Z1845" s="31"/>
      <c r="AA1845" s="31"/>
      <c r="AB1845" s="31"/>
      <c r="AC1845" s="31"/>
      <c r="AD1845" s="31"/>
      <c r="AE1845" s="31"/>
      <c r="AF1845" s="31"/>
      <c r="AG1845" s="31"/>
      <c r="AH1845" s="31"/>
      <c r="AI1845" s="31"/>
      <c r="AJ1845" s="31"/>
      <c r="AK1845" s="31"/>
      <c r="AL1845" s="31"/>
      <c r="AM1845" s="31"/>
      <c r="AN1845" s="31"/>
      <c r="AO1845" s="31"/>
      <c r="AP1845" s="31"/>
      <c r="AQ1845" s="31"/>
      <c r="AR1845" s="31"/>
      <c r="AS1845" s="31"/>
      <c r="AT1845" s="31"/>
      <c r="AU1845" s="31"/>
      <c r="AV1845" s="31"/>
      <c r="AW1845" s="31"/>
      <c r="AX1845" s="31"/>
      <c r="AY1845" s="31"/>
      <c r="AZ1845" s="31"/>
      <c r="BA1845" s="31"/>
    </row>
    <row r="1846" spans="1:53" s="21" customFormat="1" ht="20.100000000000001" customHeight="1" x14ac:dyDescent="0.2">
      <c r="A1846" s="27" t="s">
        <v>109</v>
      </c>
      <c r="B1846" s="28" t="s">
        <v>244</v>
      </c>
      <c r="C1846" s="27" t="s">
        <v>1850</v>
      </c>
      <c r="D1846" s="27" t="s">
        <v>1851</v>
      </c>
      <c r="E1846" s="27" t="s">
        <v>7</v>
      </c>
      <c r="F1846" s="27" t="s">
        <v>6507</v>
      </c>
      <c r="G1846" s="27" t="s">
        <v>6551</v>
      </c>
      <c r="H1846" s="27" t="s">
        <v>6552</v>
      </c>
      <c r="I1846" s="29">
        <v>44000</v>
      </c>
      <c r="J1846" s="27" t="s">
        <v>6514</v>
      </c>
      <c r="K1846" s="27" t="s">
        <v>11099</v>
      </c>
      <c r="L1846" s="27" t="s">
        <v>6579</v>
      </c>
      <c r="M1846" s="30">
        <v>43237</v>
      </c>
      <c r="N1846" s="27" t="s">
        <v>11199</v>
      </c>
      <c r="O1846" s="23">
        <v>0</v>
      </c>
      <c r="P1846" s="23">
        <v>120606.82</v>
      </c>
      <c r="Q1846" s="23">
        <v>0</v>
      </c>
      <c r="R1846" s="24">
        <v>0</v>
      </c>
      <c r="S1846" s="25">
        <v>0</v>
      </c>
      <c r="T1846" s="31" t="s">
        <v>12066</v>
      </c>
      <c r="U1846" s="22" t="str">
        <f>IFERROR(VLOOKUP(B1846,[1]Planilha1!$A$1:$B$34,2,FALSE),"Liberado")</f>
        <v>Liberado</v>
      </c>
      <c r="V1846" s="31"/>
      <c r="W1846" s="31"/>
      <c r="X1846" s="31"/>
      <c r="Y1846" s="31"/>
      <c r="Z1846" s="31"/>
      <c r="AA1846" s="31"/>
      <c r="AB1846" s="31"/>
      <c r="AC1846" s="31"/>
      <c r="AD1846" s="31"/>
      <c r="AE1846" s="31"/>
      <c r="AF1846" s="31"/>
      <c r="AG1846" s="31"/>
      <c r="AH1846" s="31"/>
      <c r="AI1846" s="31"/>
      <c r="AJ1846" s="31"/>
      <c r="AK1846" s="31"/>
      <c r="AL1846" s="31"/>
      <c r="AM1846" s="31"/>
      <c r="AN1846" s="31"/>
      <c r="AO1846" s="31"/>
      <c r="AP1846" s="31"/>
      <c r="AQ1846" s="31"/>
      <c r="AR1846" s="31"/>
      <c r="AS1846" s="31"/>
      <c r="AT1846" s="31"/>
      <c r="AU1846" s="31"/>
      <c r="AV1846" s="31"/>
      <c r="AW1846" s="31"/>
      <c r="AX1846" s="31"/>
      <c r="AY1846" s="31"/>
      <c r="AZ1846" s="31"/>
      <c r="BA1846" s="31"/>
    </row>
    <row r="1847" spans="1:53" s="21" customFormat="1" ht="20.100000000000001" customHeight="1" x14ac:dyDescent="0.2">
      <c r="A1847" s="27" t="s">
        <v>109</v>
      </c>
      <c r="B1847" s="28" t="s">
        <v>244</v>
      </c>
      <c r="C1847" s="27" t="s">
        <v>337</v>
      </c>
      <c r="D1847" s="27" t="s">
        <v>1852</v>
      </c>
      <c r="E1847" s="27" t="s">
        <v>7</v>
      </c>
      <c r="F1847" s="27" t="s">
        <v>6507</v>
      </c>
      <c r="G1847" s="27" t="s">
        <v>6553</v>
      </c>
      <c r="H1847" s="27" t="s">
        <v>6554</v>
      </c>
      <c r="I1847" s="29">
        <v>50000</v>
      </c>
      <c r="J1847" s="27" t="s">
        <v>6514</v>
      </c>
      <c r="K1847" s="27" t="s">
        <v>11199</v>
      </c>
      <c r="L1847" s="27" t="s">
        <v>6579</v>
      </c>
      <c r="M1847" s="30">
        <v>43172</v>
      </c>
      <c r="N1847" s="27" t="s">
        <v>12095</v>
      </c>
      <c r="O1847" s="23">
        <v>0</v>
      </c>
      <c r="P1847" s="23">
        <v>10000</v>
      </c>
      <c r="Q1847" s="23">
        <v>0</v>
      </c>
      <c r="R1847" s="24">
        <v>0</v>
      </c>
      <c r="S1847" s="25">
        <v>0</v>
      </c>
      <c r="T1847" s="31" t="s">
        <v>12066</v>
      </c>
      <c r="U1847" s="22" t="str">
        <f>IFERROR(VLOOKUP(B1847,[1]Planilha1!$A$1:$B$34,2,FALSE),"Liberado")</f>
        <v>Liberado</v>
      </c>
      <c r="V1847" s="31"/>
      <c r="W1847" s="31"/>
      <c r="X1847" s="31"/>
      <c r="Y1847" s="31"/>
      <c r="Z1847" s="31"/>
      <c r="AA1847" s="31"/>
      <c r="AB1847" s="31"/>
      <c r="AC1847" s="31"/>
      <c r="AD1847" s="31"/>
      <c r="AE1847" s="31"/>
      <c r="AF1847" s="31"/>
      <c r="AG1847" s="31"/>
      <c r="AH1847" s="31"/>
      <c r="AI1847" s="31"/>
      <c r="AJ1847" s="31"/>
      <c r="AK1847" s="31"/>
      <c r="AL1847" s="31"/>
      <c r="AM1847" s="31"/>
      <c r="AN1847" s="31"/>
      <c r="AO1847" s="31"/>
      <c r="AP1847" s="31"/>
      <c r="AQ1847" s="31"/>
      <c r="AR1847" s="31"/>
      <c r="AS1847" s="31"/>
      <c r="AT1847" s="31"/>
      <c r="AU1847" s="31"/>
      <c r="AV1847" s="31"/>
      <c r="AW1847" s="31"/>
      <c r="AX1847" s="31"/>
      <c r="AY1847" s="31"/>
      <c r="AZ1847" s="31"/>
      <c r="BA1847" s="31"/>
    </row>
    <row r="1848" spans="1:53" s="21" customFormat="1" ht="20.100000000000001" customHeight="1" x14ac:dyDescent="0.2">
      <c r="A1848" s="27" t="s">
        <v>109</v>
      </c>
      <c r="B1848" s="28" t="s">
        <v>244</v>
      </c>
      <c r="C1848" s="27" t="s">
        <v>770</v>
      </c>
      <c r="D1848" s="27" t="s">
        <v>1862</v>
      </c>
      <c r="E1848" s="27" t="s">
        <v>7</v>
      </c>
      <c r="F1848" s="27" t="s">
        <v>6507</v>
      </c>
      <c r="G1848" s="27" t="s">
        <v>6570</v>
      </c>
      <c r="H1848" s="27" t="s">
        <v>6571</v>
      </c>
      <c r="I1848" s="29">
        <v>40000</v>
      </c>
      <c r="J1848" s="27" t="s">
        <v>6514</v>
      </c>
      <c r="K1848" s="27" t="s">
        <v>11099</v>
      </c>
      <c r="L1848" s="27" t="s">
        <v>6579</v>
      </c>
      <c r="M1848" s="30">
        <v>43257</v>
      </c>
      <c r="N1848" s="27" t="s">
        <v>12095</v>
      </c>
      <c r="O1848" s="23">
        <v>0</v>
      </c>
      <c r="P1848" s="23">
        <v>51782</v>
      </c>
      <c r="Q1848" s="23">
        <v>0</v>
      </c>
      <c r="R1848" s="24">
        <v>0</v>
      </c>
      <c r="S1848" s="25">
        <v>0</v>
      </c>
      <c r="T1848" s="31" t="s">
        <v>12066</v>
      </c>
      <c r="U1848" s="22" t="str">
        <f>IFERROR(VLOOKUP(B1848,[1]Planilha1!$A$1:$B$34,2,FALSE),"Liberado")</f>
        <v>Liberado</v>
      </c>
      <c r="V1848" s="31"/>
      <c r="W1848" s="31"/>
      <c r="X1848" s="31"/>
      <c r="Y1848" s="31"/>
      <c r="Z1848" s="31"/>
      <c r="AA1848" s="31"/>
      <c r="AB1848" s="31"/>
      <c r="AC1848" s="31"/>
      <c r="AD1848" s="31"/>
      <c r="AE1848" s="31"/>
      <c r="AF1848" s="31"/>
      <c r="AG1848" s="31"/>
      <c r="AH1848" s="31"/>
      <c r="AI1848" s="31"/>
      <c r="AJ1848" s="31"/>
      <c r="AK1848" s="31"/>
      <c r="AL1848" s="31"/>
      <c r="AM1848" s="31"/>
      <c r="AN1848" s="31"/>
      <c r="AO1848" s="31"/>
      <c r="AP1848" s="31"/>
      <c r="AQ1848" s="31"/>
      <c r="AR1848" s="31"/>
      <c r="AS1848" s="31"/>
      <c r="AT1848" s="31"/>
      <c r="AU1848" s="31"/>
      <c r="AV1848" s="31"/>
      <c r="AW1848" s="31"/>
      <c r="AX1848" s="31"/>
      <c r="AY1848" s="31"/>
      <c r="AZ1848" s="31"/>
      <c r="BA1848" s="31"/>
    </row>
    <row r="1849" spans="1:53" s="21" customFormat="1" ht="20.100000000000001" customHeight="1" x14ac:dyDescent="0.2">
      <c r="A1849" s="27" t="s">
        <v>109</v>
      </c>
      <c r="B1849" s="28" t="s">
        <v>244</v>
      </c>
      <c r="C1849" s="27" t="s">
        <v>718</v>
      </c>
      <c r="D1849" s="27" t="s">
        <v>1864</v>
      </c>
      <c r="E1849" s="27" t="s">
        <v>7</v>
      </c>
      <c r="F1849" s="27" t="s">
        <v>6507</v>
      </c>
      <c r="G1849" s="27" t="s">
        <v>6574</v>
      </c>
      <c r="H1849" s="27" t="s">
        <v>6575</v>
      </c>
      <c r="I1849" s="29">
        <v>400000</v>
      </c>
      <c r="J1849" s="27" t="s">
        <v>6514</v>
      </c>
      <c r="K1849" s="27" t="s">
        <v>11099</v>
      </c>
      <c r="L1849" s="27" t="s">
        <v>6579</v>
      </c>
      <c r="M1849" s="30">
        <v>43138</v>
      </c>
      <c r="N1849" s="27" t="s">
        <v>11485</v>
      </c>
      <c r="O1849" s="23">
        <v>72702.460000000006</v>
      </c>
      <c r="P1849" s="23">
        <v>0</v>
      </c>
      <c r="Q1849" s="23">
        <v>0</v>
      </c>
      <c r="R1849" s="24">
        <v>0</v>
      </c>
      <c r="S1849" s="25">
        <v>0</v>
      </c>
      <c r="T1849" s="32"/>
      <c r="U1849" s="22" t="str">
        <f>IFERROR(VLOOKUP(B1849,[1]Planilha1!$A$1:$B$34,2,FALSE),"Liberado")</f>
        <v>Liberado</v>
      </c>
      <c r="V1849" s="31"/>
      <c r="W1849" s="31"/>
      <c r="X1849" s="31"/>
      <c r="Y1849" s="31"/>
      <c r="Z1849" s="31"/>
      <c r="AA1849" s="31"/>
      <c r="AB1849" s="31"/>
      <c r="AC1849" s="31"/>
      <c r="AD1849" s="31"/>
      <c r="AE1849" s="31"/>
      <c r="AF1849" s="31"/>
      <c r="AG1849" s="31"/>
      <c r="AH1849" s="31"/>
      <c r="AI1849" s="31"/>
      <c r="AJ1849" s="31"/>
      <c r="AK1849" s="31"/>
      <c r="AL1849" s="31"/>
      <c r="AM1849" s="31"/>
      <c r="AN1849" s="31"/>
      <c r="AO1849" s="31"/>
      <c r="AP1849" s="31"/>
      <c r="AQ1849" s="31"/>
      <c r="AR1849" s="31"/>
      <c r="AS1849" s="31"/>
      <c r="AT1849" s="31"/>
      <c r="AU1849" s="31"/>
      <c r="AV1849" s="31"/>
      <c r="AW1849" s="31"/>
      <c r="AX1849" s="31"/>
      <c r="AY1849" s="31"/>
      <c r="AZ1849" s="31"/>
      <c r="BA1849" s="31"/>
    </row>
    <row r="1850" spans="1:53" s="21" customFormat="1" ht="20.100000000000001" customHeight="1" x14ac:dyDescent="0.2">
      <c r="A1850" s="27" t="s">
        <v>109</v>
      </c>
      <c r="B1850" s="28" t="s">
        <v>244</v>
      </c>
      <c r="C1850" s="27" t="s">
        <v>751</v>
      </c>
      <c r="D1850" s="27" t="s">
        <v>1872</v>
      </c>
      <c r="E1850" s="27" t="s">
        <v>7</v>
      </c>
      <c r="F1850" s="27" t="s">
        <v>6507</v>
      </c>
      <c r="G1850" s="27" t="s">
        <v>6591</v>
      </c>
      <c r="H1850" s="27" t="s">
        <v>6592</v>
      </c>
      <c r="I1850" s="29">
        <v>40000</v>
      </c>
      <c r="J1850" s="27" t="s">
        <v>6514</v>
      </c>
      <c r="K1850" s="27" t="s">
        <v>11099</v>
      </c>
      <c r="L1850" s="27" t="s">
        <v>6585</v>
      </c>
      <c r="M1850" s="30">
        <v>43012</v>
      </c>
      <c r="N1850" s="27" t="s">
        <v>11485</v>
      </c>
      <c r="O1850" s="23">
        <v>103080.99</v>
      </c>
      <c r="P1850" s="23">
        <v>134568</v>
      </c>
      <c r="Q1850" s="23">
        <v>0</v>
      </c>
      <c r="R1850" s="24">
        <v>0</v>
      </c>
      <c r="S1850" s="25">
        <v>0</v>
      </c>
      <c r="T1850" s="32"/>
      <c r="U1850" s="22" t="str">
        <f>IFERROR(VLOOKUP(B1850,[1]Planilha1!$A$1:$B$34,2,FALSE),"Liberado")</f>
        <v>Liberado</v>
      </c>
      <c r="V1850" s="31"/>
      <c r="W1850" s="31"/>
      <c r="X1850" s="31"/>
      <c r="Y1850" s="31"/>
      <c r="Z1850" s="31"/>
      <c r="AA1850" s="31"/>
      <c r="AB1850" s="31"/>
      <c r="AC1850" s="31"/>
      <c r="AD1850" s="31"/>
      <c r="AE1850" s="31"/>
      <c r="AF1850" s="31"/>
      <c r="AG1850" s="31"/>
      <c r="AH1850" s="31"/>
      <c r="AI1850" s="31"/>
      <c r="AJ1850" s="31"/>
      <c r="AK1850" s="31"/>
      <c r="AL1850" s="31"/>
      <c r="AM1850" s="31"/>
      <c r="AN1850" s="31"/>
      <c r="AO1850" s="31"/>
      <c r="AP1850" s="31"/>
      <c r="AQ1850" s="31"/>
      <c r="AR1850" s="31"/>
      <c r="AS1850" s="31"/>
      <c r="AT1850" s="31"/>
      <c r="AU1850" s="31"/>
      <c r="AV1850" s="31"/>
      <c r="AW1850" s="31"/>
      <c r="AX1850" s="31"/>
      <c r="AY1850" s="31"/>
      <c r="AZ1850" s="31"/>
      <c r="BA1850" s="31"/>
    </row>
    <row r="1851" spans="1:53" s="21" customFormat="1" ht="20.100000000000001" customHeight="1" x14ac:dyDescent="0.2">
      <c r="A1851" s="27" t="s">
        <v>109</v>
      </c>
      <c r="B1851" s="28" t="s">
        <v>244</v>
      </c>
      <c r="C1851" s="27" t="s">
        <v>1311</v>
      </c>
      <c r="D1851" s="27" t="s">
        <v>1880</v>
      </c>
      <c r="E1851" s="27" t="s">
        <v>7</v>
      </c>
      <c r="F1851" s="27" t="s">
        <v>6507</v>
      </c>
      <c r="G1851" s="27" t="s">
        <v>11508</v>
      </c>
      <c r="H1851" s="27" t="s">
        <v>6554</v>
      </c>
      <c r="I1851" s="29">
        <v>40000</v>
      </c>
      <c r="J1851" s="27" t="s">
        <v>6514</v>
      </c>
      <c r="K1851" s="27" t="s">
        <v>11509</v>
      </c>
      <c r="L1851" s="27" t="s">
        <v>6680</v>
      </c>
      <c r="M1851" s="30">
        <v>42984</v>
      </c>
      <c r="N1851" s="27" t="s">
        <v>11510</v>
      </c>
      <c r="O1851" s="23">
        <v>0</v>
      </c>
      <c r="P1851" s="23">
        <v>122546.92</v>
      </c>
      <c r="Q1851" s="23">
        <v>0</v>
      </c>
      <c r="R1851" s="24">
        <v>0</v>
      </c>
      <c r="S1851" s="25">
        <v>0</v>
      </c>
      <c r="T1851" s="34" t="s">
        <v>12065</v>
      </c>
      <c r="U1851" s="22" t="str">
        <f>IFERROR(VLOOKUP(B1851,[1]Planilha1!$A$1:$B$34,2,FALSE),"Liberado")</f>
        <v>Liberado</v>
      </c>
      <c r="V1851" s="31"/>
      <c r="W1851" s="31"/>
      <c r="X1851" s="31"/>
      <c r="Y1851" s="31"/>
      <c r="Z1851" s="31"/>
      <c r="AA1851" s="31"/>
      <c r="AB1851" s="31"/>
      <c r="AC1851" s="31"/>
      <c r="AD1851" s="31"/>
      <c r="AE1851" s="31"/>
      <c r="AF1851" s="31"/>
      <c r="AG1851" s="31"/>
      <c r="AH1851" s="31"/>
      <c r="AI1851" s="31"/>
      <c r="AJ1851" s="31"/>
      <c r="AK1851" s="31"/>
      <c r="AL1851" s="31"/>
      <c r="AM1851" s="31"/>
      <c r="AN1851" s="31"/>
      <c r="AO1851" s="31"/>
      <c r="AP1851" s="31"/>
      <c r="AQ1851" s="31"/>
      <c r="AR1851" s="31"/>
      <c r="AS1851" s="31"/>
      <c r="AT1851" s="31"/>
      <c r="AU1851" s="31"/>
      <c r="AV1851" s="31"/>
      <c r="AW1851" s="31"/>
      <c r="AX1851" s="31"/>
      <c r="AY1851" s="31"/>
      <c r="AZ1851" s="31"/>
      <c r="BA1851" s="31"/>
    </row>
    <row r="1852" spans="1:53" s="21" customFormat="1" ht="20.100000000000001" customHeight="1" x14ac:dyDescent="0.2">
      <c r="A1852" s="27" t="s">
        <v>109</v>
      </c>
      <c r="B1852" s="28" t="s">
        <v>244</v>
      </c>
      <c r="C1852" s="27" t="s">
        <v>337</v>
      </c>
      <c r="D1852" s="27" t="s">
        <v>1883</v>
      </c>
      <c r="E1852" s="27" t="s">
        <v>7</v>
      </c>
      <c r="F1852" s="27" t="s">
        <v>6507</v>
      </c>
      <c r="G1852" s="27" t="s">
        <v>6606</v>
      </c>
      <c r="H1852" s="27" t="s">
        <v>6607</v>
      </c>
      <c r="I1852" s="29">
        <v>38000</v>
      </c>
      <c r="J1852" s="27" t="s">
        <v>6514</v>
      </c>
      <c r="K1852" s="27" t="s">
        <v>11515</v>
      </c>
      <c r="L1852" s="27" t="s">
        <v>6579</v>
      </c>
      <c r="M1852" s="30">
        <v>43123</v>
      </c>
      <c r="N1852" s="27" t="s">
        <v>12095</v>
      </c>
      <c r="O1852" s="23">
        <v>0</v>
      </c>
      <c r="P1852" s="23">
        <v>250336.62</v>
      </c>
      <c r="Q1852" s="23">
        <v>0</v>
      </c>
      <c r="R1852" s="24">
        <v>0</v>
      </c>
      <c r="S1852" s="25">
        <v>0</v>
      </c>
      <c r="T1852" s="34" t="s">
        <v>12065</v>
      </c>
      <c r="U1852" s="22" t="str">
        <f>IFERROR(VLOOKUP(B1852,[1]Planilha1!$A$1:$B$34,2,FALSE),"Liberado")</f>
        <v>Liberado</v>
      </c>
      <c r="V1852" s="31"/>
      <c r="W1852" s="31"/>
      <c r="X1852" s="31"/>
      <c r="Y1852" s="31"/>
      <c r="Z1852" s="31"/>
      <c r="AA1852" s="31"/>
      <c r="AB1852" s="31"/>
      <c r="AC1852" s="31"/>
      <c r="AD1852" s="31"/>
      <c r="AE1852" s="31"/>
      <c r="AF1852" s="31"/>
      <c r="AG1852" s="31"/>
      <c r="AH1852" s="31"/>
      <c r="AI1852" s="31"/>
      <c r="AJ1852" s="31"/>
      <c r="AK1852" s="31"/>
      <c r="AL1852" s="31"/>
      <c r="AM1852" s="31"/>
      <c r="AN1852" s="31"/>
      <c r="AO1852" s="31"/>
      <c r="AP1852" s="31"/>
      <c r="AQ1852" s="31"/>
      <c r="AR1852" s="31"/>
      <c r="AS1852" s="31"/>
      <c r="AT1852" s="31"/>
      <c r="AU1852" s="31"/>
      <c r="AV1852" s="31"/>
      <c r="AW1852" s="31"/>
      <c r="AX1852" s="31"/>
      <c r="AY1852" s="31"/>
      <c r="AZ1852" s="31"/>
      <c r="BA1852" s="31"/>
    </row>
    <row r="1853" spans="1:53" s="21" customFormat="1" ht="20.100000000000001" customHeight="1" x14ac:dyDescent="0.2">
      <c r="A1853" s="27" t="s">
        <v>109</v>
      </c>
      <c r="B1853" s="28" t="s">
        <v>244</v>
      </c>
      <c r="C1853" s="27" t="s">
        <v>318</v>
      </c>
      <c r="D1853" s="27" t="s">
        <v>1888</v>
      </c>
      <c r="E1853" s="27" t="s">
        <v>7</v>
      </c>
      <c r="F1853" s="27" t="s">
        <v>6507</v>
      </c>
      <c r="G1853" s="27" t="s">
        <v>6614</v>
      </c>
      <c r="H1853" s="27" t="s">
        <v>6615</v>
      </c>
      <c r="I1853" s="29">
        <v>36000</v>
      </c>
      <c r="J1853" s="27" t="s">
        <v>6514</v>
      </c>
      <c r="K1853" s="27" t="s">
        <v>11522</v>
      </c>
      <c r="L1853" s="27" t="s">
        <v>6579</v>
      </c>
      <c r="M1853" s="30">
        <v>43185</v>
      </c>
      <c r="N1853" s="27" t="s">
        <v>11523</v>
      </c>
      <c r="O1853" s="23">
        <v>0</v>
      </c>
      <c r="P1853" s="23">
        <v>105685.45</v>
      </c>
      <c r="Q1853" s="23">
        <v>0</v>
      </c>
      <c r="R1853" s="24">
        <v>0</v>
      </c>
      <c r="S1853" s="25">
        <v>0</v>
      </c>
      <c r="T1853" s="32"/>
      <c r="U1853" s="22" t="str">
        <f>IFERROR(VLOOKUP(B1853,[1]Planilha1!$A$1:$B$34,2,FALSE),"Liberado")</f>
        <v>Liberado</v>
      </c>
      <c r="V1853" s="31"/>
      <c r="W1853" s="31"/>
      <c r="X1853" s="31"/>
      <c r="Y1853" s="31"/>
      <c r="Z1853" s="31"/>
      <c r="AA1853" s="31"/>
      <c r="AB1853" s="31"/>
      <c r="AC1853" s="31"/>
      <c r="AD1853" s="31"/>
      <c r="AE1853" s="31"/>
      <c r="AF1853" s="31"/>
      <c r="AG1853" s="31"/>
      <c r="AH1853" s="31"/>
      <c r="AI1853" s="31"/>
      <c r="AJ1853" s="31"/>
      <c r="AK1853" s="31"/>
      <c r="AL1853" s="31"/>
      <c r="AM1853" s="31"/>
      <c r="AN1853" s="31"/>
      <c r="AO1853" s="31"/>
      <c r="AP1853" s="31"/>
      <c r="AQ1853" s="31"/>
      <c r="AR1853" s="31"/>
      <c r="AS1853" s="31"/>
      <c r="AT1853" s="31"/>
      <c r="AU1853" s="31"/>
      <c r="AV1853" s="31"/>
      <c r="AW1853" s="31"/>
      <c r="AX1853" s="31"/>
      <c r="AY1853" s="31"/>
      <c r="AZ1853" s="31"/>
      <c r="BA1853" s="31"/>
    </row>
    <row r="1854" spans="1:53" s="21" customFormat="1" ht="20.100000000000001" customHeight="1" x14ac:dyDescent="0.2">
      <c r="A1854" s="27" t="s">
        <v>109</v>
      </c>
      <c r="B1854" s="28" t="s">
        <v>244</v>
      </c>
      <c r="C1854" s="27" t="s">
        <v>1311</v>
      </c>
      <c r="D1854" s="27" t="s">
        <v>1904</v>
      </c>
      <c r="E1854" s="27" t="s">
        <v>7</v>
      </c>
      <c r="F1854" s="27" t="s">
        <v>6507</v>
      </c>
      <c r="G1854" s="27" t="s">
        <v>6639</v>
      </c>
      <c r="H1854" s="27" t="s">
        <v>6640</v>
      </c>
      <c r="I1854" s="29">
        <v>40000</v>
      </c>
      <c r="J1854" s="27" t="s">
        <v>6514</v>
      </c>
      <c r="K1854" s="27" t="s">
        <v>11555</v>
      </c>
      <c r="L1854" s="27" t="s">
        <v>11556</v>
      </c>
      <c r="M1854" s="30" t="s">
        <v>6531</v>
      </c>
      <c r="N1854" s="27" t="s">
        <v>11557</v>
      </c>
      <c r="O1854" s="23">
        <v>0</v>
      </c>
      <c r="P1854" s="23">
        <v>11953.82</v>
      </c>
      <c r="Q1854" s="23">
        <v>0</v>
      </c>
      <c r="R1854" s="24">
        <v>0</v>
      </c>
      <c r="S1854" s="25">
        <v>0</v>
      </c>
      <c r="T1854" s="34" t="s">
        <v>12065</v>
      </c>
      <c r="U1854" s="22" t="str">
        <f>IFERROR(VLOOKUP(B1854,[1]Planilha1!$A$1:$B$34,2,FALSE),"Liberado")</f>
        <v>Liberado</v>
      </c>
      <c r="V1854" s="31"/>
      <c r="W1854" s="31"/>
      <c r="X1854" s="31"/>
      <c r="Y1854" s="31"/>
      <c r="Z1854" s="31"/>
      <c r="AA1854" s="31"/>
      <c r="AB1854" s="31"/>
      <c r="AC1854" s="31"/>
      <c r="AD1854" s="31"/>
      <c r="AE1854" s="31"/>
      <c r="AF1854" s="31"/>
      <c r="AG1854" s="31"/>
      <c r="AH1854" s="31"/>
      <c r="AI1854" s="31"/>
      <c r="AJ1854" s="31"/>
      <c r="AK1854" s="31"/>
      <c r="AL1854" s="31"/>
      <c r="AM1854" s="31"/>
      <c r="AN1854" s="31"/>
      <c r="AO1854" s="31"/>
      <c r="AP1854" s="31"/>
      <c r="AQ1854" s="31"/>
      <c r="AR1854" s="31"/>
      <c r="AS1854" s="31"/>
      <c r="AT1854" s="31"/>
      <c r="AU1854" s="31"/>
      <c r="AV1854" s="31"/>
      <c r="AW1854" s="31"/>
      <c r="AX1854" s="31"/>
      <c r="AY1854" s="31"/>
      <c r="AZ1854" s="31"/>
      <c r="BA1854" s="31"/>
    </row>
    <row r="1855" spans="1:53" s="21" customFormat="1" ht="20.100000000000001" customHeight="1" x14ac:dyDescent="0.2">
      <c r="A1855" s="27" t="s">
        <v>109</v>
      </c>
      <c r="B1855" s="28" t="s">
        <v>244</v>
      </c>
      <c r="C1855" s="27" t="s">
        <v>1311</v>
      </c>
      <c r="D1855" s="27" t="s">
        <v>1910</v>
      </c>
      <c r="E1855" s="27" t="s">
        <v>7</v>
      </c>
      <c r="F1855" s="27" t="s">
        <v>6507</v>
      </c>
      <c r="G1855" s="27" t="s">
        <v>6651</v>
      </c>
      <c r="H1855" s="27" t="s">
        <v>6552</v>
      </c>
      <c r="I1855" s="29">
        <v>40000</v>
      </c>
      <c r="J1855" s="27" t="s">
        <v>6514</v>
      </c>
      <c r="K1855" s="27" t="s">
        <v>11566</v>
      </c>
      <c r="L1855" s="27" t="s">
        <v>6585</v>
      </c>
      <c r="M1855" s="30">
        <v>43160</v>
      </c>
      <c r="N1855" s="27" t="s">
        <v>11567</v>
      </c>
      <c r="O1855" s="23">
        <v>0</v>
      </c>
      <c r="P1855" s="23">
        <v>212875.92</v>
      </c>
      <c r="Q1855" s="23">
        <v>0</v>
      </c>
      <c r="R1855" s="24">
        <v>0</v>
      </c>
      <c r="S1855" s="25">
        <v>0</v>
      </c>
      <c r="T1855" s="34" t="s">
        <v>12065</v>
      </c>
      <c r="U1855" s="22" t="str">
        <f>IFERROR(VLOOKUP(B1855,[1]Planilha1!$A$1:$B$34,2,FALSE),"Liberado")</f>
        <v>Liberado</v>
      </c>
      <c r="V1855" s="31"/>
      <c r="W1855" s="31"/>
      <c r="X1855" s="31"/>
      <c r="Y1855" s="31"/>
      <c r="Z1855" s="31"/>
      <c r="AA1855" s="31"/>
      <c r="AB1855" s="31"/>
      <c r="AC1855" s="31"/>
      <c r="AD1855" s="31"/>
      <c r="AE1855" s="31"/>
      <c r="AF1855" s="31"/>
      <c r="AG1855" s="31"/>
      <c r="AH1855" s="31"/>
      <c r="AI1855" s="31"/>
      <c r="AJ1855" s="31"/>
      <c r="AK1855" s="31"/>
      <c r="AL1855" s="31"/>
      <c r="AM1855" s="31"/>
      <c r="AN1855" s="31"/>
      <c r="AO1855" s="31"/>
      <c r="AP1855" s="31"/>
      <c r="AQ1855" s="31"/>
      <c r="AR1855" s="31"/>
      <c r="AS1855" s="31"/>
      <c r="AT1855" s="31"/>
      <c r="AU1855" s="31"/>
      <c r="AV1855" s="31"/>
      <c r="AW1855" s="31"/>
      <c r="AX1855" s="31"/>
      <c r="AY1855" s="31"/>
      <c r="AZ1855" s="31"/>
      <c r="BA1855" s="31"/>
    </row>
    <row r="1856" spans="1:53" s="21" customFormat="1" ht="20.100000000000001" customHeight="1" x14ac:dyDescent="0.2">
      <c r="A1856" s="27" t="s">
        <v>109</v>
      </c>
      <c r="B1856" s="28" t="s">
        <v>244</v>
      </c>
      <c r="C1856" s="27" t="s">
        <v>815</v>
      </c>
      <c r="D1856" s="27" t="s">
        <v>1912</v>
      </c>
      <c r="E1856" s="27" t="s">
        <v>7</v>
      </c>
      <c r="F1856" s="27" t="s">
        <v>6507</v>
      </c>
      <c r="G1856" s="27" t="s">
        <v>6654</v>
      </c>
      <c r="H1856" s="27" t="s">
        <v>6655</v>
      </c>
      <c r="I1856" s="29">
        <v>60000</v>
      </c>
      <c r="J1856" s="27" t="s">
        <v>6514</v>
      </c>
      <c r="K1856" s="27" t="s">
        <v>11569</v>
      </c>
      <c r="L1856" s="27" t="s">
        <v>6585</v>
      </c>
      <c r="M1856" s="30" t="s">
        <v>6531</v>
      </c>
      <c r="N1856" s="27" t="s">
        <v>11570</v>
      </c>
      <c r="O1856" s="23">
        <v>0</v>
      </c>
      <c r="P1856" s="23">
        <v>311968.15000000002</v>
      </c>
      <c r="Q1856" s="23">
        <v>0</v>
      </c>
      <c r="R1856" s="24">
        <v>0</v>
      </c>
      <c r="S1856" s="25">
        <v>0</v>
      </c>
      <c r="T1856" s="32"/>
      <c r="U1856" s="22" t="str">
        <f>IFERROR(VLOOKUP(B1856,[1]Planilha1!$A$1:$B$34,2,FALSE),"Liberado")</f>
        <v>Liberado</v>
      </c>
      <c r="V1856" s="31"/>
      <c r="W1856" s="31"/>
      <c r="X1856" s="31"/>
      <c r="Y1856" s="31"/>
      <c r="Z1856" s="31"/>
      <c r="AA1856" s="31"/>
      <c r="AB1856" s="31"/>
      <c r="AC1856" s="31"/>
      <c r="AD1856" s="31"/>
      <c r="AE1856" s="31"/>
      <c r="AF1856" s="31"/>
      <c r="AG1856" s="31"/>
      <c r="AH1856" s="31"/>
      <c r="AI1856" s="31"/>
      <c r="AJ1856" s="31"/>
      <c r="AK1856" s="31"/>
      <c r="AL1856" s="31"/>
      <c r="AM1856" s="31"/>
      <c r="AN1856" s="31"/>
      <c r="AO1856" s="31"/>
      <c r="AP1856" s="31"/>
      <c r="AQ1856" s="31"/>
      <c r="AR1856" s="31"/>
      <c r="AS1856" s="31"/>
      <c r="AT1856" s="31"/>
      <c r="AU1856" s="31"/>
      <c r="AV1856" s="31"/>
      <c r="AW1856" s="31"/>
      <c r="AX1856" s="31"/>
      <c r="AY1856" s="31"/>
      <c r="AZ1856" s="31"/>
      <c r="BA1856" s="31"/>
    </row>
    <row r="1857" spans="1:53" s="21" customFormat="1" ht="20.100000000000001" customHeight="1" x14ac:dyDescent="0.2">
      <c r="A1857" s="27" t="s">
        <v>109</v>
      </c>
      <c r="B1857" s="28" t="s">
        <v>244</v>
      </c>
      <c r="C1857" s="27" t="s">
        <v>1914</v>
      </c>
      <c r="D1857" s="27" t="s">
        <v>1915</v>
      </c>
      <c r="E1857" s="27" t="s">
        <v>7</v>
      </c>
      <c r="F1857" s="27" t="s">
        <v>6507</v>
      </c>
      <c r="G1857" s="27" t="s">
        <v>11572</v>
      </c>
      <c r="H1857" s="27" t="s">
        <v>6658</v>
      </c>
      <c r="I1857" s="29">
        <v>500000</v>
      </c>
      <c r="J1857" s="27" t="s">
        <v>6514</v>
      </c>
      <c r="K1857" s="27" t="s">
        <v>11573</v>
      </c>
      <c r="L1857" s="27" t="s">
        <v>6585</v>
      </c>
      <c r="M1857" s="30">
        <v>42929</v>
      </c>
      <c r="N1857" s="27" t="s">
        <v>11574</v>
      </c>
      <c r="O1857" s="23">
        <v>0</v>
      </c>
      <c r="P1857" s="23">
        <v>196067.84</v>
      </c>
      <c r="Q1857" s="23">
        <v>0</v>
      </c>
      <c r="R1857" s="24">
        <v>0</v>
      </c>
      <c r="S1857" s="25">
        <v>0</v>
      </c>
      <c r="T1857" s="34" t="s">
        <v>12065</v>
      </c>
      <c r="U1857" s="22" t="str">
        <f>IFERROR(VLOOKUP(B1857,[1]Planilha1!$A$1:$B$34,2,FALSE),"Liberado")</f>
        <v>Liberado</v>
      </c>
      <c r="V1857" s="31"/>
      <c r="W1857" s="31"/>
      <c r="X1857" s="31"/>
      <c r="Y1857" s="31"/>
      <c r="Z1857" s="31"/>
      <c r="AA1857" s="31"/>
      <c r="AB1857" s="31"/>
      <c r="AC1857" s="31"/>
      <c r="AD1857" s="31"/>
      <c r="AE1857" s="31"/>
      <c r="AF1857" s="31"/>
      <c r="AG1857" s="31"/>
      <c r="AH1857" s="31"/>
      <c r="AI1857" s="31"/>
      <c r="AJ1857" s="31"/>
      <c r="AK1857" s="31"/>
      <c r="AL1857" s="31"/>
      <c r="AM1857" s="31"/>
      <c r="AN1857" s="31"/>
      <c r="AO1857" s="31"/>
      <c r="AP1857" s="31"/>
      <c r="AQ1857" s="31"/>
      <c r="AR1857" s="31"/>
      <c r="AS1857" s="31"/>
      <c r="AT1857" s="31"/>
      <c r="AU1857" s="31"/>
      <c r="AV1857" s="31"/>
      <c r="AW1857" s="31"/>
      <c r="AX1857" s="31"/>
      <c r="AY1857" s="31"/>
      <c r="AZ1857" s="31"/>
      <c r="BA1857" s="31"/>
    </row>
    <row r="1858" spans="1:53" s="21" customFormat="1" ht="20.100000000000001" customHeight="1" x14ac:dyDescent="0.2">
      <c r="A1858" s="27" t="s">
        <v>109</v>
      </c>
      <c r="B1858" s="28" t="s">
        <v>244</v>
      </c>
      <c r="C1858" s="27" t="s">
        <v>1288</v>
      </c>
      <c r="D1858" s="27" t="s">
        <v>1933</v>
      </c>
      <c r="E1858" s="27" t="s">
        <v>11130</v>
      </c>
      <c r="F1858" s="27" t="s">
        <v>5349</v>
      </c>
      <c r="G1858" s="27" t="s">
        <v>6713</v>
      </c>
      <c r="H1858" s="27" t="s">
        <v>6688</v>
      </c>
      <c r="I1858" s="29">
        <v>0</v>
      </c>
      <c r="J1858" s="27" t="s">
        <v>6520</v>
      </c>
      <c r="K1858" s="27" t="s">
        <v>11357</v>
      </c>
      <c r="L1858" s="27" t="s">
        <v>2930</v>
      </c>
      <c r="M1858" s="30" t="s">
        <v>6531</v>
      </c>
      <c r="N1858" s="27" t="s">
        <v>6689</v>
      </c>
      <c r="O1858" s="23">
        <v>0</v>
      </c>
      <c r="P1858" s="23">
        <v>0</v>
      </c>
      <c r="Q1858" s="23">
        <v>0</v>
      </c>
      <c r="R1858" s="24">
        <v>0</v>
      </c>
      <c r="S1858" s="25">
        <v>0</v>
      </c>
      <c r="T1858" s="32"/>
      <c r="U1858" s="22" t="str">
        <f>IFERROR(VLOOKUP(B1858,[1]Planilha1!$A$1:$B$34,2,FALSE),"Liberado")</f>
        <v>Liberado</v>
      </c>
      <c r="V1858" s="31"/>
      <c r="W1858" s="31"/>
      <c r="X1858" s="31"/>
      <c r="Y1858" s="31"/>
      <c r="Z1858" s="31"/>
      <c r="AA1858" s="31"/>
      <c r="AB1858" s="31"/>
      <c r="AC1858" s="31"/>
      <c r="AD1858" s="31"/>
      <c r="AE1858" s="31"/>
      <c r="AF1858" s="31"/>
      <c r="AG1858" s="31"/>
      <c r="AH1858" s="31"/>
      <c r="AI1858" s="31"/>
      <c r="AJ1858" s="31"/>
      <c r="AK1858" s="31"/>
      <c r="AL1858" s="31"/>
      <c r="AM1858" s="31"/>
      <c r="AN1858" s="31"/>
      <c r="AO1858" s="31"/>
      <c r="AP1858" s="31"/>
      <c r="AQ1858" s="31"/>
      <c r="AR1858" s="31"/>
      <c r="AS1858" s="31"/>
      <c r="AT1858" s="31"/>
      <c r="AU1858" s="31"/>
      <c r="AV1858" s="31"/>
      <c r="AW1858" s="31"/>
      <c r="AX1858" s="31"/>
      <c r="AY1858" s="31"/>
      <c r="AZ1858" s="31"/>
      <c r="BA1858" s="31"/>
    </row>
    <row r="1859" spans="1:53" s="21" customFormat="1" ht="20.100000000000001" customHeight="1" x14ac:dyDescent="0.2">
      <c r="A1859" s="27" t="s">
        <v>109</v>
      </c>
      <c r="B1859" s="28" t="s">
        <v>244</v>
      </c>
      <c r="C1859" s="27" t="s">
        <v>796</v>
      </c>
      <c r="D1859" s="27" t="s">
        <v>1933</v>
      </c>
      <c r="E1859" s="27" t="s">
        <v>11130</v>
      </c>
      <c r="F1859" s="27" t="s">
        <v>5349</v>
      </c>
      <c r="G1859" s="27" t="s">
        <v>6730</v>
      </c>
      <c r="H1859" s="27" t="s">
        <v>6688</v>
      </c>
      <c r="I1859" s="29">
        <v>0</v>
      </c>
      <c r="J1859" s="27" t="s">
        <v>6520</v>
      </c>
      <c r="K1859" s="27" t="s">
        <v>11357</v>
      </c>
      <c r="L1859" s="27" t="s">
        <v>6731</v>
      </c>
      <c r="M1859" s="30" t="s">
        <v>6531</v>
      </c>
      <c r="N1859" s="27" t="s">
        <v>6732</v>
      </c>
      <c r="O1859" s="23">
        <v>0</v>
      </c>
      <c r="P1859" s="23">
        <v>0</v>
      </c>
      <c r="Q1859" s="23">
        <v>0</v>
      </c>
      <c r="R1859" s="24">
        <v>0</v>
      </c>
      <c r="S1859" s="25">
        <v>0</v>
      </c>
      <c r="T1859" s="32"/>
      <c r="U1859" s="22" t="str">
        <f>IFERROR(VLOOKUP(B1859,[1]Planilha1!$A$1:$B$34,2,FALSE),"Liberado")</f>
        <v>Liberado</v>
      </c>
      <c r="V1859" s="31"/>
      <c r="W1859" s="31"/>
      <c r="X1859" s="31"/>
      <c r="Y1859" s="31"/>
      <c r="Z1859" s="31"/>
      <c r="AA1859" s="31"/>
      <c r="AB1859" s="31"/>
      <c r="AC1859" s="31"/>
      <c r="AD1859" s="31"/>
      <c r="AE1859" s="31"/>
      <c r="AF1859" s="31"/>
      <c r="AG1859" s="31"/>
      <c r="AH1859" s="31"/>
      <c r="AI1859" s="31"/>
      <c r="AJ1859" s="31"/>
      <c r="AK1859" s="31"/>
      <c r="AL1859" s="31"/>
      <c r="AM1859" s="31"/>
      <c r="AN1859" s="31"/>
      <c r="AO1859" s="31"/>
      <c r="AP1859" s="31"/>
      <c r="AQ1859" s="31"/>
      <c r="AR1859" s="31"/>
      <c r="AS1859" s="31"/>
      <c r="AT1859" s="31"/>
      <c r="AU1859" s="31"/>
      <c r="AV1859" s="31"/>
      <c r="AW1859" s="31"/>
      <c r="AX1859" s="31"/>
      <c r="AY1859" s="31"/>
      <c r="AZ1859" s="31"/>
      <c r="BA1859" s="31"/>
    </row>
    <row r="1860" spans="1:53" s="21" customFormat="1" ht="20.100000000000001" customHeight="1" x14ac:dyDescent="0.2">
      <c r="A1860" s="27" t="s">
        <v>109</v>
      </c>
      <c r="B1860" s="28" t="s">
        <v>244</v>
      </c>
      <c r="C1860" s="27" t="s">
        <v>751</v>
      </c>
      <c r="D1860" s="27" t="s">
        <v>1933</v>
      </c>
      <c r="E1860" s="27" t="s">
        <v>11130</v>
      </c>
      <c r="F1860" s="27" t="s">
        <v>5349</v>
      </c>
      <c r="G1860" s="27" t="s">
        <v>6733</v>
      </c>
      <c r="H1860" s="27" t="s">
        <v>6688</v>
      </c>
      <c r="I1860" s="29">
        <v>0</v>
      </c>
      <c r="J1860" s="27" t="s">
        <v>6520</v>
      </c>
      <c r="K1860" s="27" t="s">
        <v>11357</v>
      </c>
      <c r="L1860" s="27" t="s">
        <v>2930</v>
      </c>
      <c r="M1860" s="30" t="s">
        <v>6531</v>
      </c>
      <c r="N1860" s="27" t="s">
        <v>6689</v>
      </c>
      <c r="O1860" s="23">
        <v>0</v>
      </c>
      <c r="P1860" s="23">
        <v>0</v>
      </c>
      <c r="Q1860" s="23">
        <v>0</v>
      </c>
      <c r="R1860" s="24">
        <v>0</v>
      </c>
      <c r="S1860" s="25">
        <v>0</v>
      </c>
      <c r="T1860" s="32"/>
      <c r="U1860" s="22" t="str">
        <f>IFERROR(VLOOKUP(B1860,[1]Planilha1!$A$1:$B$34,2,FALSE),"Liberado")</f>
        <v>Liberado</v>
      </c>
      <c r="V1860" s="31"/>
      <c r="W1860" s="31"/>
      <c r="X1860" s="31"/>
      <c r="Y1860" s="31"/>
      <c r="Z1860" s="31"/>
      <c r="AA1860" s="31"/>
      <c r="AB1860" s="31"/>
      <c r="AC1860" s="31"/>
      <c r="AD1860" s="31"/>
      <c r="AE1860" s="31"/>
      <c r="AF1860" s="31"/>
      <c r="AG1860" s="31"/>
      <c r="AH1860" s="31"/>
      <c r="AI1860" s="31"/>
      <c r="AJ1860" s="31"/>
      <c r="AK1860" s="31"/>
      <c r="AL1860" s="31"/>
      <c r="AM1860" s="31"/>
      <c r="AN1860" s="31"/>
      <c r="AO1860" s="31"/>
      <c r="AP1860" s="31"/>
      <c r="AQ1860" s="31"/>
      <c r="AR1860" s="31"/>
      <c r="AS1860" s="31"/>
      <c r="AT1860" s="31"/>
      <c r="AU1860" s="31"/>
      <c r="AV1860" s="31"/>
      <c r="AW1860" s="31"/>
      <c r="AX1860" s="31"/>
      <c r="AY1860" s="31"/>
      <c r="AZ1860" s="31"/>
      <c r="BA1860" s="31"/>
    </row>
    <row r="1861" spans="1:53" s="21" customFormat="1" ht="20.100000000000001" customHeight="1" x14ac:dyDescent="0.2">
      <c r="A1861" s="27" t="s">
        <v>109</v>
      </c>
      <c r="B1861" s="28" t="s">
        <v>244</v>
      </c>
      <c r="C1861" s="27" t="s">
        <v>1850</v>
      </c>
      <c r="D1861" s="27" t="s">
        <v>1946</v>
      </c>
      <c r="E1861" s="27" t="s">
        <v>7</v>
      </c>
      <c r="F1861" s="27" t="s">
        <v>6507</v>
      </c>
      <c r="G1861" s="27" t="s">
        <v>6734</v>
      </c>
      <c r="H1861" s="27" t="s">
        <v>6735</v>
      </c>
      <c r="I1861" s="29">
        <v>40000</v>
      </c>
      <c r="J1861" s="27" t="s">
        <v>6514</v>
      </c>
      <c r="K1861" s="27" t="s">
        <v>11627</v>
      </c>
      <c r="L1861" s="27" t="s">
        <v>11556</v>
      </c>
      <c r="M1861" s="30">
        <v>42823</v>
      </c>
      <c r="N1861" s="27" t="s">
        <v>11628</v>
      </c>
      <c r="O1861" s="23">
        <v>0</v>
      </c>
      <c r="P1861" s="23">
        <v>81450.31</v>
      </c>
      <c r="Q1861" s="23">
        <v>0</v>
      </c>
      <c r="R1861" s="24">
        <v>0</v>
      </c>
      <c r="S1861" s="25">
        <v>0</v>
      </c>
      <c r="T1861" s="34" t="s">
        <v>12065</v>
      </c>
      <c r="U1861" s="22" t="str">
        <f>IFERROR(VLOOKUP(B1861,[1]Planilha1!$A$1:$B$34,2,FALSE),"Liberado")</f>
        <v>Liberado</v>
      </c>
      <c r="V1861" s="31"/>
      <c r="W1861" s="31"/>
      <c r="X1861" s="31"/>
      <c r="Y1861" s="31"/>
      <c r="Z1861" s="31"/>
      <c r="AA1861" s="31"/>
      <c r="AB1861" s="31"/>
      <c r="AC1861" s="31"/>
      <c r="AD1861" s="31"/>
      <c r="AE1861" s="31"/>
      <c r="AF1861" s="31"/>
      <c r="AG1861" s="31"/>
      <c r="AH1861" s="31"/>
      <c r="AI1861" s="31"/>
      <c r="AJ1861" s="31"/>
      <c r="AK1861" s="31"/>
      <c r="AL1861" s="31"/>
      <c r="AM1861" s="31"/>
      <c r="AN1861" s="31"/>
      <c r="AO1861" s="31"/>
      <c r="AP1861" s="31"/>
      <c r="AQ1861" s="31"/>
      <c r="AR1861" s="31"/>
      <c r="AS1861" s="31"/>
      <c r="AT1861" s="31"/>
      <c r="AU1861" s="31"/>
      <c r="AV1861" s="31"/>
      <c r="AW1861" s="31"/>
      <c r="AX1861" s="31"/>
      <c r="AY1861" s="31"/>
      <c r="AZ1861" s="31"/>
      <c r="BA1861" s="31"/>
    </row>
    <row r="1862" spans="1:53" s="21" customFormat="1" ht="20.100000000000001" customHeight="1" x14ac:dyDescent="0.2">
      <c r="A1862" s="27" t="s">
        <v>109</v>
      </c>
      <c r="B1862" s="28" t="s">
        <v>244</v>
      </c>
      <c r="C1862" s="27" t="s">
        <v>751</v>
      </c>
      <c r="D1862" s="27" t="s">
        <v>1933</v>
      </c>
      <c r="E1862" s="27" t="s">
        <v>11130</v>
      </c>
      <c r="F1862" s="27" t="s">
        <v>5349</v>
      </c>
      <c r="G1862" s="27" t="s">
        <v>6740</v>
      </c>
      <c r="H1862" s="27" t="s">
        <v>6688</v>
      </c>
      <c r="I1862" s="29">
        <v>0</v>
      </c>
      <c r="J1862" s="27" t="s">
        <v>6520</v>
      </c>
      <c r="K1862" s="27" t="s">
        <v>11357</v>
      </c>
      <c r="L1862" s="27" t="s">
        <v>2930</v>
      </c>
      <c r="M1862" s="30" t="s">
        <v>6531</v>
      </c>
      <c r="N1862" s="27" t="s">
        <v>6689</v>
      </c>
      <c r="O1862" s="23">
        <v>0</v>
      </c>
      <c r="P1862" s="23">
        <v>0</v>
      </c>
      <c r="Q1862" s="23">
        <v>0</v>
      </c>
      <c r="R1862" s="24">
        <v>0</v>
      </c>
      <c r="S1862" s="25">
        <v>0</v>
      </c>
      <c r="T1862" s="32"/>
      <c r="U1862" s="22" t="str">
        <f>IFERROR(VLOOKUP(B1862,[1]Planilha1!$A$1:$B$34,2,FALSE),"Liberado")</f>
        <v>Liberado</v>
      </c>
      <c r="V1862" s="31"/>
      <c r="W1862" s="31"/>
      <c r="X1862" s="31"/>
      <c r="Y1862" s="31"/>
      <c r="Z1862" s="31"/>
      <c r="AA1862" s="31"/>
      <c r="AB1862" s="31"/>
      <c r="AC1862" s="31"/>
      <c r="AD1862" s="31"/>
      <c r="AE1862" s="31"/>
      <c r="AF1862" s="31"/>
      <c r="AG1862" s="31"/>
      <c r="AH1862" s="31"/>
      <c r="AI1862" s="31"/>
      <c r="AJ1862" s="31"/>
      <c r="AK1862" s="31"/>
      <c r="AL1862" s="31"/>
      <c r="AM1862" s="31"/>
      <c r="AN1862" s="31"/>
      <c r="AO1862" s="31"/>
      <c r="AP1862" s="31"/>
      <c r="AQ1862" s="31"/>
      <c r="AR1862" s="31"/>
      <c r="AS1862" s="31"/>
      <c r="AT1862" s="31"/>
      <c r="AU1862" s="31"/>
      <c r="AV1862" s="31"/>
      <c r="AW1862" s="31"/>
      <c r="AX1862" s="31"/>
      <c r="AY1862" s="31"/>
      <c r="AZ1862" s="31"/>
      <c r="BA1862" s="31"/>
    </row>
    <row r="1863" spans="1:53" s="21" customFormat="1" ht="20.100000000000001" customHeight="1" x14ac:dyDescent="0.2">
      <c r="A1863" s="27" t="s">
        <v>109</v>
      </c>
      <c r="B1863" s="28" t="s">
        <v>244</v>
      </c>
      <c r="C1863" s="27" t="s">
        <v>320</v>
      </c>
      <c r="D1863" s="27" t="s">
        <v>1933</v>
      </c>
      <c r="E1863" s="27" t="s">
        <v>11130</v>
      </c>
      <c r="F1863" s="27" t="s">
        <v>5349</v>
      </c>
      <c r="G1863" s="27" t="s">
        <v>6741</v>
      </c>
      <c r="H1863" s="27" t="s">
        <v>6688</v>
      </c>
      <c r="I1863" s="29">
        <v>0</v>
      </c>
      <c r="J1863" s="27" t="s">
        <v>6520</v>
      </c>
      <c r="K1863" s="27" t="s">
        <v>11357</v>
      </c>
      <c r="L1863" s="27" t="s">
        <v>6731</v>
      </c>
      <c r="M1863" s="30" t="s">
        <v>6531</v>
      </c>
      <c r="N1863" s="27" t="s">
        <v>6732</v>
      </c>
      <c r="O1863" s="23">
        <v>0</v>
      </c>
      <c r="P1863" s="23">
        <v>0</v>
      </c>
      <c r="Q1863" s="23">
        <v>0</v>
      </c>
      <c r="R1863" s="24">
        <v>0</v>
      </c>
      <c r="S1863" s="25">
        <v>0</v>
      </c>
      <c r="T1863" s="32"/>
      <c r="U1863" s="22" t="str">
        <f>IFERROR(VLOOKUP(B1863,[1]Planilha1!$A$1:$B$34,2,FALSE),"Liberado")</f>
        <v>Liberado</v>
      </c>
      <c r="V1863" s="31"/>
      <c r="W1863" s="31"/>
      <c r="X1863" s="31"/>
      <c r="Y1863" s="31"/>
      <c r="Z1863" s="31"/>
      <c r="AA1863" s="31"/>
      <c r="AB1863" s="31"/>
      <c r="AC1863" s="31"/>
      <c r="AD1863" s="31"/>
      <c r="AE1863" s="31"/>
      <c r="AF1863" s="31"/>
      <c r="AG1863" s="31"/>
      <c r="AH1863" s="31"/>
      <c r="AI1863" s="31"/>
      <c r="AJ1863" s="31"/>
      <c r="AK1863" s="31"/>
      <c r="AL1863" s="31"/>
      <c r="AM1863" s="31"/>
      <c r="AN1863" s="31"/>
      <c r="AO1863" s="31"/>
      <c r="AP1863" s="31"/>
      <c r="AQ1863" s="31"/>
      <c r="AR1863" s="31"/>
      <c r="AS1863" s="31"/>
      <c r="AT1863" s="31"/>
      <c r="AU1863" s="31"/>
      <c r="AV1863" s="31"/>
      <c r="AW1863" s="31"/>
      <c r="AX1863" s="31"/>
      <c r="AY1863" s="31"/>
      <c r="AZ1863" s="31"/>
      <c r="BA1863" s="31"/>
    </row>
    <row r="1864" spans="1:53" s="21" customFormat="1" ht="20.100000000000001" customHeight="1" x14ac:dyDescent="0.2">
      <c r="A1864" s="27" t="s">
        <v>109</v>
      </c>
      <c r="B1864" s="28" t="s">
        <v>244</v>
      </c>
      <c r="C1864" s="27" t="s">
        <v>325</v>
      </c>
      <c r="D1864" s="27" t="s">
        <v>1933</v>
      </c>
      <c r="E1864" s="27" t="s">
        <v>11130</v>
      </c>
      <c r="F1864" s="27" t="s">
        <v>5349</v>
      </c>
      <c r="G1864" s="27" t="s">
        <v>6742</v>
      </c>
      <c r="H1864" s="27" t="s">
        <v>6688</v>
      </c>
      <c r="I1864" s="29">
        <v>0</v>
      </c>
      <c r="J1864" s="27" t="s">
        <v>6520</v>
      </c>
      <c r="K1864" s="27" t="s">
        <v>11357</v>
      </c>
      <c r="L1864" s="27" t="s">
        <v>6731</v>
      </c>
      <c r="M1864" s="30" t="s">
        <v>6531</v>
      </c>
      <c r="N1864" s="27" t="s">
        <v>6732</v>
      </c>
      <c r="O1864" s="23">
        <v>0</v>
      </c>
      <c r="P1864" s="23">
        <v>0</v>
      </c>
      <c r="Q1864" s="23">
        <v>0</v>
      </c>
      <c r="R1864" s="24">
        <v>0</v>
      </c>
      <c r="S1864" s="25">
        <v>0</v>
      </c>
      <c r="T1864" s="32"/>
      <c r="U1864" s="22" t="str">
        <f>IFERROR(VLOOKUP(B1864,[1]Planilha1!$A$1:$B$34,2,FALSE),"Liberado")</f>
        <v>Liberado</v>
      </c>
      <c r="V1864" s="31"/>
      <c r="W1864" s="31"/>
      <c r="X1864" s="31"/>
      <c r="Y1864" s="31"/>
      <c r="Z1864" s="31"/>
      <c r="AA1864" s="31"/>
      <c r="AB1864" s="31"/>
      <c r="AC1864" s="31"/>
      <c r="AD1864" s="31"/>
      <c r="AE1864" s="31"/>
      <c r="AF1864" s="31"/>
      <c r="AG1864" s="31"/>
      <c r="AH1864" s="31"/>
      <c r="AI1864" s="31"/>
      <c r="AJ1864" s="31"/>
      <c r="AK1864" s="31"/>
      <c r="AL1864" s="31"/>
      <c r="AM1864" s="31"/>
      <c r="AN1864" s="31"/>
      <c r="AO1864" s="31"/>
      <c r="AP1864" s="31"/>
      <c r="AQ1864" s="31"/>
      <c r="AR1864" s="31"/>
      <c r="AS1864" s="31"/>
      <c r="AT1864" s="31"/>
      <c r="AU1864" s="31"/>
      <c r="AV1864" s="31"/>
      <c r="AW1864" s="31"/>
      <c r="AX1864" s="31"/>
      <c r="AY1864" s="31"/>
      <c r="AZ1864" s="31"/>
      <c r="BA1864" s="31"/>
    </row>
    <row r="1865" spans="1:53" s="21" customFormat="1" ht="20.100000000000001" customHeight="1" x14ac:dyDescent="0.2">
      <c r="A1865" s="27" t="s">
        <v>109</v>
      </c>
      <c r="B1865" s="28" t="s">
        <v>244</v>
      </c>
      <c r="C1865" s="27" t="s">
        <v>556</v>
      </c>
      <c r="D1865" s="27" t="s">
        <v>1933</v>
      </c>
      <c r="E1865" s="27" t="s">
        <v>11130</v>
      </c>
      <c r="F1865" s="27" t="s">
        <v>5349</v>
      </c>
      <c r="G1865" s="27" t="s">
        <v>6743</v>
      </c>
      <c r="H1865" s="27" t="s">
        <v>6688</v>
      </c>
      <c r="I1865" s="29">
        <v>0</v>
      </c>
      <c r="J1865" s="27" t="s">
        <v>6520</v>
      </c>
      <c r="K1865" s="27" t="s">
        <v>11357</v>
      </c>
      <c r="L1865" s="27" t="s">
        <v>6731</v>
      </c>
      <c r="M1865" s="30" t="s">
        <v>6531</v>
      </c>
      <c r="N1865" s="27" t="s">
        <v>6689</v>
      </c>
      <c r="O1865" s="23">
        <v>0</v>
      </c>
      <c r="P1865" s="23">
        <v>0</v>
      </c>
      <c r="Q1865" s="23">
        <v>0</v>
      </c>
      <c r="R1865" s="24">
        <v>0</v>
      </c>
      <c r="S1865" s="25">
        <v>0</v>
      </c>
      <c r="T1865" s="32"/>
      <c r="U1865" s="22" t="str">
        <f>IFERROR(VLOOKUP(B1865,[1]Planilha1!$A$1:$B$34,2,FALSE),"Liberado")</f>
        <v>Liberado</v>
      </c>
      <c r="V1865" s="31"/>
      <c r="W1865" s="31"/>
      <c r="X1865" s="31"/>
      <c r="Y1865" s="31"/>
      <c r="Z1865" s="31"/>
      <c r="AA1865" s="31"/>
      <c r="AB1865" s="31"/>
      <c r="AC1865" s="31"/>
      <c r="AD1865" s="31"/>
      <c r="AE1865" s="31"/>
      <c r="AF1865" s="31"/>
      <c r="AG1865" s="31"/>
      <c r="AH1865" s="31"/>
      <c r="AI1865" s="31"/>
      <c r="AJ1865" s="31"/>
      <c r="AK1865" s="31"/>
      <c r="AL1865" s="31"/>
      <c r="AM1865" s="31"/>
      <c r="AN1865" s="31"/>
      <c r="AO1865" s="31"/>
      <c r="AP1865" s="31"/>
      <c r="AQ1865" s="31"/>
      <c r="AR1865" s="31"/>
      <c r="AS1865" s="31"/>
      <c r="AT1865" s="31"/>
      <c r="AU1865" s="31"/>
      <c r="AV1865" s="31"/>
      <c r="AW1865" s="31"/>
      <c r="AX1865" s="31"/>
      <c r="AY1865" s="31"/>
      <c r="AZ1865" s="31"/>
      <c r="BA1865" s="31"/>
    </row>
    <row r="1866" spans="1:53" s="21" customFormat="1" ht="20.100000000000001" customHeight="1" x14ac:dyDescent="0.2">
      <c r="A1866" s="27" t="s">
        <v>109</v>
      </c>
      <c r="B1866" s="28" t="s">
        <v>244</v>
      </c>
      <c r="C1866" s="27" t="s">
        <v>574</v>
      </c>
      <c r="D1866" s="27" t="s">
        <v>1933</v>
      </c>
      <c r="E1866" s="27" t="s">
        <v>11130</v>
      </c>
      <c r="F1866" s="27" t="s">
        <v>5349</v>
      </c>
      <c r="G1866" s="27" t="s">
        <v>6744</v>
      </c>
      <c r="H1866" s="27" t="s">
        <v>6688</v>
      </c>
      <c r="I1866" s="29">
        <v>0</v>
      </c>
      <c r="J1866" s="27" t="s">
        <v>6520</v>
      </c>
      <c r="K1866" s="27" t="s">
        <v>11357</v>
      </c>
      <c r="L1866" s="27" t="s">
        <v>6731</v>
      </c>
      <c r="M1866" s="30" t="s">
        <v>6531</v>
      </c>
      <c r="N1866" s="27" t="s">
        <v>6732</v>
      </c>
      <c r="O1866" s="23">
        <v>0</v>
      </c>
      <c r="P1866" s="23">
        <v>0</v>
      </c>
      <c r="Q1866" s="23">
        <v>0</v>
      </c>
      <c r="R1866" s="24">
        <v>0</v>
      </c>
      <c r="S1866" s="25">
        <v>0</v>
      </c>
      <c r="T1866" s="32"/>
      <c r="U1866" s="22" t="str">
        <f>IFERROR(VLOOKUP(B1866,[1]Planilha1!$A$1:$B$34,2,FALSE),"Liberado")</f>
        <v>Liberado</v>
      </c>
      <c r="V1866" s="31"/>
      <c r="W1866" s="31"/>
      <c r="X1866" s="31"/>
      <c r="Y1866" s="31"/>
      <c r="Z1866" s="31"/>
      <c r="AA1866" s="31"/>
      <c r="AB1866" s="31"/>
      <c r="AC1866" s="31"/>
      <c r="AD1866" s="31"/>
      <c r="AE1866" s="31"/>
      <c r="AF1866" s="31"/>
      <c r="AG1866" s="31"/>
      <c r="AH1866" s="31"/>
      <c r="AI1866" s="31"/>
      <c r="AJ1866" s="31"/>
      <c r="AK1866" s="31"/>
      <c r="AL1866" s="31"/>
      <c r="AM1866" s="31"/>
      <c r="AN1866" s="31"/>
      <c r="AO1866" s="31"/>
      <c r="AP1866" s="31"/>
      <c r="AQ1866" s="31"/>
      <c r="AR1866" s="31"/>
      <c r="AS1866" s="31"/>
      <c r="AT1866" s="31"/>
      <c r="AU1866" s="31"/>
      <c r="AV1866" s="31"/>
      <c r="AW1866" s="31"/>
      <c r="AX1866" s="31"/>
      <c r="AY1866" s="31"/>
      <c r="AZ1866" s="31"/>
      <c r="BA1866" s="31"/>
    </row>
    <row r="1867" spans="1:53" s="21" customFormat="1" ht="20.100000000000001" customHeight="1" x14ac:dyDescent="0.2">
      <c r="A1867" s="27" t="s">
        <v>109</v>
      </c>
      <c r="B1867" s="28" t="s">
        <v>244</v>
      </c>
      <c r="C1867" s="27" t="s">
        <v>1364</v>
      </c>
      <c r="D1867" s="27" t="s">
        <v>1933</v>
      </c>
      <c r="E1867" s="27" t="s">
        <v>11130</v>
      </c>
      <c r="F1867" s="27" t="s">
        <v>5349</v>
      </c>
      <c r="G1867" s="27" t="s">
        <v>6745</v>
      </c>
      <c r="H1867" s="27" t="s">
        <v>6688</v>
      </c>
      <c r="I1867" s="29">
        <v>0</v>
      </c>
      <c r="J1867" s="27" t="s">
        <v>6520</v>
      </c>
      <c r="K1867" s="27" t="s">
        <v>11357</v>
      </c>
      <c r="L1867" s="27" t="s">
        <v>3137</v>
      </c>
      <c r="M1867" s="30" t="s">
        <v>6531</v>
      </c>
      <c r="N1867" s="27" t="s">
        <v>6746</v>
      </c>
      <c r="O1867" s="23">
        <v>0</v>
      </c>
      <c r="P1867" s="23">
        <v>0</v>
      </c>
      <c r="Q1867" s="23">
        <v>0</v>
      </c>
      <c r="R1867" s="24">
        <v>0</v>
      </c>
      <c r="S1867" s="25">
        <v>0</v>
      </c>
      <c r="T1867" s="32"/>
      <c r="U1867" s="22" t="str">
        <f>IFERROR(VLOOKUP(B1867,[1]Planilha1!$A$1:$B$34,2,FALSE),"Liberado")</f>
        <v>Liberado</v>
      </c>
      <c r="V1867" s="31"/>
      <c r="W1867" s="31"/>
      <c r="X1867" s="31"/>
      <c r="Y1867" s="31"/>
      <c r="Z1867" s="31"/>
      <c r="AA1867" s="31"/>
      <c r="AB1867" s="31"/>
      <c r="AC1867" s="31"/>
      <c r="AD1867" s="31"/>
      <c r="AE1867" s="31"/>
      <c r="AF1867" s="31"/>
      <c r="AG1867" s="31"/>
      <c r="AH1867" s="31"/>
      <c r="AI1867" s="31"/>
      <c r="AJ1867" s="31"/>
      <c r="AK1867" s="31"/>
      <c r="AL1867" s="31"/>
      <c r="AM1867" s="31"/>
      <c r="AN1867" s="31"/>
      <c r="AO1867" s="31"/>
      <c r="AP1867" s="31"/>
      <c r="AQ1867" s="31"/>
      <c r="AR1867" s="31"/>
      <c r="AS1867" s="31"/>
      <c r="AT1867" s="31"/>
      <c r="AU1867" s="31"/>
      <c r="AV1867" s="31"/>
      <c r="AW1867" s="31"/>
      <c r="AX1867" s="31"/>
      <c r="AY1867" s="31"/>
      <c r="AZ1867" s="31"/>
      <c r="BA1867" s="31"/>
    </row>
    <row r="1868" spans="1:53" s="21" customFormat="1" ht="20.100000000000001" customHeight="1" x14ac:dyDescent="0.2">
      <c r="A1868" s="27" t="s">
        <v>109</v>
      </c>
      <c r="B1868" s="28" t="s">
        <v>244</v>
      </c>
      <c r="C1868" s="27" t="s">
        <v>772</v>
      </c>
      <c r="D1868" s="27" t="s">
        <v>1933</v>
      </c>
      <c r="E1868" s="27" t="s">
        <v>11130</v>
      </c>
      <c r="F1868" s="27" t="s">
        <v>5349</v>
      </c>
      <c r="G1868" s="27" t="s">
        <v>6747</v>
      </c>
      <c r="H1868" s="27" t="s">
        <v>6688</v>
      </c>
      <c r="I1868" s="29">
        <v>0</v>
      </c>
      <c r="J1868" s="27" t="s">
        <v>6520</v>
      </c>
      <c r="K1868" s="27" t="s">
        <v>11357</v>
      </c>
      <c r="L1868" s="27" t="s">
        <v>2930</v>
      </c>
      <c r="M1868" s="30" t="s">
        <v>6531</v>
      </c>
      <c r="N1868" s="27" t="s">
        <v>6689</v>
      </c>
      <c r="O1868" s="23">
        <v>0</v>
      </c>
      <c r="P1868" s="23">
        <v>0</v>
      </c>
      <c r="Q1868" s="23">
        <v>0</v>
      </c>
      <c r="R1868" s="24">
        <v>0</v>
      </c>
      <c r="S1868" s="25">
        <v>0</v>
      </c>
      <c r="T1868" s="32"/>
      <c r="U1868" s="22" t="str">
        <f>IFERROR(VLOOKUP(B1868,[1]Planilha1!$A$1:$B$34,2,FALSE),"Liberado")</f>
        <v>Liberado</v>
      </c>
      <c r="V1868" s="31"/>
      <c r="W1868" s="31"/>
      <c r="X1868" s="31"/>
      <c r="Y1868" s="31"/>
      <c r="Z1868" s="31"/>
      <c r="AA1868" s="31"/>
      <c r="AB1868" s="31"/>
      <c r="AC1868" s="31"/>
      <c r="AD1868" s="31"/>
      <c r="AE1868" s="31"/>
      <c r="AF1868" s="31"/>
      <c r="AG1868" s="31"/>
      <c r="AH1868" s="31"/>
      <c r="AI1868" s="31"/>
      <c r="AJ1868" s="31"/>
      <c r="AK1868" s="31"/>
      <c r="AL1868" s="31"/>
      <c r="AM1868" s="31"/>
      <c r="AN1868" s="31"/>
      <c r="AO1868" s="31"/>
      <c r="AP1868" s="31"/>
      <c r="AQ1868" s="31"/>
      <c r="AR1868" s="31"/>
      <c r="AS1868" s="31"/>
      <c r="AT1868" s="31"/>
      <c r="AU1868" s="31"/>
      <c r="AV1868" s="31"/>
      <c r="AW1868" s="31"/>
      <c r="AX1868" s="31"/>
      <c r="AY1868" s="31"/>
      <c r="AZ1868" s="31"/>
      <c r="BA1868" s="31"/>
    </row>
    <row r="1869" spans="1:53" s="21" customFormat="1" ht="20.100000000000001" customHeight="1" x14ac:dyDescent="0.2">
      <c r="A1869" s="27" t="s">
        <v>109</v>
      </c>
      <c r="B1869" s="28" t="s">
        <v>244</v>
      </c>
      <c r="C1869" s="27" t="s">
        <v>718</v>
      </c>
      <c r="D1869" s="27" t="s">
        <v>1933</v>
      </c>
      <c r="E1869" s="27" t="s">
        <v>11130</v>
      </c>
      <c r="F1869" s="27" t="s">
        <v>5349</v>
      </c>
      <c r="G1869" s="27" t="s">
        <v>6760</v>
      </c>
      <c r="H1869" s="27" t="s">
        <v>6688</v>
      </c>
      <c r="I1869" s="29">
        <v>0</v>
      </c>
      <c r="J1869" s="27" t="s">
        <v>6520</v>
      </c>
      <c r="K1869" s="27" t="s">
        <v>11357</v>
      </c>
      <c r="L1869" s="27" t="s">
        <v>6731</v>
      </c>
      <c r="M1869" s="30" t="s">
        <v>6531</v>
      </c>
      <c r="N1869" s="27" t="s">
        <v>6732</v>
      </c>
      <c r="O1869" s="23">
        <v>0</v>
      </c>
      <c r="P1869" s="23">
        <v>0</v>
      </c>
      <c r="Q1869" s="23">
        <v>0</v>
      </c>
      <c r="R1869" s="24">
        <v>0</v>
      </c>
      <c r="S1869" s="25">
        <v>0</v>
      </c>
      <c r="T1869" s="32"/>
      <c r="U1869" s="22" t="str">
        <f>IFERROR(VLOOKUP(B1869,[1]Planilha1!$A$1:$B$34,2,FALSE),"Liberado")</f>
        <v>Liberado</v>
      </c>
      <c r="V1869" s="31"/>
      <c r="W1869" s="31"/>
      <c r="X1869" s="31"/>
      <c r="Y1869" s="31"/>
      <c r="Z1869" s="31"/>
      <c r="AA1869" s="31"/>
      <c r="AB1869" s="31"/>
      <c r="AC1869" s="31"/>
      <c r="AD1869" s="31"/>
      <c r="AE1869" s="31"/>
      <c r="AF1869" s="31"/>
      <c r="AG1869" s="31"/>
      <c r="AH1869" s="31"/>
      <c r="AI1869" s="31"/>
      <c r="AJ1869" s="31"/>
      <c r="AK1869" s="31"/>
      <c r="AL1869" s="31"/>
      <c r="AM1869" s="31"/>
      <c r="AN1869" s="31"/>
      <c r="AO1869" s="31"/>
      <c r="AP1869" s="31"/>
      <c r="AQ1869" s="31"/>
      <c r="AR1869" s="31"/>
      <c r="AS1869" s="31"/>
      <c r="AT1869" s="31"/>
      <c r="AU1869" s="31"/>
      <c r="AV1869" s="31"/>
      <c r="AW1869" s="31"/>
      <c r="AX1869" s="31"/>
      <c r="AY1869" s="31"/>
      <c r="AZ1869" s="31"/>
      <c r="BA1869" s="31"/>
    </row>
    <row r="1870" spans="1:53" s="21" customFormat="1" ht="20.100000000000001" customHeight="1" x14ac:dyDescent="0.2">
      <c r="A1870" s="27" t="s">
        <v>109</v>
      </c>
      <c r="B1870" s="28" t="s">
        <v>244</v>
      </c>
      <c r="C1870" s="27" t="s">
        <v>556</v>
      </c>
      <c r="D1870" s="27" t="s">
        <v>1933</v>
      </c>
      <c r="E1870" s="27" t="s">
        <v>11130</v>
      </c>
      <c r="F1870" s="27" t="s">
        <v>5349</v>
      </c>
      <c r="G1870" s="27" t="s">
        <v>6761</v>
      </c>
      <c r="H1870" s="27" t="s">
        <v>6688</v>
      </c>
      <c r="I1870" s="29">
        <v>0</v>
      </c>
      <c r="J1870" s="27" t="s">
        <v>6520</v>
      </c>
      <c r="K1870" s="27" t="s">
        <v>11357</v>
      </c>
      <c r="L1870" s="27" t="s">
        <v>6731</v>
      </c>
      <c r="M1870" s="30" t="s">
        <v>6531</v>
      </c>
      <c r="N1870" s="27" t="s">
        <v>6732</v>
      </c>
      <c r="O1870" s="23">
        <v>0</v>
      </c>
      <c r="P1870" s="23">
        <v>0</v>
      </c>
      <c r="Q1870" s="23">
        <v>0</v>
      </c>
      <c r="R1870" s="24">
        <v>0</v>
      </c>
      <c r="S1870" s="25">
        <v>0</v>
      </c>
      <c r="T1870" s="32"/>
      <c r="U1870" s="22" t="str">
        <f>IFERROR(VLOOKUP(B1870,[1]Planilha1!$A$1:$B$34,2,FALSE),"Liberado")</f>
        <v>Liberado</v>
      </c>
      <c r="V1870" s="31"/>
      <c r="W1870" s="31"/>
      <c r="X1870" s="31"/>
      <c r="Y1870" s="31"/>
      <c r="Z1870" s="31"/>
      <c r="AA1870" s="31"/>
      <c r="AB1870" s="31"/>
      <c r="AC1870" s="31"/>
      <c r="AD1870" s="31"/>
      <c r="AE1870" s="31"/>
      <c r="AF1870" s="31"/>
      <c r="AG1870" s="31"/>
      <c r="AH1870" s="31"/>
      <c r="AI1870" s="31"/>
      <c r="AJ1870" s="31"/>
      <c r="AK1870" s="31"/>
      <c r="AL1870" s="31"/>
      <c r="AM1870" s="31"/>
      <c r="AN1870" s="31"/>
      <c r="AO1870" s="31"/>
      <c r="AP1870" s="31"/>
      <c r="AQ1870" s="31"/>
      <c r="AR1870" s="31"/>
      <c r="AS1870" s="31"/>
      <c r="AT1870" s="31"/>
      <c r="AU1870" s="31"/>
      <c r="AV1870" s="31"/>
      <c r="AW1870" s="31"/>
      <c r="AX1870" s="31"/>
      <c r="AY1870" s="31"/>
      <c r="AZ1870" s="31"/>
      <c r="BA1870" s="31"/>
    </row>
    <row r="1871" spans="1:53" s="21" customFormat="1" ht="20.100000000000001" customHeight="1" x14ac:dyDescent="0.2">
      <c r="A1871" s="27" t="s">
        <v>109</v>
      </c>
      <c r="B1871" s="28" t="s">
        <v>244</v>
      </c>
      <c r="C1871" s="27" t="s">
        <v>772</v>
      </c>
      <c r="D1871" s="27" t="s">
        <v>1933</v>
      </c>
      <c r="E1871" s="27" t="s">
        <v>11130</v>
      </c>
      <c r="F1871" s="27" t="s">
        <v>5349</v>
      </c>
      <c r="G1871" s="27" t="s">
        <v>6762</v>
      </c>
      <c r="H1871" s="27" t="s">
        <v>6688</v>
      </c>
      <c r="I1871" s="29">
        <v>0</v>
      </c>
      <c r="J1871" s="27" t="s">
        <v>6520</v>
      </c>
      <c r="K1871" s="27" t="s">
        <v>11357</v>
      </c>
      <c r="L1871" s="27" t="s">
        <v>2505</v>
      </c>
      <c r="M1871" s="30" t="s">
        <v>6531</v>
      </c>
      <c r="N1871" s="27" t="s">
        <v>6732</v>
      </c>
      <c r="O1871" s="23">
        <v>0</v>
      </c>
      <c r="P1871" s="23">
        <v>0</v>
      </c>
      <c r="Q1871" s="23">
        <v>0</v>
      </c>
      <c r="R1871" s="24">
        <v>0</v>
      </c>
      <c r="S1871" s="25">
        <v>0</v>
      </c>
      <c r="T1871" s="32"/>
      <c r="U1871" s="22" t="str">
        <f>IFERROR(VLOOKUP(B1871,[1]Planilha1!$A$1:$B$34,2,FALSE),"Liberado")</f>
        <v>Liberado</v>
      </c>
      <c r="V1871" s="31"/>
      <c r="W1871" s="31"/>
      <c r="X1871" s="31"/>
      <c r="Y1871" s="31"/>
      <c r="Z1871" s="31"/>
      <c r="AA1871" s="31"/>
      <c r="AB1871" s="31"/>
      <c r="AC1871" s="31"/>
      <c r="AD1871" s="31"/>
      <c r="AE1871" s="31"/>
      <c r="AF1871" s="31"/>
      <c r="AG1871" s="31"/>
      <c r="AH1871" s="31"/>
      <c r="AI1871" s="31"/>
      <c r="AJ1871" s="31"/>
      <c r="AK1871" s="31"/>
      <c r="AL1871" s="31"/>
      <c r="AM1871" s="31"/>
      <c r="AN1871" s="31"/>
      <c r="AO1871" s="31"/>
      <c r="AP1871" s="31"/>
      <c r="AQ1871" s="31"/>
      <c r="AR1871" s="31"/>
      <c r="AS1871" s="31"/>
      <c r="AT1871" s="31"/>
      <c r="AU1871" s="31"/>
      <c r="AV1871" s="31"/>
      <c r="AW1871" s="31"/>
      <c r="AX1871" s="31"/>
      <c r="AY1871" s="31"/>
      <c r="AZ1871" s="31"/>
      <c r="BA1871" s="31"/>
    </row>
    <row r="1872" spans="1:53" s="21" customFormat="1" ht="20.100000000000001" customHeight="1" x14ac:dyDescent="0.2">
      <c r="A1872" s="27" t="s">
        <v>109</v>
      </c>
      <c r="B1872" s="28" t="s">
        <v>244</v>
      </c>
      <c r="C1872" s="27" t="s">
        <v>336</v>
      </c>
      <c r="D1872" s="27" t="s">
        <v>1933</v>
      </c>
      <c r="E1872" s="27" t="s">
        <v>11130</v>
      </c>
      <c r="F1872" s="27" t="s">
        <v>5349</v>
      </c>
      <c r="G1872" s="27" t="s">
        <v>6763</v>
      </c>
      <c r="H1872" s="27" t="s">
        <v>6688</v>
      </c>
      <c r="I1872" s="29">
        <v>0</v>
      </c>
      <c r="J1872" s="27" t="s">
        <v>6520</v>
      </c>
      <c r="K1872" s="27" t="s">
        <v>11357</v>
      </c>
      <c r="L1872" s="27" t="s">
        <v>2930</v>
      </c>
      <c r="M1872" s="30" t="s">
        <v>6531</v>
      </c>
      <c r="N1872" s="27" t="s">
        <v>6689</v>
      </c>
      <c r="O1872" s="23">
        <v>0</v>
      </c>
      <c r="P1872" s="23">
        <v>0</v>
      </c>
      <c r="Q1872" s="23">
        <v>0</v>
      </c>
      <c r="R1872" s="24">
        <v>0</v>
      </c>
      <c r="S1872" s="25">
        <v>0</v>
      </c>
      <c r="T1872" s="32"/>
      <c r="U1872" s="22" t="str">
        <f>IFERROR(VLOOKUP(B1872,[1]Planilha1!$A$1:$B$34,2,FALSE),"Liberado")</f>
        <v>Liberado</v>
      </c>
      <c r="V1872" s="31"/>
      <c r="W1872" s="31"/>
      <c r="X1872" s="31"/>
      <c r="Y1872" s="31"/>
      <c r="Z1872" s="31"/>
      <c r="AA1872" s="31"/>
      <c r="AB1872" s="31"/>
      <c r="AC1872" s="31"/>
      <c r="AD1872" s="31"/>
      <c r="AE1872" s="31"/>
      <c r="AF1872" s="31"/>
      <c r="AG1872" s="31"/>
      <c r="AH1872" s="31"/>
      <c r="AI1872" s="31"/>
      <c r="AJ1872" s="31"/>
      <c r="AK1872" s="31"/>
      <c r="AL1872" s="31"/>
      <c r="AM1872" s="31"/>
      <c r="AN1872" s="31"/>
      <c r="AO1872" s="31"/>
      <c r="AP1872" s="31"/>
      <c r="AQ1872" s="31"/>
      <c r="AR1872" s="31"/>
      <c r="AS1872" s="31"/>
      <c r="AT1872" s="31"/>
      <c r="AU1872" s="31"/>
      <c r="AV1872" s="31"/>
      <c r="AW1872" s="31"/>
      <c r="AX1872" s="31"/>
      <c r="AY1872" s="31"/>
      <c r="AZ1872" s="31"/>
      <c r="BA1872" s="31"/>
    </row>
    <row r="1873" spans="1:53" s="21" customFormat="1" ht="20.100000000000001" customHeight="1" x14ac:dyDescent="0.2">
      <c r="A1873" s="27" t="s">
        <v>109</v>
      </c>
      <c r="B1873" s="28" t="s">
        <v>244</v>
      </c>
      <c r="C1873" s="27" t="s">
        <v>741</v>
      </c>
      <c r="D1873" s="27" t="s">
        <v>1933</v>
      </c>
      <c r="E1873" s="27" t="s">
        <v>11130</v>
      </c>
      <c r="F1873" s="27" t="s">
        <v>5349</v>
      </c>
      <c r="G1873" s="27" t="s">
        <v>6764</v>
      </c>
      <c r="H1873" s="27" t="s">
        <v>6688</v>
      </c>
      <c r="I1873" s="29">
        <v>0</v>
      </c>
      <c r="J1873" s="27" t="s">
        <v>6520</v>
      </c>
      <c r="K1873" s="27" t="s">
        <v>11357</v>
      </c>
      <c r="L1873" s="27" t="s">
        <v>6731</v>
      </c>
      <c r="M1873" s="30" t="s">
        <v>6531</v>
      </c>
      <c r="N1873" s="27" t="s">
        <v>6732</v>
      </c>
      <c r="O1873" s="23">
        <v>0</v>
      </c>
      <c r="P1873" s="23">
        <v>0</v>
      </c>
      <c r="Q1873" s="23">
        <v>0</v>
      </c>
      <c r="R1873" s="24">
        <v>0</v>
      </c>
      <c r="S1873" s="25">
        <v>0</v>
      </c>
      <c r="T1873" s="32"/>
      <c r="U1873" s="22" t="str">
        <f>IFERROR(VLOOKUP(B1873,[1]Planilha1!$A$1:$B$34,2,FALSE),"Liberado")</f>
        <v>Liberado</v>
      </c>
      <c r="V1873" s="31"/>
      <c r="W1873" s="31"/>
      <c r="X1873" s="31"/>
      <c r="Y1873" s="31"/>
      <c r="Z1873" s="31"/>
      <c r="AA1873" s="31"/>
      <c r="AB1873" s="31"/>
      <c r="AC1873" s="31"/>
      <c r="AD1873" s="31"/>
      <c r="AE1873" s="31"/>
      <c r="AF1873" s="31"/>
      <c r="AG1873" s="31"/>
      <c r="AH1873" s="31"/>
      <c r="AI1873" s="31"/>
      <c r="AJ1873" s="31"/>
      <c r="AK1873" s="31"/>
      <c r="AL1873" s="31"/>
      <c r="AM1873" s="31"/>
      <c r="AN1873" s="31"/>
      <c r="AO1873" s="31"/>
      <c r="AP1873" s="31"/>
      <c r="AQ1873" s="31"/>
      <c r="AR1873" s="31"/>
      <c r="AS1873" s="31"/>
      <c r="AT1873" s="31"/>
      <c r="AU1873" s="31"/>
      <c r="AV1873" s="31"/>
      <c r="AW1873" s="31"/>
      <c r="AX1873" s="31"/>
      <c r="AY1873" s="31"/>
      <c r="AZ1873" s="31"/>
      <c r="BA1873" s="31"/>
    </row>
    <row r="1874" spans="1:53" s="21" customFormat="1" ht="20.100000000000001" customHeight="1" x14ac:dyDescent="0.2">
      <c r="A1874" s="27" t="s">
        <v>109</v>
      </c>
      <c r="B1874" s="28" t="s">
        <v>244</v>
      </c>
      <c r="C1874" s="27" t="s">
        <v>1385</v>
      </c>
      <c r="D1874" s="27" t="s">
        <v>1933</v>
      </c>
      <c r="E1874" s="27" t="s">
        <v>11130</v>
      </c>
      <c r="F1874" s="27" t="s">
        <v>5349</v>
      </c>
      <c r="G1874" s="27" t="s">
        <v>6765</v>
      </c>
      <c r="H1874" s="27" t="s">
        <v>6688</v>
      </c>
      <c r="I1874" s="29">
        <v>0</v>
      </c>
      <c r="J1874" s="27" t="s">
        <v>6520</v>
      </c>
      <c r="K1874" s="27" t="s">
        <v>11357</v>
      </c>
      <c r="L1874" s="27" t="s">
        <v>2930</v>
      </c>
      <c r="M1874" s="30" t="s">
        <v>6531</v>
      </c>
      <c r="N1874" s="27" t="s">
        <v>6689</v>
      </c>
      <c r="O1874" s="23">
        <v>0</v>
      </c>
      <c r="P1874" s="23">
        <v>0</v>
      </c>
      <c r="Q1874" s="23">
        <v>0</v>
      </c>
      <c r="R1874" s="24">
        <v>0</v>
      </c>
      <c r="S1874" s="25">
        <v>0</v>
      </c>
      <c r="T1874" s="32"/>
      <c r="U1874" s="22" t="str">
        <f>IFERROR(VLOOKUP(B1874,[1]Planilha1!$A$1:$B$34,2,FALSE),"Liberado")</f>
        <v>Liberado</v>
      </c>
      <c r="V1874" s="31"/>
      <c r="W1874" s="31"/>
      <c r="X1874" s="31"/>
      <c r="Y1874" s="31"/>
      <c r="Z1874" s="31"/>
      <c r="AA1874" s="31"/>
      <c r="AB1874" s="31"/>
      <c r="AC1874" s="31"/>
      <c r="AD1874" s="31"/>
      <c r="AE1874" s="31"/>
      <c r="AF1874" s="31"/>
      <c r="AG1874" s="31"/>
      <c r="AH1874" s="31"/>
      <c r="AI1874" s="31"/>
      <c r="AJ1874" s="31"/>
      <c r="AK1874" s="31"/>
      <c r="AL1874" s="31"/>
      <c r="AM1874" s="31"/>
      <c r="AN1874" s="31"/>
      <c r="AO1874" s="31"/>
      <c r="AP1874" s="31"/>
      <c r="AQ1874" s="31"/>
      <c r="AR1874" s="31"/>
      <c r="AS1874" s="31"/>
      <c r="AT1874" s="31"/>
      <c r="AU1874" s="31"/>
      <c r="AV1874" s="31"/>
      <c r="AW1874" s="31"/>
      <c r="AX1874" s="31"/>
      <c r="AY1874" s="31"/>
      <c r="AZ1874" s="31"/>
      <c r="BA1874" s="31"/>
    </row>
    <row r="1875" spans="1:53" s="21" customFormat="1" ht="20.100000000000001" customHeight="1" x14ac:dyDescent="0.2">
      <c r="A1875" s="27" t="s">
        <v>109</v>
      </c>
      <c r="B1875" s="28" t="s">
        <v>244</v>
      </c>
      <c r="C1875" s="27" t="s">
        <v>815</v>
      </c>
      <c r="D1875" s="27" t="s">
        <v>1933</v>
      </c>
      <c r="E1875" s="27" t="s">
        <v>11130</v>
      </c>
      <c r="F1875" s="27" t="s">
        <v>5349</v>
      </c>
      <c r="G1875" s="27" t="s">
        <v>6766</v>
      </c>
      <c r="H1875" s="27" t="s">
        <v>6688</v>
      </c>
      <c r="I1875" s="29">
        <v>0</v>
      </c>
      <c r="J1875" s="27" t="s">
        <v>6520</v>
      </c>
      <c r="K1875" s="27" t="s">
        <v>11357</v>
      </c>
      <c r="L1875" s="27" t="s">
        <v>2930</v>
      </c>
      <c r="M1875" s="30" t="s">
        <v>6531</v>
      </c>
      <c r="N1875" s="27" t="s">
        <v>6689</v>
      </c>
      <c r="O1875" s="23">
        <v>0</v>
      </c>
      <c r="P1875" s="23">
        <v>0</v>
      </c>
      <c r="Q1875" s="23">
        <v>0</v>
      </c>
      <c r="R1875" s="24">
        <v>0</v>
      </c>
      <c r="S1875" s="25">
        <v>0</v>
      </c>
      <c r="T1875" s="32"/>
      <c r="U1875" s="22" t="str">
        <f>IFERROR(VLOOKUP(B1875,[1]Planilha1!$A$1:$B$34,2,FALSE),"Liberado")</f>
        <v>Liberado</v>
      </c>
      <c r="V1875" s="31"/>
      <c r="W1875" s="31"/>
      <c r="X1875" s="31"/>
      <c r="Y1875" s="31"/>
      <c r="Z1875" s="31"/>
      <c r="AA1875" s="31"/>
      <c r="AB1875" s="31"/>
      <c r="AC1875" s="31"/>
      <c r="AD1875" s="31"/>
      <c r="AE1875" s="31"/>
      <c r="AF1875" s="31"/>
      <c r="AG1875" s="31"/>
      <c r="AH1875" s="31"/>
      <c r="AI1875" s="31"/>
      <c r="AJ1875" s="31"/>
      <c r="AK1875" s="31"/>
      <c r="AL1875" s="31"/>
      <c r="AM1875" s="31"/>
      <c r="AN1875" s="31"/>
      <c r="AO1875" s="31"/>
      <c r="AP1875" s="31"/>
      <c r="AQ1875" s="31"/>
      <c r="AR1875" s="31"/>
      <c r="AS1875" s="31"/>
      <c r="AT1875" s="31"/>
      <c r="AU1875" s="31"/>
      <c r="AV1875" s="31"/>
      <c r="AW1875" s="31"/>
      <c r="AX1875" s="31"/>
      <c r="AY1875" s="31"/>
      <c r="AZ1875" s="31"/>
      <c r="BA1875" s="31"/>
    </row>
    <row r="1876" spans="1:53" s="21" customFormat="1" ht="20.100000000000001" customHeight="1" x14ac:dyDescent="0.2">
      <c r="A1876" s="27" t="s">
        <v>109</v>
      </c>
      <c r="B1876" s="28" t="s">
        <v>244</v>
      </c>
      <c r="C1876" s="27" t="s">
        <v>1128</v>
      </c>
      <c r="D1876" s="27" t="s">
        <v>1933</v>
      </c>
      <c r="E1876" s="27" t="s">
        <v>11130</v>
      </c>
      <c r="F1876" s="27" t="s">
        <v>5349</v>
      </c>
      <c r="G1876" s="27" t="s">
        <v>6767</v>
      </c>
      <c r="H1876" s="27" t="s">
        <v>6688</v>
      </c>
      <c r="I1876" s="29">
        <v>0</v>
      </c>
      <c r="J1876" s="27" t="s">
        <v>6520</v>
      </c>
      <c r="K1876" s="27" t="s">
        <v>11357</v>
      </c>
      <c r="L1876" s="27" t="s">
        <v>2930</v>
      </c>
      <c r="M1876" s="30" t="s">
        <v>6531</v>
      </c>
      <c r="N1876" s="27" t="s">
        <v>6689</v>
      </c>
      <c r="O1876" s="23">
        <v>0</v>
      </c>
      <c r="P1876" s="23">
        <v>0</v>
      </c>
      <c r="Q1876" s="23">
        <v>0</v>
      </c>
      <c r="R1876" s="24">
        <v>0</v>
      </c>
      <c r="S1876" s="25">
        <v>0</v>
      </c>
      <c r="T1876" s="32"/>
      <c r="U1876" s="22" t="str">
        <f>IFERROR(VLOOKUP(B1876,[1]Planilha1!$A$1:$B$34,2,FALSE),"Liberado")</f>
        <v>Liberado</v>
      </c>
      <c r="V1876" s="31"/>
      <c r="W1876" s="31"/>
      <c r="X1876" s="31"/>
      <c r="Y1876" s="31"/>
      <c r="Z1876" s="31"/>
      <c r="AA1876" s="31"/>
      <c r="AB1876" s="31"/>
      <c r="AC1876" s="31"/>
      <c r="AD1876" s="31"/>
      <c r="AE1876" s="31"/>
      <c r="AF1876" s="31"/>
      <c r="AG1876" s="31"/>
      <c r="AH1876" s="31"/>
      <c r="AI1876" s="31"/>
      <c r="AJ1876" s="31"/>
      <c r="AK1876" s="31"/>
      <c r="AL1876" s="31"/>
      <c r="AM1876" s="31"/>
      <c r="AN1876" s="31"/>
      <c r="AO1876" s="31"/>
      <c r="AP1876" s="31"/>
      <c r="AQ1876" s="31"/>
      <c r="AR1876" s="31"/>
      <c r="AS1876" s="31"/>
      <c r="AT1876" s="31"/>
      <c r="AU1876" s="31"/>
      <c r="AV1876" s="31"/>
      <c r="AW1876" s="31"/>
      <c r="AX1876" s="31"/>
      <c r="AY1876" s="31"/>
      <c r="AZ1876" s="31"/>
      <c r="BA1876" s="31"/>
    </row>
    <row r="1877" spans="1:53" s="21" customFormat="1" ht="20.100000000000001" customHeight="1" x14ac:dyDescent="0.2">
      <c r="A1877" s="27" t="s">
        <v>109</v>
      </c>
      <c r="B1877" s="28" t="s">
        <v>244</v>
      </c>
      <c r="C1877" s="27" t="s">
        <v>397</v>
      </c>
      <c r="D1877" s="27" t="s">
        <v>1933</v>
      </c>
      <c r="E1877" s="27" t="s">
        <v>11130</v>
      </c>
      <c r="F1877" s="27" t="s">
        <v>5349</v>
      </c>
      <c r="G1877" s="27" t="s">
        <v>6768</v>
      </c>
      <c r="H1877" s="27" t="s">
        <v>6688</v>
      </c>
      <c r="I1877" s="29">
        <v>0</v>
      </c>
      <c r="J1877" s="27" t="s">
        <v>6520</v>
      </c>
      <c r="K1877" s="27" t="s">
        <v>11357</v>
      </c>
      <c r="L1877" s="27" t="s">
        <v>6731</v>
      </c>
      <c r="M1877" s="30" t="s">
        <v>6531</v>
      </c>
      <c r="N1877" s="27" t="s">
        <v>6732</v>
      </c>
      <c r="O1877" s="23">
        <v>0</v>
      </c>
      <c r="P1877" s="23">
        <v>0</v>
      </c>
      <c r="Q1877" s="23">
        <v>0</v>
      </c>
      <c r="R1877" s="24">
        <v>0</v>
      </c>
      <c r="S1877" s="25">
        <v>0</v>
      </c>
      <c r="T1877" s="32"/>
      <c r="U1877" s="22" t="str">
        <f>IFERROR(VLOOKUP(B1877,[1]Planilha1!$A$1:$B$34,2,FALSE),"Liberado")</f>
        <v>Liberado</v>
      </c>
      <c r="V1877" s="31"/>
      <c r="W1877" s="31"/>
      <c r="X1877" s="31"/>
      <c r="Y1877" s="31"/>
      <c r="Z1877" s="31"/>
      <c r="AA1877" s="31"/>
      <c r="AB1877" s="31"/>
      <c r="AC1877" s="31"/>
      <c r="AD1877" s="31"/>
      <c r="AE1877" s="31"/>
      <c r="AF1877" s="31"/>
      <c r="AG1877" s="31"/>
      <c r="AH1877" s="31"/>
      <c r="AI1877" s="31"/>
      <c r="AJ1877" s="31"/>
      <c r="AK1877" s="31"/>
      <c r="AL1877" s="31"/>
      <c r="AM1877" s="31"/>
      <c r="AN1877" s="31"/>
      <c r="AO1877" s="31"/>
      <c r="AP1877" s="31"/>
      <c r="AQ1877" s="31"/>
      <c r="AR1877" s="31"/>
      <c r="AS1877" s="31"/>
      <c r="AT1877" s="31"/>
      <c r="AU1877" s="31"/>
      <c r="AV1877" s="31"/>
      <c r="AW1877" s="31"/>
      <c r="AX1877" s="31"/>
      <c r="AY1877" s="31"/>
      <c r="AZ1877" s="31"/>
      <c r="BA1877" s="31"/>
    </row>
    <row r="1878" spans="1:53" s="21" customFormat="1" ht="20.100000000000001" customHeight="1" x14ac:dyDescent="0.2">
      <c r="A1878" s="27" t="s">
        <v>109</v>
      </c>
      <c r="B1878" s="28" t="s">
        <v>244</v>
      </c>
      <c r="C1878" s="27" t="s">
        <v>756</v>
      </c>
      <c r="D1878" s="27" t="s">
        <v>1933</v>
      </c>
      <c r="E1878" s="27" t="s">
        <v>11130</v>
      </c>
      <c r="F1878" s="27" t="s">
        <v>5349</v>
      </c>
      <c r="G1878" s="27" t="s">
        <v>6769</v>
      </c>
      <c r="H1878" s="27" t="s">
        <v>6688</v>
      </c>
      <c r="I1878" s="29">
        <v>0</v>
      </c>
      <c r="J1878" s="27" t="s">
        <v>6520</v>
      </c>
      <c r="K1878" s="27" t="s">
        <v>11357</v>
      </c>
      <c r="L1878" s="27" t="s">
        <v>2930</v>
      </c>
      <c r="M1878" s="30" t="s">
        <v>6531</v>
      </c>
      <c r="N1878" s="27" t="s">
        <v>6689</v>
      </c>
      <c r="O1878" s="23">
        <v>0</v>
      </c>
      <c r="P1878" s="23">
        <v>0</v>
      </c>
      <c r="Q1878" s="23">
        <v>0</v>
      </c>
      <c r="R1878" s="24">
        <v>0</v>
      </c>
      <c r="S1878" s="25">
        <v>0</v>
      </c>
      <c r="T1878" s="32"/>
      <c r="U1878" s="22" t="str">
        <f>IFERROR(VLOOKUP(B1878,[1]Planilha1!$A$1:$B$34,2,FALSE),"Liberado")</f>
        <v>Liberado</v>
      </c>
      <c r="V1878" s="31"/>
      <c r="W1878" s="31"/>
      <c r="X1878" s="31"/>
      <c r="Y1878" s="31"/>
      <c r="Z1878" s="31"/>
      <c r="AA1878" s="31"/>
      <c r="AB1878" s="31"/>
      <c r="AC1878" s="31"/>
      <c r="AD1878" s="31"/>
      <c r="AE1878" s="31"/>
      <c r="AF1878" s="31"/>
      <c r="AG1878" s="31"/>
      <c r="AH1878" s="31"/>
      <c r="AI1878" s="31"/>
      <c r="AJ1878" s="31"/>
      <c r="AK1878" s="31"/>
      <c r="AL1878" s="31"/>
      <c r="AM1878" s="31"/>
      <c r="AN1878" s="31"/>
      <c r="AO1878" s="31"/>
      <c r="AP1878" s="31"/>
      <c r="AQ1878" s="31"/>
      <c r="AR1878" s="31"/>
      <c r="AS1878" s="31"/>
      <c r="AT1878" s="31"/>
      <c r="AU1878" s="31"/>
      <c r="AV1878" s="31"/>
      <c r="AW1878" s="31"/>
      <c r="AX1878" s="31"/>
      <c r="AY1878" s="31"/>
      <c r="AZ1878" s="31"/>
      <c r="BA1878" s="31"/>
    </row>
    <row r="1879" spans="1:53" s="21" customFormat="1" ht="20.100000000000001" customHeight="1" x14ac:dyDescent="0.2">
      <c r="A1879" s="27" t="s">
        <v>109</v>
      </c>
      <c r="B1879" s="28" t="s">
        <v>244</v>
      </c>
      <c r="C1879" s="27" t="s">
        <v>327</v>
      </c>
      <c r="D1879" s="27" t="s">
        <v>1933</v>
      </c>
      <c r="E1879" s="27" t="s">
        <v>11130</v>
      </c>
      <c r="F1879" s="27" t="s">
        <v>5349</v>
      </c>
      <c r="G1879" s="27" t="s">
        <v>6770</v>
      </c>
      <c r="H1879" s="27" t="s">
        <v>6688</v>
      </c>
      <c r="I1879" s="29">
        <v>0</v>
      </c>
      <c r="J1879" s="27" t="s">
        <v>6520</v>
      </c>
      <c r="K1879" s="27" t="s">
        <v>11357</v>
      </c>
      <c r="L1879" s="27" t="s">
        <v>6731</v>
      </c>
      <c r="M1879" s="30" t="s">
        <v>6531</v>
      </c>
      <c r="N1879" s="27" t="s">
        <v>6732</v>
      </c>
      <c r="O1879" s="23">
        <v>0</v>
      </c>
      <c r="P1879" s="23">
        <v>0</v>
      </c>
      <c r="Q1879" s="23">
        <v>0</v>
      </c>
      <c r="R1879" s="24">
        <v>0</v>
      </c>
      <c r="S1879" s="25">
        <v>0</v>
      </c>
      <c r="T1879" s="32"/>
      <c r="U1879" s="22" t="str">
        <f>IFERROR(VLOOKUP(B1879,[1]Planilha1!$A$1:$B$34,2,FALSE),"Liberado")</f>
        <v>Liberado</v>
      </c>
      <c r="V1879" s="31"/>
      <c r="W1879" s="31"/>
      <c r="X1879" s="31"/>
      <c r="Y1879" s="31"/>
      <c r="Z1879" s="31"/>
      <c r="AA1879" s="31"/>
      <c r="AB1879" s="31"/>
      <c r="AC1879" s="31"/>
      <c r="AD1879" s="31"/>
      <c r="AE1879" s="31"/>
      <c r="AF1879" s="31"/>
      <c r="AG1879" s="31"/>
      <c r="AH1879" s="31"/>
      <c r="AI1879" s="31"/>
      <c r="AJ1879" s="31"/>
      <c r="AK1879" s="31"/>
      <c r="AL1879" s="31"/>
      <c r="AM1879" s="31"/>
      <c r="AN1879" s="31"/>
      <c r="AO1879" s="31"/>
      <c r="AP1879" s="31"/>
      <c r="AQ1879" s="31"/>
      <c r="AR1879" s="31"/>
      <c r="AS1879" s="31"/>
      <c r="AT1879" s="31"/>
      <c r="AU1879" s="31"/>
      <c r="AV1879" s="31"/>
      <c r="AW1879" s="31"/>
      <c r="AX1879" s="31"/>
      <c r="AY1879" s="31"/>
      <c r="AZ1879" s="31"/>
      <c r="BA1879" s="31"/>
    </row>
    <row r="1880" spans="1:53" s="21" customFormat="1" ht="20.100000000000001" customHeight="1" x14ac:dyDescent="0.2">
      <c r="A1880" s="27" t="s">
        <v>109</v>
      </c>
      <c r="B1880" s="28" t="s">
        <v>244</v>
      </c>
      <c r="C1880" s="27" t="s">
        <v>327</v>
      </c>
      <c r="D1880" s="27" t="s">
        <v>1933</v>
      </c>
      <c r="E1880" s="27" t="s">
        <v>11130</v>
      </c>
      <c r="F1880" s="27" t="s">
        <v>5349</v>
      </c>
      <c r="G1880" s="27" t="s">
        <v>6771</v>
      </c>
      <c r="H1880" s="27" t="s">
        <v>6688</v>
      </c>
      <c r="I1880" s="29">
        <v>0</v>
      </c>
      <c r="J1880" s="27" t="s">
        <v>6520</v>
      </c>
      <c r="K1880" s="27" t="s">
        <v>11357</v>
      </c>
      <c r="L1880" s="27" t="s">
        <v>2930</v>
      </c>
      <c r="M1880" s="30" t="s">
        <v>6531</v>
      </c>
      <c r="N1880" s="27" t="s">
        <v>6689</v>
      </c>
      <c r="O1880" s="23">
        <v>0</v>
      </c>
      <c r="P1880" s="23">
        <v>0</v>
      </c>
      <c r="Q1880" s="23">
        <v>0</v>
      </c>
      <c r="R1880" s="24">
        <v>0</v>
      </c>
      <c r="S1880" s="25">
        <v>0</v>
      </c>
      <c r="T1880" s="32"/>
      <c r="U1880" s="22" t="str">
        <f>IFERROR(VLOOKUP(B1880,[1]Planilha1!$A$1:$B$34,2,FALSE),"Liberado")</f>
        <v>Liberado</v>
      </c>
      <c r="V1880" s="31"/>
      <c r="W1880" s="31"/>
      <c r="X1880" s="31"/>
      <c r="Y1880" s="31"/>
      <c r="Z1880" s="31"/>
      <c r="AA1880" s="31"/>
      <c r="AB1880" s="31"/>
      <c r="AC1880" s="31"/>
      <c r="AD1880" s="31"/>
      <c r="AE1880" s="31"/>
      <c r="AF1880" s="31"/>
      <c r="AG1880" s="31"/>
      <c r="AH1880" s="31"/>
      <c r="AI1880" s="31"/>
      <c r="AJ1880" s="31"/>
      <c r="AK1880" s="31"/>
      <c r="AL1880" s="31"/>
      <c r="AM1880" s="31"/>
      <c r="AN1880" s="31"/>
      <c r="AO1880" s="31"/>
      <c r="AP1880" s="31"/>
      <c r="AQ1880" s="31"/>
      <c r="AR1880" s="31"/>
      <c r="AS1880" s="31"/>
      <c r="AT1880" s="31"/>
      <c r="AU1880" s="31"/>
      <c r="AV1880" s="31"/>
      <c r="AW1880" s="31"/>
      <c r="AX1880" s="31"/>
      <c r="AY1880" s="31"/>
      <c r="AZ1880" s="31"/>
      <c r="BA1880" s="31"/>
    </row>
    <row r="1881" spans="1:53" s="21" customFormat="1" ht="20.100000000000001" customHeight="1" x14ac:dyDescent="0.2">
      <c r="A1881" s="27" t="s">
        <v>109</v>
      </c>
      <c r="B1881" s="28" t="s">
        <v>244</v>
      </c>
      <c r="C1881" s="27" t="s">
        <v>1949</v>
      </c>
      <c r="D1881" s="27" t="s">
        <v>1933</v>
      </c>
      <c r="E1881" s="27" t="s">
        <v>11130</v>
      </c>
      <c r="F1881" s="27" t="s">
        <v>5349</v>
      </c>
      <c r="G1881" s="27" t="s">
        <v>6772</v>
      </c>
      <c r="H1881" s="27" t="s">
        <v>6688</v>
      </c>
      <c r="I1881" s="29">
        <v>0</v>
      </c>
      <c r="J1881" s="27" t="s">
        <v>6520</v>
      </c>
      <c r="K1881" s="27" t="s">
        <v>11357</v>
      </c>
      <c r="L1881" s="27" t="s">
        <v>6731</v>
      </c>
      <c r="M1881" s="30" t="s">
        <v>6531</v>
      </c>
      <c r="N1881" s="27" t="s">
        <v>6732</v>
      </c>
      <c r="O1881" s="23">
        <v>0</v>
      </c>
      <c r="P1881" s="23">
        <v>0</v>
      </c>
      <c r="Q1881" s="23">
        <v>0</v>
      </c>
      <c r="R1881" s="24">
        <v>0</v>
      </c>
      <c r="S1881" s="25">
        <v>0</v>
      </c>
      <c r="T1881" s="32"/>
      <c r="U1881" s="22" t="str">
        <f>IFERROR(VLOOKUP(B1881,[1]Planilha1!$A$1:$B$34,2,FALSE),"Liberado")</f>
        <v>Liberado</v>
      </c>
      <c r="V1881" s="31"/>
      <c r="W1881" s="31"/>
      <c r="X1881" s="31"/>
      <c r="Y1881" s="31"/>
      <c r="Z1881" s="31"/>
      <c r="AA1881" s="31"/>
      <c r="AB1881" s="31"/>
      <c r="AC1881" s="31"/>
      <c r="AD1881" s="31"/>
      <c r="AE1881" s="31"/>
      <c r="AF1881" s="31"/>
      <c r="AG1881" s="31"/>
      <c r="AH1881" s="31"/>
      <c r="AI1881" s="31"/>
      <c r="AJ1881" s="31"/>
      <c r="AK1881" s="31"/>
      <c r="AL1881" s="31"/>
      <c r="AM1881" s="31"/>
      <c r="AN1881" s="31"/>
      <c r="AO1881" s="31"/>
      <c r="AP1881" s="31"/>
      <c r="AQ1881" s="31"/>
      <c r="AR1881" s="31"/>
      <c r="AS1881" s="31"/>
      <c r="AT1881" s="31"/>
      <c r="AU1881" s="31"/>
      <c r="AV1881" s="31"/>
      <c r="AW1881" s="31"/>
      <c r="AX1881" s="31"/>
      <c r="AY1881" s="31"/>
      <c r="AZ1881" s="31"/>
      <c r="BA1881" s="31"/>
    </row>
    <row r="1882" spans="1:53" s="21" customFormat="1" ht="20.100000000000001" customHeight="1" x14ac:dyDescent="0.2">
      <c r="A1882" s="27" t="s">
        <v>109</v>
      </c>
      <c r="B1882" s="28" t="s">
        <v>244</v>
      </c>
      <c r="C1882" s="27" t="s">
        <v>1950</v>
      </c>
      <c r="D1882" s="27" t="s">
        <v>1933</v>
      </c>
      <c r="E1882" s="27" t="s">
        <v>11130</v>
      </c>
      <c r="F1882" s="27" t="s">
        <v>5349</v>
      </c>
      <c r="G1882" s="27" t="s">
        <v>6773</v>
      </c>
      <c r="H1882" s="27" t="s">
        <v>6688</v>
      </c>
      <c r="I1882" s="29">
        <v>0</v>
      </c>
      <c r="J1882" s="27" t="s">
        <v>6520</v>
      </c>
      <c r="K1882" s="27" t="s">
        <v>11357</v>
      </c>
      <c r="L1882" s="27" t="s">
        <v>2930</v>
      </c>
      <c r="M1882" s="30" t="s">
        <v>6531</v>
      </c>
      <c r="N1882" s="27" t="s">
        <v>6689</v>
      </c>
      <c r="O1882" s="23">
        <v>0</v>
      </c>
      <c r="P1882" s="23">
        <v>0</v>
      </c>
      <c r="Q1882" s="23">
        <v>0</v>
      </c>
      <c r="R1882" s="24">
        <v>0</v>
      </c>
      <c r="S1882" s="25">
        <v>0</v>
      </c>
      <c r="T1882" s="32"/>
      <c r="U1882" s="22" t="str">
        <f>IFERROR(VLOOKUP(B1882,[1]Planilha1!$A$1:$B$34,2,FALSE),"Liberado")</f>
        <v>Liberado</v>
      </c>
      <c r="V1882" s="31"/>
      <c r="W1882" s="31"/>
      <c r="X1882" s="31"/>
      <c r="Y1882" s="31"/>
      <c r="Z1882" s="31"/>
      <c r="AA1882" s="31"/>
      <c r="AB1882" s="31"/>
      <c r="AC1882" s="31"/>
      <c r="AD1882" s="31"/>
      <c r="AE1882" s="31"/>
      <c r="AF1882" s="31"/>
      <c r="AG1882" s="31"/>
      <c r="AH1882" s="31"/>
      <c r="AI1882" s="31"/>
      <c r="AJ1882" s="31"/>
      <c r="AK1882" s="31"/>
      <c r="AL1882" s="31"/>
      <c r="AM1882" s="31"/>
      <c r="AN1882" s="31"/>
      <c r="AO1882" s="31"/>
      <c r="AP1882" s="31"/>
      <c r="AQ1882" s="31"/>
      <c r="AR1882" s="31"/>
      <c r="AS1882" s="31"/>
      <c r="AT1882" s="31"/>
      <c r="AU1882" s="31"/>
      <c r="AV1882" s="31"/>
      <c r="AW1882" s="31"/>
      <c r="AX1882" s="31"/>
      <c r="AY1882" s="31"/>
      <c r="AZ1882" s="31"/>
      <c r="BA1882" s="31"/>
    </row>
    <row r="1883" spans="1:53" s="21" customFormat="1" ht="20.100000000000001" customHeight="1" x14ac:dyDescent="0.2">
      <c r="A1883" s="27" t="s">
        <v>109</v>
      </c>
      <c r="B1883" s="28" t="s">
        <v>244</v>
      </c>
      <c r="C1883" s="27" t="s">
        <v>825</v>
      </c>
      <c r="D1883" s="27" t="s">
        <v>1933</v>
      </c>
      <c r="E1883" s="27" t="s">
        <v>11130</v>
      </c>
      <c r="F1883" s="27" t="s">
        <v>5349</v>
      </c>
      <c r="G1883" s="27" t="s">
        <v>6774</v>
      </c>
      <c r="H1883" s="27" t="s">
        <v>6688</v>
      </c>
      <c r="I1883" s="29">
        <v>0</v>
      </c>
      <c r="J1883" s="27" t="s">
        <v>6520</v>
      </c>
      <c r="K1883" s="27" t="s">
        <v>11357</v>
      </c>
      <c r="L1883" s="27" t="s">
        <v>2930</v>
      </c>
      <c r="M1883" s="30" t="s">
        <v>6531</v>
      </c>
      <c r="N1883" s="27" t="s">
        <v>6689</v>
      </c>
      <c r="O1883" s="23">
        <v>0</v>
      </c>
      <c r="P1883" s="23">
        <v>0</v>
      </c>
      <c r="Q1883" s="23">
        <v>0</v>
      </c>
      <c r="R1883" s="24">
        <v>0</v>
      </c>
      <c r="S1883" s="25">
        <v>0</v>
      </c>
      <c r="T1883" s="32"/>
      <c r="U1883" s="22" t="str">
        <f>IFERROR(VLOOKUP(B1883,[1]Planilha1!$A$1:$B$34,2,FALSE),"Liberado")</f>
        <v>Liberado</v>
      </c>
      <c r="V1883" s="31"/>
      <c r="W1883" s="31"/>
      <c r="X1883" s="31"/>
      <c r="Y1883" s="31"/>
      <c r="Z1883" s="31"/>
      <c r="AA1883" s="31"/>
      <c r="AB1883" s="31"/>
      <c r="AC1883" s="31"/>
      <c r="AD1883" s="31"/>
      <c r="AE1883" s="31"/>
      <c r="AF1883" s="31"/>
      <c r="AG1883" s="31"/>
      <c r="AH1883" s="31"/>
      <c r="AI1883" s="31"/>
      <c r="AJ1883" s="31"/>
      <c r="AK1883" s="31"/>
      <c r="AL1883" s="31"/>
      <c r="AM1883" s="31"/>
      <c r="AN1883" s="31"/>
      <c r="AO1883" s="31"/>
      <c r="AP1883" s="31"/>
      <c r="AQ1883" s="31"/>
      <c r="AR1883" s="31"/>
      <c r="AS1883" s="31"/>
      <c r="AT1883" s="31"/>
      <c r="AU1883" s="31"/>
      <c r="AV1883" s="31"/>
      <c r="AW1883" s="31"/>
      <c r="AX1883" s="31"/>
      <c r="AY1883" s="31"/>
      <c r="AZ1883" s="31"/>
      <c r="BA1883" s="31"/>
    </row>
    <row r="1884" spans="1:53" s="21" customFormat="1" ht="20.100000000000001" customHeight="1" x14ac:dyDescent="0.2">
      <c r="A1884" s="27" t="s">
        <v>109</v>
      </c>
      <c r="B1884" s="28" t="s">
        <v>244</v>
      </c>
      <c r="C1884" s="27" t="s">
        <v>815</v>
      </c>
      <c r="D1884" s="27" t="s">
        <v>1933</v>
      </c>
      <c r="E1884" s="27" t="s">
        <v>11130</v>
      </c>
      <c r="F1884" s="27" t="s">
        <v>5349</v>
      </c>
      <c r="G1884" s="27" t="s">
        <v>6775</v>
      </c>
      <c r="H1884" s="27" t="s">
        <v>6688</v>
      </c>
      <c r="I1884" s="29">
        <v>0</v>
      </c>
      <c r="J1884" s="27" t="s">
        <v>6520</v>
      </c>
      <c r="K1884" s="27" t="s">
        <v>11357</v>
      </c>
      <c r="L1884" s="27" t="s">
        <v>2930</v>
      </c>
      <c r="M1884" s="30" t="s">
        <v>6531</v>
      </c>
      <c r="N1884" s="27" t="s">
        <v>6689</v>
      </c>
      <c r="O1884" s="23">
        <v>0</v>
      </c>
      <c r="P1884" s="23">
        <v>0</v>
      </c>
      <c r="Q1884" s="23">
        <v>0</v>
      </c>
      <c r="R1884" s="24">
        <v>0</v>
      </c>
      <c r="S1884" s="25">
        <v>0</v>
      </c>
      <c r="T1884" s="32"/>
      <c r="U1884" s="22" t="str">
        <f>IFERROR(VLOOKUP(B1884,[1]Planilha1!$A$1:$B$34,2,FALSE),"Liberado")</f>
        <v>Liberado</v>
      </c>
      <c r="V1884" s="31"/>
      <c r="W1884" s="31"/>
      <c r="X1884" s="31"/>
      <c r="Y1884" s="31"/>
      <c r="Z1884" s="31"/>
      <c r="AA1884" s="31"/>
      <c r="AB1884" s="31"/>
      <c r="AC1884" s="31"/>
      <c r="AD1884" s="31"/>
      <c r="AE1884" s="31"/>
      <c r="AF1884" s="31"/>
      <c r="AG1884" s="31"/>
      <c r="AH1884" s="31"/>
      <c r="AI1884" s="31"/>
      <c r="AJ1884" s="31"/>
      <c r="AK1884" s="31"/>
      <c r="AL1884" s="31"/>
      <c r="AM1884" s="31"/>
      <c r="AN1884" s="31"/>
      <c r="AO1884" s="31"/>
      <c r="AP1884" s="31"/>
      <c r="AQ1884" s="31"/>
      <c r="AR1884" s="31"/>
      <c r="AS1884" s="31"/>
      <c r="AT1884" s="31"/>
      <c r="AU1884" s="31"/>
      <c r="AV1884" s="31"/>
      <c r="AW1884" s="31"/>
      <c r="AX1884" s="31"/>
      <c r="AY1884" s="31"/>
      <c r="AZ1884" s="31"/>
      <c r="BA1884" s="31"/>
    </row>
    <row r="1885" spans="1:53" s="21" customFormat="1" ht="20.100000000000001" customHeight="1" x14ac:dyDescent="0.2">
      <c r="A1885" s="27" t="s">
        <v>109</v>
      </c>
      <c r="B1885" s="28" t="s">
        <v>244</v>
      </c>
      <c r="C1885" s="27" t="s">
        <v>320</v>
      </c>
      <c r="D1885" s="27" t="s">
        <v>1933</v>
      </c>
      <c r="E1885" s="27" t="s">
        <v>11130</v>
      </c>
      <c r="F1885" s="27" t="s">
        <v>5349</v>
      </c>
      <c r="G1885" s="27" t="s">
        <v>6778</v>
      </c>
      <c r="H1885" s="27" t="s">
        <v>6688</v>
      </c>
      <c r="I1885" s="29">
        <v>0</v>
      </c>
      <c r="J1885" s="27" t="s">
        <v>6520</v>
      </c>
      <c r="K1885" s="27" t="s">
        <v>11357</v>
      </c>
      <c r="L1885" s="27" t="s">
        <v>6731</v>
      </c>
      <c r="M1885" s="30" t="s">
        <v>6531</v>
      </c>
      <c r="N1885" s="27" t="s">
        <v>6732</v>
      </c>
      <c r="O1885" s="23">
        <v>0</v>
      </c>
      <c r="P1885" s="23">
        <v>0</v>
      </c>
      <c r="Q1885" s="23">
        <v>0</v>
      </c>
      <c r="R1885" s="24">
        <v>0</v>
      </c>
      <c r="S1885" s="25">
        <v>0</v>
      </c>
      <c r="T1885" s="32"/>
      <c r="U1885" s="22" t="str">
        <f>IFERROR(VLOOKUP(B1885,[1]Planilha1!$A$1:$B$34,2,FALSE),"Liberado")</f>
        <v>Liberado</v>
      </c>
      <c r="V1885" s="31"/>
      <c r="W1885" s="31"/>
      <c r="X1885" s="31"/>
      <c r="Y1885" s="31"/>
      <c r="Z1885" s="31"/>
      <c r="AA1885" s="31"/>
      <c r="AB1885" s="31"/>
      <c r="AC1885" s="31"/>
      <c r="AD1885" s="31"/>
      <c r="AE1885" s="31"/>
      <c r="AF1885" s="31"/>
      <c r="AG1885" s="31"/>
      <c r="AH1885" s="31"/>
      <c r="AI1885" s="31"/>
      <c r="AJ1885" s="31"/>
      <c r="AK1885" s="31"/>
      <c r="AL1885" s="31"/>
      <c r="AM1885" s="31"/>
      <c r="AN1885" s="31"/>
      <c r="AO1885" s="31"/>
      <c r="AP1885" s="31"/>
      <c r="AQ1885" s="31"/>
      <c r="AR1885" s="31"/>
      <c r="AS1885" s="31"/>
      <c r="AT1885" s="31"/>
      <c r="AU1885" s="31"/>
      <c r="AV1885" s="31"/>
      <c r="AW1885" s="31"/>
      <c r="AX1885" s="31"/>
      <c r="AY1885" s="31"/>
      <c r="AZ1885" s="31"/>
      <c r="BA1885" s="31"/>
    </row>
    <row r="1886" spans="1:53" s="21" customFormat="1" ht="20.100000000000001" customHeight="1" x14ac:dyDescent="0.2">
      <c r="A1886" s="27" t="s">
        <v>109</v>
      </c>
      <c r="B1886" s="28" t="s">
        <v>244</v>
      </c>
      <c r="C1886" s="27" t="s">
        <v>791</v>
      </c>
      <c r="D1886" s="27" t="s">
        <v>1933</v>
      </c>
      <c r="E1886" s="27" t="s">
        <v>11130</v>
      </c>
      <c r="F1886" s="27" t="s">
        <v>5349</v>
      </c>
      <c r="G1886" s="27" t="s">
        <v>6779</v>
      </c>
      <c r="H1886" s="27" t="s">
        <v>6688</v>
      </c>
      <c r="I1886" s="29">
        <v>0</v>
      </c>
      <c r="J1886" s="27" t="s">
        <v>6520</v>
      </c>
      <c r="K1886" s="27" t="s">
        <v>11357</v>
      </c>
      <c r="L1886" s="27" t="s">
        <v>6731</v>
      </c>
      <c r="M1886" s="30" t="s">
        <v>6531</v>
      </c>
      <c r="N1886" s="27" t="s">
        <v>6732</v>
      </c>
      <c r="O1886" s="23">
        <v>0</v>
      </c>
      <c r="P1886" s="23">
        <v>0</v>
      </c>
      <c r="Q1886" s="23">
        <v>0</v>
      </c>
      <c r="R1886" s="24">
        <v>0</v>
      </c>
      <c r="S1886" s="25">
        <v>0</v>
      </c>
      <c r="T1886" s="32"/>
      <c r="U1886" s="22" t="str">
        <f>IFERROR(VLOOKUP(B1886,[1]Planilha1!$A$1:$B$34,2,FALSE),"Liberado")</f>
        <v>Liberado</v>
      </c>
      <c r="V1886" s="31"/>
      <c r="W1886" s="31"/>
      <c r="X1886" s="31"/>
      <c r="Y1886" s="31"/>
      <c r="Z1886" s="31"/>
      <c r="AA1886" s="31"/>
      <c r="AB1886" s="31"/>
      <c r="AC1886" s="31"/>
      <c r="AD1886" s="31"/>
      <c r="AE1886" s="31"/>
      <c r="AF1886" s="31"/>
      <c r="AG1886" s="31"/>
      <c r="AH1886" s="31"/>
      <c r="AI1886" s="31"/>
      <c r="AJ1886" s="31"/>
      <c r="AK1886" s="31"/>
      <c r="AL1886" s="31"/>
      <c r="AM1886" s="31"/>
      <c r="AN1886" s="31"/>
      <c r="AO1886" s="31"/>
      <c r="AP1886" s="31"/>
      <c r="AQ1886" s="31"/>
      <c r="AR1886" s="31"/>
      <c r="AS1886" s="31"/>
      <c r="AT1886" s="31"/>
      <c r="AU1886" s="31"/>
      <c r="AV1886" s="31"/>
      <c r="AW1886" s="31"/>
      <c r="AX1886" s="31"/>
      <c r="AY1886" s="31"/>
      <c r="AZ1886" s="31"/>
      <c r="BA1886" s="31"/>
    </row>
    <row r="1887" spans="1:53" s="21" customFormat="1" ht="20.100000000000001" customHeight="1" x14ac:dyDescent="0.2">
      <c r="A1887" s="27" t="s">
        <v>109</v>
      </c>
      <c r="B1887" s="28" t="s">
        <v>244</v>
      </c>
      <c r="C1887" s="27" t="s">
        <v>534</v>
      </c>
      <c r="D1887" s="27" t="s">
        <v>1933</v>
      </c>
      <c r="E1887" s="27" t="s">
        <v>11130</v>
      </c>
      <c r="F1887" s="27" t="s">
        <v>5349</v>
      </c>
      <c r="G1887" s="27" t="s">
        <v>6780</v>
      </c>
      <c r="H1887" s="27" t="s">
        <v>6688</v>
      </c>
      <c r="I1887" s="29">
        <v>0</v>
      </c>
      <c r="J1887" s="27" t="s">
        <v>6520</v>
      </c>
      <c r="K1887" s="27" t="s">
        <v>11632</v>
      </c>
      <c r="L1887" s="27" t="s">
        <v>2930</v>
      </c>
      <c r="M1887" s="30" t="s">
        <v>6531</v>
      </c>
      <c r="N1887" s="27" t="s">
        <v>6689</v>
      </c>
      <c r="O1887" s="23">
        <v>0</v>
      </c>
      <c r="P1887" s="23">
        <v>0</v>
      </c>
      <c r="Q1887" s="23">
        <v>0</v>
      </c>
      <c r="R1887" s="24">
        <v>0</v>
      </c>
      <c r="S1887" s="25">
        <v>0</v>
      </c>
      <c r="T1887" s="32"/>
      <c r="U1887" s="22" t="str">
        <f>IFERROR(VLOOKUP(B1887,[1]Planilha1!$A$1:$B$34,2,FALSE),"Liberado")</f>
        <v>Liberado</v>
      </c>
      <c r="V1887" s="31"/>
      <c r="W1887" s="31"/>
      <c r="X1887" s="31"/>
      <c r="Y1887" s="31"/>
      <c r="Z1887" s="31"/>
      <c r="AA1887" s="31"/>
      <c r="AB1887" s="31"/>
      <c r="AC1887" s="31"/>
      <c r="AD1887" s="31"/>
      <c r="AE1887" s="31"/>
      <c r="AF1887" s="31"/>
      <c r="AG1887" s="31"/>
      <c r="AH1887" s="31"/>
      <c r="AI1887" s="31"/>
      <c r="AJ1887" s="31"/>
      <c r="AK1887" s="31"/>
      <c r="AL1887" s="31"/>
      <c r="AM1887" s="31"/>
      <c r="AN1887" s="31"/>
      <c r="AO1887" s="31"/>
      <c r="AP1887" s="31"/>
      <c r="AQ1887" s="31"/>
      <c r="AR1887" s="31"/>
      <c r="AS1887" s="31"/>
      <c r="AT1887" s="31"/>
      <c r="AU1887" s="31"/>
      <c r="AV1887" s="31"/>
      <c r="AW1887" s="31"/>
      <c r="AX1887" s="31"/>
      <c r="AY1887" s="31"/>
      <c r="AZ1887" s="31"/>
      <c r="BA1887" s="31"/>
    </row>
    <row r="1888" spans="1:53" s="21" customFormat="1" ht="20.100000000000001" customHeight="1" x14ac:dyDescent="0.2">
      <c r="A1888" s="27" t="s">
        <v>109</v>
      </c>
      <c r="B1888" s="28" t="s">
        <v>244</v>
      </c>
      <c r="C1888" s="27" t="s">
        <v>828</v>
      </c>
      <c r="D1888" s="27" t="s">
        <v>1933</v>
      </c>
      <c r="E1888" s="27" t="s">
        <v>11130</v>
      </c>
      <c r="F1888" s="27" t="s">
        <v>5349</v>
      </c>
      <c r="G1888" s="27" t="s">
        <v>6781</v>
      </c>
      <c r="H1888" s="27" t="s">
        <v>6688</v>
      </c>
      <c r="I1888" s="29">
        <v>0</v>
      </c>
      <c r="J1888" s="27" t="s">
        <v>6520</v>
      </c>
      <c r="K1888" s="27" t="s">
        <v>11633</v>
      </c>
      <c r="L1888" s="27" t="s">
        <v>2930</v>
      </c>
      <c r="M1888" s="30" t="s">
        <v>6531</v>
      </c>
      <c r="N1888" s="27" t="s">
        <v>6689</v>
      </c>
      <c r="O1888" s="23">
        <v>0</v>
      </c>
      <c r="P1888" s="23">
        <v>0</v>
      </c>
      <c r="Q1888" s="23">
        <v>0</v>
      </c>
      <c r="R1888" s="24">
        <v>0</v>
      </c>
      <c r="S1888" s="25">
        <v>0</v>
      </c>
      <c r="T1888" s="32"/>
      <c r="U1888" s="22" t="str">
        <f>IFERROR(VLOOKUP(B1888,[1]Planilha1!$A$1:$B$34,2,FALSE),"Liberado")</f>
        <v>Liberado</v>
      </c>
      <c r="V1888" s="31"/>
      <c r="W1888" s="31"/>
      <c r="X1888" s="31"/>
      <c r="Y1888" s="31"/>
      <c r="Z1888" s="31"/>
      <c r="AA1888" s="31"/>
      <c r="AB1888" s="31"/>
      <c r="AC1888" s="31"/>
      <c r="AD1888" s="31"/>
      <c r="AE1888" s="31"/>
      <c r="AF1888" s="31"/>
      <c r="AG1888" s="31"/>
      <c r="AH1888" s="31"/>
      <c r="AI1888" s="31"/>
      <c r="AJ1888" s="31"/>
      <c r="AK1888" s="31"/>
      <c r="AL1888" s="31"/>
      <c r="AM1888" s="31"/>
      <c r="AN1888" s="31"/>
      <c r="AO1888" s="31"/>
      <c r="AP1888" s="31"/>
      <c r="AQ1888" s="31"/>
      <c r="AR1888" s="31"/>
      <c r="AS1888" s="31"/>
      <c r="AT1888" s="31"/>
      <c r="AU1888" s="31"/>
      <c r="AV1888" s="31"/>
      <c r="AW1888" s="31"/>
      <c r="AX1888" s="31"/>
      <c r="AY1888" s="31"/>
      <c r="AZ1888" s="31"/>
      <c r="BA1888" s="31"/>
    </row>
    <row r="1889" spans="1:53" s="21" customFormat="1" ht="20.100000000000001" customHeight="1" x14ac:dyDescent="0.2">
      <c r="A1889" s="27" t="s">
        <v>109</v>
      </c>
      <c r="B1889" s="28" t="s">
        <v>244</v>
      </c>
      <c r="C1889" s="27" t="s">
        <v>534</v>
      </c>
      <c r="D1889" s="27" t="s">
        <v>1933</v>
      </c>
      <c r="E1889" s="27" t="s">
        <v>11130</v>
      </c>
      <c r="F1889" s="27" t="s">
        <v>5349</v>
      </c>
      <c r="G1889" s="27" t="s">
        <v>6782</v>
      </c>
      <c r="H1889" s="27" t="s">
        <v>6688</v>
      </c>
      <c r="I1889" s="29">
        <v>0</v>
      </c>
      <c r="J1889" s="27" t="s">
        <v>6520</v>
      </c>
      <c r="K1889" s="27" t="s">
        <v>11634</v>
      </c>
      <c r="L1889" s="27" t="s">
        <v>2930</v>
      </c>
      <c r="M1889" s="30" t="s">
        <v>6531</v>
      </c>
      <c r="N1889" s="27" t="s">
        <v>6689</v>
      </c>
      <c r="O1889" s="23">
        <v>0</v>
      </c>
      <c r="P1889" s="23">
        <v>0</v>
      </c>
      <c r="Q1889" s="23">
        <v>0</v>
      </c>
      <c r="R1889" s="24">
        <v>0</v>
      </c>
      <c r="S1889" s="25">
        <v>0</v>
      </c>
      <c r="T1889" s="32"/>
      <c r="U1889" s="22" t="str">
        <f>IFERROR(VLOOKUP(B1889,[1]Planilha1!$A$1:$B$34,2,FALSE),"Liberado")</f>
        <v>Liberado</v>
      </c>
      <c r="V1889" s="31"/>
      <c r="W1889" s="31"/>
      <c r="X1889" s="31"/>
      <c r="Y1889" s="31"/>
      <c r="Z1889" s="31"/>
      <c r="AA1889" s="31"/>
      <c r="AB1889" s="31"/>
      <c r="AC1889" s="31"/>
      <c r="AD1889" s="31"/>
      <c r="AE1889" s="31"/>
      <c r="AF1889" s="31"/>
      <c r="AG1889" s="31"/>
      <c r="AH1889" s="31"/>
      <c r="AI1889" s="31"/>
      <c r="AJ1889" s="31"/>
      <c r="AK1889" s="31"/>
      <c r="AL1889" s="31"/>
      <c r="AM1889" s="31"/>
      <c r="AN1889" s="31"/>
      <c r="AO1889" s="31"/>
      <c r="AP1889" s="31"/>
      <c r="AQ1889" s="31"/>
      <c r="AR1889" s="31"/>
      <c r="AS1889" s="31"/>
      <c r="AT1889" s="31"/>
      <c r="AU1889" s="31"/>
      <c r="AV1889" s="31"/>
      <c r="AW1889" s="31"/>
      <c r="AX1889" s="31"/>
      <c r="AY1889" s="31"/>
      <c r="AZ1889" s="31"/>
      <c r="BA1889" s="31"/>
    </row>
    <row r="1890" spans="1:53" s="21" customFormat="1" ht="20.100000000000001" customHeight="1" x14ac:dyDescent="0.2">
      <c r="A1890" s="27" t="s">
        <v>109</v>
      </c>
      <c r="B1890" s="28" t="s">
        <v>244</v>
      </c>
      <c r="C1890" s="27" t="s">
        <v>602</v>
      </c>
      <c r="D1890" s="27" t="s">
        <v>1933</v>
      </c>
      <c r="E1890" s="27" t="s">
        <v>11130</v>
      </c>
      <c r="F1890" s="27" t="s">
        <v>5349</v>
      </c>
      <c r="G1890" s="27" t="s">
        <v>6783</v>
      </c>
      <c r="H1890" s="27" t="s">
        <v>6688</v>
      </c>
      <c r="I1890" s="29">
        <v>0</v>
      </c>
      <c r="J1890" s="27" t="s">
        <v>6520</v>
      </c>
      <c r="K1890" s="27" t="s">
        <v>11357</v>
      </c>
      <c r="L1890" s="27" t="s">
        <v>6731</v>
      </c>
      <c r="M1890" s="30" t="s">
        <v>6531</v>
      </c>
      <c r="N1890" s="27" t="s">
        <v>6732</v>
      </c>
      <c r="O1890" s="23">
        <v>0</v>
      </c>
      <c r="P1890" s="23">
        <v>0</v>
      </c>
      <c r="Q1890" s="23">
        <v>0</v>
      </c>
      <c r="R1890" s="24">
        <v>0</v>
      </c>
      <c r="S1890" s="25">
        <v>0</v>
      </c>
      <c r="T1890" s="32"/>
      <c r="U1890" s="22" t="str">
        <f>IFERROR(VLOOKUP(B1890,[1]Planilha1!$A$1:$B$34,2,FALSE),"Liberado")</f>
        <v>Liberado</v>
      </c>
      <c r="V1890" s="31"/>
      <c r="W1890" s="31"/>
      <c r="X1890" s="31"/>
      <c r="Y1890" s="31"/>
      <c r="Z1890" s="31"/>
      <c r="AA1890" s="31"/>
      <c r="AB1890" s="31"/>
      <c r="AC1890" s="31"/>
      <c r="AD1890" s="31"/>
      <c r="AE1890" s="31"/>
      <c r="AF1890" s="31"/>
      <c r="AG1890" s="31"/>
      <c r="AH1890" s="31"/>
      <c r="AI1890" s="31"/>
      <c r="AJ1890" s="31"/>
      <c r="AK1890" s="31"/>
      <c r="AL1890" s="31"/>
      <c r="AM1890" s="31"/>
      <c r="AN1890" s="31"/>
      <c r="AO1890" s="31"/>
      <c r="AP1890" s="31"/>
      <c r="AQ1890" s="31"/>
      <c r="AR1890" s="31"/>
      <c r="AS1890" s="31"/>
      <c r="AT1890" s="31"/>
      <c r="AU1890" s="31"/>
      <c r="AV1890" s="31"/>
      <c r="AW1890" s="31"/>
      <c r="AX1890" s="31"/>
      <c r="AY1890" s="31"/>
      <c r="AZ1890" s="31"/>
      <c r="BA1890" s="31"/>
    </row>
    <row r="1891" spans="1:53" s="21" customFormat="1" ht="20.100000000000001" customHeight="1" x14ac:dyDescent="0.2">
      <c r="A1891" s="27" t="s">
        <v>109</v>
      </c>
      <c r="B1891" s="28" t="s">
        <v>244</v>
      </c>
      <c r="C1891" s="27" t="s">
        <v>411</v>
      </c>
      <c r="D1891" s="27" t="s">
        <v>1933</v>
      </c>
      <c r="E1891" s="27" t="s">
        <v>11130</v>
      </c>
      <c r="F1891" s="27" t="s">
        <v>5349</v>
      </c>
      <c r="G1891" s="27" t="s">
        <v>6784</v>
      </c>
      <c r="H1891" s="27" t="s">
        <v>6688</v>
      </c>
      <c r="I1891" s="29">
        <v>0</v>
      </c>
      <c r="J1891" s="27" t="s">
        <v>6520</v>
      </c>
      <c r="K1891" s="27" t="s">
        <v>11357</v>
      </c>
      <c r="L1891" s="27" t="s">
        <v>6731</v>
      </c>
      <c r="M1891" s="30" t="s">
        <v>6531</v>
      </c>
      <c r="N1891" s="27" t="s">
        <v>6732</v>
      </c>
      <c r="O1891" s="23">
        <v>0</v>
      </c>
      <c r="P1891" s="23">
        <v>0</v>
      </c>
      <c r="Q1891" s="23">
        <v>0</v>
      </c>
      <c r="R1891" s="24">
        <v>0</v>
      </c>
      <c r="S1891" s="25">
        <v>0</v>
      </c>
      <c r="T1891" s="32"/>
      <c r="U1891" s="22" t="str">
        <f>IFERROR(VLOOKUP(B1891,[1]Planilha1!$A$1:$B$34,2,FALSE),"Liberado")</f>
        <v>Liberado</v>
      </c>
      <c r="V1891" s="31"/>
      <c r="W1891" s="31"/>
      <c r="X1891" s="31"/>
      <c r="Y1891" s="31"/>
      <c r="Z1891" s="31"/>
      <c r="AA1891" s="31"/>
      <c r="AB1891" s="31"/>
      <c r="AC1891" s="31"/>
      <c r="AD1891" s="31"/>
      <c r="AE1891" s="31"/>
      <c r="AF1891" s="31"/>
      <c r="AG1891" s="31"/>
      <c r="AH1891" s="31"/>
      <c r="AI1891" s="31"/>
      <c r="AJ1891" s="31"/>
      <c r="AK1891" s="31"/>
      <c r="AL1891" s="31"/>
      <c r="AM1891" s="31"/>
      <c r="AN1891" s="31"/>
      <c r="AO1891" s="31"/>
      <c r="AP1891" s="31"/>
      <c r="AQ1891" s="31"/>
      <c r="AR1891" s="31"/>
      <c r="AS1891" s="31"/>
      <c r="AT1891" s="31"/>
      <c r="AU1891" s="31"/>
      <c r="AV1891" s="31"/>
      <c r="AW1891" s="31"/>
      <c r="AX1891" s="31"/>
      <c r="AY1891" s="31"/>
      <c r="AZ1891" s="31"/>
      <c r="BA1891" s="31"/>
    </row>
    <row r="1892" spans="1:53" s="21" customFormat="1" ht="20.100000000000001" customHeight="1" x14ac:dyDescent="0.2">
      <c r="A1892" s="27" t="s">
        <v>109</v>
      </c>
      <c r="B1892" s="28" t="s">
        <v>244</v>
      </c>
      <c r="C1892" s="27" t="s">
        <v>1364</v>
      </c>
      <c r="D1892" s="27" t="s">
        <v>1933</v>
      </c>
      <c r="E1892" s="27" t="s">
        <v>11130</v>
      </c>
      <c r="F1892" s="27" t="s">
        <v>5349</v>
      </c>
      <c r="G1892" s="27" t="s">
        <v>6785</v>
      </c>
      <c r="H1892" s="27" t="s">
        <v>6688</v>
      </c>
      <c r="I1892" s="29">
        <v>0</v>
      </c>
      <c r="J1892" s="27" t="s">
        <v>6520</v>
      </c>
      <c r="K1892" s="27" t="s">
        <v>11357</v>
      </c>
      <c r="L1892" s="27" t="s">
        <v>6731</v>
      </c>
      <c r="M1892" s="30" t="s">
        <v>6531</v>
      </c>
      <c r="N1892" s="27" t="s">
        <v>6732</v>
      </c>
      <c r="O1892" s="23">
        <v>0</v>
      </c>
      <c r="P1892" s="23">
        <v>0</v>
      </c>
      <c r="Q1892" s="23">
        <v>0</v>
      </c>
      <c r="R1892" s="24">
        <v>0</v>
      </c>
      <c r="S1892" s="25">
        <v>0</v>
      </c>
      <c r="T1892" s="32"/>
      <c r="U1892" s="22" t="str">
        <f>IFERROR(VLOOKUP(B1892,[1]Planilha1!$A$1:$B$34,2,FALSE),"Liberado")</f>
        <v>Liberado</v>
      </c>
      <c r="V1892" s="31"/>
      <c r="W1892" s="31"/>
      <c r="X1892" s="31"/>
      <c r="Y1892" s="31"/>
      <c r="Z1892" s="31"/>
      <c r="AA1892" s="31"/>
      <c r="AB1892" s="31"/>
      <c r="AC1892" s="31"/>
      <c r="AD1892" s="31"/>
      <c r="AE1892" s="31"/>
      <c r="AF1892" s="31"/>
      <c r="AG1892" s="31"/>
      <c r="AH1892" s="31"/>
      <c r="AI1892" s="31"/>
      <c r="AJ1892" s="31"/>
      <c r="AK1892" s="31"/>
      <c r="AL1892" s="31"/>
      <c r="AM1892" s="31"/>
      <c r="AN1892" s="31"/>
      <c r="AO1892" s="31"/>
      <c r="AP1892" s="31"/>
      <c r="AQ1892" s="31"/>
      <c r="AR1892" s="31"/>
      <c r="AS1892" s="31"/>
      <c r="AT1892" s="31"/>
      <c r="AU1892" s="31"/>
      <c r="AV1892" s="31"/>
      <c r="AW1892" s="31"/>
      <c r="AX1892" s="31"/>
      <c r="AY1892" s="31"/>
      <c r="AZ1892" s="31"/>
      <c r="BA1892" s="31"/>
    </row>
    <row r="1893" spans="1:53" s="21" customFormat="1" ht="20.100000000000001" customHeight="1" x14ac:dyDescent="0.2">
      <c r="A1893" s="27" t="s">
        <v>109</v>
      </c>
      <c r="B1893" s="28" t="s">
        <v>244</v>
      </c>
      <c r="C1893" s="27" t="s">
        <v>534</v>
      </c>
      <c r="D1893" s="27" t="s">
        <v>1933</v>
      </c>
      <c r="E1893" s="27" t="s">
        <v>11130</v>
      </c>
      <c r="F1893" s="27" t="s">
        <v>5349</v>
      </c>
      <c r="G1893" s="27" t="s">
        <v>6786</v>
      </c>
      <c r="H1893" s="27" t="s">
        <v>6688</v>
      </c>
      <c r="I1893" s="29">
        <v>0</v>
      </c>
      <c r="J1893" s="27" t="s">
        <v>6520</v>
      </c>
      <c r="K1893" s="27" t="s">
        <v>11357</v>
      </c>
      <c r="L1893" s="27" t="s">
        <v>6731</v>
      </c>
      <c r="M1893" s="30" t="s">
        <v>6531</v>
      </c>
      <c r="N1893" s="27" t="s">
        <v>6732</v>
      </c>
      <c r="O1893" s="23">
        <v>0</v>
      </c>
      <c r="P1893" s="23">
        <v>0</v>
      </c>
      <c r="Q1893" s="23">
        <v>0</v>
      </c>
      <c r="R1893" s="24">
        <v>0</v>
      </c>
      <c r="S1893" s="25">
        <v>0</v>
      </c>
      <c r="T1893" s="32"/>
      <c r="U1893" s="22" t="str">
        <f>IFERROR(VLOOKUP(B1893,[1]Planilha1!$A$1:$B$34,2,FALSE),"Liberado")</f>
        <v>Liberado</v>
      </c>
      <c r="V1893" s="31"/>
      <c r="W1893" s="31"/>
      <c r="X1893" s="31"/>
      <c r="Y1893" s="31"/>
      <c r="Z1893" s="31"/>
      <c r="AA1893" s="31"/>
      <c r="AB1893" s="31"/>
      <c r="AC1893" s="31"/>
      <c r="AD1893" s="31"/>
      <c r="AE1893" s="31"/>
      <c r="AF1893" s="31"/>
      <c r="AG1893" s="31"/>
      <c r="AH1893" s="31"/>
      <c r="AI1893" s="31"/>
      <c r="AJ1893" s="31"/>
      <c r="AK1893" s="31"/>
      <c r="AL1893" s="31"/>
      <c r="AM1893" s="31"/>
      <c r="AN1893" s="31"/>
      <c r="AO1893" s="31"/>
      <c r="AP1893" s="31"/>
      <c r="AQ1893" s="31"/>
      <c r="AR1893" s="31"/>
      <c r="AS1893" s="31"/>
      <c r="AT1893" s="31"/>
      <c r="AU1893" s="31"/>
      <c r="AV1893" s="31"/>
      <c r="AW1893" s="31"/>
      <c r="AX1893" s="31"/>
      <c r="AY1893" s="31"/>
      <c r="AZ1893" s="31"/>
      <c r="BA1893" s="31"/>
    </row>
    <row r="1894" spans="1:53" s="21" customFormat="1" ht="20.100000000000001" customHeight="1" x14ac:dyDescent="0.2">
      <c r="A1894" s="27" t="s">
        <v>109</v>
      </c>
      <c r="B1894" s="28" t="s">
        <v>244</v>
      </c>
      <c r="C1894" s="27" t="s">
        <v>784</v>
      </c>
      <c r="D1894" s="27" t="s">
        <v>1957</v>
      </c>
      <c r="E1894" s="27" t="s">
        <v>7</v>
      </c>
      <c r="F1894" s="27" t="s">
        <v>6507</v>
      </c>
      <c r="G1894" s="27" t="s">
        <v>6803</v>
      </c>
      <c r="H1894" s="27" t="s">
        <v>6735</v>
      </c>
      <c r="I1894" s="29">
        <v>50000</v>
      </c>
      <c r="J1894" s="27" t="s">
        <v>6514</v>
      </c>
      <c r="K1894" s="27" t="s">
        <v>11645</v>
      </c>
      <c r="L1894" s="27" t="s">
        <v>6585</v>
      </c>
      <c r="M1894" s="30">
        <v>43063</v>
      </c>
      <c r="N1894" s="27" t="s">
        <v>11646</v>
      </c>
      <c r="O1894" s="23">
        <v>0</v>
      </c>
      <c r="P1894" s="23">
        <v>17596.57</v>
      </c>
      <c r="Q1894" s="23">
        <v>0</v>
      </c>
      <c r="R1894" s="24">
        <v>0</v>
      </c>
      <c r="S1894" s="25">
        <v>0</v>
      </c>
      <c r="T1894" s="32"/>
      <c r="U1894" s="22" t="str">
        <f>IFERROR(VLOOKUP(B1894,[1]Planilha1!$A$1:$B$34,2,FALSE),"Liberado")</f>
        <v>Liberado</v>
      </c>
      <c r="V1894" s="31"/>
      <c r="W1894" s="31"/>
      <c r="X1894" s="31"/>
      <c r="Y1894" s="31"/>
      <c r="Z1894" s="31"/>
      <c r="AA1894" s="31"/>
      <c r="AB1894" s="31"/>
      <c r="AC1894" s="31"/>
      <c r="AD1894" s="31"/>
      <c r="AE1894" s="31"/>
      <c r="AF1894" s="31"/>
      <c r="AG1894" s="31"/>
      <c r="AH1894" s="31"/>
      <c r="AI1894" s="31"/>
      <c r="AJ1894" s="31"/>
      <c r="AK1894" s="31"/>
      <c r="AL1894" s="31"/>
      <c r="AM1894" s="31"/>
      <c r="AN1894" s="31"/>
      <c r="AO1894" s="31"/>
      <c r="AP1894" s="31"/>
      <c r="AQ1894" s="31"/>
      <c r="AR1894" s="31"/>
      <c r="AS1894" s="31"/>
      <c r="AT1894" s="31"/>
      <c r="AU1894" s="31"/>
      <c r="AV1894" s="31"/>
      <c r="AW1894" s="31"/>
      <c r="AX1894" s="31"/>
      <c r="AY1894" s="31"/>
      <c r="AZ1894" s="31"/>
      <c r="BA1894" s="31"/>
    </row>
    <row r="1895" spans="1:53" s="21" customFormat="1" ht="20.100000000000001" customHeight="1" x14ac:dyDescent="0.2">
      <c r="A1895" s="27" t="s">
        <v>109</v>
      </c>
      <c r="B1895" s="28" t="s">
        <v>244</v>
      </c>
      <c r="C1895" s="27" t="s">
        <v>772</v>
      </c>
      <c r="D1895" s="27" t="s">
        <v>1960</v>
      </c>
      <c r="E1895" s="27" t="s">
        <v>7</v>
      </c>
      <c r="F1895" s="27" t="s">
        <v>6507</v>
      </c>
      <c r="G1895" s="27" t="s">
        <v>6809</v>
      </c>
      <c r="H1895" s="27" t="s">
        <v>6810</v>
      </c>
      <c r="I1895" s="29">
        <v>35000</v>
      </c>
      <c r="J1895" s="27" t="s">
        <v>6514</v>
      </c>
      <c r="K1895" s="27" t="s">
        <v>11099</v>
      </c>
      <c r="L1895" s="27" t="s">
        <v>2677</v>
      </c>
      <c r="M1895" s="30">
        <v>42891</v>
      </c>
      <c r="N1895" s="27" t="s">
        <v>11650</v>
      </c>
      <c r="O1895" s="23">
        <v>0</v>
      </c>
      <c r="P1895" s="23">
        <v>0.01</v>
      </c>
      <c r="Q1895" s="23">
        <v>0</v>
      </c>
      <c r="R1895" s="24">
        <v>0</v>
      </c>
      <c r="S1895" s="25">
        <v>0</v>
      </c>
      <c r="T1895" s="32"/>
      <c r="U1895" s="22" t="str">
        <f>IFERROR(VLOOKUP(B1895,[1]Planilha1!$A$1:$B$34,2,FALSE),"Liberado")</f>
        <v>Liberado</v>
      </c>
      <c r="V1895" s="31"/>
      <c r="W1895" s="31"/>
      <c r="X1895" s="31"/>
      <c r="Y1895" s="31"/>
      <c r="Z1895" s="31"/>
      <c r="AA1895" s="31"/>
      <c r="AB1895" s="31"/>
      <c r="AC1895" s="31"/>
      <c r="AD1895" s="31"/>
      <c r="AE1895" s="31"/>
      <c r="AF1895" s="31"/>
      <c r="AG1895" s="31"/>
      <c r="AH1895" s="31"/>
      <c r="AI1895" s="31"/>
      <c r="AJ1895" s="31"/>
      <c r="AK1895" s="31"/>
      <c r="AL1895" s="31"/>
      <c r="AM1895" s="31"/>
      <c r="AN1895" s="31"/>
      <c r="AO1895" s="31"/>
      <c r="AP1895" s="31"/>
      <c r="AQ1895" s="31"/>
      <c r="AR1895" s="31"/>
      <c r="AS1895" s="31"/>
      <c r="AT1895" s="31"/>
      <c r="AU1895" s="31"/>
      <c r="AV1895" s="31"/>
      <c r="AW1895" s="31"/>
      <c r="AX1895" s="31"/>
      <c r="AY1895" s="31"/>
      <c r="AZ1895" s="31"/>
      <c r="BA1895" s="31"/>
    </row>
    <row r="1896" spans="1:53" s="21" customFormat="1" ht="20.100000000000001" customHeight="1" x14ac:dyDescent="0.2">
      <c r="A1896" s="27" t="s">
        <v>109</v>
      </c>
      <c r="B1896" s="28" t="s">
        <v>244</v>
      </c>
      <c r="C1896" s="27" t="s">
        <v>534</v>
      </c>
      <c r="D1896" s="27" t="s">
        <v>1933</v>
      </c>
      <c r="E1896" s="27" t="s">
        <v>11130</v>
      </c>
      <c r="F1896" s="27" t="s">
        <v>5349</v>
      </c>
      <c r="G1896" s="27" t="s">
        <v>6864</v>
      </c>
      <c r="H1896" s="27" t="s">
        <v>6688</v>
      </c>
      <c r="I1896" s="29">
        <v>0</v>
      </c>
      <c r="J1896" s="27" t="s">
        <v>6520</v>
      </c>
      <c r="K1896" s="27" t="s">
        <v>11357</v>
      </c>
      <c r="L1896" s="27" t="s">
        <v>2930</v>
      </c>
      <c r="M1896" s="30" t="s">
        <v>6531</v>
      </c>
      <c r="N1896" s="27" t="s">
        <v>6689</v>
      </c>
      <c r="O1896" s="23">
        <v>0</v>
      </c>
      <c r="P1896" s="23">
        <v>0</v>
      </c>
      <c r="Q1896" s="23">
        <v>0</v>
      </c>
      <c r="R1896" s="24">
        <v>0</v>
      </c>
      <c r="S1896" s="25">
        <v>0</v>
      </c>
      <c r="T1896" s="32"/>
      <c r="U1896" s="22" t="str">
        <f>IFERROR(VLOOKUP(B1896,[1]Planilha1!$A$1:$B$34,2,FALSE),"Liberado")</f>
        <v>Liberado</v>
      </c>
      <c r="V1896" s="31"/>
      <c r="W1896" s="31"/>
      <c r="X1896" s="31"/>
      <c r="Y1896" s="31"/>
      <c r="Z1896" s="31"/>
      <c r="AA1896" s="31"/>
      <c r="AB1896" s="31"/>
      <c r="AC1896" s="31"/>
      <c r="AD1896" s="31"/>
      <c r="AE1896" s="31"/>
      <c r="AF1896" s="31"/>
      <c r="AG1896" s="31"/>
      <c r="AH1896" s="31"/>
      <c r="AI1896" s="31"/>
      <c r="AJ1896" s="31"/>
      <c r="AK1896" s="31"/>
      <c r="AL1896" s="31"/>
      <c r="AM1896" s="31"/>
      <c r="AN1896" s="31"/>
      <c r="AO1896" s="31"/>
      <c r="AP1896" s="31"/>
      <c r="AQ1896" s="31"/>
      <c r="AR1896" s="31"/>
      <c r="AS1896" s="31"/>
      <c r="AT1896" s="31"/>
      <c r="AU1896" s="31"/>
      <c r="AV1896" s="31"/>
      <c r="AW1896" s="31"/>
      <c r="AX1896" s="31"/>
      <c r="AY1896" s="31"/>
      <c r="AZ1896" s="31"/>
      <c r="BA1896" s="31"/>
    </row>
    <row r="1897" spans="1:53" s="21" customFormat="1" ht="20.100000000000001" customHeight="1" x14ac:dyDescent="0.2">
      <c r="A1897" s="27" t="s">
        <v>109</v>
      </c>
      <c r="B1897" s="28" t="s">
        <v>244</v>
      </c>
      <c r="C1897" s="27" t="s">
        <v>772</v>
      </c>
      <c r="D1897" s="27" t="s">
        <v>1933</v>
      </c>
      <c r="E1897" s="27" t="s">
        <v>11130</v>
      </c>
      <c r="F1897" s="27" t="s">
        <v>5349</v>
      </c>
      <c r="G1897" s="27" t="s">
        <v>6865</v>
      </c>
      <c r="H1897" s="27" t="s">
        <v>6688</v>
      </c>
      <c r="I1897" s="29">
        <v>0</v>
      </c>
      <c r="J1897" s="27" t="s">
        <v>6520</v>
      </c>
      <c r="K1897" s="27" t="s">
        <v>11357</v>
      </c>
      <c r="L1897" s="27" t="s">
        <v>2930</v>
      </c>
      <c r="M1897" s="30" t="s">
        <v>6531</v>
      </c>
      <c r="N1897" s="27" t="s">
        <v>6689</v>
      </c>
      <c r="O1897" s="23">
        <v>0</v>
      </c>
      <c r="P1897" s="23">
        <v>0</v>
      </c>
      <c r="Q1897" s="23">
        <v>0</v>
      </c>
      <c r="R1897" s="24">
        <v>0</v>
      </c>
      <c r="S1897" s="25">
        <v>0</v>
      </c>
      <c r="T1897" s="32"/>
      <c r="U1897" s="22" t="str">
        <f>IFERROR(VLOOKUP(B1897,[1]Planilha1!$A$1:$B$34,2,FALSE),"Liberado")</f>
        <v>Liberado</v>
      </c>
      <c r="V1897" s="31"/>
      <c r="W1897" s="31"/>
      <c r="X1897" s="31"/>
      <c r="Y1897" s="31"/>
      <c r="Z1897" s="31"/>
      <c r="AA1897" s="31"/>
      <c r="AB1897" s="31"/>
      <c r="AC1897" s="31"/>
      <c r="AD1897" s="31"/>
      <c r="AE1897" s="31"/>
      <c r="AF1897" s="31"/>
      <c r="AG1897" s="31"/>
      <c r="AH1897" s="31"/>
      <c r="AI1897" s="31"/>
      <c r="AJ1897" s="31"/>
      <c r="AK1897" s="31"/>
      <c r="AL1897" s="31"/>
      <c r="AM1897" s="31"/>
      <c r="AN1897" s="31"/>
      <c r="AO1897" s="31"/>
      <c r="AP1897" s="31"/>
      <c r="AQ1897" s="31"/>
      <c r="AR1897" s="31"/>
      <c r="AS1897" s="31"/>
      <c r="AT1897" s="31"/>
      <c r="AU1897" s="31"/>
      <c r="AV1897" s="31"/>
      <c r="AW1897" s="31"/>
      <c r="AX1897" s="31"/>
      <c r="AY1897" s="31"/>
      <c r="AZ1897" s="31"/>
      <c r="BA1897" s="31"/>
    </row>
    <row r="1898" spans="1:53" s="21" customFormat="1" ht="20.100000000000001" customHeight="1" x14ac:dyDescent="0.2">
      <c r="A1898" s="27" t="s">
        <v>109</v>
      </c>
      <c r="B1898" s="28" t="s">
        <v>244</v>
      </c>
      <c r="C1898" s="27" t="s">
        <v>751</v>
      </c>
      <c r="D1898" s="27" t="s">
        <v>1933</v>
      </c>
      <c r="E1898" s="27" t="s">
        <v>11130</v>
      </c>
      <c r="F1898" s="27" t="s">
        <v>5349</v>
      </c>
      <c r="G1898" s="27" t="s">
        <v>6867</v>
      </c>
      <c r="H1898" s="27" t="s">
        <v>6688</v>
      </c>
      <c r="I1898" s="29">
        <v>0</v>
      </c>
      <c r="J1898" s="27" t="s">
        <v>6520</v>
      </c>
      <c r="K1898" s="27" t="s">
        <v>11357</v>
      </c>
      <c r="L1898" s="27" t="s">
        <v>2930</v>
      </c>
      <c r="M1898" s="30" t="s">
        <v>6531</v>
      </c>
      <c r="N1898" s="27" t="s">
        <v>6689</v>
      </c>
      <c r="O1898" s="23">
        <v>0</v>
      </c>
      <c r="P1898" s="23">
        <v>0</v>
      </c>
      <c r="Q1898" s="23">
        <v>0</v>
      </c>
      <c r="R1898" s="24">
        <v>0</v>
      </c>
      <c r="S1898" s="25">
        <v>0</v>
      </c>
      <c r="T1898" s="32"/>
      <c r="U1898" s="22" t="str">
        <f>IFERROR(VLOOKUP(B1898,[1]Planilha1!$A$1:$B$34,2,FALSE),"Liberado")</f>
        <v>Liberado</v>
      </c>
      <c r="V1898" s="31"/>
      <c r="W1898" s="31"/>
      <c r="X1898" s="31"/>
      <c r="Y1898" s="31"/>
      <c r="Z1898" s="31"/>
      <c r="AA1898" s="31"/>
      <c r="AB1898" s="31"/>
      <c r="AC1898" s="31"/>
      <c r="AD1898" s="31"/>
      <c r="AE1898" s="31"/>
      <c r="AF1898" s="31"/>
      <c r="AG1898" s="31"/>
      <c r="AH1898" s="31"/>
      <c r="AI1898" s="31"/>
      <c r="AJ1898" s="31"/>
      <c r="AK1898" s="31"/>
      <c r="AL1898" s="31"/>
      <c r="AM1898" s="31"/>
      <c r="AN1898" s="31"/>
      <c r="AO1898" s="31"/>
      <c r="AP1898" s="31"/>
      <c r="AQ1898" s="31"/>
      <c r="AR1898" s="31"/>
      <c r="AS1898" s="31"/>
      <c r="AT1898" s="31"/>
      <c r="AU1898" s="31"/>
      <c r="AV1898" s="31"/>
      <c r="AW1898" s="31"/>
      <c r="AX1898" s="31"/>
      <c r="AY1898" s="31"/>
      <c r="AZ1898" s="31"/>
      <c r="BA1898" s="31"/>
    </row>
    <row r="1899" spans="1:53" s="21" customFormat="1" ht="20.100000000000001" customHeight="1" x14ac:dyDescent="0.2">
      <c r="A1899" s="27" t="s">
        <v>109</v>
      </c>
      <c r="B1899" s="28" t="s">
        <v>244</v>
      </c>
      <c r="C1899" s="27" t="s">
        <v>574</v>
      </c>
      <c r="D1899" s="27" t="s">
        <v>1933</v>
      </c>
      <c r="E1899" s="27" t="s">
        <v>11130</v>
      </c>
      <c r="F1899" s="27" t="s">
        <v>5349</v>
      </c>
      <c r="G1899" s="27" t="s">
        <v>6868</v>
      </c>
      <c r="H1899" s="27" t="s">
        <v>6688</v>
      </c>
      <c r="I1899" s="29">
        <v>0</v>
      </c>
      <c r="J1899" s="27" t="s">
        <v>6520</v>
      </c>
      <c r="K1899" s="27" t="s">
        <v>11357</v>
      </c>
      <c r="L1899" s="27" t="s">
        <v>2930</v>
      </c>
      <c r="M1899" s="30" t="s">
        <v>6531</v>
      </c>
      <c r="N1899" s="27" t="s">
        <v>6689</v>
      </c>
      <c r="O1899" s="23">
        <v>0</v>
      </c>
      <c r="P1899" s="23">
        <v>0</v>
      </c>
      <c r="Q1899" s="23">
        <v>0</v>
      </c>
      <c r="R1899" s="24">
        <v>0</v>
      </c>
      <c r="S1899" s="25">
        <v>0</v>
      </c>
      <c r="T1899" s="32"/>
      <c r="U1899" s="22" t="str">
        <f>IFERROR(VLOOKUP(B1899,[1]Planilha1!$A$1:$B$34,2,FALSE),"Liberado")</f>
        <v>Liberado</v>
      </c>
      <c r="V1899" s="31"/>
      <c r="W1899" s="31"/>
      <c r="X1899" s="31"/>
      <c r="Y1899" s="31"/>
      <c r="Z1899" s="31"/>
      <c r="AA1899" s="31"/>
      <c r="AB1899" s="31"/>
      <c r="AC1899" s="31"/>
      <c r="AD1899" s="31"/>
      <c r="AE1899" s="31"/>
      <c r="AF1899" s="31"/>
      <c r="AG1899" s="31"/>
      <c r="AH1899" s="31"/>
      <c r="AI1899" s="31"/>
      <c r="AJ1899" s="31"/>
      <c r="AK1899" s="31"/>
      <c r="AL1899" s="31"/>
      <c r="AM1899" s="31"/>
      <c r="AN1899" s="31"/>
      <c r="AO1899" s="31"/>
      <c r="AP1899" s="31"/>
      <c r="AQ1899" s="31"/>
      <c r="AR1899" s="31"/>
      <c r="AS1899" s="31"/>
      <c r="AT1899" s="31"/>
      <c r="AU1899" s="31"/>
      <c r="AV1899" s="31"/>
      <c r="AW1899" s="31"/>
      <c r="AX1899" s="31"/>
      <c r="AY1899" s="31"/>
      <c r="AZ1899" s="31"/>
      <c r="BA1899" s="31"/>
    </row>
    <row r="1900" spans="1:53" s="21" customFormat="1" ht="20.100000000000001" customHeight="1" x14ac:dyDescent="0.2">
      <c r="A1900" s="27" t="s">
        <v>109</v>
      </c>
      <c r="B1900" s="28" t="s">
        <v>244</v>
      </c>
      <c r="C1900" s="27" t="s">
        <v>674</v>
      </c>
      <c r="D1900" s="27" t="s">
        <v>1933</v>
      </c>
      <c r="E1900" s="27" t="s">
        <v>11130</v>
      </c>
      <c r="F1900" s="27" t="s">
        <v>5349</v>
      </c>
      <c r="G1900" s="27" t="s">
        <v>5622</v>
      </c>
      <c r="H1900" s="27" t="s">
        <v>6688</v>
      </c>
      <c r="I1900" s="29">
        <v>0</v>
      </c>
      <c r="J1900" s="27" t="s">
        <v>6520</v>
      </c>
      <c r="K1900" s="27" t="s">
        <v>11357</v>
      </c>
      <c r="L1900" s="27" t="s">
        <v>6531</v>
      </c>
      <c r="M1900" s="30" t="s">
        <v>6531</v>
      </c>
      <c r="N1900" s="27" t="s">
        <v>6689</v>
      </c>
      <c r="O1900" s="23">
        <v>0</v>
      </c>
      <c r="P1900" s="23">
        <v>0</v>
      </c>
      <c r="Q1900" s="23">
        <v>0</v>
      </c>
      <c r="R1900" s="24">
        <v>0</v>
      </c>
      <c r="S1900" s="25">
        <v>0</v>
      </c>
      <c r="T1900" s="32"/>
      <c r="U1900" s="22" t="str">
        <f>IFERROR(VLOOKUP(B1900,[1]Planilha1!$A$1:$B$34,2,FALSE),"Liberado")</f>
        <v>Liberado</v>
      </c>
      <c r="V1900" s="31"/>
      <c r="W1900" s="31"/>
      <c r="X1900" s="31"/>
      <c r="Y1900" s="31"/>
      <c r="Z1900" s="31"/>
      <c r="AA1900" s="31"/>
      <c r="AB1900" s="31"/>
      <c r="AC1900" s="31"/>
      <c r="AD1900" s="31"/>
      <c r="AE1900" s="31"/>
      <c r="AF1900" s="31"/>
      <c r="AG1900" s="31"/>
      <c r="AH1900" s="31"/>
      <c r="AI1900" s="31"/>
      <c r="AJ1900" s="31"/>
      <c r="AK1900" s="31"/>
      <c r="AL1900" s="31"/>
      <c r="AM1900" s="31"/>
      <c r="AN1900" s="31"/>
      <c r="AO1900" s="31"/>
      <c r="AP1900" s="31"/>
      <c r="AQ1900" s="31"/>
      <c r="AR1900" s="31"/>
      <c r="AS1900" s="31"/>
      <c r="AT1900" s="31"/>
      <c r="AU1900" s="31"/>
      <c r="AV1900" s="31"/>
      <c r="AW1900" s="31"/>
      <c r="AX1900" s="31"/>
      <c r="AY1900" s="31"/>
      <c r="AZ1900" s="31"/>
      <c r="BA1900" s="31"/>
    </row>
    <row r="1901" spans="1:53" s="21" customFormat="1" ht="20.100000000000001" customHeight="1" x14ac:dyDescent="0.2">
      <c r="A1901" s="27" t="s">
        <v>109</v>
      </c>
      <c r="B1901" s="28" t="s">
        <v>244</v>
      </c>
      <c r="C1901" s="27" t="s">
        <v>1914</v>
      </c>
      <c r="D1901" s="27" t="s">
        <v>1933</v>
      </c>
      <c r="E1901" s="27" t="s">
        <v>11130</v>
      </c>
      <c r="F1901" s="27" t="s">
        <v>5349</v>
      </c>
      <c r="G1901" s="27" t="s">
        <v>6870</v>
      </c>
      <c r="H1901" s="27" t="s">
        <v>6688</v>
      </c>
      <c r="I1901" s="29">
        <v>0</v>
      </c>
      <c r="J1901" s="27" t="s">
        <v>6520</v>
      </c>
      <c r="K1901" s="27" t="s">
        <v>11357</v>
      </c>
      <c r="L1901" s="27" t="s">
        <v>2930</v>
      </c>
      <c r="M1901" s="30" t="s">
        <v>6531</v>
      </c>
      <c r="N1901" s="27" t="s">
        <v>6689</v>
      </c>
      <c r="O1901" s="23">
        <v>0</v>
      </c>
      <c r="P1901" s="23">
        <v>0</v>
      </c>
      <c r="Q1901" s="23">
        <v>0</v>
      </c>
      <c r="R1901" s="24">
        <v>0</v>
      </c>
      <c r="S1901" s="25">
        <v>0</v>
      </c>
      <c r="T1901" s="32"/>
      <c r="U1901" s="22" t="str">
        <f>IFERROR(VLOOKUP(B1901,[1]Planilha1!$A$1:$B$34,2,FALSE),"Liberado")</f>
        <v>Liberado</v>
      </c>
      <c r="V1901" s="31"/>
      <c r="W1901" s="31"/>
      <c r="X1901" s="31"/>
      <c r="Y1901" s="31"/>
      <c r="Z1901" s="31"/>
      <c r="AA1901" s="31"/>
      <c r="AB1901" s="31"/>
      <c r="AC1901" s="31"/>
      <c r="AD1901" s="31"/>
      <c r="AE1901" s="31"/>
      <c r="AF1901" s="31"/>
      <c r="AG1901" s="31"/>
      <c r="AH1901" s="31"/>
      <c r="AI1901" s="31"/>
      <c r="AJ1901" s="31"/>
      <c r="AK1901" s="31"/>
      <c r="AL1901" s="31"/>
      <c r="AM1901" s="31"/>
      <c r="AN1901" s="31"/>
      <c r="AO1901" s="31"/>
      <c r="AP1901" s="31"/>
      <c r="AQ1901" s="31"/>
      <c r="AR1901" s="31"/>
      <c r="AS1901" s="31"/>
      <c r="AT1901" s="31"/>
      <c r="AU1901" s="31"/>
      <c r="AV1901" s="31"/>
      <c r="AW1901" s="31"/>
      <c r="AX1901" s="31"/>
      <c r="AY1901" s="31"/>
      <c r="AZ1901" s="31"/>
      <c r="BA1901" s="31"/>
    </row>
    <row r="1902" spans="1:53" s="21" customFormat="1" ht="20.100000000000001" customHeight="1" x14ac:dyDescent="0.2">
      <c r="A1902" s="27" t="s">
        <v>109</v>
      </c>
      <c r="B1902" s="28" t="s">
        <v>244</v>
      </c>
      <c r="C1902" s="27" t="s">
        <v>817</v>
      </c>
      <c r="D1902" s="27" t="s">
        <v>1933</v>
      </c>
      <c r="E1902" s="27" t="s">
        <v>11130</v>
      </c>
      <c r="F1902" s="27" t="s">
        <v>5349</v>
      </c>
      <c r="G1902" s="27" t="s">
        <v>6872</v>
      </c>
      <c r="H1902" s="27" t="s">
        <v>6688</v>
      </c>
      <c r="I1902" s="29">
        <v>0</v>
      </c>
      <c r="J1902" s="27" t="s">
        <v>6520</v>
      </c>
      <c r="K1902" s="27" t="s">
        <v>11357</v>
      </c>
      <c r="L1902" s="27" t="s">
        <v>2930</v>
      </c>
      <c r="M1902" s="30" t="s">
        <v>6531</v>
      </c>
      <c r="N1902" s="27" t="s">
        <v>6689</v>
      </c>
      <c r="O1902" s="23">
        <v>0</v>
      </c>
      <c r="P1902" s="23">
        <v>0</v>
      </c>
      <c r="Q1902" s="23">
        <v>0</v>
      </c>
      <c r="R1902" s="24">
        <v>0</v>
      </c>
      <c r="S1902" s="25">
        <v>0</v>
      </c>
      <c r="T1902" s="32"/>
      <c r="U1902" s="22" t="str">
        <f>IFERROR(VLOOKUP(B1902,[1]Planilha1!$A$1:$B$34,2,FALSE),"Liberado")</f>
        <v>Liberado</v>
      </c>
      <c r="V1902" s="31"/>
      <c r="W1902" s="31"/>
      <c r="X1902" s="31"/>
      <c r="Y1902" s="31"/>
      <c r="Z1902" s="31"/>
      <c r="AA1902" s="31"/>
      <c r="AB1902" s="31"/>
      <c r="AC1902" s="31"/>
      <c r="AD1902" s="31"/>
      <c r="AE1902" s="31"/>
      <c r="AF1902" s="31"/>
      <c r="AG1902" s="31"/>
      <c r="AH1902" s="31"/>
      <c r="AI1902" s="31"/>
      <c r="AJ1902" s="31"/>
      <c r="AK1902" s="31"/>
      <c r="AL1902" s="31"/>
      <c r="AM1902" s="31"/>
      <c r="AN1902" s="31"/>
      <c r="AO1902" s="31"/>
      <c r="AP1902" s="31"/>
      <c r="AQ1902" s="31"/>
      <c r="AR1902" s="31"/>
      <c r="AS1902" s="31"/>
      <c r="AT1902" s="31"/>
      <c r="AU1902" s="31"/>
      <c r="AV1902" s="31"/>
      <c r="AW1902" s="31"/>
      <c r="AX1902" s="31"/>
      <c r="AY1902" s="31"/>
      <c r="AZ1902" s="31"/>
      <c r="BA1902" s="31"/>
    </row>
    <row r="1903" spans="1:53" s="21" customFormat="1" ht="20.100000000000001" customHeight="1" x14ac:dyDescent="0.2">
      <c r="A1903" s="27" t="s">
        <v>109</v>
      </c>
      <c r="B1903" s="28" t="s">
        <v>244</v>
      </c>
      <c r="C1903" s="27" t="s">
        <v>759</v>
      </c>
      <c r="D1903" s="27" t="s">
        <v>1933</v>
      </c>
      <c r="E1903" s="27" t="s">
        <v>11130</v>
      </c>
      <c r="F1903" s="27" t="s">
        <v>5349</v>
      </c>
      <c r="G1903" s="27" t="s">
        <v>6874</v>
      </c>
      <c r="H1903" s="27" t="s">
        <v>6688</v>
      </c>
      <c r="I1903" s="29">
        <v>0</v>
      </c>
      <c r="J1903" s="27" t="s">
        <v>6520</v>
      </c>
      <c r="K1903" s="27" t="s">
        <v>11357</v>
      </c>
      <c r="L1903" s="27" t="s">
        <v>2930</v>
      </c>
      <c r="M1903" s="30" t="s">
        <v>6531</v>
      </c>
      <c r="N1903" s="27" t="s">
        <v>6689</v>
      </c>
      <c r="O1903" s="23">
        <v>0</v>
      </c>
      <c r="P1903" s="23">
        <v>0</v>
      </c>
      <c r="Q1903" s="23">
        <v>0</v>
      </c>
      <c r="R1903" s="24">
        <v>0</v>
      </c>
      <c r="S1903" s="25">
        <v>0</v>
      </c>
      <c r="T1903" s="32"/>
      <c r="U1903" s="22" t="str">
        <f>IFERROR(VLOOKUP(B1903,[1]Planilha1!$A$1:$B$34,2,FALSE),"Liberado")</f>
        <v>Liberado</v>
      </c>
      <c r="V1903" s="31"/>
      <c r="W1903" s="31"/>
      <c r="X1903" s="31"/>
      <c r="Y1903" s="31"/>
      <c r="Z1903" s="31"/>
      <c r="AA1903" s="31"/>
      <c r="AB1903" s="31"/>
      <c r="AC1903" s="31"/>
      <c r="AD1903" s="31"/>
      <c r="AE1903" s="31"/>
      <c r="AF1903" s="31"/>
      <c r="AG1903" s="31"/>
      <c r="AH1903" s="31"/>
      <c r="AI1903" s="31"/>
      <c r="AJ1903" s="31"/>
      <c r="AK1903" s="31"/>
      <c r="AL1903" s="31"/>
      <c r="AM1903" s="31"/>
      <c r="AN1903" s="31"/>
      <c r="AO1903" s="31"/>
      <c r="AP1903" s="31"/>
      <c r="AQ1903" s="31"/>
      <c r="AR1903" s="31"/>
      <c r="AS1903" s="31"/>
      <c r="AT1903" s="31"/>
      <c r="AU1903" s="31"/>
      <c r="AV1903" s="31"/>
      <c r="AW1903" s="31"/>
      <c r="AX1903" s="31"/>
      <c r="AY1903" s="31"/>
      <c r="AZ1903" s="31"/>
      <c r="BA1903" s="31"/>
    </row>
    <row r="1904" spans="1:53" s="21" customFormat="1" ht="20.100000000000001" customHeight="1" x14ac:dyDescent="0.2">
      <c r="A1904" s="27" t="s">
        <v>109</v>
      </c>
      <c r="B1904" s="28" t="s">
        <v>244</v>
      </c>
      <c r="C1904" s="27" t="s">
        <v>325</v>
      </c>
      <c r="D1904" s="27" t="s">
        <v>1933</v>
      </c>
      <c r="E1904" s="27" t="s">
        <v>11130</v>
      </c>
      <c r="F1904" s="27" t="s">
        <v>5349</v>
      </c>
      <c r="G1904" s="27" t="s">
        <v>6876</v>
      </c>
      <c r="H1904" s="27" t="s">
        <v>6688</v>
      </c>
      <c r="I1904" s="29">
        <v>0</v>
      </c>
      <c r="J1904" s="27" t="s">
        <v>6520</v>
      </c>
      <c r="K1904" s="27" t="s">
        <v>11357</v>
      </c>
      <c r="L1904" s="27" t="s">
        <v>2930</v>
      </c>
      <c r="M1904" s="30" t="s">
        <v>6531</v>
      </c>
      <c r="N1904" s="27" t="s">
        <v>6689</v>
      </c>
      <c r="O1904" s="23">
        <v>0</v>
      </c>
      <c r="P1904" s="23">
        <v>0</v>
      </c>
      <c r="Q1904" s="23">
        <v>0</v>
      </c>
      <c r="R1904" s="24">
        <v>0</v>
      </c>
      <c r="S1904" s="25">
        <v>0</v>
      </c>
      <c r="T1904" s="32"/>
      <c r="U1904" s="22" t="str">
        <f>IFERROR(VLOOKUP(B1904,[1]Planilha1!$A$1:$B$34,2,FALSE),"Liberado")</f>
        <v>Liberado</v>
      </c>
      <c r="V1904" s="31"/>
      <c r="W1904" s="31"/>
      <c r="X1904" s="31"/>
      <c r="Y1904" s="31"/>
      <c r="Z1904" s="31"/>
      <c r="AA1904" s="31"/>
      <c r="AB1904" s="31"/>
      <c r="AC1904" s="31"/>
      <c r="AD1904" s="31"/>
      <c r="AE1904" s="31"/>
      <c r="AF1904" s="31"/>
      <c r="AG1904" s="31"/>
      <c r="AH1904" s="31"/>
      <c r="AI1904" s="31"/>
      <c r="AJ1904" s="31"/>
      <c r="AK1904" s="31"/>
      <c r="AL1904" s="31"/>
      <c r="AM1904" s="31"/>
      <c r="AN1904" s="31"/>
      <c r="AO1904" s="31"/>
      <c r="AP1904" s="31"/>
      <c r="AQ1904" s="31"/>
      <c r="AR1904" s="31"/>
      <c r="AS1904" s="31"/>
      <c r="AT1904" s="31"/>
      <c r="AU1904" s="31"/>
      <c r="AV1904" s="31"/>
      <c r="AW1904" s="31"/>
      <c r="AX1904" s="31"/>
      <c r="AY1904" s="31"/>
      <c r="AZ1904" s="31"/>
      <c r="BA1904" s="31"/>
    </row>
    <row r="1905" spans="1:53" s="21" customFormat="1" ht="20.100000000000001" customHeight="1" x14ac:dyDescent="0.2">
      <c r="A1905" s="27" t="s">
        <v>109</v>
      </c>
      <c r="B1905" s="28" t="s">
        <v>244</v>
      </c>
      <c r="C1905" s="27" t="s">
        <v>381</v>
      </c>
      <c r="D1905" s="27" t="s">
        <v>1933</v>
      </c>
      <c r="E1905" s="27" t="s">
        <v>11130</v>
      </c>
      <c r="F1905" s="27" t="s">
        <v>5349</v>
      </c>
      <c r="G1905" s="27" t="s">
        <v>6877</v>
      </c>
      <c r="H1905" s="27" t="s">
        <v>6688</v>
      </c>
      <c r="I1905" s="29">
        <v>0</v>
      </c>
      <c r="J1905" s="27" t="s">
        <v>6520</v>
      </c>
      <c r="K1905" s="27" t="s">
        <v>11357</v>
      </c>
      <c r="L1905" s="27" t="s">
        <v>2930</v>
      </c>
      <c r="M1905" s="30" t="s">
        <v>6531</v>
      </c>
      <c r="N1905" s="27" t="s">
        <v>6689</v>
      </c>
      <c r="O1905" s="23">
        <v>0</v>
      </c>
      <c r="P1905" s="23">
        <v>0</v>
      </c>
      <c r="Q1905" s="23">
        <v>0</v>
      </c>
      <c r="R1905" s="24">
        <v>0</v>
      </c>
      <c r="S1905" s="25">
        <v>0</v>
      </c>
      <c r="T1905" s="32"/>
      <c r="U1905" s="22" t="str">
        <f>IFERROR(VLOOKUP(B1905,[1]Planilha1!$A$1:$B$34,2,FALSE),"Liberado")</f>
        <v>Liberado</v>
      </c>
      <c r="V1905" s="31"/>
      <c r="W1905" s="31"/>
      <c r="X1905" s="31"/>
      <c r="Y1905" s="31"/>
      <c r="Z1905" s="31"/>
      <c r="AA1905" s="31"/>
      <c r="AB1905" s="31"/>
      <c r="AC1905" s="31"/>
      <c r="AD1905" s="31"/>
      <c r="AE1905" s="31"/>
      <c r="AF1905" s="31"/>
      <c r="AG1905" s="31"/>
      <c r="AH1905" s="31"/>
      <c r="AI1905" s="31"/>
      <c r="AJ1905" s="31"/>
      <c r="AK1905" s="31"/>
      <c r="AL1905" s="31"/>
      <c r="AM1905" s="31"/>
      <c r="AN1905" s="31"/>
      <c r="AO1905" s="31"/>
      <c r="AP1905" s="31"/>
      <c r="AQ1905" s="31"/>
      <c r="AR1905" s="31"/>
      <c r="AS1905" s="31"/>
      <c r="AT1905" s="31"/>
      <c r="AU1905" s="31"/>
      <c r="AV1905" s="31"/>
      <c r="AW1905" s="31"/>
      <c r="AX1905" s="31"/>
      <c r="AY1905" s="31"/>
      <c r="AZ1905" s="31"/>
      <c r="BA1905" s="31"/>
    </row>
    <row r="1906" spans="1:53" s="21" customFormat="1" ht="20.100000000000001" customHeight="1" x14ac:dyDescent="0.2">
      <c r="A1906" s="27" t="s">
        <v>109</v>
      </c>
      <c r="B1906" s="28" t="s">
        <v>244</v>
      </c>
      <c r="C1906" s="27" t="s">
        <v>815</v>
      </c>
      <c r="D1906" s="27" t="s">
        <v>1933</v>
      </c>
      <c r="E1906" s="27" t="s">
        <v>11130</v>
      </c>
      <c r="F1906" s="27" t="s">
        <v>5349</v>
      </c>
      <c r="G1906" s="27" t="s">
        <v>6879</v>
      </c>
      <c r="H1906" s="27" t="s">
        <v>6688</v>
      </c>
      <c r="I1906" s="29">
        <v>0</v>
      </c>
      <c r="J1906" s="27" t="s">
        <v>6520</v>
      </c>
      <c r="K1906" s="27" t="s">
        <v>11357</v>
      </c>
      <c r="L1906" s="27" t="s">
        <v>2505</v>
      </c>
      <c r="M1906" s="30" t="s">
        <v>6531</v>
      </c>
      <c r="N1906" s="27" t="s">
        <v>6880</v>
      </c>
      <c r="O1906" s="23">
        <v>0</v>
      </c>
      <c r="P1906" s="23">
        <v>0</v>
      </c>
      <c r="Q1906" s="23">
        <v>0</v>
      </c>
      <c r="R1906" s="24">
        <v>0</v>
      </c>
      <c r="S1906" s="25">
        <v>0</v>
      </c>
      <c r="T1906" s="32"/>
      <c r="U1906" s="22" t="str">
        <f>IFERROR(VLOOKUP(B1906,[1]Planilha1!$A$1:$B$34,2,FALSE),"Liberado")</f>
        <v>Liberado</v>
      </c>
      <c r="V1906" s="31"/>
      <c r="W1906" s="31"/>
      <c r="X1906" s="31"/>
      <c r="Y1906" s="31"/>
      <c r="Z1906" s="31"/>
      <c r="AA1906" s="31"/>
      <c r="AB1906" s="31"/>
      <c r="AC1906" s="31"/>
      <c r="AD1906" s="31"/>
      <c r="AE1906" s="31"/>
      <c r="AF1906" s="31"/>
      <c r="AG1906" s="31"/>
      <c r="AH1906" s="31"/>
      <c r="AI1906" s="31"/>
      <c r="AJ1906" s="31"/>
      <c r="AK1906" s="31"/>
      <c r="AL1906" s="31"/>
      <c r="AM1906" s="31"/>
      <c r="AN1906" s="31"/>
      <c r="AO1906" s="31"/>
      <c r="AP1906" s="31"/>
      <c r="AQ1906" s="31"/>
      <c r="AR1906" s="31"/>
      <c r="AS1906" s="31"/>
      <c r="AT1906" s="31"/>
      <c r="AU1906" s="31"/>
      <c r="AV1906" s="31"/>
      <c r="AW1906" s="31"/>
      <c r="AX1906" s="31"/>
      <c r="AY1906" s="31"/>
      <c r="AZ1906" s="31"/>
      <c r="BA1906" s="31"/>
    </row>
    <row r="1907" spans="1:53" s="21" customFormat="1" ht="20.100000000000001" customHeight="1" x14ac:dyDescent="0.2">
      <c r="A1907" s="27" t="s">
        <v>109</v>
      </c>
      <c r="B1907" s="28" t="s">
        <v>244</v>
      </c>
      <c r="C1907" s="27" t="s">
        <v>1964</v>
      </c>
      <c r="D1907" s="27" t="s">
        <v>1933</v>
      </c>
      <c r="E1907" s="27" t="s">
        <v>11130</v>
      </c>
      <c r="F1907" s="27" t="s">
        <v>5349</v>
      </c>
      <c r="G1907" s="27" t="s">
        <v>6881</v>
      </c>
      <c r="H1907" s="27" t="s">
        <v>6688</v>
      </c>
      <c r="I1907" s="29">
        <v>0</v>
      </c>
      <c r="J1907" s="27" t="s">
        <v>6520</v>
      </c>
      <c r="K1907" s="27" t="s">
        <v>11357</v>
      </c>
      <c r="L1907" s="27" t="s">
        <v>2930</v>
      </c>
      <c r="M1907" s="30" t="s">
        <v>6531</v>
      </c>
      <c r="N1907" s="27" t="s">
        <v>6689</v>
      </c>
      <c r="O1907" s="23">
        <v>0</v>
      </c>
      <c r="P1907" s="23">
        <v>0</v>
      </c>
      <c r="Q1907" s="23">
        <v>0</v>
      </c>
      <c r="R1907" s="24">
        <v>0</v>
      </c>
      <c r="S1907" s="25">
        <v>0</v>
      </c>
      <c r="T1907" s="32"/>
      <c r="U1907" s="22" t="str">
        <f>IFERROR(VLOOKUP(B1907,[1]Planilha1!$A$1:$B$34,2,FALSE),"Liberado")</f>
        <v>Liberado</v>
      </c>
      <c r="V1907" s="31"/>
      <c r="W1907" s="31"/>
      <c r="X1907" s="31"/>
      <c r="Y1907" s="31"/>
      <c r="Z1907" s="31"/>
      <c r="AA1907" s="31"/>
      <c r="AB1907" s="31"/>
      <c r="AC1907" s="31"/>
      <c r="AD1907" s="31"/>
      <c r="AE1907" s="31"/>
      <c r="AF1907" s="31"/>
      <c r="AG1907" s="31"/>
      <c r="AH1907" s="31"/>
      <c r="AI1907" s="31"/>
      <c r="AJ1907" s="31"/>
      <c r="AK1907" s="31"/>
      <c r="AL1907" s="31"/>
      <c r="AM1907" s="31"/>
      <c r="AN1907" s="31"/>
      <c r="AO1907" s="31"/>
      <c r="AP1907" s="31"/>
      <c r="AQ1907" s="31"/>
      <c r="AR1907" s="31"/>
      <c r="AS1907" s="31"/>
      <c r="AT1907" s="31"/>
      <c r="AU1907" s="31"/>
      <c r="AV1907" s="31"/>
      <c r="AW1907" s="31"/>
      <c r="AX1907" s="31"/>
      <c r="AY1907" s="31"/>
      <c r="AZ1907" s="31"/>
      <c r="BA1907" s="31"/>
    </row>
    <row r="1908" spans="1:53" s="21" customFormat="1" ht="20.100000000000001" customHeight="1" x14ac:dyDescent="0.2">
      <c r="A1908" s="27" t="s">
        <v>109</v>
      </c>
      <c r="B1908" s="28" t="s">
        <v>244</v>
      </c>
      <c r="C1908" s="27" t="s">
        <v>817</v>
      </c>
      <c r="D1908" s="27" t="s">
        <v>1933</v>
      </c>
      <c r="E1908" s="27" t="s">
        <v>11130</v>
      </c>
      <c r="F1908" s="27" t="s">
        <v>5349</v>
      </c>
      <c r="G1908" s="27" t="s">
        <v>6882</v>
      </c>
      <c r="H1908" s="27" t="s">
        <v>6688</v>
      </c>
      <c r="I1908" s="29">
        <v>0</v>
      </c>
      <c r="J1908" s="27" t="s">
        <v>6520</v>
      </c>
      <c r="K1908" s="27" t="s">
        <v>11357</v>
      </c>
      <c r="L1908" s="27" t="s">
        <v>2930</v>
      </c>
      <c r="M1908" s="30" t="s">
        <v>6531</v>
      </c>
      <c r="N1908" s="27" t="s">
        <v>6689</v>
      </c>
      <c r="O1908" s="23">
        <v>0</v>
      </c>
      <c r="P1908" s="23">
        <v>0</v>
      </c>
      <c r="Q1908" s="23">
        <v>0</v>
      </c>
      <c r="R1908" s="24">
        <v>0</v>
      </c>
      <c r="S1908" s="25">
        <v>0</v>
      </c>
      <c r="T1908" s="32"/>
      <c r="U1908" s="22" t="str">
        <f>IFERROR(VLOOKUP(B1908,[1]Planilha1!$A$1:$B$34,2,FALSE),"Liberado")</f>
        <v>Liberado</v>
      </c>
      <c r="V1908" s="31"/>
      <c r="W1908" s="31"/>
      <c r="X1908" s="31"/>
      <c r="Y1908" s="31"/>
      <c r="Z1908" s="31"/>
      <c r="AA1908" s="31"/>
      <c r="AB1908" s="31"/>
      <c r="AC1908" s="31"/>
      <c r="AD1908" s="31"/>
      <c r="AE1908" s="31"/>
      <c r="AF1908" s="31"/>
      <c r="AG1908" s="31"/>
      <c r="AH1908" s="31"/>
      <c r="AI1908" s="31"/>
      <c r="AJ1908" s="31"/>
      <c r="AK1908" s="31"/>
      <c r="AL1908" s="31"/>
      <c r="AM1908" s="31"/>
      <c r="AN1908" s="31"/>
      <c r="AO1908" s="31"/>
      <c r="AP1908" s="31"/>
      <c r="AQ1908" s="31"/>
      <c r="AR1908" s="31"/>
      <c r="AS1908" s="31"/>
      <c r="AT1908" s="31"/>
      <c r="AU1908" s="31"/>
      <c r="AV1908" s="31"/>
      <c r="AW1908" s="31"/>
      <c r="AX1908" s="31"/>
      <c r="AY1908" s="31"/>
      <c r="AZ1908" s="31"/>
      <c r="BA1908" s="31"/>
    </row>
    <row r="1909" spans="1:53" s="21" customFormat="1" ht="20.100000000000001" customHeight="1" x14ac:dyDescent="0.2">
      <c r="A1909" s="27" t="s">
        <v>109</v>
      </c>
      <c r="B1909" s="28" t="s">
        <v>244</v>
      </c>
      <c r="C1909" s="27" t="s">
        <v>334</v>
      </c>
      <c r="D1909" s="27" t="s">
        <v>1933</v>
      </c>
      <c r="E1909" s="27" t="s">
        <v>11130</v>
      </c>
      <c r="F1909" s="27" t="s">
        <v>5349</v>
      </c>
      <c r="G1909" s="27" t="s">
        <v>6884</v>
      </c>
      <c r="H1909" s="27" t="s">
        <v>6688</v>
      </c>
      <c r="I1909" s="29">
        <v>0</v>
      </c>
      <c r="J1909" s="27" t="s">
        <v>6520</v>
      </c>
      <c r="K1909" s="27" t="s">
        <v>11357</v>
      </c>
      <c r="L1909" s="27" t="s">
        <v>2505</v>
      </c>
      <c r="M1909" s="30" t="s">
        <v>6531</v>
      </c>
      <c r="N1909" s="27" t="s">
        <v>6885</v>
      </c>
      <c r="O1909" s="23">
        <v>0</v>
      </c>
      <c r="P1909" s="23">
        <v>0</v>
      </c>
      <c r="Q1909" s="23">
        <v>0</v>
      </c>
      <c r="R1909" s="24">
        <v>0</v>
      </c>
      <c r="S1909" s="25">
        <v>0</v>
      </c>
      <c r="T1909" s="32"/>
      <c r="U1909" s="22" t="str">
        <f>IFERROR(VLOOKUP(B1909,[1]Planilha1!$A$1:$B$34,2,FALSE),"Liberado")</f>
        <v>Liberado</v>
      </c>
      <c r="V1909" s="31"/>
      <c r="W1909" s="31"/>
      <c r="X1909" s="31"/>
      <c r="Y1909" s="31"/>
      <c r="Z1909" s="31"/>
      <c r="AA1909" s="31"/>
      <c r="AB1909" s="31"/>
      <c r="AC1909" s="31"/>
      <c r="AD1909" s="31"/>
      <c r="AE1909" s="31"/>
      <c r="AF1909" s="31"/>
      <c r="AG1909" s="31"/>
      <c r="AH1909" s="31"/>
      <c r="AI1909" s="31"/>
      <c r="AJ1909" s="31"/>
      <c r="AK1909" s="31"/>
      <c r="AL1909" s="31"/>
      <c r="AM1909" s="31"/>
      <c r="AN1909" s="31"/>
      <c r="AO1909" s="31"/>
      <c r="AP1909" s="31"/>
      <c r="AQ1909" s="31"/>
      <c r="AR1909" s="31"/>
      <c r="AS1909" s="31"/>
      <c r="AT1909" s="31"/>
      <c r="AU1909" s="31"/>
      <c r="AV1909" s="31"/>
      <c r="AW1909" s="31"/>
      <c r="AX1909" s="31"/>
      <c r="AY1909" s="31"/>
      <c r="AZ1909" s="31"/>
      <c r="BA1909" s="31"/>
    </row>
    <row r="1910" spans="1:53" s="21" customFormat="1" ht="20.100000000000001" customHeight="1" x14ac:dyDescent="0.2">
      <c r="A1910" s="27" t="s">
        <v>109</v>
      </c>
      <c r="B1910" s="28" t="s">
        <v>244</v>
      </c>
      <c r="C1910" s="27" t="s">
        <v>823</v>
      </c>
      <c r="D1910" s="27" t="s">
        <v>1933</v>
      </c>
      <c r="E1910" s="27" t="s">
        <v>11130</v>
      </c>
      <c r="F1910" s="27" t="s">
        <v>5349</v>
      </c>
      <c r="G1910" s="27" t="s">
        <v>6887</v>
      </c>
      <c r="H1910" s="27" t="s">
        <v>6688</v>
      </c>
      <c r="I1910" s="29">
        <v>0</v>
      </c>
      <c r="J1910" s="27" t="s">
        <v>6520</v>
      </c>
      <c r="K1910" s="27" t="s">
        <v>11357</v>
      </c>
      <c r="L1910" s="27" t="s">
        <v>2930</v>
      </c>
      <c r="M1910" s="30" t="s">
        <v>6531</v>
      </c>
      <c r="N1910" s="27" t="s">
        <v>6689</v>
      </c>
      <c r="O1910" s="23">
        <v>0</v>
      </c>
      <c r="P1910" s="23">
        <v>0</v>
      </c>
      <c r="Q1910" s="23">
        <v>0</v>
      </c>
      <c r="R1910" s="24">
        <v>0</v>
      </c>
      <c r="S1910" s="25">
        <v>0</v>
      </c>
      <c r="T1910" s="32"/>
      <c r="U1910" s="22" t="str">
        <f>IFERROR(VLOOKUP(B1910,[1]Planilha1!$A$1:$B$34,2,FALSE),"Liberado")</f>
        <v>Liberado</v>
      </c>
      <c r="V1910" s="31"/>
      <c r="W1910" s="31"/>
      <c r="X1910" s="31"/>
      <c r="Y1910" s="31"/>
      <c r="Z1910" s="31"/>
      <c r="AA1910" s="31"/>
      <c r="AB1910" s="31"/>
      <c r="AC1910" s="31"/>
      <c r="AD1910" s="31"/>
      <c r="AE1910" s="31"/>
      <c r="AF1910" s="31"/>
      <c r="AG1910" s="31"/>
      <c r="AH1910" s="31"/>
      <c r="AI1910" s="31"/>
      <c r="AJ1910" s="31"/>
      <c r="AK1910" s="31"/>
      <c r="AL1910" s="31"/>
      <c r="AM1910" s="31"/>
      <c r="AN1910" s="31"/>
      <c r="AO1910" s="31"/>
      <c r="AP1910" s="31"/>
      <c r="AQ1910" s="31"/>
      <c r="AR1910" s="31"/>
      <c r="AS1910" s="31"/>
      <c r="AT1910" s="31"/>
      <c r="AU1910" s="31"/>
      <c r="AV1910" s="31"/>
      <c r="AW1910" s="31"/>
      <c r="AX1910" s="31"/>
      <c r="AY1910" s="31"/>
      <c r="AZ1910" s="31"/>
      <c r="BA1910" s="31"/>
    </row>
    <row r="1911" spans="1:53" s="21" customFormat="1" ht="20.100000000000001" customHeight="1" x14ac:dyDescent="0.2">
      <c r="A1911" s="27" t="s">
        <v>109</v>
      </c>
      <c r="B1911" s="28" t="s">
        <v>244</v>
      </c>
      <c r="C1911" s="27" t="s">
        <v>1291</v>
      </c>
      <c r="D1911" s="27" t="s">
        <v>1933</v>
      </c>
      <c r="E1911" s="27" t="s">
        <v>11130</v>
      </c>
      <c r="F1911" s="27" t="s">
        <v>5349</v>
      </c>
      <c r="G1911" s="27" t="s">
        <v>6889</v>
      </c>
      <c r="H1911" s="27" t="s">
        <v>6688</v>
      </c>
      <c r="I1911" s="29">
        <v>0</v>
      </c>
      <c r="J1911" s="27" t="s">
        <v>6520</v>
      </c>
      <c r="K1911" s="27" t="s">
        <v>11357</v>
      </c>
      <c r="L1911" s="27" t="s">
        <v>2930</v>
      </c>
      <c r="M1911" s="30" t="s">
        <v>6531</v>
      </c>
      <c r="N1911" s="27" t="s">
        <v>6689</v>
      </c>
      <c r="O1911" s="23">
        <v>0</v>
      </c>
      <c r="P1911" s="23">
        <v>0</v>
      </c>
      <c r="Q1911" s="23">
        <v>0</v>
      </c>
      <c r="R1911" s="24">
        <v>0</v>
      </c>
      <c r="S1911" s="25">
        <v>0</v>
      </c>
      <c r="T1911" s="32"/>
      <c r="U1911" s="22" t="str">
        <f>IFERROR(VLOOKUP(B1911,[1]Planilha1!$A$1:$B$34,2,FALSE),"Liberado")</f>
        <v>Liberado</v>
      </c>
      <c r="V1911" s="31"/>
      <c r="W1911" s="31"/>
      <c r="X1911" s="31"/>
      <c r="Y1911" s="31"/>
      <c r="Z1911" s="31"/>
      <c r="AA1911" s="31"/>
      <c r="AB1911" s="31"/>
      <c r="AC1911" s="31"/>
      <c r="AD1911" s="31"/>
      <c r="AE1911" s="31"/>
      <c r="AF1911" s="31"/>
      <c r="AG1911" s="31"/>
      <c r="AH1911" s="31"/>
      <c r="AI1911" s="31"/>
      <c r="AJ1911" s="31"/>
      <c r="AK1911" s="31"/>
      <c r="AL1911" s="31"/>
      <c r="AM1911" s="31"/>
      <c r="AN1911" s="31"/>
      <c r="AO1911" s="31"/>
      <c r="AP1911" s="31"/>
      <c r="AQ1911" s="31"/>
      <c r="AR1911" s="31"/>
      <c r="AS1911" s="31"/>
      <c r="AT1911" s="31"/>
      <c r="AU1911" s="31"/>
      <c r="AV1911" s="31"/>
      <c r="AW1911" s="31"/>
      <c r="AX1911" s="31"/>
      <c r="AY1911" s="31"/>
      <c r="AZ1911" s="31"/>
      <c r="BA1911" s="31"/>
    </row>
    <row r="1912" spans="1:53" s="21" customFormat="1" ht="20.100000000000001" customHeight="1" x14ac:dyDescent="0.2">
      <c r="A1912" s="27" t="s">
        <v>109</v>
      </c>
      <c r="B1912" s="28" t="s">
        <v>244</v>
      </c>
      <c r="C1912" s="27" t="s">
        <v>806</v>
      </c>
      <c r="D1912" s="27" t="s">
        <v>1933</v>
      </c>
      <c r="E1912" s="27" t="s">
        <v>11130</v>
      </c>
      <c r="F1912" s="27" t="s">
        <v>5349</v>
      </c>
      <c r="G1912" s="27" t="s">
        <v>6893</v>
      </c>
      <c r="H1912" s="27" t="s">
        <v>6688</v>
      </c>
      <c r="I1912" s="29">
        <v>0</v>
      </c>
      <c r="J1912" s="27" t="s">
        <v>6520</v>
      </c>
      <c r="K1912" s="27" t="s">
        <v>11357</v>
      </c>
      <c r="L1912" s="27" t="s">
        <v>2930</v>
      </c>
      <c r="M1912" s="30" t="s">
        <v>6531</v>
      </c>
      <c r="N1912" s="27" t="s">
        <v>6689</v>
      </c>
      <c r="O1912" s="23">
        <v>0</v>
      </c>
      <c r="P1912" s="23">
        <v>0</v>
      </c>
      <c r="Q1912" s="23">
        <v>0</v>
      </c>
      <c r="R1912" s="24">
        <v>0</v>
      </c>
      <c r="S1912" s="25">
        <v>0</v>
      </c>
      <c r="T1912" s="32"/>
      <c r="U1912" s="22" t="str">
        <f>IFERROR(VLOOKUP(B1912,[1]Planilha1!$A$1:$B$34,2,FALSE),"Liberado")</f>
        <v>Liberado</v>
      </c>
      <c r="V1912" s="31"/>
      <c r="W1912" s="31"/>
      <c r="X1912" s="31"/>
      <c r="Y1912" s="31"/>
      <c r="Z1912" s="31"/>
      <c r="AA1912" s="31"/>
      <c r="AB1912" s="31"/>
      <c r="AC1912" s="31"/>
      <c r="AD1912" s="31"/>
      <c r="AE1912" s="31"/>
      <c r="AF1912" s="31"/>
      <c r="AG1912" s="31"/>
      <c r="AH1912" s="31"/>
      <c r="AI1912" s="31"/>
      <c r="AJ1912" s="31"/>
      <c r="AK1912" s="31"/>
      <c r="AL1912" s="31"/>
      <c r="AM1912" s="31"/>
      <c r="AN1912" s="31"/>
      <c r="AO1912" s="31"/>
      <c r="AP1912" s="31"/>
      <c r="AQ1912" s="31"/>
      <c r="AR1912" s="31"/>
      <c r="AS1912" s="31"/>
      <c r="AT1912" s="31"/>
      <c r="AU1912" s="31"/>
      <c r="AV1912" s="31"/>
      <c r="AW1912" s="31"/>
      <c r="AX1912" s="31"/>
      <c r="AY1912" s="31"/>
      <c r="AZ1912" s="31"/>
      <c r="BA1912" s="31"/>
    </row>
    <row r="1913" spans="1:53" s="21" customFormat="1" ht="20.100000000000001" customHeight="1" x14ac:dyDescent="0.2">
      <c r="A1913" s="27" t="s">
        <v>109</v>
      </c>
      <c r="B1913" s="28" t="s">
        <v>244</v>
      </c>
      <c r="C1913" s="27" t="s">
        <v>427</v>
      </c>
      <c r="D1913" s="27" t="s">
        <v>1933</v>
      </c>
      <c r="E1913" s="27" t="s">
        <v>11130</v>
      </c>
      <c r="F1913" s="27" t="s">
        <v>5349</v>
      </c>
      <c r="G1913" s="27" t="s">
        <v>6896</v>
      </c>
      <c r="H1913" s="27" t="s">
        <v>6688</v>
      </c>
      <c r="I1913" s="29">
        <v>0</v>
      </c>
      <c r="J1913" s="27" t="s">
        <v>6520</v>
      </c>
      <c r="K1913" s="27" t="s">
        <v>11357</v>
      </c>
      <c r="L1913" s="27" t="s">
        <v>2505</v>
      </c>
      <c r="M1913" s="30" t="s">
        <v>6531</v>
      </c>
      <c r="N1913" s="27" t="s">
        <v>6885</v>
      </c>
      <c r="O1913" s="23">
        <v>0</v>
      </c>
      <c r="P1913" s="23">
        <v>0</v>
      </c>
      <c r="Q1913" s="23">
        <v>0</v>
      </c>
      <c r="R1913" s="24">
        <v>0</v>
      </c>
      <c r="S1913" s="25">
        <v>0</v>
      </c>
      <c r="T1913" s="32"/>
      <c r="U1913" s="22" t="str">
        <f>IFERROR(VLOOKUP(B1913,[1]Planilha1!$A$1:$B$34,2,FALSE),"Liberado")</f>
        <v>Liberado</v>
      </c>
      <c r="V1913" s="31"/>
      <c r="W1913" s="31"/>
      <c r="X1913" s="31"/>
      <c r="Y1913" s="31"/>
      <c r="Z1913" s="31"/>
      <c r="AA1913" s="31"/>
      <c r="AB1913" s="31"/>
      <c r="AC1913" s="31"/>
      <c r="AD1913" s="31"/>
      <c r="AE1913" s="31"/>
      <c r="AF1913" s="31"/>
      <c r="AG1913" s="31"/>
      <c r="AH1913" s="31"/>
      <c r="AI1913" s="31"/>
      <c r="AJ1913" s="31"/>
      <c r="AK1913" s="31"/>
      <c r="AL1913" s="31"/>
      <c r="AM1913" s="31"/>
      <c r="AN1913" s="31"/>
      <c r="AO1913" s="31"/>
      <c r="AP1913" s="31"/>
      <c r="AQ1913" s="31"/>
      <c r="AR1913" s="31"/>
      <c r="AS1913" s="31"/>
      <c r="AT1913" s="31"/>
      <c r="AU1913" s="31"/>
      <c r="AV1913" s="31"/>
      <c r="AW1913" s="31"/>
      <c r="AX1913" s="31"/>
      <c r="AY1913" s="31"/>
      <c r="AZ1913" s="31"/>
      <c r="BA1913" s="31"/>
    </row>
    <row r="1914" spans="1:53" s="21" customFormat="1" ht="20.100000000000001" customHeight="1" x14ac:dyDescent="0.2">
      <c r="A1914" s="27" t="s">
        <v>109</v>
      </c>
      <c r="B1914" s="28" t="s">
        <v>244</v>
      </c>
      <c r="C1914" s="27" t="s">
        <v>336</v>
      </c>
      <c r="D1914" s="27" t="s">
        <v>1933</v>
      </c>
      <c r="E1914" s="27" t="s">
        <v>11130</v>
      </c>
      <c r="F1914" s="27" t="s">
        <v>5349</v>
      </c>
      <c r="G1914" s="27" t="s">
        <v>6897</v>
      </c>
      <c r="H1914" s="27" t="s">
        <v>6688</v>
      </c>
      <c r="I1914" s="29">
        <v>0</v>
      </c>
      <c r="J1914" s="27" t="s">
        <v>6520</v>
      </c>
      <c r="K1914" s="27" t="s">
        <v>11357</v>
      </c>
      <c r="L1914" s="27" t="s">
        <v>2930</v>
      </c>
      <c r="M1914" s="30" t="s">
        <v>6531</v>
      </c>
      <c r="N1914" s="27" t="s">
        <v>6689</v>
      </c>
      <c r="O1914" s="23">
        <v>0</v>
      </c>
      <c r="P1914" s="23">
        <v>0</v>
      </c>
      <c r="Q1914" s="23">
        <v>0</v>
      </c>
      <c r="R1914" s="24">
        <v>0</v>
      </c>
      <c r="S1914" s="25">
        <v>0</v>
      </c>
      <c r="T1914" s="32"/>
      <c r="U1914" s="22" t="str">
        <f>IFERROR(VLOOKUP(B1914,[1]Planilha1!$A$1:$B$34,2,FALSE),"Liberado")</f>
        <v>Liberado</v>
      </c>
      <c r="V1914" s="31"/>
      <c r="W1914" s="31"/>
      <c r="X1914" s="31"/>
      <c r="Y1914" s="31"/>
      <c r="Z1914" s="31"/>
      <c r="AA1914" s="31"/>
      <c r="AB1914" s="31"/>
      <c r="AC1914" s="31"/>
      <c r="AD1914" s="31"/>
      <c r="AE1914" s="31"/>
      <c r="AF1914" s="31"/>
      <c r="AG1914" s="31"/>
      <c r="AH1914" s="31"/>
      <c r="AI1914" s="31"/>
      <c r="AJ1914" s="31"/>
      <c r="AK1914" s="31"/>
      <c r="AL1914" s="31"/>
      <c r="AM1914" s="31"/>
      <c r="AN1914" s="31"/>
      <c r="AO1914" s="31"/>
      <c r="AP1914" s="31"/>
      <c r="AQ1914" s="31"/>
      <c r="AR1914" s="31"/>
      <c r="AS1914" s="31"/>
      <c r="AT1914" s="31"/>
      <c r="AU1914" s="31"/>
      <c r="AV1914" s="31"/>
      <c r="AW1914" s="31"/>
      <c r="AX1914" s="31"/>
      <c r="AY1914" s="31"/>
      <c r="AZ1914" s="31"/>
      <c r="BA1914" s="31"/>
    </row>
    <row r="1915" spans="1:53" s="21" customFormat="1" ht="20.100000000000001" customHeight="1" x14ac:dyDescent="0.2">
      <c r="A1915" s="27" t="s">
        <v>109</v>
      </c>
      <c r="B1915" s="28" t="s">
        <v>244</v>
      </c>
      <c r="C1915" s="27" t="s">
        <v>336</v>
      </c>
      <c r="D1915" s="27" t="s">
        <v>1933</v>
      </c>
      <c r="E1915" s="27" t="s">
        <v>11130</v>
      </c>
      <c r="F1915" s="27" t="s">
        <v>5349</v>
      </c>
      <c r="G1915" s="27" t="s">
        <v>6899</v>
      </c>
      <c r="H1915" s="27" t="s">
        <v>6688</v>
      </c>
      <c r="I1915" s="29">
        <v>0</v>
      </c>
      <c r="J1915" s="27" t="s">
        <v>6520</v>
      </c>
      <c r="K1915" s="27" t="s">
        <v>11357</v>
      </c>
      <c r="L1915" s="27" t="s">
        <v>2930</v>
      </c>
      <c r="M1915" s="30" t="s">
        <v>6531</v>
      </c>
      <c r="N1915" s="27" t="s">
        <v>6689</v>
      </c>
      <c r="O1915" s="23">
        <v>0</v>
      </c>
      <c r="P1915" s="23">
        <v>0</v>
      </c>
      <c r="Q1915" s="23">
        <v>0</v>
      </c>
      <c r="R1915" s="24">
        <v>0</v>
      </c>
      <c r="S1915" s="25">
        <v>0</v>
      </c>
      <c r="T1915" s="32"/>
      <c r="U1915" s="22" t="str">
        <f>IFERROR(VLOOKUP(B1915,[1]Planilha1!$A$1:$B$34,2,FALSE),"Liberado")</f>
        <v>Liberado</v>
      </c>
      <c r="V1915" s="31"/>
      <c r="W1915" s="31"/>
      <c r="X1915" s="31"/>
      <c r="Y1915" s="31"/>
      <c r="Z1915" s="31"/>
      <c r="AA1915" s="31"/>
      <c r="AB1915" s="31"/>
      <c r="AC1915" s="31"/>
      <c r="AD1915" s="31"/>
      <c r="AE1915" s="31"/>
      <c r="AF1915" s="31"/>
      <c r="AG1915" s="31"/>
      <c r="AH1915" s="31"/>
      <c r="AI1915" s="31"/>
      <c r="AJ1915" s="31"/>
      <c r="AK1915" s="31"/>
      <c r="AL1915" s="31"/>
      <c r="AM1915" s="31"/>
      <c r="AN1915" s="31"/>
      <c r="AO1915" s="31"/>
      <c r="AP1915" s="31"/>
      <c r="AQ1915" s="31"/>
      <c r="AR1915" s="31"/>
      <c r="AS1915" s="31"/>
      <c r="AT1915" s="31"/>
      <c r="AU1915" s="31"/>
      <c r="AV1915" s="31"/>
      <c r="AW1915" s="31"/>
      <c r="AX1915" s="31"/>
      <c r="AY1915" s="31"/>
      <c r="AZ1915" s="31"/>
      <c r="BA1915" s="31"/>
    </row>
    <row r="1916" spans="1:53" s="21" customFormat="1" ht="20.100000000000001" customHeight="1" x14ac:dyDescent="0.2">
      <c r="A1916" s="27" t="s">
        <v>109</v>
      </c>
      <c r="B1916" s="28" t="s">
        <v>244</v>
      </c>
      <c r="C1916" s="27" t="s">
        <v>1122</v>
      </c>
      <c r="D1916" s="27" t="s">
        <v>1933</v>
      </c>
      <c r="E1916" s="27" t="s">
        <v>11130</v>
      </c>
      <c r="F1916" s="27" t="s">
        <v>5349</v>
      </c>
      <c r="G1916" s="27" t="s">
        <v>6901</v>
      </c>
      <c r="H1916" s="27" t="s">
        <v>6688</v>
      </c>
      <c r="I1916" s="29">
        <v>0</v>
      </c>
      <c r="J1916" s="27" t="s">
        <v>6520</v>
      </c>
      <c r="K1916" s="27" t="s">
        <v>11357</v>
      </c>
      <c r="L1916" s="27" t="s">
        <v>2930</v>
      </c>
      <c r="M1916" s="30" t="s">
        <v>6531</v>
      </c>
      <c r="N1916" s="27" t="s">
        <v>6689</v>
      </c>
      <c r="O1916" s="23">
        <v>0</v>
      </c>
      <c r="P1916" s="23">
        <v>0</v>
      </c>
      <c r="Q1916" s="23">
        <v>0</v>
      </c>
      <c r="R1916" s="24">
        <v>0</v>
      </c>
      <c r="S1916" s="25">
        <v>0</v>
      </c>
      <c r="T1916" s="32"/>
      <c r="U1916" s="22" t="str">
        <f>IFERROR(VLOOKUP(B1916,[1]Planilha1!$A$1:$B$34,2,FALSE),"Liberado")</f>
        <v>Liberado</v>
      </c>
      <c r="V1916" s="31"/>
      <c r="W1916" s="31"/>
      <c r="X1916" s="31"/>
      <c r="Y1916" s="31"/>
      <c r="Z1916" s="31"/>
      <c r="AA1916" s="31"/>
      <c r="AB1916" s="31"/>
      <c r="AC1916" s="31"/>
      <c r="AD1916" s="31"/>
      <c r="AE1916" s="31"/>
      <c r="AF1916" s="31"/>
      <c r="AG1916" s="31"/>
      <c r="AH1916" s="31"/>
      <c r="AI1916" s="31"/>
      <c r="AJ1916" s="31"/>
      <c r="AK1916" s="31"/>
      <c r="AL1916" s="31"/>
      <c r="AM1916" s="31"/>
      <c r="AN1916" s="31"/>
      <c r="AO1916" s="31"/>
      <c r="AP1916" s="31"/>
      <c r="AQ1916" s="31"/>
      <c r="AR1916" s="31"/>
      <c r="AS1916" s="31"/>
      <c r="AT1916" s="31"/>
      <c r="AU1916" s="31"/>
      <c r="AV1916" s="31"/>
      <c r="AW1916" s="31"/>
      <c r="AX1916" s="31"/>
      <c r="AY1916" s="31"/>
      <c r="AZ1916" s="31"/>
      <c r="BA1916" s="31"/>
    </row>
    <row r="1917" spans="1:53" s="21" customFormat="1" ht="20.100000000000001" customHeight="1" x14ac:dyDescent="0.2">
      <c r="A1917" s="27" t="s">
        <v>109</v>
      </c>
      <c r="B1917" s="28" t="s">
        <v>244</v>
      </c>
      <c r="C1917" s="27" t="s">
        <v>788</v>
      </c>
      <c r="D1917" s="27" t="s">
        <v>1933</v>
      </c>
      <c r="E1917" s="27" t="s">
        <v>11130</v>
      </c>
      <c r="F1917" s="27" t="s">
        <v>5349</v>
      </c>
      <c r="G1917" s="27" t="s">
        <v>6902</v>
      </c>
      <c r="H1917" s="27" t="s">
        <v>6688</v>
      </c>
      <c r="I1917" s="29">
        <v>0</v>
      </c>
      <c r="J1917" s="27" t="s">
        <v>6520</v>
      </c>
      <c r="K1917" s="27" t="s">
        <v>11357</v>
      </c>
      <c r="L1917" s="27" t="s">
        <v>2930</v>
      </c>
      <c r="M1917" s="30" t="s">
        <v>6531</v>
      </c>
      <c r="N1917" s="27" t="s">
        <v>6689</v>
      </c>
      <c r="O1917" s="23">
        <v>0</v>
      </c>
      <c r="P1917" s="23">
        <v>0</v>
      </c>
      <c r="Q1917" s="23">
        <v>0</v>
      </c>
      <c r="R1917" s="24">
        <v>0</v>
      </c>
      <c r="S1917" s="25">
        <v>0</v>
      </c>
      <c r="T1917" s="32"/>
      <c r="U1917" s="22" t="str">
        <f>IFERROR(VLOOKUP(B1917,[1]Planilha1!$A$1:$B$34,2,FALSE),"Liberado")</f>
        <v>Liberado</v>
      </c>
      <c r="V1917" s="31"/>
      <c r="W1917" s="31"/>
      <c r="X1917" s="31"/>
      <c r="Y1917" s="31"/>
      <c r="Z1917" s="31"/>
      <c r="AA1917" s="31"/>
      <c r="AB1917" s="31"/>
      <c r="AC1917" s="31"/>
      <c r="AD1917" s="31"/>
      <c r="AE1917" s="31"/>
      <c r="AF1917" s="31"/>
      <c r="AG1917" s="31"/>
      <c r="AH1917" s="31"/>
      <c r="AI1917" s="31"/>
      <c r="AJ1917" s="31"/>
      <c r="AK1917" s="31"/>
      <c r="AL1917" s="31"/>
      <c r="AM1917" s="31"/>
      <c r="AN1917" s="31"/>
      <c r="AO1917" s="31"/>
      <c r="AP1917" s="31"/>
      <c r="AQ1917" s="31"/>
      <c r="AR1917" s="31"/>
      <c r="AS1917" s="31"/>
      <c r="AT1917" s="31"/>
      <c r="AU1917" s="31"/>
      <c r="AV1917" s="31"/>
      <c r="AW1917" s="31"/>
      <c r="AX1917" s="31"/>
      <c r="AY1917" s="31"/>
      <c r="AZ1917" s="31"/>
      <c r="BA1917" s="31"/>
    </row>
    <row r="1918" spans="1:53" s="21" customFormat="1" ht="20.100000000000001" customHeight="1" x14ac:dyDescent="0.2">
      <c r="A1918" s="27" t="s">
        <v>109</v>
      </c>
      <c r="B1918" s="28" t="s">
        <v>244</v>
      </c>
      <c r="C1918" s="27" t="s">
        <v>574</v>
      </c>
      <c r="D1918" s="27" t="s">
        <v>1933</v>
      </c>
      <c r="E1918" s="27" t="s">
        <v>11130</v>
      </c>
      <c r="F1918" s="27" t="s">
        <v>5349</v>
      </c>
      <c r="G1918" s="27" t="s">
        <v>6904</v>
      </c>
      <c r="H1918" s="27" t="s">
        <v>6688</v>
      </c>
      <c r="I1918" s="29">
        <v>0</v>
      </c>
      <c r="J1918" s="27" t="s">
        <v>6520</v>
      </c>
      <c r="K1918" s="27" t="s">
        <v>11357</v>
      </c>
      <c r="L1918" s="27" t="s">
        <v>2930</v>
      </c>
      <c r="M1918" s="30" t="s">
        <v>6531</v>
      </c>
      <c r="N1918" s="27" t="s">
        <v>6689</v>
      </c>
      <c r="O1918" s="23">
        <v>0</v>
      </c>
      <c r="P1918" s="23">
        <v>0</v>
      </c>
      <c r="Q1918" s="23">
        <v>0</v>
      </c>
      <c r="R1918" s="24">
        <v>0</v>
      </c>
      <c r="S1918" s="25">
        <v>0</v>
      </c>
      <c r="T1918" s="32"/>
      <c r="U1918" s="22" t="str">
        <f>IFERROR(VLOOKUP(B1918,[1]Planilha1!$A$1:$B$34,2,FALSE),"Liberado")</f>
        <v>Liberado</v>
      </c>
      <c r="V1918" s="31"/>
      <c r="W1918" s="31"/>
      <c r="X1918" s="31"/>
      <c r="Y1918" s="31"/>
      <c r="Z1918" s="31"/>
      <c r="AA1918" s="31"/>
      <c r="AB1918" s="31"/>
      <c r="AC1918" s="31"/>
      <c r="AD1918" s="31"/>
      <c r="AE1918" s="31"/>
      <c r="AF1918" s="31"/>
      <c r="AG1918" s="31"/>
      <c r="AH1918" s="31"/>
      <c r="AI1918" s="31"/>
      <c r="AJ1918" s="31"/>
      <c r="AK1918" s="31"/>
      <c r="AL1918" s="31"/>
      <c r="AM1918" s="31"/>
      <c r="AN1918" s="31"/>
      <c r="AO1918" s="31"/>
      <c r="AP1918" s="31"/>
      <c r="AQ1918" s="31"/>
      <c r="AR1918" s="31"/>
      <c r="AS1918" s="31"/>
      <c r="AT1918" s="31"/>
      <c r="AU1918" s="31"/>
      <c r="AV1918" s="31"/>
      <c r="AW1918" s="31"/>
      <c r="AX1918" s="31"/>
      <c r="AY1918" s="31"/>
      <c r="AZ1918" s="31"/>
      <c r="BA1918" s="31"/>
    </row>
    <row r="1919" spans="1:53" s="21" customFormat="1" ht="20.100000000000001" customHeight="1" x14ac:dyDescent="0.2">
      <c r="A1919" s="27" t="s">
        <v>109</v>
      </c>
      <c r="B1919" s="28" t="s">
        <v>244</v>
      </c>
      <c r="C1919" s="27" t="s">
        <v>1965</v>
      </c>
      <c r="D1919" s="27" t="s">
        <v>1933</v>
      </c>
      <c r="E1919" s="27" t="s">
        <v>11130</v>
      </c>
      <c r="F1919" s="27" t="s">
        <v>5349</v>
      </c>
      <c r="G1919" s="27" t="s">
        <v>6906</v>
      </c>
      <c r="H1919" s="27" t="s">
        <v>6688</v>
      </c>
      <c r="I1919" s="29">
        <v>0</v>
      </c>
      <c r="J1919" s="27" t="s">
        <v>6520</v>
      </c>
      <c r="K1919" s="27" t="s">
        <v>11357</v>
      </c>
      <c r="L1919" s="27" t="s">
        <v>2930</v>
      </c>
      <c r="M1919" s="30" t="s">
        <v>6531</v>
      </c>
      <c r="N1919" s="27" t="s">
        <v>6689</v>
      </c>
      <c r="O1919" s="23">
        <v>0</v>
      </c>
      <c r="P1919" s="23">
        <v>0</v>
      </c>
      <c r="Q1919" s="23">
        <v>0</v>
      </c>
      <c r="R1919" s="24">
        <v>0</v>
      </c>
      <c r="S1919" s="25">
        <v>0</v>
      </c>
      <c r="T1919" s="32"/>
      <c r="U1919" s="22" t="str">
        <f>IFERROR(VLOOKUP(B1919,[1]Planilha1!$A$1:$B$34,2,FALSE),"Liberado")</f>
        <v>Liberado</v>
      </c>
      <c r="V1919" s="31"/>
      <c r="W1919" s="31"/>
      <c r="X1919" s="31"/>
      <c r="Y1919" s="31"/>
      <c r="Z1919" s="31"/>
      <c r="AA1919" s="31"/>
      <c r="AB1919" s="31"/>
      <c r="AC1919" s="31"/>
      <c r="AD1919" s="31"/>
      <c r="AE1919" s="31"/>
      <c r="AF1919" s="31"/>
      <c r="AG1919" s="31"/>
      <c r="AH1919" s="31"/>
      <c r="AI1919" s="31"/>
      <c r="AJ1919" s="31"/>
      <c r="AK1919" s="31"/>
      <c r="AL1919" s="31"/>
      <c r="AM1919" s="31"/>
      <c r="AN1919" s="31"/>
      <c r="AO1919" s="31"/>
      <c r="AP1919" s="31"/>
      <c r="AQ1919" s="31"/>
      <c r="AR1919" s="31"/>
      <c r="AS1919" s="31"/>
      <c r="AT1919" s="31"/>
      <c r="AU1919" s="31"/>
      <c r="AV1919" s="31"/>
      <c r="AW1919" s="31"/>
      <c r="AX1919" s="31"/>
      <c r="AY1919" s="31"/>
      <c r="AZ1919" s="31"/>
      <c r="BA1919" s="31"/>
    </row>
    <row r="1920" spans="1:53" s="21" customFormat="1" ht="20.100000000000001" customHeight="1" x14ac:dyDescent="0.2">
      <c r="A1920" s="27" t="s">
        <v>109</v>
      </c>
      <c r="B1920" s="28" t="s">
        <v>244</v>
      </c>
      <c r="C1920" s="27" t="s">
        <v>411</v>
      </c>
      <c r="D1920" s="27" t="s">
        <v>1933</v>
      </c>
      <c r="E1920" s="27" t="s">
        <v>11130</v>
      </c>
      <c r="F1920" s="27" t="s">
        <v>5349</v>
      </c>
      <c r="G1920" s="27" t="s">
        <v>6908</v>
      </c>
      <c r="H1920" s="27" t="s">
        <v>6688</v>
      </c>
      <c r="I1920" s="29">
        <v>0</v>
      </c>
      <c r="J1920" s="27" t="s">
        <v>6520</v>
      </c>
      <c r="K1920" s="27" t="s">
        <v>11357</v>
      </c>
      <c r="L1920" s="27" t="s">
        <v>2266</v>
      </c>
      <c r="M1920" s="30" t="s">
        <v>6531</v>
      </c>
      <c r="N1920" s="27" t="s">
        <v>6689</v>
      </c>
      <c r="O1920" s="23">
        <v>0</v>
      </c>
      <c r="P1920" s="23">
        <v>0</v>
      </c>
      <c r="Q1920" s="23">
        <v>0</v>
      </c>
      <c r="R1920" s="24">
        <v>0</v>
      </c>
      <c r="S1920" s="25">
        <v>0</v>
      </c>
      <c r="T1920" s="32"/>
      <c r="U1920" s="22" t="str">
        <f>IFERROR(VLOOKUP(B1920,[1]Planilha1!$A$1:$B$34,2,FALSE),"Liberado")</f>
        <v>Liberado</v>
      </c>
      <c r="V1920" s="31"/>
      <c r="W1920" s="31"/>
      <c r="X1920" s="31"/>
      <c r="Y1920" s="31"/>
      <c r="Z1920" s="31"/>
      <c r="AA1920" s="31"/>
      <c r="AB1920" s="31"/>
      <c r="AC1920" s="31"/>
      <c r="AD1920" s="31"/>
      <c r="AE1920" s="31"/>
      <c r="AF1920" s="31"/>
      <c r="AG1920" s="31"/>
      <c r="AH1920" s="31"/>
      <c r="AI1920" s="31"/>
      <c r="AJ1920" s="31"/>
      <c r="AK1920" s="31"/>
      <c r="AL1920" s="31"/>
      <c r="AM1920" s="31"/>
      <c r="AN1920" s="31"/>
      <c r="AO1920" s="31"/>
      <c r="AP1920" s="31"/>
      <c r="AQ1920" s="31"/>
      <c r="AR1920" s="31"/>
      <c r="AS1920" s="31"/>
      <c r="AT1920" s="31"/>
      <c r="AU1920" s="31"/>
      <c r="AV1920" s="31"/>
      <c r="AW1920" s="31"/>
      <c r="AX1920" s="31"/>
      <c r="AY1920" s="31"/>
      <c r="AZ1920" s="31"/>
      <c r="BA1920" s="31"/>
    </row>
    <row r="1921" spans="1:53" s="21" customFormat="1" ht="20.100000000000001" customHeight="1" x14ac:dyDescent="0.2">
      <c r="A1921" s="27" t="s">
        <v>109</v>
      </c>
      <c r="B1921" s="28" t="s">
        <v>244</v>
      </c>
      <c r="C1921" s="27" t="s">
        <v>1965</v>
      </c>
      <c r="D1921" s="27" t="s">
        <v>1933</v>
      </c>
      <c r="E1921" s="27" t="s">
        <v>11130</v>
      </c>
      <c r="F1921" s="27" t="s">
        <v>5349</v>
      </c>
      <c r="G1921" s="27" t="s">
        <v>6909</v>
      </c>
      <c r="H1921" s="27" t="s">
        <v>6688</v>
      </c>
      <c r="I1921" s="29">
        <v>0</v>
      </c>
      <c r="J1921" s="27" t="s">
        <v>6520</v>
      </c>
      <c r="K1921" s="27" t="s">
        <v>11357</v>
      </c>
      <c r="L1921" s="27" t="s">
        <v>2930</v>
      </c>
      <c r="M1921" s="30" t="s">
        <v>6531</v>
      </c>
      <c r="N1921" s="27" t="s">
        <v>6689</v>
      </c>
      <c r="O1921" s="23">
        <v>0</v>
      </c>
      <c r="P1921" s="23">
        <v>0</v>
      </c>
      <c r="Q1921" s="23">
        <v>0</v>
      </c>
      <c r="R1921" s="24">
        <v>0</v>
      </c>
      <c r="S1921" s="25">
        <v>0</v>
      </c>
      <c r="T1921" s="32"/>
      <c r="U1921" s="22" t="str">
        <f>IFERROR(VLOOKUP(B1921,[1]Planilha1!$A$1:$B$34,2,FALSE),"Liberado")</f>
        <v>Liberado</v>
      </c>
      <c r="V1921" s="31"/>
      <c r="W1921" s="31"/>
      <c r="X1921" s="31"/>
      <c r="Y1921" s="31"/>
      <c r="Z1921" s="31"/>
      <c r="AA1921" s="31"/>
      <c r="AB1921" s="31"/>
      <c r="AC1921" s="31"/>
      <c r="AD1921" s="31"/>
      <c r="AE1921" s="31"/>
      <c r="AF1921" s="31"/>
      <c r="AG1921" s="31"/>
      <c r="AH1921" s="31"/>
      <c r="AI1921" s="31"/>
      <c r="AJ1921" s="31"/>
      <c r="AK1921" s="31"/>
      <c r="AL1921" s="31"/>
      <c r="AM1921" s="31"/>
      <c r="AN1921" s="31"/>
      <c r="AO1921" s="31"/>
      <c r="AP1921" s="31"/>
      <c r="AQ1921" s="31"/>
      <c r="AR1921" s="31"/>
      <c r="AS1921" s="31"/>
      <c r="AT1921" s="31"/>
      <c r="AU1921" s="31"/>
      <c r="AV1921" s="31"/>
      <c r="AW1921" s="31"/>
      <c r="AX1921" s="31"/>
      <c r="AY1921" s="31"/>
      <c r="AZ1921" s="31"/>
      <c r="BA1921" s="31"/>
    </row>
    <row r="1922" spans="1:53" s="21" customFormat="1" ht="20.100000000000001" customHeight="1" x14ac:dyDescent="0.2">
      <c r="A1922" s="27" t="s">
        <v>109</v>
      </c>
      <c r="B1922" s="28" t="s">
        <v>244</v>
      </c>
      <c r="C1922" s="27" t="s">
        <v>1128</v>
      </c>
      <c r="D1922" s="27" t="s">
        <v>1933</v>
      </c>
      <c r="E1922" s="27" t="s">
        <v>11130</v>
      </c>
      <c r="F1922" s="27" t="s">
        <v>5349</v>
      </c>
      <c r="G1922" s="27" t="s">
        <v>6911</v>
      </c>
      <c r="H1922" s="27" t="s">
        <v>6688</v>
      </c>
      <c r="I1922" s="29">
        <v>0</v>
      </c>
      <c r="J1922" s="27" t="s">
        <v>6520</v>
      </c>
      <c r="K1922" s="27" t="s">
        <v>11357</v>
      </c>
      <c r="L1922" s="27" t="s">
        <v>2930</v>
      </c>
      <c r="M1922" s="30" t="s">
        <v>6531</v>
      </c>
      <c r="N1922" s="27" t="s">
        <v>6689</v>
      </c>
      <c r="O1922" s="23">
        <v>0</v>
      </c>
      <c r="P1922" s="23">
        <v>0</v>
      </c>
      <c r="Q1922" s="23">
        <v>0</v>
      </c>
      <c r="R1922" s="24">
        <v>0</v>
      </c>
      <c r="S1922" s="25">
        <v>0</v>
      </c>
      <c r="T1922" s="32"/>
      <c r="U1922" s="22" t="str">
        <f>IFERROR(VLOOKUP(B1922,[1]Planilha1!$A$1:$B$34,2,FALSE),"Liberado")</f>
        <v>Liberado</v>
      </c>
      <c r="V1922" s="31"/>
      <c r="W1922" s="31"/>
      <c r="X1922" s="31"/>
      <c r="Y1922" s="31"/>
      <c r="Z1922" s="31"/>
      <c r="AA1922" s="31"/>
      <c r="AB1922" s="31"/>
      <c r="AC1922" s="31"/>
      <c r="AD1922" s="31"/>
      <c r="AE1922" s="31"/>
      <c r="AF1922" s="31"/>
      <c r="AG1922" s="31"/>
      <c r="AH1922" s="31"/>
      <c r="AI1922" s="31"/>
      <c r="AJ1922" s="31"/>
      <c r="AK1922" s="31"/>
      <c r="AL1922" s="31"/>
      <c r="AM1922" s="31"/>
      <c r="AN1922" s="31"/>
      <c r="AO1922" s="31"/>
      <c r="AP1922" s="31"/>
      <c r="AQ1922" s="31"/>
      <c r="AR1922" s="31"/>
      <c r="AS1922" s="31"/>
      <c r="AT1922" s="31"/>
      <c r="AU1922" s="31"/>
      <c r="AV1922" s="31"/>
      <c r="AW1922" s="31"/>
      <c r="AX1922" s="31"/>
      <c r="AY1922" s="31"/>
      <c r="AZ1922" s="31"/>
      <c r="BA1922" s="31"/>
    </row>
    <row r="1923" spans="1:53" s="21" customFormat="1" ht="20.100000000000001" customHeight="1" x14ac:dyDescent="0.2">
      <c r="A1923" s="27" t="s">
        <v>109</v>
      </c>
      <c r="B1923" s="28" t="s">
        <v>244</v>
      </c>
      <c r="C1923" s="27" t="s">
        <v>1385</v>
      </c>
      <c r="D1923" s="27" t="s">
        <v>1933</v>
      </c>
      <c r="E1923" s="27" t="s">
        <v>11130</v>
      </c>
      <c r="F1923" s="27" t="s">
        <v>5349</v>
      </c>
      <c r="G1923" s="27" t="s">
        <v>6913</v>
      </c>
      <c r="H1923" s="27" t="s">
        <v>6688</v>
      </c>
      <c r="I1923" s="29">
        <v>0</v>
      </c>
      <c r="J1923" s="27" t="s">
        <v>6520</v>
      </c>
      <c r="K1923" s="27" t="s">
        <v>11357</v>
      </c>
      <c r="L1923" s="27" t="s">
        <v>2930</v>
      </c>
      <c r="M1923" s="30" t="s">
        <v>6531</v>
      </c>
      <c r="N1923" s="27" t="s">
        <v>6689</v>
      </c>
      <c r="O1923" s="23">
        <v>0</v>
      </c>
      <c r="P1923" s="23">
        <v>0</v>
      </c>
      <c r="Q1923" s="23">
        <v>0</v>
      </c>
      <c r="R1923" s="24">
        <v>0</v>
      </c>
      <c r="S1923" s="25">
        <v>0</v>
      </c>
      <c r="T1923" s="32"/>
      <c r="U1923" s="22" t="str">
        <f>IFERROR(VLOOKUP(B1923,[1]Planilha1!$A$1:$B$34,2,FALSE),"Liberado")</f>
        <v>Liberado</v>
      </c>
      <c r="V1923" s="31"/>
      <c r="W1923" s="31"/>
      <c r="X1923" s="31"/>
      <c r="Y1923" s="31"/>
      <c r="Z1923" s="31"/>
      <c r="AA1923" s="31"/>
      <c r="AB1923" s="31"/>
      <c r="AC1923" s="31"/>
      <c r="AD1923" s="31"/>
      <c r="AE1923" s="31"/>
      <c r="AF1923" s="31"/>
      <c r="AG1923" s="31"/>
      <c r="AH1923" s="31"/>
      <c r="AI1923" s="31"/>
      <c r="AJ1923" s="31"/>
      <c r="AK1923" s="31"/>
      <c r="AL1923" s="31"/>
      <c r="AM1923" s="31"/>
      <c r="AN1923" s="31"/>
      <c r="AO1923" s="31"/>
      <c r="AP1923" s="31"/>
      <c r="AQ1923" s="31"/>
      <c r="AR1923" s="31"/>
      <c r="AS1923" s="31"/>
      <c r="AT1923" s="31"/>
      <c r="AU1923" s="31"/>
      <c r="AV1923" s="31"/>
      <c r="AW1923" s="31"/>
      <c r="AX1923" s="31"/>
      <c r="AY1923" s="31"/>
      <c r="AZ1923" s="31"/>
      <c r="BA1923" s="31"/>
    </row>
    <row r="1924" spans="1:53" s="21" customFormat="1" ht="20.100000000000001" customHeight="1" x14ac:dyDescent="0.2">
      <c r="A1924" s="27" t="s">
        <v>109</v>
      </c>
      <c r="B1924" s="28" t="s">
        <v>244</v>
      </c>
      <c r="C1924" s="27" t="s">
        <v>323</v>
      </c>
      <c r="D1924" s="27" t="s">
        <v>1933</v>
      </c>
      <c r="E1924" s="27" t="s">
        <v>11130</v>
      </c>
      <c r="F1924" s="27" t="s">
        <v>5349</v>
      </c>
      <c r="G1924" s="27" t="s">
        <v>6914</v>
      </c>
      <c r="H1924" s="27" t="s">
        <v>6688</v>
      </c>
      <c r="I1924" s="29">
        <v>0</v>
      </c>
      <c r="J1924" s="27" t="s">
        <v>6520</v>
      </c>
      <c r="K1924" s="27" t="s">
        <v>11357</v>
      </c>
      <c r="L1924" s="27" t="s">
        <v>2930</v>
      </c>
      <c r="M1924" s="30" t="s">
        <v>6531</v>
      </c>
      <c r="N1924" s="27" t="s">
        <v>6689</v>
      </c>
      <c r="O1924" s="23">
        <v>0</v>
      </c>
      <c r="P1924" s="23">
        <v>0</v>
      </c>
      <c r="Q1924" s="23">
        <v>0</v>
      </c>
      <c r="R1924" s="24">
        <v>0</v>
      </c>
      <c r="S1924" s="25">
        <v>0</v>
      </c>
      <c r="T1924" s="32"/>
      <c r="U1924" s="22" t="str">
        <f>IFERROR(VLOOKUP(B1924,[1]Planilha1!$A$1:$B$34,2,FALSE),"Liberado")</f>
        <v>Liberado</v>
      </c>
      <c r="V1924" s="31"/>
      <c r="W1924" s="31"/>
      <c r="X1924" s="31"/>
      <c r="Y1924" s="31"/>
      <c r="Z1924" s="31"/>
      <c r="AA1924" s="31"/>
      <c r="AB1924" s="31"/>
      <c r="AC1924" s="31"/>
      <c r="AD1924" s="31"/>
      <c r="AE1924" s="31"/>
      <c r="AF1924" s="31"/>
      <c r="AG1924" s="31"/>
      <c r="AH1924" s="31"/>
      <c r="AI1924" s="31"/>
      <c r="AJ1924" s="31"/>
      <c r="AK1924" s="31"/>
      <c r="AL1924" s="31"/>
      <c r="AM1924" s="31"/>
      <c r="AN1924" s="31"/>
      <c r="AO1924" s="31"/>
      <c r="AP1924" s="31"/>
      <c r="AQ1924" s="31"/>
      <c r="AR1924" s="31"/>
      <c r="AS1924" s="31"/>
      <c r="AT1924" s="31"/>
      <c r="AU1924" s="31"/>
      <c r="AV1924" s="31"/>
      <c r="AW1924" s="31"/>
      <c r="AX1924" s="31"/>
      <c r="AY1924" s="31"/>
      <c r="AZ1924" s="31"/>
      <c r="BA1924" s="31"/>
    </row>
    <row r="1925" spans="1:53" s="21" customFormat="1" ht="20.100000000000001" customHeight="1" x14ac:dyDescent="0.2">
      <c r="A1925" s="27" t="s">
        <v>109</v>
      </c>
      <c r="B1925" s="28" t="s">
        <v>244</v>
      </c>
      <c r="C1925" s="27" t="s">
        <v>815</v>
      </c>
      <c r="D1925" s="27" t="s">
        <v>1933</v>
      </c>
      <c r="E1925" s="27" t="s">
        <v>11130</v>
      </c>
      <c r="F1925" s="27" t="s">
        <v>5349</v>
      </c>
      <c r="G1925" s="27" t="s">
        <v>6916</v>
      </c>
      <c r="H1925" s="27" t="s">
        <v>6688</v>
      </c>
      <c r="I1925" s="29">
        <v>0</v>
      </c>
      <c r="J1925" s="27" t="s">
        <v>6520</v>
      </c>
      <c r="K1925" s="27" t="s">
        <v>11357</v>
      </c>
      <c r="L1925" s="27" t="s">
        <v>2930</v>
      </c>
      <c r="M1925" s="30" t="s">
        <v>6531</v>
      </c>
      <c r="N1925" s="27" t="s">
        <v>6689</v>
      </c>
      <c r="O1925" s="23">
        <v>0</v>
      </c>
      <c r="P1925" s="23">
        <v>0</v>
      </c>
      <c r="Q1925" s="23">
        <v>0</v>
      </c>
      <c r="R1925" s="24">
        <v>0</v>
      </c>
      <c r="S1925" s="25">
        <v>0</v>
      </c>
      <c r="T1925" s="32"/>
      <c r="U1925" s="22" t="str">
        <f>IFERROR(VLOOKUP(B1925,[1]Planilha1!$A$1:$B$34,2,FALSE),"Liberado")</f>
        <v>Liberado</v>
      </c>
      <c r="V1925" s="31"/>
      <c r="W1925" s="31"/>
      <c r="X1925" s="31"/>
      <c r="Y1925" s="31"/>
      <c r="Z1925" s="31"/>
      <c r="AA1925" s="31"/>
      <c r="AB1925" s="31"/>
      <c r="AC1925" s="31"/>
      <c r="AD1925" s="31"/>
      <c r="AE1925" s="31"/>
      <c r="AF1925" s="31"/>
      <c r="AG1925" s="31"/>
      <c r="AH1925" s="31"/>
      <c r="AI1925" s="31"/>
      <c r="AJ1925" s="31"/>
      <c r="AK1925" s="31"/>
      <c r="AL1925" s="31"/>
      <c r="AM1925" s="31"/>
      <c r="AN1925" s="31"/>
      <c r="AO1925" s="31"/>
      <c r="AP1925" s="31"/>
      <c r="AQ1925" s="31"/>
      <c r="AR1925" s="31"/>
      <c r="AS1925" s="31"/>
      <c r="AT1925" s="31"/>
      <c r="AU1925" s="31"/>
      <c r="AV1925" s="31"/>
      <c r="AW1925" s="31"/>
      <c r="AX1925" s="31"/>
      <c r="AY1925" s="31"/>
      <c r="AZ1925" s="31"/>
      <c r="BA1925" s="31"/>
    </row>
    <row r="1926" spans="1:53" s="21" customFormat="1" ht="20.100000000000001" customHeight="1" x14ac:dyDescent="0.2">
      <c r="A1926" s="27" t="s">
        <v>109</v>
      </c>
      <c r="B1926" s="28" t="s">
        <v>244</v>
      </c>
      <c r="C1926" s="27" t="s">
        <v>813</v>
      </c>
      <c r="D1926" s="27" t="s">
        <v>1933</v>
      </c>
      <c r="E1926" s="27" t="s">
        <v>11130</v>
      </c>
      <c r="F1926" s="27" t="s">
        <v>5349</v>
      </c>
      <c r="G1926" s="27" t="s">
        <v>6933</v>
      </c>
      <c r="H1926" s="27" t="s">
        <v>6688</v>
      </c>
      <c r="I1926" s="29">
        <v>0</v>
      </c>
      <c r="J1926" s="27" t="s">
        <v>6520</v>
      </c>
      <c r="K1926" s="27" t="s">
        <v>11357</v>
      </c>
      <c r="L1926" s="27" t="s">
        <v>2930</v>
      </c>
      <c r="M1926" s="30" t="s">
        <v>6531</v>
      </c>
      <c r="N1926" s="27" t="s">
        <v>6689</v>
      </c>
      <c r="O1926" s="23">
        <v>0</v>
      </c>
      <c r="P1926" s="23">
        <v>0</v>
      </c>
      <c r="Q1926" s="23">
        <v>0</v>
      </c>
      <c r="R1926" s="24">
        <v>0</v>
      </c>
      <c r="S1926" s="25">
        <v>0</v>
      </c>
      <c r="T1926" s="32"/>
      <c r="U1926" s="22" t="str">
        <f>IFERROR(VLOOKUP(B1926,[1]Planilha1!$A$1:$B$34,2,FALSE),"Liberado")</f>
        <v>Liberado</v>
      </c>
      <c r="V1926" s="31"/>
      <c r="W1926" s="31"/>
      <c r="X1926" s="31"/>
      <c r="Y1926" s="31"/>
      <c r="Z1926" s="31"/>
      <c r="AA1926" s="31"/>
      <c r="AB1926" s="31"/>
      <c r="AC1926" s="31"/>
      <c r="AD1926" s="31"/>
      <c r="AE1926" s="31"/>
      <c r="AF1926" s="31"/>
      <c r="AG1926" s="31"/>
      <c r="AH1926" s="31"/>
      <c r="AI1926" s="31"/>
      <c r="AJ1926" s="31"/>
      <c r="AK1926" s="31"/>
      <c r="AL1926" s="31"/>
      <c r="AM1926" s="31"/>
      <c r="AN1926" s="31"/>
      <c r="AO1926" s="31"/>
      <c r="AP1926" s="31"/>
      <c r="AQ1926" s="31"/>
      <c r="AR1926" s="31"/>
      <c r="AS1926" s="31"/>
      <c r="AT1926" s="31"/>
      <c r="AU1926" s="31"/>
      <c r="AV1926" s="31"/>
      <c r="AW1926" s="31"/>
      <c r="AX1926" s="31"/>
      <c r="AY1926" s="31"/>
      <c r="AZ1926" s="31"/>
      <c r="BA1926" s="31"/>
    </row>
    <row r="1927" spans="1:53" s="21" customFormat="1" ht="20.100000000000001" customHeight="1" x14ac:dyDescent="0.2">
      <c r="A1927" s="27" t="s">
        <v>109</v>
      </c>
      <c r="B1927" s="28" t="s">
        <v>244</v>
      </c>
      <c r="C1927" s="27" t="s">
        <v>813</v>
      </c>
      <c r="D1927" s="27" t="s">
        <v>1994</v>
      </c>
      <c r="E1927" s="27" t="s">
        <v>7</v>
      </c>
      <c r="F1927" s="27" t="s">
        <v>6507</v>
      </c>
      <c r="G1927" s="27" t="s">
        <v>6998</v>
      </c>
      <c r="H1927" s="27" t="s">
        <v>6554</v>
      </c>
      <c r="I1927" s="29">
        <v>50000</v>
      </c>
      <c r="J1927" s="27" t="s">
        <v>6514</v>
      </c>
      <c r="K1927" s="27" t="s">
        <v>11711</v>
      </c>
      <c r="L1927" s="27" t="s">
        <v>6579</v>
      </c>
      <c r="M1927" s="30">
        <v>43073</v>
      </c>
      <c r="N1927" s="27" t="s">
        <v>6798</v>
      </c>
      <c r="O1927" s="23">
        <v>0</v>
      </c>
      <c r="P1927" s="23">
        <v>926809.61</v>
      </c>
      <c r="Q1927" s="23">
        <v>0</v>
      </c>
      <c r="R1927" s="24">
        <v>0</v>
      </c>
      <c r="S1927" s="25">
        <v>0</v>
      </c>
      <c r="T1927" s="32"/>
      <c r="U1927" s="22" t="str">
        <f>IFERROR(VLOOKUP(B1927,[1]Planilha1!$A$1:$B$34,2,FALSE),"Liberado")</f>
        <v>Liberado</v>
      </c>
      <c r="V1927" s="31"/>
      <c r="W1927" s="31"/>
      <c r="X1927" s="31"/>
      <c r="Y1927" s="31"/>
      <c r="Z1927" s="31"/>
      <c r="AA1927" s="31"/>
      <c r="AB1927" s="31"/>
      <c r="AC1927" s="31"/>
      <c r="AD1927" s="31"/>
      <c r="AE1927" s="31"/>
      <c r="AF1927" s="31"/>
      <c r="AG1927" s="31"/>
      <c r="AH1927" s="31"/>
      <c r="AI1927" s="31"/>
      <c r="AJ1927" s="31"/>
      <c r="AK1927" s="31"/>
      <c r="AL1927" s="31"/>
      <c r="AM1927" s="31"/>
      <c r="AN1927" s="31"/>
      <c r="AO1927" s="31"/>
      <c r="AP1927" s="31"/>
      <c r="AQ1927" s="31"/>
      <c r="AR1927" s="31"/>
      <c r="AS1927" s="31"/>
      <c r="AT1927" s="31"/>
      <c r="AU1927" s="31"/>
      <c r="AV1927" s="31"/>
      <c r="AW1927" s="31"/>
      <c r="AX1927" s="31"/>
      <c r="AY1927" s="31"/>
      <c r="AZ1927" s="31"/>
      <c r="BA1927" s="31"/>
    </row>
    <row r="1928" spans="1:53" s="21" customFormat="1" ht="20.100000000000001" customHeight="1" x14ac:dyDescent="0.2">
      <c r="A1928" s="27" t="s">
        <v>109</v>
      </c>
      <c r="B1928" s="28" t="s">
        <v>244</v>
      </c>
      <c r="C1928" s="27" t="s">
        <v>791</v>
      </c>
      <c r="D1928" s="27" t="s">
        <v>2001</v>
      </c>
      <c r="E1928" s="27" t="s">
        <v>7</v>
      </c>
      <c r="F1928" s="27" t="s">
        <v>6507</v>
      </c>
      <c r="G1928" s="27" t="s">
        <v>7006</v>
      </c>
      <c r="H1928" s="27" t="s">
        <v>6735</v>
      </c>
      <c r="I1928" s="29">
        <v>40000</v>
      </c>
      <c r="J1928" s="27" t="s">
        <v>6514</v>
      </c>
      <c r="K1928" s="27" t="s">
        <v>11724</v>
      </c>
      <c r="L1928" s="27" t="s">
        <v>11535</v>
      </c>
      <c r="M1928" s="30" t="s">
        <v>6531</v>
      </c>
      <c r="N1928" s="27" t="s">
        <v>6798</v>
      </c>
      <c r="O1928" s="23">
        <v>1000</v>
      </c>
      <c r="P1928" s="23">
        <v>0</v>
      </c>
      <c r="Q1928" s="23">
        <v>0</v>
      </c>
      <c r="R1928" s="24">
        <v>1000</v>
      </c>
      <c r="S1928" s="25">
        <v>0</v>
      </c>
      <c r="T1928" s="32"/>
      <c r="U1928" s="22" t="str">
        <f>IFERROR(VLOOKUP(B1928,[1]Planilha1!$A$1:$B$34,2,FALSE),"Liberado")</f>
        <v>Liberado</v>
      </c>
      <c r="V1928" s="31"/>
      <c r="W1928" s="31"/>
      <c r="X1928" s="31"/>
      <c r="Y1928" s="31"/>
      <c r="Z1928" s="31"/>
      <c r="AA1928" s="31"/>
      <c r="AB1928" s="31"/>
      <c r="AC1928" s="31"/>
      <c r="AD1928" s="31"/>
      <c r="AE1928" s="31"/>
      <c r="AF1928" s="31"/>
      <c r="AG1928" s="31"/>
      <c r="AH1928" s="31"/>
      <c r="AI1928" s="31"/>
      <c r="AJ1928" s="31"/>
      <c r="AK1928" s="31"/>
      <c r="AL1928" s="31"/>
      <c r="AM1928" s="31"/>
      <c r="AN1928" s="31"/>
      <c r="AO1928" s="31"/>
      <c r="AP1928" s="31"/>
      <c r="AQ1928" s="31"/>
      <c r="AR1928" s="31"/>
      <c r="AS1928" s="31"/>
      <c r="AT1928" s="31"/>
      <c r="AU1928" s="31"/>
      <c r="AV1928" s="31"/>
      <c r="AW1928" s="31"/>
      <c r="AX1928" s="31"/>
      <c r="AY1928" s="31"/>
      <c r="AZ1928" s="31"/>
      <c r="BA1928" s="31"/>
    </row>
    <row r="1929" spans="1:53" s="21" customFormat="1" ht="20.100000000000001" customHeight="1" x14ac:dyDescent="0.2">
      <c r="A1929" s="27" t="s">
        <v>109</v>
      </c>
      <c r="B1929" s="28" t="s">
        <v>244</v>
      </c>
      <c r="C1929" s="27" t="s">
        <v>817</v>
      </c>
      <c r="D1929" s="27" t="s">
        <v>2018</v>
      </c>
      <c r="E1929" s="27" t="s">
        <v>7</v>
      </c>
      <c r="F1929" s="27" t="s">
        <v>6507</v>
      </c>
      <c r="G1929" s="27" t="s">
        <v>7036</v>
      </c>
      <c r="H1929" s="27" t="s">
        <v>7037</v>
      </c>
      <c r="I1929" s="29">
        <v>30000</v>
      </c>
      <c r="J1929" s="27" t="s">
        <v>6521</v>
      </c>
      <c r="K1929" s="27" t="s">
        <v>11751</v>
      </c>
      <c r="L1929" s="27" t="s">
        <v>7038</v>
      </c>
      <c r="M1929" s="30" t="s">
        <v>6531</v>
      </c>
      <c r="N1929" s="27" t="s">
        <v>7039</v>
      </c>
      <c r="O1929" s="23">
        <v>0</v>
      </c>
      <c r="P1929" s="23">
        <v>0.01</v>
      </c>
      <c r="Q1929" s="23">
        <v>0</v>
      </c>
      <c r="R1929" s="24">
        <v>0</v>
      </c>
      <c r="S1929" s="25">
        <v>0</v>
      </c>
      <c r="T1929" s="32"/>
      <c r="U1929" s="22" t="str">
        <f>IFERROR(VLOOKUP(B1929,[1]Planilha1!$A$1:$B$34,2,FALSE),"Liberado")</f>
        <v>Liberado</v>
      </c>
      <c r="V1929" s="31"/>
      <c r="W1929" s="31"/>
      <c r="X1929" s="31"/>
      <c r="Y1929" s="31"/>
      <c r="Z1929" s="31"/>
      <c r="AA1929" s="31"/>
      <c r="AB1929" s="31"/>
      <c r="AC1929" s="31"/>
      <c r="AD1929" s="31"/>
      <c r="AE1929" s="31"/>
      <c r="AF1929" s="31"/>
      <c r="AG1929" s="31"/>
      <c r="AH1929" s="31"/>
      <c r="AI1929" s="31"/>
      <c r="AJ1929" s="31"/>
      <c r="AK1929" s="31"/>
      <c r="AL1929" s="31"/>
      <c r="AM1929" s="31"/>
      <c r="AN1929" s="31"/>
      <c r="AO1929" s="31"/>
      <c r="AP1929" s="31"/>
      <c r="AQ1929" s="31"/>
      <c r="AR1929" s="31"/>
      <c r="AS1929" s="31"/>
      <c r="AT1929" s="31"/>
      <c r="AU1929" s="31"/>
      <c r="AV1929" s="31"/>
      <c r="AW1929" s="31"/>
      <c r="AX1929" s="31"/>
      <c r="AY1929" s="31"/>
      <c r="AZ1929" s="31"/>
      <c r="BA1929" s="31"/>
    </row>
    <row r="1930" spans="1:53" s="21" customFormat="1" ht="20.100000000000001" customHeight="1" x14ac:dyDescent="0.2">
      <c r="A1930" s="27" t="s">
        <v>109</v>
      </c>
      <c r="B1930" s="28" t="s">
        <v>244</v>
      </c>
      <c r="C1930" s="27" t="s">
        <v>751</v>
      </c>
      <c r="D1930" s="27" t="s">
        <v>2025</v>
      </c>
      <c r="E1930" s="27" t="s">
        <v>7</v>
      </c>
      <c r="F1930" s="27" t="s">
        <v>6507</v>
      </c>
      <c r="G1930" s="27" t="s">
        <v>7054</v>
      </c>
      <c r="H1930" s="27" t="s">
        <v>6592</v>
      </c>
      <c r="I1930" s="29">
        <v>35000</v>
      </c>
      <c r="J1930" s="27" t="s">
        <v>6514</v>
      </c>
      <c r="K1930" s="27" t="s">
        <v>11759</v>
      </c>
      <c r="L1930" s="27" t="s">
        <v>7051</v>
      </c>
      <c r="M1930" s="30" t="s">
        <v>6531</v>
      </c>
      <c r="N1930" s="27" t="s">
        <v>6798</v>
      </c>
      <c r="O1930" s="23">
        <v>190070.79</v>
      </c>
      <c r="P1930" s="23">
        <v>0</v>
      </c>
      <c r="Q1930" s="23">
        <v>0</v>
      </c>
      <c r="R1930" s="24">
        <v>26888.52</v>
      </c>
      <c r="S1930" s="25">
        <v>0</v>
      </c>
      <c r="T1930" s="32"/>
      <c r="U1930" s="22" t="str">
        <f>IFERROR(VLOOKUP(B1930,[1]Planilha1!$A$1:$B$34,2,FALSE),"Liberado")</f>
        <v>Liberado</v>
      </c>
      <c r="V1930" s="31"/>
      <c r="W1930" s="31"/>
      <c r="X1930" s="31"/>
      <c r="Y1930" s="31"/>
      <c r="Z1930" s="31"/>
      <c r="AA1930" s="31"/>
      <c r="AB1930" s="31"/>
      <c r="AC1930" s="31"/>
      <c r="AD1930" s="31"/>
      <c r="AE1930" s="31"/>
      <c r="AF1930" s="31"/>
      <c r="AG1930" s="31"/>
      <c r="AH1930" s="31"/>
      <c r="AI1930" s="31"/>
      <c r="AJ1930" s="31"/>
      <c r="AK1930" s="31"/>
      <c r="AL1930" s="31"/>
      <c r="AM1930" s="31"/>
      <c r="AN1930" s="31"/>
      <c r="AO1930" s="31"/>
      <c r="AP1930" s="31"/>
      <c r="AQ1930" s="31"/>
      <c r="AR1930" s="31"/>
      <c r="AS1930" s="31"/>
      <c r="AT1930" s="31"/>
      <c r="AU1930" s="31"/>
      <c r="AV1930" s="31"/>
      <c r="AW1930" s="31"/>
      <c r="AX1930" s="31"/>
      <c r="AY1930" s="31"/>
      <c r="AZ1930" s="31"/>
      <c r="BA1930" s="31"/>
    </row>
    <row r="1931" spans="1:53" s="21" customFormat="1" ht="20.100000000000001" customHeight="1" x14ac:dyDescent="0.2">
      <c r="A1931" s="27" t="s">
        <v>109</v>
      </c>
      <c r="B1931" s="28" t="s">
        <v>244</v>
      </c>
      <c r="C1931" s="27" t="s">
        <v>718</v>
      </c>
      <c r="D1931" s="27" t="s">
        <v>2027</v>
      </c>
      <c r="E1931" s="27" t="s">
        <v>7</v>
      </c>
      <c r="F1931" s="27" t="s">
        <v>6507</v>
      </c>
      <c r="G1931" s="27" t="s">
        <v>7057</v>
      </c>
      <c r="H1931" s="27" t="s">
        <v>6592</v>
      </c>
      <c r="I1931" s="29">
        <v>35000</v>
      </c>
      <c r="J1931" s="27" t="s">
        <v>6514</v>
      </c>
      <c r="K1931" s="27" t="s">
        <v>11762</v>
      </c>
      <c r="L1931" s="27" t="s">
        <v>7051</v>
      </c>
      <c r="M1931" s="30" t="s">
        <v>6531</v>
      </c>
      <c r="N1931" s="27" t="s">
        <v>11763</v>
      </c>
      <c r="O1931" s="23">
        <v>124191.21</v>
      </c>
      <c r="P1931" s="23">
        <v>0</v>
      </c>
      <c r="Q1931" s="23">
        <v>0</v>
      </c>
      <c r="R1931" s="24">
        <v>0</v>
      </c>
      <c r="S1931" s="25">
        <v>0</v>
      </c>
      <c r="T1931" s="32"/>
      <c r="U1931" s="22" t="str">
        <f>IFERROR(VLOOKUP(B1931,[1]Planilha1!$A$1:$B$34,2,FALSE),"Liberado")</f>
        <v>Liberado</v>
      </c>
      <c r="V1931" s="31"/>
      <c r="W1931" s="31"/>
      <c r="X1931" s="31"/>
      <c r="Y1931" s="31"/>
      <c r="Z1931" s="31"/>
      <c r="AA1931" s="31"/>
      <c r="AB1931" s="31"/>
      <c r="AC1931" s="31"/>
      <c r="AD1931" s="31"/>
      <c r="AE1931" s="31"/>
      <c r="AF1931" s="31"/>
      <c r="AG1931" s="31"/>
      <c r="AH1931" s="31"/>
      <c r="AI1931" s="31"/>
      <c r="AJ1931" s="31"/>
      <c r="AK1931" s="31"/>
      <c r="AL1931" s="31"/>
      <c r="AM1931" s="31"/>
      <c r="AN1931" s="31"/>
      <c r="AO1931" s="31"/>
      <c r="AP1931" s="31"/>
      <c r="AQ1931" s="31"/>
      <c r="AR1931" s="31"/>
      <c r="AS1931" s="31"/>
      <c r="AT1931" s="31"/>
      <c r="AU1931" s="31"/>
      <c r="AV1931" s="31"/>
      <c r="AW1931" s="31"/>
      <c r="AX1931" s="31"/>
      <c r="AY1931" s="31"/>
      <c r="AZ1931" s="31"/>
      <c r="BA1931" s="31"/>
    </row>
    <row r="1932" spans="1:53" s="21" customFormat="1" ht="20.100000000000001" customHeight="1" x14ac:dyDescent="0.2">
      <c r="A1932" s="27" t="s">
        <v>109</v>
      </c>
      <c r="B1932" s="28" t="s">
        <v>244</v>
      </c>
      <c r="C1932" s="27" t="s">
        <v>788</v>
      </c>
      <c r="D1932" s="27" t="s">
        <v>2030</v>
      </c>
      <c r="E1932" s="27" t="s">
        <v>7</v>
      </c>
      <c r="F1932" s="27" t="s">
        <v>6507</v>
      </c>
      <c r="G1932" s="27" t="s">
        <v>11766</v>
      </c>
      <c r="H1932" s="27" t="s">
        <v>6640</v>
      </c>
      <c r="I1932" s="29">
        <v>32000</v>
      </c>
      <c r="J1932" s="27" t="s">
        <v>6514</v>
      </c>
      <c r="K1932" s="27" t="s">
        <v>11767</v>
      </c>
      <c r="L1932" s="27" t="s">
        <v>7144</v>
      </c>
      <c r="M1932" s="30" t="s">
        <v>6531</v>
      </c>
      <c r="N1932" s="27" t="s">
        <v>6798</v>
      </c>
      <c r="O1932" s="23">
        <v>77730.11</v>
      </c>
      <c r="P1932" s="23">
        <v>0</v>
      </c>
      <c r="Q1932" s="23">
        <v>0</v>
      </c>
      <c r="R1932" s="24">
        <v>8959.6299999999992</v>
      </c>
      <c r="S1932" s="25">
        <v>0</v>
      </c>
      <c r="T1932" s="32"/>
      <c r="U1932" s="22" t="str">
        <f>IFERROR(VLOOKUP(B1932,[1]Planilha1!$A$1:$B$34,2,FALSE),"Liberado")</f>
        <v>Liberado</v>
      </c>
      <c r="V1932" s="31"/>
      <c r="W1932" s="31"/>
      <c r="X1932" s="31"/>
      <c r="Y1932" s="31"/>
      <c r="Z1932" s="31"/>
      <c r="AA1932" s="31"/>
      <c r="AB1932" s="31"/>
      <c r="AC1932" s="31"/>
      <c r="AD1932" s="31"/>
      <c r="AE1932" s="31"/>
      <c r="AF1932" s="31"/>
      <c r="AG1932" s="31"/>
      <c r="AH1932" s="31"/>
      <c r="AI1932" s="31"/>
      <c r="AJ1932" s="31"/>
      <c r="AK1932" s="31"/>
      <c r="AL1932" s="31"/>
      <c r="AM1932" s="31"/>
      <c r="AN1932" s="31"/>
      <c r="AO1932" s="31"/>
      <c r="AP1932" s="31"/>
      <c r="AQ1932" s="31"/>
      <c r="AR1932" s="31"/>
      <c r="AS1932" s="31"/>
      <c r="AT1932" s="31"/>
      <c r="AU1932" s="31"/>
      <c r="AV1932" s="31"/>
      <c r="AW1932" s="31"/>
      <c r="AX1932" s="31"/>
      <c r="AY1932" s="31"/>
      <c r="AZ1932" s="31"/>
      <c r="BA1932" s="31"/>
    </row>
    <row r="1933" spans="1:53" s="21" customFormat="1" ht="20.100000000000001" customHeight="1" x14ac:dyDescent="0.2">
      <c r="A1933" s="27" t="s">
        <v>109</v>
      </c>
      <c r="B1933" s="28" t="s">
        <v>244</v>
      </c>
      <c r="C1933" s="27" t="s">
        <v>337</v>
      </c>
      <c r="D1933" s="27" t="s">
        <v>2054</v>
      </c>
      <c r="E1933" s="27" t="s">
        <v>7</v>
      </c>
      <c r="F1933" s="27" t="s">
        <v>6507</v>
      </c>
      <c r="G1933" s="27" t="s">
        <v>7107</v>
      </c>
      <c r="H1933" s="27" t="s">
        <v>6575</v>
      </c>
      <c r="I1933" s="29">
        <v>200000</v>
      </c>
      <c r="J1933" s="27" t="s">
        <v>6514</v>
      </c>
      <c r="K1933" s="27" t="s">
        <v>11800</v>
      </c>
      <c r="L1933" s="27" t="s">
        <v>7280</v>
      </c>
      <c r="M1933" s="30" t="s">
        <v>6531</v>
      </c>
      <c r="N1933" s="27" t="s">
        <v>6798</v>
      </c>
      <c r="O1933" s="23">
        <v>16802.740000000002</v>
      </c>
      <c r="P1933" s="23">
        <v>0</v>
      </c>
      <c r="Q1933" s="23">
        <v>0</v>
      </c>
      <c r="R1933" s="24">
        <v>8183.06</v>
      </c>
      <c r="S1933" s="25">
        <v>0</v>
      </c>
      <c r="T1933" s="32"/>
      <c r="U1933" s="22" t="str">
        <f>IFERROR(VLOOKUP(B1933,[1]Planilha1!$A$1:$B$34,2,FALSE),"Liberado")</f>
        <v>Liberado</v>
      </c>
      <c r="V1933" s="31"/>
      <c r="W1933" s="31"/>
      <c r="X1933" s="31"/>
      <c r="Y1933" s="31"/>
      <c r="Z1933" s="31"/>
      <c r="AA1933" s="31"/>
      <c r="AB1933" s="31"/>
      <c r="AC1933" s="31"/>
      <c r="AD1933" s="31"/>
      <c r="AE1933" s="31"/>
      <c r="AF1933" s="31"/>
      <c r="AG1933" s="31"/>
      <c r="AH1933" s="31"/>
      <c r="AI1933" s="31"/>
      <c r="AJ1933" s="31"/>
      <c r="AK1933" s="31"/>
      <c r="AL1933" s="31"/>
      <c r="AM1933" s="31"/>
      <c r="AN1933" s="31"/>
      <c r="AO1933" s="31"/>
      <c r="AP1933" s="31"/>
      <c r="AQ1933" s="31"/>
      <c r="AR1933" s="31"/>
      <c r="AS1933" s="31"/>
      <c r="AT1933" s="31"/>
      <c r="AU1933" s="31"/>
      <c r="AV1933" s="31"/>
      <c r="AW1933" s="31"/>
      <c r="AX1933" s="31"/>
      <c r="AY1933" s="31"/>
      <c r="AZ1933" s="31"/>
      <c r="BA1933" s="31"/>
    </row>
    <row r="1934" spans="1:53" s="21" customFormat="1" ht="20.100000000000001" customHeight="1" x14ac:dyDescent="0.2">
      <c r="A1934" s="27" t="s">
        <v>109</v>
      </c>
      <c r="B1934" s="28" t="s">
        <v>244</v>
      </c>
      <c r="C1934" s="27" t="s">
        <v>796</v>
      </c>
      <c r="D1934" s="27" t="s">
        <v>2055</v>
      </c>
      <c r="E1934" s="27" t="s">
        <v>7</v>
      </c>
      <c r="F1934" s="27" t="s">
        <v>6507</v>
      </c>
      <c r="G1934" s="27" t="s">
        <v>7108</v>
      </c>
      <c r="H1934" s="27" t="s">
        <v>6735</v>
      </c>
      <c r="I1934" s="29">
        <v>40000</v>
      </c>
      <c r="J1934" s="27" t="s">
        <v>6514</v>
      </c>
      <c r="K1934" s="27" t="s">
        <v>11801</v>
      </c>
      <c r="L1934" s="27" t="s">
        <v>11556</v>
      </c>
      <c r="M1934" s="30" t="s">
        <v>6531</v>
      </c>
      <c r="N1934" s="27" t="s">
        <v>6798</v>
      </c>
      <c r="O1934" s="23">
        <v>0</v>
      </c>
      <c r="P1934" s="23">
        <v>249175.84</v>
      </c>
      <c r="Q1934" s="23">
        <v>0</v>
      </c>
      <c r="R1934" s="24">
        <v>0</v>
      </c>
      <c r="S1934" s="25">
        <v>0</v>
      </c>
      <c r="T1934" s="32"/>
      <c r="U1934" s="22" t="str">
        <f>IFERROR(VLOOKUP(B1934,[1]Planilha1!$A$1:$B$34,2,FALSE),"Liberado")</f>
        <v>Liberado</v>
      </c>
      <c r="V1934" s="31"/>
      <c r="W1934" s="31"/>
      <c r="X1934" s="31"/>
      <c r="Y1934" s="31"/>
      <c r="Z1934" s="31"/>
      <c r="AA1934" s="31"/>
      <c r="AB1934" s="31"/>
      <c r="AC1934" s="31"/>
      <c r="AD1934" s="31"/>
      <c r="AE1934" s="31"/>
      <c r="AF1934" s="31"/>
      <c r="AG1934" s="31"/>
      <c r="AH1934" s="31"/>
      <c r="AI1934" s="31"/>
      <c r="AJ1934" s="31"/>
      <c r="AK1934" s="31"/>
      <c r="AL1934" s="31"/>
      <c r="AM1934" s="31"/>
      <c r="AN1934" s="31"/>
      <c r="AO1934" s="31"/>
      <c r="AP1934" s="31"/>
      <c r="AQ1934" s="31"/>
      <c r="AR1934" s="31"/>
      <c r="AS1934" s="31"/>
      <c r="AT1934" s="31"/>
      <c r="AU1934" s="31"/>
      <c r="AV1934" s="31"/>
      <c r="AW1934" s="31"/>
      <c r="AX1934" s="31"/>
      <c r="AY1934" s="31"/>
      <c r="AZ1934" s="31"/>
      <c r="BA1934" s="31"/>
    </row>
    <row r="1935" spans="1:53" s="21" customFormat="1" ht="20.100000000000001" customHeight="1" x14ac:dyDescent="0.2">
      <c r="A1935" s="27" t="s">
        <v>109</v>
      </c>
      <c r="B1935" s="28" t="s">
        <v>244</v>
      </c>
      <c r="C1935" s="27" t="s">
        <v>327</v>
      </c>
      <c r="D1935" s="27" t="s">
        <v>2056</v>
      </c>
      <c r="E1935" s="27" t="s">
        <v>7</v>
      </c>
      <c r="F1935" s="27" t="s">
        <v>6507</v>
      </c>
      <c r="G1935" s="27" t="s">
        <v>7109</v>
      </c>
      <c r="H1935" s="27" t="s">
        <v>6623</v>
      </c>
      <c r="I1935" s="29">
        <v>50000</v>
      </c>
      <c r="J1935" s="27" t="s">
        <v>6514</v>
      </c>
      <c r="K1935" s="27" t="s">
        <v>11802</v>
      </c>
      <c r="L1935" s="27" t="s">
        <v>6579</v>
      </c>
      <c r="M1935" s="30" t="s">
        <v>6531</v>
      </c>
      <c r="N1935" s="27" t="s">
        <v>6798</v>
      </c>
      <c r="O1935" s="23">
        <v>0</v>
      </c>
      <c r="P1935" s="23">
        <v>1067268.1100000001</v>
      </c>
      <c r="Q1935" s="23">
        <v>0</v>
      </c>
      <c r="R1935" s="24">
        <v>0</v>
      </c>
      <c r="S1935" s="25">
        <v>0</v>
      </c>
      <c r="T1935" s="32"/>
      <c r="U1935" s="22" t="str">
        <f>IFERROR(VLOOKUP(B1935,[1]Planilha1!$A$1:$B$34,2,FALSE),"Liberado")</f>
        <v>Liberado</v>
      </c>
      <c r="V1935" s="31"/>
      <c r="W1935" s="31"/>
      <c r="X1935" s="31"/>
      <c r="Y1935" s="31"/>
      <c r="Z1935" s="31"/>
      <c r="AA1935" s="31"/>
      <c r="AB1935" s="31"/>
      <c r="AC1935" s="31"/>
      <c r="AD1935" s="31"/>
      <c r="AE1935" s="31"/>
      <c r="AF1935" s="31"/>
      <c r="AG1935" s="31"/>
      <c r="AH1935" s="31"/>
      <c r="AI1935" s="31"/>
      <c r="AJ1935" s="31"/>
      <c r="AK1935" s="31"/>
      <c r="AL1935" s="31"/>
      <c r="AM1935" s="31"/>
      <c r="AN1935" s="31"/>
      <c r="AO1935" s="31"/>
      <c r="AP1935" s="31"/>
      <c r="AQ1935" s="31"/>
      <c r="AR1935" s="31"/>
      <c r="AS1935" s="31"/>
      <c r="AT1935" s="31"/>
      <c r="AU1935" s="31"/>
      <c r="AV1935" s="31"/>
      <c r="AW1935" s="31"/>
      <c r="AX1935" s="31"/>
      <c r="AY1935" s="31"/>
      <c r="AZ1935" s="31"/>
      <c r="BA1935" s="31"/>
    </row>
    <row r="1936" spans="1:53" s="21" customFormat="1" ht="20.100000000000001" customHeight="1" x14ac:dyDescent="0.2">
      <c r="A1936" s="27" t="s">
        <v>109</v>
      </c>
      <c r="B1936" s="28" t="s">
        <v>244</v>
      </c>
      <c r="C1936" s="27" t="s">
        <v>788</v>
      </c>
      <c r="D1936" s="27" t="s">
        <v>2030</v>
      </c>
      <c r="E1936" s="27" t="s">
        <v>7</v>
      </c>
      <c r="F1936" s="27" t="s">
        <v>6507</v>
      </c>
      <c r="G1936" s="27" t="s">
        <v>7113</v>
      </c>
      <c r="H1936" s="27" t="s">
        <v>6640</v>
      </c>
      <c r="I1936" s="29">
        <v>32000</v>
      </c>
      <c r="J1936" s="27" t="s">
        <v>6514</v>
      </c>
      <c r="K1936" s="27" t="s">
        <v>11804</v>
      </c>
      <c r="L1936" s="27" t="s">
        <v>7038</v>
      </c>
      <c r="M1936" s="30" t="s">
        <v>6531</v>
      </c>
      <c r="N1936" s="27" t="s">
        <v>11805</v>
      </c>
      <c r="O1936" s="23">
        <v>284787.09999999998</v>
      </c>
      <c r="P1936" s="23">
        <v>0</v>
      </c>
      <c r="Q1936" s="23">
        <v>0</v>
      </c>
      <c r="R1936" s="24">
        <v>0</v>
      </c>
      <c r="S1936" s="25">
        <v>0</v>
      </c>
      <c r="T1936" s="32"/>
      <c r="U1936" s="22" t="str">
        <f>IFERROR(VLOOKUP(B1936,[1]Planilha1!$A$1:$B$34,2,FALSE),"Liberado")</f>
        <v>Liberado</v>
      </c>
      <c r="V1936" s="31"/>
      <c r="W1936" s="31"/>
      <c r="X1936" s="31"/>
      <c r="Y1936" s="31"/>
      <c r="Z1936" s="31"/>
      <c r="AA1936" s="31"/>
      <c r="AB1936" s="31"/>
      <c r="AC1936" s="31"/>
      <c r="AD1936" s="31"/>
      <c r="AE1936" s="31"/>
      <c r="AF1936" s="31"/>
      <c r="AG1936" s="31"/>
      <c r="AH1936" s="31"/>
      <c r="AI1936" s="31"/>
      <c r="AJ1936" s="31"/>
      <c r="AK1936" s="31"/>
      <c r="AL1936" s="31"/>
      <c r="AM1936" s="31"/>
      <c r="AN1936" s="31"/>
      <c r="AO1936" s="31"/>
      <c r="AP1936" s="31"/>
      <c r="AQ1936" s="31"/>
      <c r="AR1936" s="31"/>
      <c r="AS1936" s="31"/>
      <c r="AT1936" s="31"/>
      <c r="AU1936" s="31"/>
      <c r="AV1936" s="31"/>
      <c r="AW1936" s="31"/>
      <c r="AX1936" s="31"/>
      <c r="AY1936" s="31"/>
      <c r="AZ1936" s="31"/>
      <c r="BA1936" s="31"/>
    </row>
    <row r="1937" spans="1:53" s="21" customFormat="1" ht="20.100000000000001" customHeight="1" x14ac:dyDescent="0.2">
      <c r="A1937" s="27" t="s">
        <v>109</v>
      </c>
      <c r="B1937" s="28" t="s">
        <v>244</v>
      </c>
      <c r="C1937" s="27" t="s">
        <v>337</v>
      </c>
      <c r="D1937" s="27" t="s">
        <v>2058</v>
      </c>
      <c r="E1937" s="27" t="s">
        <v>7</v>
      </c>
      <c r="F1937" s="27" t="s">
        <v>6507</v>
      </c>
      <c r="G1937" s="27" t="s">
        <v>7114</v>
      </c>
      <c r="H1937" s="27" t="s">
        <v>6607</v>
      </c>
      <c r="I1937" s="29">
        <v>50000</v>
      </c>
      <c r="J1937" s="27" t="s">
        <v>6514</v>
      </c>
      <c r="K1937" s="27" t="s">
        <v>11806</v>
      </c>
      <c r="L1937" s="27" t="s">
        <v>6664</v>
      </c>
      <c r="M1937" s="30" t="s">
        <v>6531</v>
      </c>
      <c r="N1937" s="27" t="s">
        <v>6798</v>
      </c>
      <c r="O1937" s="23">
        <v>12600.43</v>
      </c>
      <c r="P1937" s="23">
        <v>0</v>
      </c>
      <c r="Q1937" s="23">
        <v>0</v>
      </c>
      <c r="R1937" s="24">
        <v>0</v>
      </c>
      <c r="S1937" s="25">
        <v>0</v>
      </c>
      <c r="T1937" s="32"/>
      <c r="U1937" s="22" t="str">
        <f>IFERROR(VLOOKUP(B1937,[1]Planilha1!$A$1:$B$34,2,FALSE),"Liberado")</f>
        <v>Liberado</v>
      </c>
      <c r="V1937" s="31"/>
      <c r="W1937" s="31"/>
      <c r="X1937" s="31"/>
      <c r="Y1937" s="31"/>
      <c r="Z1937" s="31"/>
      <c r="AA1937" s="31"/>
      <c r="AB1937" s="31"/>
      <c r="AC1937" s="31"/>
      <c r="AD1937" s="31"/>
      <c r="AE1937" s="31"/>
      <c r="AF1937" s="31"/>
      <c r="AG1937" s="31"/>
      <c r="AH1937" s="31"/>
      <c r="AI1937" s="31"/>
      <c r="AJ1937" s="31"/>
      <c r="AK1937" s="31"/>
      <c r="AL1937" s="31"/>
      <c r="AM1937" s="31"/>
      <c r="AN1937" s="31"/>
      <c r="AO1937" s="31"/>
      <c r="AP1937" s="31"/>
      <c r="AQ1937" s="31"/>
      <c r="AR1937" s="31"/>
      <c r="AS1937" s="31"/>
      <c r="AT1937" s="31"/>
      <c r="AU1937" s="31"/>
      <c r="AV1937" s="31"/>
      <c r="AW1937" s="31"/>
      <c r="AX1937" s="31"/>
      <c r="AY1937" s="31"/>
      <c r="AZ1937" s="31"/>
      <c r="BA1937" s="31"/>
    </row>
    <row r="1938" spans="1:53" s="21" customFormat="1" ht="20.100000000000001" customHeight="1" x14ac:dyDescent="0.2">
      <c r="A1938" s="27" t="s">
        <v>109</v>
      </c>
      <c r="B1938" s="28" t="s">
        <v>244</v>
      </c>
      <c r="C1938" s="27" t="s">
        <v>337</v>
      </c>
      <c r="D1938" s="27" t="s">
        <v>2062</v>
      </c>
      <c r="E1938" s="27" t="s">
        <v>7</v>
      </c>
      <c r="F1938" s="27" t="s">
        <v>6507</v>
      </c>
      <c r="G1938" s="27" t="s">
        <v>7118</v>
      </c>
      <c r="H1938" s="27" t="s">
        <v>6575</v>
      </c>
      <c r="I1938" s="29">
        <v>32000</v>
      </c>
      <c r="J1938" s="27" t="s">
        <v>6514</v>
      </c>
      <c r="K1938" s="27" t="s">
        <v>11813</v>
      </c>
      <c r="L1938" s="27" t="s">
        <v>6680</v>
      </c>
      <c r="M1938" s="30">
        <v>42494</v>
      </c>
      <c r="N1938" s="27" t="s">
        <v>6798</v>
      </c>
      <c r="O1938" s="23">
        <v>27661.83</v>
      </c>
      <c r="P1938" s="23">
        <v>0</v>
      </c>
      <c r="Q1938" s="23">
        <v>0</v>
      </c>
      <c r="R1938" s="24">
        <v>8959.6299999999992</v>
      </c>
      <c r="S1938" s="25">
        <v>0</v>
      </c>
      <c r="T1938" s="32"/>
      <c r="U1938" s="22" t="str">
        <f>IFERROR(VLOOKUP(B1938,[1]Planilha1!$A$1:$B$34,2,FALSE),"Liberado")</f>
        <v>Liberado</v>
      </c>
      <c r="V1938" s="31"/>
      <c r="W1938" s="31"/>
      <c r="X1938" s="31"/>
      <c r="Y1938" s="31"/>
      <c r="Z1938" s="31"/>
      <c r="AA1938" s="31"/>
      <c r="AB1938" s="31"/>
      <c r="AC1938" s="31"/>
      <c r="AD1938" s="31"/>
      <c r="AE1938" s="31"/>
      <c r="AF1938" s="31"/>
      <c r="AG1938" s="31"/>
      <c r="AH1938" s="31"/>
      <c r="AI1938" s="31"/>
      <c r="AJ1938" s="31"/>
      <c r="AK1938" s="31"/>
      <c r="AL1938" s="31"/>
      <c r="AM1938" s="31"/>
      <c r="AN1938" s="31"/>
      <c r="AO1938" s="31"/>
      <c r="AP1938" s="31"/>
      <c r="AQ1938" s="31"/>
      <c r="AR1938" s="31"/>
      <c r="AS1938" s="31"/>
      <c r="AT1938" s="31"/>
      <c r="AU1938" s="31"/>
      <c r="AV1938" s="31"/>
      <c r="AW1938" s="31"/>
      <c r="AX1938" s="31"/>
      <c r="AY1938" s="31"/>
      <c r="AZ1938" s="31"/>
      <c r="BA1938" s="31"/>
    </row>
    <row r="1939" spans="1:53" s="21" customFormat="1" ht="20.100000000000001" customHeight="1" x14ac:dyDescent="0.2">
      <c r="A1939" s="27" t="s">
        <v>109</v>
      </c>
      <c r="B1939" s="28" t="s">
        <v>244</v>
      </c>
      <c r="C1939" s="27" t="s">
        <v>718</v>
      </c>
      <c r="D1939" s="27" t="s">
        <v>2064</v>
      </c>
      <c r="E1939" s="27" t="s">
        <v>7</v>
      </c>
      <c r="F1939" s="27" t="s">
        <v>6507</v>
      </c>
      <c r="G1939" s="27" t="s">
        <v>7120</v>
      </c>
      <c r="H1939" s="27" t="s">
        <v>6655</v>
      </c>
      <c r="I1939" s="29">
        <v>30000</v>
      </c>
      <c r="J1939" s="27" t="s">
        <v>6514</v>
      </c>
      <c r="K1939" s="27" t="s">
        <v>11816</v>
      </c>
      <c r="L1939" s="27" t="s">
        <v>6579</v>
      </c>
      <c r="M1939" s="30">
        <v>42887</v>
      </c>
      <c r="N1939" s="27" t="s">
        <v>6798</v>
      </c>
      <c r="O1939" s="23">
        <v>0</v>
      </c>
      <c r="P1939" s="23">
        <v>68068.149999999994</v>
      </c>
      <c r="Q1939" s="23">
        <v>0</v>
      </c>
      <c r="R1939" s="24">
        <v>0</v>
      </c>
      <c r="S1939" s="25">
        <v>0</v>
      </c>
      <c r="T1939" s="32"/>
      <c r="U1939" s="22" t="str">
        <f>IFERROR(VLOOKUP(B1939,[1]Planilha1!$A$1:$B$34,2,FALSE),"Liberado")</f>
        <v>Liberado</v>
      </c>
      <c r="V1939" s="31"/>
      <c r="W1939" s="31"/>
      <c r="X1939" s="31"/>
      <c r="Y1939" s="31"/>
      <c r="Z1939" s="31"/>
      <c r="AA1939" s="31"/>
      <c r="AB1939" s="31"/>
      <c r="AC1939" s="31"/>
      <c r="AD1939" s="31"/>
      <c r="AE1939" s="31"/>
      <c r="AF1939" s="31"/>
      <c r="AG1939" s="31"/>
      <c r="AH1939" s="31"/>
      <c r="AI1939" s="31"/>
      <c r="AJ1939" s="31"/>
      <c r="AK1939" s="31"/>
      <c r="AL1939" s="31"/>
      <c r="AM1939" s="31"/>
      <c r="AN1939" s="31"/>
      <c r="AO1939" s="31"/>
      <c r="AP1939" s="31"/>
      <c r="AQ1939" s="31"/>
      <c r="AR1939" s="31"/>
      <c r="AS1939" s="31"/>
      <c r="AT1939" s="31"/>
      <c r="AU1939" s="31"/>
      <c r="AV1939" s="31"/>
      <c r="AW1939" s="31"/>
      <c r="AX1939" s="31"/>
      <c r="AY1939" s="31"/>
      <c r="AZ1939" s="31"/>
      <c r="BA1939" s="31"/>
    </row>
    <row r="1940" spans="1:53" s="21" customFormat="1" ht="20.100000000000001" customHeight="1" x14ac:dyDescent="0.2">
      <c r="A1940" s="27" t="s">
        <v>109</v>
      </c>
      <c r="B1940" s="28" t="s">
        <v>244</v>
      </c>
      <c r="C1940" s="27" t="s">
        <v>1291</v>
      </c>
      <c r="D1940" s="27" t="s">
        <v>2065</v>
      </c>
      <c r="E1940" s="27" t="s">
        <v>7</v>
      </c>
      <c r="F1940" s="27" t="s">
        <v>6507</v>
      </c>
      <c r="G1940" s="27" t="s">
        <v>7121</v>
      </c>
      <c r="H1940" s="27" t="s">
        <v>6607</v>
      </c>
      <c r="I1940" s="29">
        <v>50000</v>
      </c>
      <c r="J1940" s="27" t="s">
        <v>6514</v>
      </c>
      <c r="K1940" s="27" t="s">
        <v>11817</v>
      </c>
      <c r="L1940" s="27" t="s">
        <v>11535</v>
      </c>
      <c r="M1940" s="30">
        <v>42527</v>
      </c>
      <c r="N1940" s="27" t="s">
        <v>6798</v>
      </c>
      <c r="O1940" s="23">
        <v>59336.65</v>
      </c>
      <c r="P1940" s="23">
        <v>0</v>
      </c>
      <c r="Q1940" s="23">
        <v>0</v>
      </c>
      <c r="R1940" s="24">
        <v>8959.6299999999992</v>
      </c>
      <c r="S1940" s="25">
        <v>0</v>
      </c>
      <c r="T1940" s="32"/>
      <c r="U1940" s="22" t="str">
        <f>IFERROR(VLOOKUP(B1940,[1]Planilha1!$A$1:$B$34,2,FALSE),"Liberado")</f>
        <v>Liberado</v>
      </c>
      <c r="V1940" s="31"/>
      <c r="W1940" s="31"/>
      <c r="X1940" s="31"/>
      <c r="Y1940" s="31"/>
      <c r="Z1940" s="31"/>
      <c r="AA1940" s="31"/>
      <c r="AB1940" s="31"/>
      <c r="AC1940" s="31"/>
      <c r="AD1940" s="31"/>
      <c r="AE1940" s="31"/>
      <c r="AF1940" s="31"/>
      <c r="AG1940" s="31"/>
      <c r="AH1940" s="31"/>
      <c r="AI1940" s="31"/>
      <c r="AJ1940" s="31"/>
      <c r="AK1940" s="31"/>
      <c r="AL1940" s="31"/>
      <c r="AM1940" s="31"/>
      <c r="AN1940" s="31"/>
      <c r="AO1940" s="31"/>
      <c r="AP1940" s="31"/>
      <c r="AQ1940" s="31"/>
      <c r="AR1940" s="31"/>
      <c r="AS1940" s="31"/>
      <c r="AT1940" s="31"/>
      <c r="AU1940" s="31"/>
      <c r="AV1940" s="31"/>
      <c r="AW1940" s="31"/>
      <c r="AX1940" s="31"/>
      <c r="AY1940" s="31"/>
      <c r="AZ1940" s="31"/>
      <c r="BA1940" s="31"/>
    </row>
    <row r="1941" spans="1:53" s="21" customFormat="1" ht="20.100000000000001" customHeight="1" x14ac:dyDescent="0.2">
      <c r="A1941" s="27" t="s">
        <v>109</v>
      </c>
      <c r="B1941" s="28" t="s">
        <v>244</v>
      </c>
      <c r="C1941" s="27" t="s">
        <v>806</v>
      </c>
      <c r="D1941" s="27" t="s">
        <v>2073</v>
      </c>
      <c r="E1941" s="27" t="s">
        <v>7</v>
      </c>
      <c r="F1941" s="27" t="s">
        <v>6507</v>
      </c>
      <c r="G1941" s="27" t="s">
        <v>7135</v>
      </c>
      <c r="H1941" s="27" t="s">
        <v>7136</v>
      </c>
      <c r="I1941" s="29">
        <v>102549.91</v>
      </c>
      <c r="J1941" s="27" t="s">
        <v>6514</v>
      </c>
      <c r="K1941" s="27" t="s">
        <v>11828</v>
      </c>
      <c r="L1941" s="27" t="s">
        <v>7104</v>
      </c>
      <c r="M1941" s="30">
        <v>42236</v>
      </c>
      <c r="N1941" s="27" t="s">
        <v>7137</v>
      </c>
      <c r="O1941" s="23">
        <v>129599.32</v>
      </c>
      <c r="P1941" s="23">
        <v>0</v>
      </c>
      <c r="Q1941" s="23">
        <v>0</v>
      </c>
      <c r="R1941" s="24">
        <v>8184</v>
      </c>
      <c r="S1941" s="25">
        <v>0</v>
      </c>
      <c r="T1941" s="32"/>
      <c r="U1941" s="22" t="str">
        <f>IFERROR(VLOOKUP(B1941,[1]Planilha1!$A$1:$B$34,2,FALSE),"Liberado")</f>
        <v>Liberado</v>
      </c>
      <c r="V1941" s="31"/>
      <c r="W1941" s="31"/>
      <c r="X1941" s="31"/>
      <c r="Y1941" s="31"/>
      <c r="Z1941" s="31"/>
      <c r="AA1941" s="31"/>
      <c r="AB1941" s="31"/>
      <c r="AC1941" s="31"/>
      <c r="AD1941" s="31"/>
      <c r="AE1941" s="31"/>
      <c r="AF1941" s="31"/>
      <c r="AG1941" s="31"/>
      <c r="AH1941" s="31"/>
      <c r="AI1941" s="31"/>
      <c r="AJ1941" s="31"/>
      <c r="AK1941" s="31"/>
      <c r="AL1941" s="31"/>
      <c r="AM1941" s="31"/>
      <c r="AN1941" s="31"/>
      <c r="AO1941" s="31"/>
      <c r="AP1941" s="31"/>
      <c r="AQ1941" s="31"/>
      <c r="AR1941" s="31"/>
      <c r="AS1941" s="31"/>
      <c r="AT1941" s="31"/>
      <c r="AU1941" s="31"/>
      <c r="AV1941" s="31"/>
      <c r="AW1941" s="31"/>
      <c r="AX1941" s="31"/>
      <c r="AY1941" s="31"/>
      <c r="AZ1941" s="31"/>
      <c r="BA1941" s="31"/>
    </row>
    <row r="1942" spans="1:53" s="21" customFormat="1" ht="20.100000000000001" customHeight="1" x14ac:dyDescent="0.2">
      <c r="A1942" s="27" t="s">
        <v>109</v>
      </c>
      <c r="B1942" s="28" t="s">
        <v>244</v>
      </c>
      <c r="C1942" s="27" t="s">
        <v>674</v>
      </c>
      <c r="D1942" s="27" t="s">
        <v>2082</v>
      </c>
      <c r="E1942" s="27" t="s">
        <v>7</v>
      </c>
      <c r="F1942" s="27" t="s">
        <v>6507</v>
      </c>
      <c r="G1942" s="27" t="s">
        <v>7154</v>
      </c>
      <c r="H1942" s="27" t="s">
        <v>6655</v>
      </c>
      <c r="I1942" s="29">
        <v>150000</v>
      </c>
      <c r="J1942" s="27" t="s">
        <v>6514</v>
      </c>
      <c r="K1942" s="27" t="s">
        <v>11838</v>
      </c>
      <c r="L1942" s="27" t="s">
        <v>6664</v>
      </c>
      <c r="M1942" s="30" t="s">
        <v>6531</v>
      </c>
      <c r="N1942" s="27" t="s">
        <v>11839</v>
      </c>
      <c r="O1942" s="23">
        <v>140907.51999999999</v>
      </c>
      <c r="P1942" s="23">
        <v>0</v>
      </c>
      <c r="Q1942" s="23">
        <v>0</v>
      </c>
      <c r="R1942" s="24">
        <v>0</v>
      </c>
      <c r="S1942" s="25">
        <v>0</v>
      </c>
      <c r="T1942" s="32"/>
      <c r="U1942" s="22" t="str">
        <f>IFERROR(VLOOKUP(B1942,[1]Planilha1!$A$1:$B$34,2,FALSE),"Liberado")</f>
        <v>Liberado</v>
      </c>
      <c r="V1942" s="31"/>
      <c r="W1942" s="31"/>
      <c r="X1942" s="31"/>
      <c r="Y1942" s="31"/>
      <c r="Z1942" s="31"/>
      <c r="AA1942" s="31"/>
      <c r="AB1942" s="31"/>
      <c r="AC1942" s="31"/>
      <c r="AD1942" s="31"/>
      <c r="AE1942" s="31"/>
      <c r="AF1942" s="31"/>
      <c r="AG1942" s="31"/>
      <c r="AH1942" s="31"/>
      <c r="AI1942" s="31"/>
      <c r="AJ1942" s="31"/>
      <c r="AK1942" s="31"/>
      <c r="AL1942" s="31"/>
      <c r="AM1942" s="31"/>
      <c r="AN1942" s="31"/>
      <c r="AO1942" s="31"/>
      <c r="AP1942" s="31"/>
      <c r="AQ1942" s="31"/>
      <c r="AR1942" s="31"/>
      <c r="AS1942" s="31"/>
      <c r="AT1942" s="31"/>
      <c r="AU1942" s="31"/>
      <c r="AV1942" s="31"/>
      <c r="AW1942" s="31"/>
      <c r="AX1942" s="31"/>
      <c r="AY1942" s="31"/>
      <c r="AZ1942" s="31"/>
      <c r="BA1942" s="31"/>
    </row>
    <row r="1943" spans="1:53" s="21" customFormat="1" ht="20.100000000000001" customHeight="1" x14ac:dyDescent="0.2">
      <c r="A1943" s="27" t="s">
        <v>109</v>
      </c>
      <c r="B1943" s="28" t="s">
        <v>244</v>
      </c>
      <c r="C1943" s="27" t="s">
        <v>796</v>
      </c>
      <c r="D1943" s="27" t="s">
        <v>2090</v>
      </c>
      <c r="E1943" s="27" t="s">
        <v>7</v>
      </c>
      <c r="F1943" s="27" t="s">
        <v>6507</v>
      </c>
      <c r="G1943" s="27" t="s">
        <v>7168</v>
      </c>
      <c r="H1943" s="27" t="s">
        <v>7169</v>
      </c>
      <c r="I1943" s="29">
        <v>30000</v>
      </c>
      <c r="J1943" s="27" t="s">
        <v>6514</v>
      </c>
      <c r="K1943" s="27" t="s">
        <v>11853</v>
      </c>
      <c r="L1943" s="27" t="s">
        <v>7104</v>
      </c>
      <c r="M1943" s="30">
        <v>41920</v>
      </c>
      <c r="N1943" s="27" t="s">
        <v>11854</v>
      </c>
      <c r="O1943" s="23">
        <v>0</v>
      </c>
      <c r="P1943" s="23">
        <v>19353.32</v>
      </c>
      <c r="Q1943" s="23">
        <v>0</v>
      </c>
      <c r="R1943" s="24">
        <v>0</v>
      </c>
      <c r="S1943" s="25">
        <v>0</v>
      </c>
      <c r="T1943" s="32"/>
      <c r="U1943" s="22" t="str">
        <f>IFERROR(VLOOKUP(B1943,[1]Planilha1!$A$1:$B$34,2,FALSE),"Liberado")</f>
        <v>Liberado</v>
      </c>
      <c r="V1943" s="31"/>
      <c r="W1943" s="31"/>
      <c r="X1943" s="31"/>
      <c r="Y1943" s="31"/>
      <c r="Z1943" s="31"/>
      <c r="AA1943" s="31"/>
      <c r="AB1943" s="31"/>
      <c r="AC1943" s="31"/>
      <c r="AD1943" s="31"/>
      <c r="AE1943" s="31"/>
      <c r="AF1943" s="31"/>
      <c r="AG1943" s="31"/>
      <c r="AH1943" s="31"/>
      <c r="AI1943" s="31"/>
      <c r="AJ1943" s="31"/>
      <c r="AK1943" s="31"/>
      <c r="AL1943" s="31"/>
      <c r="AM1943" s="31"/>
      <c r="AN1943" s="31"/>
      <c r="AO1943" s="31"/>
      <c r="AP1943" s="31"/>
      <c r="AQ1943" s="31"/>
      <c r="AR1943" s="31"/>
      <c r="AS1943" s="31"/>
      <c r="AT1943" s="31"/>
      <c r="AU1943" s="31"/>
      <c r="AV1943" s="31"/>
      <c r="AW1943" s="31"/>
      <c r="AX1943" s="31"/>
      <c r="AY1943" s="31"/>
      <c r="AZ1943" s="31"/>
      <c r="BA1943" s="31"/>
    </row>
    <row r="1944" spans="1:53" s="21" customFormat="1" ht="20.100000000000001" customHeight="1" x14ac:dyDescent="0.2">
      <c r="A1944" s="27" t="s">
        <v>109</v>
      </c>
      <c r="B1944" s="28" t="s">
        <v>244</v>
      </c>
      <c r="C1944" s="27" t="s">
        <v>791</v>
      </c>
      <c r="D1944" s="27" t="s">
        <v>2091</v>
      </c>
      <c r="E1944" s="27" t="s">
        <v>7</v>
      </c>
      <c r="F1944" s="27" t="s">
        <v>6507</v>
      </c>
      <c r="G1944" s="27" t="s">
        <v>7170</v>
      </c>
      <c r="H1944" s="27" t="s">
        <v>6735</v>
      </c>
      <c r="I1944" s="29">
        <v>30000</v>
      </c>
      <c r="J1944" s="27" t="s">
        <v>6514</v>
      </c>
      <c r="K1944" s="27" t="s">
        <v>11855</v>
      </c>
      <c r="L1944" s="27" t="s">
        <v>7280</v>
      </c>
      <c r="M1944" s="30">
        <v>42184</v>
      </c>
      <c r="N1944" s="27" t="s">
        <v>7171</v>
      </c>
      <c r="O1944" s="23">
        <v>35865.49</v>
      </c>
      <c r="P1944" s="23">
        <v>0</v>
      </c>
      <c r="Q1944" s="23">
        <v>0</v>
      </c>
      <c r="R1944" s="24">
        <v>4000</v>
      </c>
      <c r="S1944" s="25">
        <v>0</v>
      </c>
      <c r="T1944" s="32"/>
      <c r="U1944" s="22" t="str">
        <f>IFERROR(VLOOKUP(B1944,[1]Planilha1!$A$1:$B$34,2,FALSE),"Liberado")</f>
        <v>Liberado</v>
      </c>
      <c r="V1944" s="31"/>
      <c r="W1944" s="31"/>
      <c r="X1944" s="31"/>
      <c r="Y1944" s="31"/>
      <c r="Z1944" s="31"/>
      <c r="AA1944" s="31"/>
      <c r="AB1944" s="31"/>
      <c r="AC1944" s="31"/>
      <c r="AD1944" s="31"/>
      <c r="AE1944" s="31"/>
      <c r="AF1944" s="31"/>
      <c r="AG1944" s="31"/>
      <c r="AH1944" s="31"/>
      <c r="AI1944" s="31"/>
      <c r="AJ1944" s="31"/>
      <c r="AK1944" s="31"/>
      <c r="AL1944" s="31"/>
      <c r="AM1944" s="31"/>
      <c r="AN1944" s="31"/>
      <c r="AO1944" s="31"/>
      <c r="AP1944" s="31"/>
      <c r="AQ1944" s="31"/>
      <c r="AR1944" s="31"/>
      <c r="AS1944" s="31"/>
      <c r="AT1944" s="31"/>
      <c r="AU1944" s="31"/>
      <c r="AV1944" s="31"/>
      <c r="AW1944" s="31"/>
      <c r="AX1944" s="31"/>
      <c r="AY1944" s="31"/>
      <c r="AZ1944" s="31"/>
      <c r="BA1944" s="31"/>
    </row>
    <row r="1945" spans="1:53" s="21" customFormat="1" ht="20.100000000000001" customHeight="1" x14ac:dyDescent="0.2">
      <c r="A1945" s="27" t="s">
        <v>109</v>
      </c>
      <c r="B1945" s="28" t="s">
        <v>244</v>
      </c>
      <c r="C1945" s="27" t="s">
        <v>327</v>
      </c>
      <c r="D1945" s="27" t="s">
        <v>2115</v>
      </c>
      <c r="E1945" s="27" t="s">
        <v>7</v>
      </c>
      <c r="F1945" s="27" t="s">
        <v>6507</v>
      </c>
      <c r="G1945" s="27" t="s">
        <v>7219</v>
      </c>
      <c r="H1945" s="27" t="s">
        <v>6623</v>
      </c>
      <c r="I1945" s="29">
        <v>25000</v>
      </c>
      <c r="J1945" s="27" t="s">
        <v>6514</v>
      </c>
      <c r="K1945" s="27" t="s">
        <v>11884</v>
      </c>
      <c r="L1945" s="27" t="s">
        <v>7051</v>
      </c>
      <c r="M1945" s="30" t="s">
        <v>6531</v>
      </c>
      <c r="N1945" s="27" t="s">
        <v>7220</v>
      </c>
      <c r="O1945" s="23">
        <v>173128.35</v>
      </c>
      <c r="P1945" s="23">
        <v>0</v>
      </c>
      <c r="Q1945" s="23">
        <v>0</v>
      </c>
      <c r="R1945" s="24">
        <v>25923</v>
      </c>
      <c r="S1945" s="25">
        <v>0</v>
      </c>
      <c r="T1945" s="32"/>
      <c r="U1945" s="22" t="str">
        <f>IFERROR(VLOOKUP(B1945,[1]Planilha1!$A$1:$B$34,2,FALSE),"Liberado")</f>
        <v>Liberado</v>
      </c>
      <c r="V1945" s="31"/>
      <c r="W1945" s="31"/>
      <c r="X1945" s="31"/>
      <c r="Y1945" s="31"/>
      <c r="Z1945" s="31"/>
      <c r="AA1945" s="31"/>
      <c r="AB1945" s="31"/>
      <c r="AC1945" s="31"/>
      <c r="AD1945" s="31"/>
      <c r="AE1945" s="31"/>
      <c r="AF1945" s="31"/>
      <c r="AG1945" s="31"/>
      <c r="AH1945" s="31"/>
      <c r="AI1945" s="31"/>
      <c r="AJ1945" s="31"/>
      <c r="AK1945" s="31"/>
      <c r="AL1945" s="31"/>
      <c r="AM1945" s="31"/>
      <c r="AN1945" s="31"/>
      <c r="AO1945" s="31"/>
      <c r="AP1945" s="31"/>
      <c r="AQ1945" s="31"/>
      <c r="AR1945" s="31"/>
      <c r="AS1945" s="31"/>
      <c r="AT1945" s="31"/>
      <c r="AU1945" s="31"/>
      <c r="AV1945" s="31"/>
      <c r="AW1945" s="31"/>
      <c r="AX1945" s="31"/>
      <c r="AY1945" s="31"/>
      <c r="AZ1945" s="31"/>
      <c r="BA1945" s="31"/>
    </row>
    <row r="1946" spans="1:53" s="21" customFormat="1" ht="20.100000000000001" customHeight="1" x14ac:dyDescent="0.2">
      <c r="A1946" s="27" t="s">
        <v>109</v>
      </c>
      <c r="B1946" s="28" t="s">
        <v>244</v>
      </c>
      <c r="C1946" s="27" t="s">
        <v>741</v>
      </c>
      <c r="D1946" s="27" t="s">
        <v>2116</v>
      </c>
      <c r="E1946" s="27" t="s">
        <v>7</v>
      </c>
      <c r="F1946" s="27" t="s">
        <v>6507</v>
      </c>
      <c r="G1946" s="27" t="s">
        <v>7221</v>
      </c>
      <c r="H1946" s="27" t="s">
        <v>6615</v>
      </c>
      <c r="I1946" s="29">
        <v>180000</v>
      </c>
      <c r="J1946" s="27" t="s">
        <v>6514</v>
      </c>
      <c r="K1946" s="27" t="s">
        <v>11885</v>
      </c>
      <c r="L1946" s="27" t="s">
        <v>7280</v>
      </c>
      <c r="M1946" s="30" t="s">
        <v>6531</v>
      </c>
      <c r="N1946" s="27" t="s">
        <v>7222</v>
      </c>
      <c r="O1946" s="23">
        <v>73289.69</v>
      </c>
      <c r="P1946" s="23">
        <v>0</v>
      </c>
      <c r="Q1946" s="23">
        <v>0</v>
      </c>
      <c r="R1946" s="24">
        <v>6290</v>
      </c>
      <c r="S1946" s="25">
        <v>0</v>
      </c>
      <c r="T1946" s="32"/>
      <c r="U1946" s="22" t="str">
        <f>IFERROR(VLOOKUP(B1946,[1]Planilha1!$A$1:$B$34,2,FALSE),"Liberado")</f>
        <v>Liberado</v>
      </c>
      <c r="V1946" s="31"/>
      <c r="W1946" s="31"/>
      <c r="X1946" s="31"/>
      <c r="Y1946" s="31"/>
      <c r="Z1946" s="31"/>
      <c r="AA1946" s="31"/>
      <c r="AB1946" s="31"/>
      <c r="AC1946" s="31"/>
      <c r="AD1946" s="31"/>
      <c r="AE1946" s="31"/>
      <c r="AF1946" s="31"/>
      <c r="AG1946" s="31"/>
      <c r="AH1946" s="31"/>
      <c r="AI1946" s="31"/>
      <c r="AJ1946" s="31"/>
      <c r="AK1946" s="31"/>
      <c r="AL1946" s="31"/>
      <c r="AM1946" s="31"/>
      <c r="AN1946" s="31"/>
      <c r="AO1946" s="31"/>
      <c r="AP1946" s="31"/>
      <c r="AQ1946" s="31"/>
      <c r="AR1946" s="31"/>
      <c r="AS1946" s="31"/>
      <c r="AT1946" s="31"/>
      <c r="AU1946" s="31"/>
      <c r="AV1946" s="31"/>
      <c r="AW1946" s="31"/>
      <c r="AX1946" s="31"/>
      <c r="AY1946" s="31"/>
      <c r="AZ1946" s="31"/>
      <c r="BA1946" s="31"/>
    </row>
    <row r="1947" spans="1:53" s="21" customFormat="1" ht="20.100000000000001" customHeight="1" x14ac:dyDescent="0.2">
      <c r="A1947" s="27" t="s">
        <v>109</v>
      </c>
      <c r="B1947" s="28" t="s">
        <v>244</v>
      </c>
      <c r="C1947" s="27" t="s">
        <v>772</v>
      </c>
      <c r="D1947" s="27" t="s">
        <v>2117</v>
      </c>
      <c r="E1947" s="27" t="s">
        <v>7</v>
      </c>
      <c r="F1947" s="27" t="s">
        <v>6507</v>
      </c>
      <c r="G1947" s="27" t="s">
        <v>7223</v>
      </c>
      <c r="H1947" s="27" t="s">
        <v>7224</v>
      </c>
      <c r="I1947" s="29">
        <v>25000</v>
      </c>
      <c r="J1947" s="27" t="s">
        <v>6514</v>
      </c>
      <c r="K1947" s="27" t="s">
        <v>11886</v>
      </c>
      <c r="L1947" s="27" t="s">
        <v>7038</v>
      </c>
      <c r="M1947" s="30" t="s">
        <v>6531</v>
      </c>
      <c r="N1947" s="27" t="s">
        <v>7218</v>
      </c>
      <c r="O1947" s="23">
        <v>13764.92</v>
      </c>
      <c r="P1947" s="23">
        <v>0</v>
      </c>
      <c r="Q1947" s="23">
        <v>0</v>
      </c>
      <c r="R1947" s="24">
        <v>6000</v>
      </c>
      <c r="S1947" s="25">
        <v>0</v>
      </c>
      <c r="T1947" s="32"/>
      <c r="U1947" s="22" t="str">
        <f>IFERROR(VLOOKUP(B1947,[1]Planilha1!$A$1:$B$34,2,FALSE),"Liberado")</f>
        <v>Liberado</v>
      </c>
      <c r="V1947" s="31"/>
      <c r="W1947" s="31"/>
      <c r="X1947" s="31"/>
      <c r="Y1947" s="31"/>
      <c r="Z1947" s="31"/>
      <c r="AA1947" s="31"/>
      <c r="AB1947" s="31"/>
      <c r="AC1947" s="31"/>
      <c r="AD1947" s="31"/>
      <c r="AE1947" s="31"/>
      <c r="AF1947" s="31"/>
      <c r="AG1947" s="31"/>
      <c r="AH1947" s="31"/>
      <c r="AI1947" s="31"/>
      <c r="AJ1947" s="31"/>
      <c r="AK1947" s="31"/>
      <c r="AL1947" s="31"/>
      <c r="AM1947" s="31"/>
      <c r="AN1947" s="31"/>
      <c r="AO1947" s="31"/>
      <c r="AP1947" s="31"/>
      <c r="AQ1947" s="31"/>
      <c r="AR1947" s="31"/>
      <c r="AS1947" s="31"/>
      <c r="AT1947" s="31"/>
      <c r="AU1947" s="31"/>
      <c r="AV1947" s="31"/>
      <c r="AW1947" s="31"/>
      <c r="AX1947" s="31"/>
      <c r="AY1947" s="31"/>
      <c r="AZ1947" s="31"/>
      <c r="BA1947" s="31"/>
    </row>
    <row r="1948" spans="1:53" s="21" customFormat="1" ht="20.100000000000001" customHeight="1" x14ac:dyDescent="0.2">
      <c r="A1948" s="27" t="s">
        <v>109</v>
      </c>
      <c r="B1948" s="28" t="s">
        <v>244</v>
      </c>
      <c r="C1948" s="27" t="s">
        <v>759</v>
      </c>
      <c r="D1948" s="27" t="s">
        <v>2118</v>
      </c>
      <c r="E1948" s="27" t="s">
        <v>7</v>
      </c>
      <c r="F1948" s="27" t="s">
        <v>6507</v>
      </c>
      <c r="G1948" s="27" t="s">
        <v>7226</v>
      </c>
      <c r="H1948" s="27" t="s">
        <v>6615</v>
      </c>
      <c r="I1948" s="29">
        <v>50000</v>
      </c>
      <c r="J1948" s="27" t="s">
        <v>6514</v>
      </c>
      <c r="K1948" s="27" t="s">
        <v>11887</v>
      </c>
      <c r="L1948" s="27" t="s">
        <v>7104</v>
      </c>
      <c r="M1948" s="30" t="s">
        <v>6531</v>
      </c>
      <c r="N1948" s="27" t="s">
        <v>7227</v>
      </c>
      <c r="O1948" s="23">
        <v>213884.76</v>
      </c>
      <c r="P1948" s="23">
        <v>0</v>
      </c>
      <c r="Q1948" s="23">
        <v>0</v>
      </c>
      <c r="R1948" s="24">
        <v>25470</v>
      </c>
      <c r="S1948" s="25">
        <v>0</v>
      </c>
      <c r="T1948" s="32"/>
      <c r="U1948" s="22" t="str">
        <f>IFERROR(VLOOKUP(B1948,[1]Planilha1!$A$1:$B$34,2,FALSE),"Liberado")</f>
        <v>Liberado</v>
      </c>
      <c r="V1948" s="31"/>
      <c r="W1948" s="31"/>
      <c r="X1948" s="31"/>
      <c r="Y1948" s="31"/>
      <c r="Z1948" s="31"/>
      <c r="AA1948" s="31"/>
      <c r="AB1948" s="31"/>
      <c r="AC1948" s="31"/>
      <c r="AD1948" s="31"/>
      <c r="AE1948" s="31"/>
      <c r="AF1948" s="31"/>
      <c r="AG1948" s="31"/>
      <c r="AH1948" s="31"/>
      <c r="AI1948" s="31"/>
      <c r="AJ1948" s="31"/>
      <c r="AK1948" s="31"/>
      <c r="AL1948" s="31"/>
      <c r="AM1948" s="31"/>
      <c r="AN1948" s="31"/>
      <c r="AO1948" s="31"/>
      <c r="AP1948" s="31"/>
      <c r="AQ1948" s="31"/>
      <c r="AR1948" s="31"/>
      <c r="AS1948" s="31"/>
      <c r="AT1948" s="31"/>
      <c r="AU1948" s="31"/>
      <c r="AV1948" s="31"/>
      <c r="AW1948" s="31"/>
      <c r="AX1948" s="31"/>
      <c r="AY1948" s="31"/>
      <c r="AZ1948" s="31"/>
      <c r="BA1948" s="31"/>
    </row>
    <row r="1949" spans="1:53" s="21" customFormat="1" ht="20.100000000000001" customHeight="1" x14ac:dyDescent="0.2">
      <c r="A1949" s="27" t="s">
        <v>109</v>
      </c>
      <c r="B1949" s="28" t="s">
        <v>244</v>
      </c>
      <c r="C1949" s="27" t="s">
        <v>788</v>
      </c>
      <c r="D1949" s="27" t="s">
        <v>2119</v>
      </c>
      <c r="E1949" s="27" t="s">
        <v>7</v>
      </c>
      <c r="F1949" s="27" t="s">
        <v>6507</v>
      </c>
      <c r="G1949" s="27" t="s">
        <v>7228</v>
      </c>
      <c r="H1949" s="27" t="s">
        <v>7169</v>
      </c>
      <c r="I1949" s="29">
        <v>100000</v>
      </c>
      <c r="J1949" s="27" t="s">
        <v>6514</v>
      </c>
      <c r="K1949" s="27" t="s">
        <v>11888</v>
      </c>
      <c r="L1949" s="27" t="s">
        <v>7280</v>
      </c>
      <c r="M1949" s="30" t="s">
        <v>6531</v>
      </c>
      <c r="N1949" s="27" t="s">
        <v>7218</v>
      </c>
      <c r="O1949" s="23">
        <v>118122.89</v>
      </c>
      <c r="P1949" s="23">
        <v>0</v>
      </c>
      <c r="Q1949" s="23">
        <v>0</v>
      </c>
      <c r="R1949" s="24">
        <v>6300</v>
      </c>
      <c r="S1949" s="25">
        <v>0</v>
      </c>
      <c r="T1949" s="32"/>
      <c r="U1949" s="22" t="str">
        <f>IFERROR(VLOOKUP(B1949,[1]Planilha1!$A$1:$B$34,2,FALSE),"Liberado")</f>
        <v>Liberado</v>
      </c>
      <c r="V1949" s="31"/>
      <c r="W1949" s="31"/>
      <c r="X1949" s="31"/>
      <c r="Y1949" s="31"/>
      <c r="Z1949" s="31"/>
      <c r="AA1949" s="31"/>
      <c r="AB1949" s="31"/>
      <c r="AC1949" s="31"/>
      <c r="AD1949" s="31"/>
      <c r="AE1949" s="31"/>
      <c r="AF1949" s="31"/>
      <c r="AG1949" s="31"/>
      <c r="AH1949" s="31"/>
      <c r="AI1949" s="31"/>
      <c r="AJ1949" s="31"/>
      <c r="AK1949" s="31"/>
      <c r="AL1949" s="31"/>
      <c r="AM1949" s="31"/>
      <c r="AN1949" s="31"/>
      <c r="AO1949" s="31"/>
      <c r="AP1949" s="31"/>
      <c r="AQ1949" s="31"/>
      <c r="AR1949" s="31"/>
      <c r="AS1949" s="31"/>
      <c r="AT1949" s="31"/>
      <c r="AU1949" s="31"/>
      <c r="AV1949" s="31"/>
      <c r="AW1949" s="31"/>
      <c r="AX1949" s="31"/>
      <c r="AY1949" s="31"/>
      <c r="AZ1949" s="31"/>
      <c r="BA1949" s="31"/>
    </row>
    <row r="1950" spans="1:53" s="21" customFormat="1" ht="20.100000000000001" customHeight="1" x14ac:dyDescent="0.2">
      <c r="A1950" s="27" t="s">
        <v>109</v>
      </c>
      <c r="B1950" s="28" t="s">
        <v>244</v>
      </c>
      <c r="C1950" s="27" t="s">
        <v>671</v>
      </c>
      <c r="D1950" s="27" t="s">
        <v>2120</v>
      </c>
      <c r="E1950" s="27" t="s">
        <v>7</v>
      </c>
      <c r="F1950" s="27" t="s">
        <v>6507</v>
      </c>
      <c r="G1950" s="27" t="s">
        <v>7229</v>
      </c>
      <c r="H1950" s="27" t="s">
        <v>6655</v>
      </c>
      <c r="I1950" s="29">
        <v>40000</v>
      </c>
      <c r="J1950" s="27" t="s">
        <v>6514</v>
      </c>
      <c r="K1950" s="27" t="s">
        <v>11889</v>
      </c>
      <c r="L1950" s="27" t="s">
        <v>11623</v>
      </c>
      <c r="M1950" s="30" t="s">
        <v>6531</v>
      </c>
      <c r="N1950" s="27" t="s">
        <v>7218</v>
      </c>
      <c r="O1950" s="23">
        <v>243691.8</v>
      </c>
      <c r="P1950" s="23">
        <v>0</v>
      </c>
      <c r="Q1950" s="23">
        <v>0</v>
      </c>
      <c r="R1950" s="24">
        <v>16603.810000000001</v>
      </c>
      <c r="S1950" s="25">
        <v>0</v>
      </c>
      <c r="T1950" s="32"/>
      <c r="U1950" s="22" t="str">
        <f>IFERROR(VLOOKUP(B1950,[1]Planilha1!$A$1:$B$34,2,FALSE),"Liberado")</f>
        <v>Liberado</v>
      </c>
      <c r="V1950" s="31"/>
      <c r="W1950" s="31"/>
      <c r="X1950" s="31"/>
      <c r="Y1950" s="31"/>
      <c r="Z1950" s="31"/>
      <c r="AA1950" s="31"/>
      <c r="AB1950" s="31"/>
      <c r="AC1950" s="31"/>
      <c r="AD1950" s="31"/>
      <c r="AE1950" s="31"/>
      <c r="AF1950" s="31"/>
      <c r="AG1950" s="31"/>
      <c r="AH1950" s="31"/>
      <c r="AI1950" s="31"/>
      <c r="AJ1950" s="31"/>
      <c r="AK1950" s="31"/>
      <c r="AL1950" s="31"/>
      <c r="AM1950" s="31"/>
      <c r="AN1950" s="31"/>
      <c r="AO1950" s="31"/>
      <c r="AP1950" s="31"/>
      <c r="AQ1950" s="31"/>
      <c r="AR1950" s="31"/>
      <c r="AS1950" s="31"/>
      <c r="AT1950" s="31"/>
      <c r="AU1950" s="31"/>
      <c r="AV1950" s="31"/>
      <c r="AW1950" s="31"/>
      <c r="AX1950" s="31"/>
      <c r="AY1950" s="31"/>
      <c r="AZ1950" s="31"/>
      <c r="BA1950" s="31"/>
    </row>
    <row r="1951" spans="1:53" s="21" customFormat="1" ht="20.100000000000001" customHeight="1" x14ac:dyDescent="0.2">
      <c r="A1951" s="27" t="s">
        <v>109</v>
      </c>
      <c r="B1951" s="28" t="s">
        <v>244</v>
      </c>
      <c r="C1951" s="27" t="s">
        <v>381</v>
      </c>
      <c r="D1951" s="27" t="s">
        <v>2121</v>
      </c>
      <c r="E1951" s="27" t="s">
        <v>7</v>
      </c>
      <c r="F1951" s="27" t="s">
        <v>6507</v>
      </c>
      <c r="G1951" s="27" t="s">
        <v>11890</v>
      </c>
      <c r="H1951" s="27" t="s">
        <v>7225</v>
      </c>
      <c r="I1951" s="29">
        <v>26000</v>
      </c>
      <c r="J1951" s="27" t="s">
        <v>6514</v>
      </c>
      <c r="K1951" s="27" t="s">
        <v>11891</v>
      </c>
      <c r="L1951" s="27" t="s">
        <v>7104</v>
      </c>
      <c r="M1951" s="30" t="s">
        <v>6531</v>
      </c>
      <c r="N1951" s="27" t="s">
        <v>11892</v>
      </c>
      <c r="O1951" s="23">
        <v>70272.27</v>
      </c>
      <c r="P1951" s="23">
        <v>0</v>
      </c>
      <c r="Q1951" s="23">
        <v>0</v>
      </c>
      <c r="R1951" s="24">
        <v>27464.32</v>
      </c>
      <c r="S1951" s="25">
        <v>0</v>
      </c>
      <c r="T1951" s="32"/>
      <c r="U1951" s="22" t="str">
        <f>IFERROR(VLOOKUP(B1951,[1]Planilha1!$A$1:$B$34,2,FALSE),"Liberado")</f>
        <v>Liberado</v>
      </c>
      <c r="V1951" s="31"/>
      <c r="W1951" s="31"/>
      <c r="X1951" s="31"/>
      <c r="Y1951" s="31"/>
      <c r="Z1951" s="31"/>
      <c r="AA1951" s="31"/>
      <c r="AB1951" s="31"/>
      <c r="AC1951" s="31"/>
      <c r="AD1951" s="31"/>
      <c r="AE1951" s="31"/>
      <c r="AF1951" s="31"/>
      <c r="AG1951" s="31"/>
      <c r="AH1951" s="31"/>
      <c r="AI1951" s="31"/>
      <c r="AJ1951" s="31"/>
      <c r="AK1951" s="31"/>
      <c r="AL1951" s="31"/>
      <c r="AM1951" s="31"/>
      <c r="AN1951" s="31"/>
      <c r="AO1951" s="31"/>
      <c r="AP1951" s="31"/>
      <c r="AQ1951" s="31"/>
      <c r="AR1951" s="31"/>
      <c r="AS1951" s="31"/>
      <c r="AT1951" s="31"/>
      <c r="AU1951" s="31"/>
      <c r="AV1951" s="31"/>
      <c r="AW1951" s="31"/>
      <c r="AX1951" s="31"/>
      <c r="AY1951" s="31"/>
      <c r="AZ1951" s="31"/>
      <c r="BA1951" s="31"/>
    </row>
    <row r="1952" spans="1:53" s="21" customFormat="1" ht="20.100000000000001" customHeight="1" x14ac:dyDescent="0.2">
      <c r="A1952" s="27" t="s">
        <v>109</v>
      </c>
      <c r="B1952" s="28" t="s">
        <v>244</v>
      </c>
      <c r="C1952" s="27" t="s">
        <v>772</v>
      </c>
      <c r="D1952" s="27" t="s">
        <v>2132</v>
      </c>
      <c r="E1952" s="27" t="s">
        <v>7</v>
      </c>
      <c r="F1952" s="27" t="s">
        <v>6507</v>
      </c>
      <c r="G1952" s="27" t="s">
        <v>11908</v>
      </c>
      <c r="H1952" s="27" t="s">
        <v>7224</v>
      </c>
      <c r="I1952" s="29">
        <v>30000</v>
      </c>
      <c r="J1952" s="27" t="s">
        <v>6514</v>
      </c>
      <c r="K1952" s="27" t="s">
        <v>11909</v>
      </c>
      <c r="L1952" s="27" t="s">
        <v>7038</v>
      </c>
      <c r="M1952" s="30">
        <v>41723</v>
      </c>
      <c r="N1952" s="27" t="s">
        <v>7243</v>
      </c>
      <c r="O1952" s="23">
        <v>56529.5</v>
      </c>
      <c r="P1952" s="23">
        <v>0</v>
      </c>
      <c r="Q1952" s="23">
        <v>0</v>
      </c>
      <c r="R1952" s="24">
        <v>7058.11</v>
      </c>
      <c r="S1952" s="25">
        <v>0</v>
      </c>
      <c r="T1952" s="32"/>
      <c r="U1952" s="22" t="str">
        <f>IFERROR(VLOOKUP(B1952,[1]Planilha1!$A$1:$B$34,2,FALSE),"Liberado")</f>
        <v>Liberado</v>
      </c>
      <c r="V1952" s="31"/>
      <c r="W1952" s="31"/>
      <c r="X1952" s="31"/>
      <c r="Y1952" s="31"/>
      <c r="Z1952" s="31"/>
      <c r="AA1952" s="31"/>
      <c r="AB1952" s="31"/>
      <c r="AC1952" s="31"/>
      <c r="AD1952" s="31"/>
      <c r="AE1952" s="31"/>
      <c r="AF1952" s="31"/>
      <c r="AG1952" s="31"/>
      <c r="AH1952" s="31"/>
      <c r="AI1952" s="31"/>
      <c r="AJ1952" s="31"/>
      <c r="AK1952" s="31"/>
      <c r="AL1952" s="31"/>
      <c r="AM1952" s="31"/>
      <c r="AN1952" s="31"/>
      <c r="AO1952" s="31"/>
      <c r="AP1952" s="31"/>
      <c r="AQ1952" s="31"/>
      <c r="AR1952" s="31"/>
      <c r="AS1952" s="31"/>
      <c r="AT1952" s="31"/>
      <c r="AU1952" s="31"/>
      <c r="AV1952" s="31"/>
      <c r="AW1952" s="31"/>
      <c r="AX1952" s="31"/>
      <c r="AY1952" s="31"/>
      <c r="AZ1952" s="31"/>
      <c r="BA1952" s="31"/>
    </row>
    <row r="1953" spans="1:53" s="21" customFormat="1" ht="20.100000000000001" customHeight="1" x14ac:dyDescent="0.2">
      <c r="A1953" s="27" t="s">
        <v>109</v>
      </c>
      <c r="B1953" s="28" t="s">
        <v>244</v>
      </c>
      <c r="C1953" s="27" t="s">
        <v>817</v>
      </c>
      <c r="D1953" s="27" t="s">
        <v>2150</v>
      </c>
      <c r="E1953" s="27" t="s">
        <v>7</v>
      </c>
      <c r="F1953" s="27" t="s">
        <v>6507</v>
      </c>
      <c r="G1953" s="27" t="s">
        <v>7267</v>
      </c>
      <c r="H1953" s="27" t="s">
        <v>7037</v>
      </c>
      <c r="I1953" s="29">
        <v>100000</v>
      </c>
      <c r="J1953" s="27" t="s">
        <v>6520</v>
      </c>
      <c r="K1953" s="27" t="s">
        <v>11937</v>
      </c>
      <c r="L1953" s="27" t="s">
        <v>11479</v>
      </c>
      <c r="M1953" s="30" t="s">
        <v>6531</v>
      </c>
      <c r="N1953" s="27" t="s">
        <v>7268</v>
      </c>
      <c r="O1953" s="23">
        <v>43194.61</v>
      </c>
      <c r="P1953" s="23">
        <v>0</v>
      </c>
      <c r="Q1953" s="23">
        <v>0</v>
      </c>
      <c r="R1953" s="24">
        <v>8183.06</v>
      </c>
      <c r="S1953" s="25">
        <v>0</v>
      </c>
      <c r="T1953" s="32"/>
      <c r="U1953" s="22" t="str">
        <f>IFERROR(VLOOKUP(B1953,[1]Planilha1!$A$1:$B$34,2,FALSE),"Liberado")</f>
        <v>Liberado</v>
      </c>
      <c r="V1953" s="31"/>
      <c r="W1953" s="31"/>
      <c r="X1953" s="31"/>
      <c r="Y1953" s="31"/>
      <c r="Z1953" s="31"/>
      <c r="AA1953" s="31"/>
      <c r="AB1953" s="31"/>
      <c r="AC1953" s="31"/>
      <c r="AD1953" s="31"/>
      <c r="AE1953" s="31"/>
      <c r="AF1953" s="31"/>
      <c r="AG1953" s="31"/>
      <c r="AH1953" s="31"/>
      <c r="AI1953" s="31"/>
      <c r="AJ1953" s="31"/>
      <c r="AK1953" s="31"/>
      <c r="AL1953" s="31"/>
      <c r="AM1953" s="31"/>
      <c r="AN1953" s="31"/>
      <c r="AO1953" s="31"/>
      <c r="AP1953" s="31"/>
      <c r="AQ1953" s="31"/>
      <c r="AR1953" s="31"/>
      <c r="AS1953" s="31"/>
      <c r="AT1953" s="31"/>
      <c r="AU1953" s="31"/>
      <c r="AV1953" s="31"/>
      <c r="AW1953" s="31"/>
      <c r="AX1953" s="31"/>
      <c r="AY1953" s="31"/>
      <c r="AZ1953" s="31"/>
      <c r="BA1953" s="31"/>
    </row>
    <row r="1954" spans="1:53" s="21" customFormat="1" ht="20.100000000000001" customHeight="1" x14ac:dyDescent="0.2">
      <c r="A1954" s="40" t="s">
        <v>222</v>
      </c>
      <c r="B1954" s="41" t="s">
        <v>244</v>
      </c>
      <c r="C1954" s="14">
        <v>1</v>
      </c>
      <c r="D1954" s="40" t="s">
        <v>2221</v>
      </c>
      <c r="E1954" s="42" t="s">
        <v>2220</v>
      </c>
      <c r="F1954" s="43" t="s">
        <v>7389</v>
      </c>
      <c r="G1954" s="36" t="s">
        <v>7522</v>
      </c>
      <c r="H1954" s="40" t="s">
        <v>2221</v>
      </c>
      <c r="I1954" s="44">
        <v>24485.35</v>
      </c>
      <c r="J1954" s="40" t="s">
        <v>7400</v>
      </c>
      <c r="K1954" s="40" t="s">
        <v>7401</v>
      </c>
      <c r="L1954" s="40" t="s">
        <v>7491</v>
      </c>
      <c r="M1954" s="42" t="s">
        <v>40</v>
      </c>
      <c r="N1954" s="40" t="s">
        <v>7852</v>
      </c>
      <c r="O1954" s="23">
        <v>0</v>
      </c>
      <c r="P1954" s="23">
        <v>24485.35</v>
      </c>
      <c r="Q1954" s="23">
        <v>0</v>
      </c>
      <c r="R1954" s="24">
        <v>0</v>
      </c>
      <c r="S1954" s="25">
        <v>0</v>
      </c>
      <c r="T1954" s="32"/>
      <c r="U1954" s="22" t="str">
        <f>IFERROR(VLOOKUP(B1954,[1]Planilha1!$A$1:$B$34,2,FALSE),"Liberado")</f>
        <v>Liberado</v>
      </c>
      <c r="V1954" s="45"/>
      <c r="W1954" s="45"/>
      <c r="X1954" s="45"/>
      <c r="Y1954" s="45"/>
      <c r="Z1954" s="45"/>
      <c r="AA1954" s="45"/>
      <c r="AB1954" s="45"/>
      <c r="AC1954" s="45"/>
      <c r="AD1954" s="45"/>
      <c r="AE1954" s="45"/>
      <c r="AF1954" s="45"/>
      <c r="AG1954" s="45"/>
      <c r="AH1954" s="45"/>
      <c r="AI1954" s="45"/>
      <c r="AJ1954" s="45"/>
      <c r="AK1954" s="45"/>
      <c r="AL1954" s="45"/>
      <c r="AM1954" s="45"/>
      <c r="AN1954" s="45"/>
      <c r="AO1954" s="45"/>
      <c r="AP1954" s="45"/>
      <c r="AQ1954" s="45"/>
      <c r="AR1954" s="45"/>
      <c r="AS1954" s="45"/>
      <c r="AT1954" s="45"/>
      <c r="AU1954" s="45"/>
      <c r="AV1954" s="45"/>
      <c r="AW1954" s="45"/>
      <c r="AX1954" s="45"/>
      <c r="AY1954" s="45"/>
      <c r="AZ1954" s="45"/>
      <c r="BA1954" s="45"/>
    </row>
    <row r="1955" spans="1:53" s="21" customFormat="1" ht="20.100000000000001" customHeight="1" x14ac:dyDescent="0.2">
      <c r="A1955" s="40" t="s">
        <v>222</v>
      </c>
      <c r="B1955" s="41" t="s">
        <v>244</v>
      </c>
      <c r="C1955" s="14">
        <v>1</v>
      </c>
      <c r="D1955" s="40" t="s">
        <v>2221</v>
      </c>
      <c r="E1955" s="42" t="s">
        <v>2220</v>
      </c>
      <c r="F1955" s="43" t="s">
        <v>7389</v>
      </c>
      <c r="G1955" s="36" t="s">
        <v>7523</v>
      </c>
      <c r="H1955" s="40" t="s">
        <v>2221</v>
      </c>
      <c r="I1955" s="44">
        <v>15106.74</v>
      </c>
      <c r="J1955" s="40" t="s">
        <v>7391</v>
      </c>
      <c r="K1955" s="40" t="s">
        <v>7401</v>
      </c>
      <c r="L1955" s="40" t="s">
        <v>7402</v>
      </c>
      <c r="M1955" s="42" t="s">
        <v>40</v>
      </c>
      <c r="N1955" s="40" t="s">
        <v>7852</v>
      </c>
      <c r="O1955" s="23">
        <v>0</v>
      </c>
      <c r="P1955" s="23">
        <v>15106.74</v>
      </c>
      <c r="Q1955" s="23">
        <v>0</v>
      </c>
      <c r="R1955" s="24">
        <v>0</v>
      </c>
      <c r="S1955" s="25">
        <v>0</v>
      </c>
      <c r="T1955" s="32"/>
      <c r="U1955" s="22" t="str">
        <f>IFERROR(VLOOKUP(B1955,[1]Planilha1!$A$1:$B$34,2,FALSE),"Liberado")</f>
        <v>Liberado</v>
      </c>
      <c r="V1955" s="45"/>
      <c r="W1955" s="45"/>
      <c r="X1955" s="45"/>
      <c r="Y1955" s="45"/>
      <c r="Z1955" s="45"/>
      <c r="AA1955" s="45"/>
      <c r="AB1955" s="45"/>
      <c r="AC1955" s="45"/>
      <c r="AD1955" s="45"/>
      <c r="AE1955" s="45"/>
      <c r="AF1955" s="45"/>
      <c r="AG1955" s="45"/>
      <c r="AH1955" s="45"/>
      <c r="AI1955" s="45"/>
      <c r="AJ1955" s="45"/>
      <c r="AK1955" s="45"/>
      <c r="AL1955" s="45"/>
      <c r="AM1955" s="45"/>
      <c r="AN1955" s="45"/>
      <c r="AO1955" s="45"/>
      <c r="AP1955" s="45"/>
      <c r="AQ1955" s="45"/>
      <c r="AR1955" s="45"/>
      <c r="AS1955" s="45"/>
      <c r="AT1955" s="45"/>
      <c r="AU1955" s="45"/>
      <c r="AV1955" s="45"/>
      <c r="AW1955" s="45"/>
      <c r="AX1955" s="45"/>
      <c r="AY1955" s="45"/>
      <c r="AZ1955" s="45"/>
      <c r="BA1955" s="45"/>
    </row>
    <row r="1956" spans="1:53" s="21" customFormat="1" ht="20.100000000000001" customHeight="1" x14ac:dyDescent="0.2">
      <c r="A1956" s="40" t="s">
        <v>222</v>
      </c>
      <c r="B1956" s="41" t="s">
        <v>244</v>
      </c>
      <c r="C1956" s="14">
        <v>1</v>
      </c>
      <c r="D1956" s="40" t="s">
        <v>2232</v>
      </c>
      <c r="E1956" s="42" t="s">
        <v>2220</v>
      </c>
      <c r="F1956" s="43" t="s">
        <v>7389</v>
      </c>
      <c r="G1956" s="36" t="s">
        <v>7524</v>
      </c>
      <c r="H1956" s="40" t="s">
        <v>2232</v>
      </c>
      <c r="I1956" s="44">
        <v>22104.67</v>
      </c>
      <c r="J1956" s="40" t="s">
        <v>7400</v>
      </c>
      <c r="K1956" s="40" t="s">
        <v>7512</v>
      </c>
      <c r="L1956" s="40" t="s">
        <v>7525</v>
      </c>
      <c r="M1956" s="42" t="s">
        <v>40</v>
      </c>
      <c r="N1956" s="40" t="s">
        <v>7422</v>
      </c>
      <c r="O1956" s="23">
        <v>22104.67</v>
      </c>
      <c r="P1956" s="23">
        <v>0</v>
      </c>
      <c r="Q1956" s="23">
        <v>0</v>
      </c>
      <c r="R1956" s="24">
        <v>0</v>
      </c>
      <c r="S1956" s="25">
        <v>0</v>
      </c>
      <c r="T1956" s="32"/>
      <c r="U1956" s="22" t="str">
        <f>IFERROR(VLOOKUP(B1956,[1]Planilha1!$A$1:$B$34,2,FALSE),"Liberado")</f>
        <v>Liberado</v>
      </c>
      <c r="V1956" s="45"/>
      <c r="W1956" s="45"/>
      <c r="X1956" s="45"/>
      <c r="Y1956" s="45"/>
      <c r="Z1956" s="45"/>
      <c r="AA1956" s="45"/>
      <c r="AB1956" s="45"/>
      <c r="AC1956" s="45"/>
      <c r="AD1956" s="45"/>
      <c r="AE1956" s="45"/>
      <c r="AF1956" s="45"/>
      <c r="AG1956" s="45"/>
      <c r="AH1956" s="45"/>
      <c r="AI1956" s="45"/>
      <c r="AJ1956" s="45"/>
      <c r="AK1956" s="45"/>
      <c r="AL1956" s="45"/>
      <c r="AM1956" s="45"/>
      <c r="AN1956" s="45"/>
      <c r="AO1956" s="45"/>
      <c r="AP1956" s="45"/>
      <c r="AQ1956" s="45"/>
      <c r="AR1956" s="45"/>
      <c r="AS1956" s="45"/>
      <c r="AT1956" s="45"/>
      <c r="AU1956" s="45"/>
      <c r="AV1956" s="45"/>
      <c r="AW1956" s="45"/>
      <c r="AX1956" s="45"/>
      <c r="AY1956" s="45"/>
      <c r="AZ1956" s="45"/>
      <c r="BA1956" s="45"/>
    </row>
    <row r="1957" spans="1:53" s="21" customFormat="1" ht="20.100000000000001" customHeight="1" x14ac:dyDescent="0.2">
      <c r="A1957" s="12" t="s">
        <v>8070</v>
      </c>
      <c r="B1957" s="18" t="s">
        <v>267</v>
      </c>
      <c r="C1957" s="12" t="s">
        <v>381</v>
      </c>
      <c r="D1957" s="12" t="s">
        <v>382</v>
      </c>
      <c r="E1957" s="19" t="s">
        <v>5</v>
      </c>
      <c r="F1957" s="19" t="s">
        <v>2244</v>
      </c>
      <c r="G1957" s="19" t="s">
        <v>2484</v>
      </c>
      <c r="H1957" s="12" t="s">
        <v>2485</v>
      </c>
      <c r="I1957" s="20">
        <v>11714.88</v>
      </c>
      <c r="J1957" s="12" t="s">
        <v>2258</v>
      </c>
      <c r="K1957" s="12" t="s">
        <v>2486</v>
      </c>
      <c r="L1957" s="12" t="s">
        <v>2299</v>
      </c>
      <c r="M1957" s="12"/>
      <c r="N1957" s="12" t="s">
        <v>2487</v>
      </c>
      <c r="O1957" s="20">
        <v>0</v>
      </c>
      <c r="P1957" s="20">
        <v>12000</v>
      </c>
      <c r="Q1957" s="20">
        <v>0</v>
      </c>
      <c r="R1957" s="20">
        <v>0</v>
      </c>
      <c r="S1957" s="20">
        <v>1720</v>
      </c>
      <c r="U1957" s="22" t="str">
        <f>IFERROR(VLOOKUP(B1957,[1]Planilha1!$A$1:$B$34,2,FALSE),"Liberado")</f>
        <v>Liberado</v>
      </c>
    </row>
    <row r="1958" spans="1:53" s="21" customFormat="1" ht="20.100000000000001" customHeight="1" x14ac:dyDescent="0.2">
      <c r="A1958" s="12" t="s">
        <v>8070</v>
      </c>
      <c r="B1958" s="18" t="s">
        <v>267</v>
      </c>
      <c r="C1958" s="12" t="s">
        <v>381</v>
      </c>
      <c r="D1958" s="12" t="s">
        <v>382</v>
      </c>
      <c r="E1958" s="19" t="s">
        <v>5</v>
      </c>
      <c r="F1958" s="19" t="s">
        <v>2324</v>
      </c>
      <c r="G1958" s="19" t="s">
        <v>2511</v>
      </c>
      <c r="H1958" s="12" t="s">
        <v>2485</v>
      </c>
      <c r="I1958" s="20">
        <v>11714.88</v>
      </c>
      <c r="J1958" s="12" t="s">
        <v>2258</v>
      </c>
      <c r="K1958" s="12" t="s">
        <v>2512</v>
      </c>
      <c r="L1958" s="12" t="s">
        <v>2411</v>
      </c>
      <c r="M1958" s="12"/>
      <c r="N1958" s="12" t="s">
        <v>2513</v>
      </c>
      <c r="O1958" s="20">
        <v>0</v>
      </c>
      <c r="P1958" s="20">
        <v>12000</v>
      </c>
      <c r="Q1958" s="20">
        <v>0</v>
      </c>
      <c r="R1958" s="20">
        <v>0</v>
      </c>
      <c r="S1958" s="20">
        <v>1680</v>
      </c>
      <c r="U1958" s="22" t="str">
        <f>IFERROR(VLOOKUP(B1958,[1]Planilha1!$A$1:$B$34,2,FALSE),"Liberado")</f>
        <v>Liberado</v>
      </c>
    </row>
    <row r="1959" spans="1:53" s="21" customFormat="1" ht="20.100000000000001" customHeight="1" x14ac:dyDescent="0.2">
      <c r="A1959" s="12" t="s">
        <v>8070</v>
      </c>
      <c r="B1959" s="18" t="s">
        <v>267</v>
      </c>
      <c r="C1959" s="12" t="s">
        <v>427</v>
      </c>
      <c r="D1959" s="12" t="s">
        <v>432</v>
      </c>
      <c r="E1959" s="19" t="s">
        <v>5</v>
      </c>
      <c r="F1959" s="19" t="s">
        <v>2273</v>
      </c>
      <c r="G1959" s="19" t="s">
        <v>2670</v>
      </c>
      <c r="H1959" s="12" t="s">
        <v>2344</v>
      </c>
      <c r="I1959" s="20">
        <v>1725</v>
      </c>
      <c r="J1959" s="12" t="s">
        <v>2325</v>
      </c>
      <c r="K1959" s="12" t="s">
        <v>2671</v>
      </c>
      <c r="L1959" s="12" t="s">
        <v>2672</v>
      </c>
      <c r="M1959" s="12"/>
      <c r="N1959" s="12" t="s">
        <v>7927</v>
      </c>
      <c r="O1959" s="20">
        <v>0</v>
      </c>
      <c r="P1959" s="20">
        <v>10000</v>
      </c>
      <c r="Q1959" s="20">
        <v>0</v>
      </c>
      <c r="R1959" s="20">
        <v>0</v>
      </c>
      <c r="S1959" s="20">
        <v>1520</v>
      </c>
      <c r="U1959" s="22" t="str">
        <f>IFERROR(VLOOKUP(B1959,[1]Planilha1!$A$1:$B$34,2,FALSE),"Liberado")</f>
        <v>Liberado</v>
      </c>
    </row>
    <row r="1960" spans="1:53" s="21" customFormat="1" ht="20.100000000000001" customHeight="1" x14ac:dyDescent="0.2">
      <c r="A1960" s="12" t="s">
        <v>8070</v>
      </c>
      <c r="B1960" s="18" t="s">
        <v>267</v>
      </c>
      <c r="C1960" s="12" t="s">
        <v>574</v>
      </c>
      <c r="D1960" s="12" t="s">
        <v>579</v>
      </c>
      <c r="E1960" s="19" t="s">
        <v>5</v>
      </c>
      <c r="F1960" s="19" t="s">
        <v>2273</v>
      </c>
      <c r="G1960" s="19" t="s">
        <v>3167</v>
      </c>
      <c r="H1960" s="12" t="s">
        <v>3168</v>
      </c>
      <c r="I1960" s="20">
        <v>100000</v>
      </c>
      <c r="J1960" s="12" t="s">
        <v>2264</v>
      </c>
      <c r="K1960" s="12" t="s">
        <v>3169</v>
      </c>
      <c r="L1960" s="12" t="s">
        <v>2296</v>
      </c>
      <c r="M1960" s="12"/>
      <c r="N1960" s="12" t="s">
        <v>3170</v>
      </c>
      <c r="O1960" s="20">
        <v>0</v>
      </c>
      <c r="P1960" s="20">
        <v>0</v>
      </c>
      <c r="Q1960" s="20">
        <v>0</v>
      </c>
      <c r="R1960" s="20">
        <v>0</v>
      </c>
      <c r="S1960" s="20">
        <v>1642.04</v>
      </c>
      <c r="U1960" s="22" t="str">
        <f>IFERROR(VLOOKUP(B1960,[1]Planilha1!$A$1:$B$34,2,FALSE),"Liberado")</f>
        <v>Liberado</v>
      </c>
    </row>
    <row r="1961" spans="1:53" s="21" customFormat="1" ht="20.100000000000001" customHeight="1" x14ac:dyDescent="0.2">
      <c r="A1961" s="12" t="s">
        <v>8070</v>
      </c>
      <c r="B1961" s="18" t="s">
        <v>267</v>
      </c>
      <c r="C1961" s="12" t="s">
        <v>574</v>
      </c>
      <c r="D1961" s="12" t="s">
        <v>8377</v>
      </c>
      <c r="E1961" s="19" t="s">
        <v>5</v>
      </c>
      <c r="F1961" s="19" t="s">
        <v>4902</v>
      </c>
      <c r="G1961" s="19" t="s">
        <v>8378</v>
      </c>
      <c r="H1961" s="12" t="s">
        <v>8379</v>
      </c>
      <c r="I1961" s="20">
        <v>5843.02</v>
      </c>
      <c r="J1961" s="12" t="s">
        <v>2258</v>
      </c>
      <c r="K1961" s="12" t="s">
        <v>8380</v>
      </c>
      <c r="L1961" s="12" t="s">
        <v>2260</v>
      </c>
      <c r="M1961" s="12"/>
      <c r="N1961" s="12" t="s">
        <v>2412</v>
      </c>
      <c r="O1961" s="20">
        <v>0</v>
      </c>
      <c r="P1961" s="20">
        <v>10000</v>
      </c>
      <c r="Q1961" s="20">
        <v>0</v>
      </c>
      <c r="R1961" s="20">
        <v>0</v>
      </c>
      <c r="S1961" s="20">
        <v>200</v>
      </c>
      <c r="U1961" s="22" t="str">
        <f>IFERROR(VLOOKUP(B1961,[1]Planilha1!$A$1:$B$34,2,FALSE),"Liberado")</f>
        <v>Liberado</v>
      </c>
    </row>
    <row r="1962" spans="1:53" s="21" customFormat="1" ht="20.100000000000001" customHeight="1" x14ac:dyDescent="0.2">
      <c r="A1962" s="12" t="s">
        <v>8070</v>
      </c>
      <c r="B1962" s="18" t="s">
        <v>267</v>
      </c>
      <c r="C1962" s="12" t="s">
        <v>381</v>
      </c>
      <c r="D1962" s="12" t="s">
        <v>1389</v>
      </c>
      <c r="E1962" s="19" t="s">
        <v>5</v>
      </c>
      <c r="F1962" s="19" t="s">
        <v>2244</v>
      </c>
      <c r="G1962" s="19" t="s">
        <v>5314</v>
      </c>
      <c r="H1962" s="12" t="s">
        <v>5315</v>
      </c>
      <c r="I1962" s="20">
        <v>15000</v>
      </c>
      <c r="J1962" s="12" t="s">
        <v>2264</v>
      </c>
      <c r="K1962" s="12" t="s">
        <v>5316</v>
      </c>
      <c r="L1962" s="12" t="s">
        <v>2767</v>
      </c>
      <c r="M1962" s="12"/>
      <c r="N1962" s="12" t="s">
        <v>2657</v>
      </c>
      <c r="O1962" s="23">
        <v>3000</v>
      </c>
      <c r="P1962" s="23">
        <v>0</v>
      </c>
      <c r="Q1962" s="23">
        <v>0</v>
      </c>
      <c r="R1962" s="24">
        <v>0</v>
      </c>
      <c r="S1962" s="25">
        <v>960</v>
      </c>
      <c r="U1962" s="22" t="str">
        <f>IFERROR(VLOOKUP(B1962,[1]Planilha1!$A$1:$B$34,2,FALSE),"Liberado")</f>
        <v>Liberado</v>
      </c>
    </row>
    <row r="1963" spans="1:53" s="21" customFormat="1" ht="20.100000000000001" customHeight="1" x14ac:dyDescent="0.2">
      <c r="A1963" s="12" t="s">
        <v>8070</v>
      </c>
      <c r="B1963" s="18" t="s">
        <v>267</v>
      </c>
      <c r="C1963" s="12" t="s">
        <v>519</v>
      </c>
      <c r="D1963" s="12" t="s">
        <v>9963</v>
      </c>
      <c r="E1963" s="19" t="s">
        <v>5</v>
      </c>
      <c r="F1963" s="19" t="s">
        <v>2244</v>
      </c>
      <c r="G1963" s="19" t="s">
        <v>9964</v>
      </c>
      <c r="H1963" s="12" t="s">
        <v>9965</v>
      </c>
      <c r="I1963" s="20">
        <v>13713.06</v>
      </c>
      <c r="J1963" s="12" t="s">
        <v>2325</v>
      </c>
      <c r="K1963" s="12" t="s">
        <v>9966</v>
      </c>
      <c r="L1963" s="12" t="s">
        <v>8663</v>
      </c>
      <c r="M1963" s="12"/>
      <c r="N1963" s="12" t="s">
        <v>8154</v>
      </c>
      <c r="O1963" s="23">
        <v>0</v>
      </c>
      <c r="P1963" s="23">
        <v>10000</v>
      </c>
      <c r="Q1963" s="23">
        <v>0</v>
      </c>
      <c r="R1963" s="24">
        <v>0</v>
      </c>
      <c r="S1963" s="25">
        <v>80</v>
      </c>
      <c r="U1963" s="22" t="str">
        <f>IFERROR(VLOOKUP(B1963,[1]Planilha1!$A$1:$B$34,2,FALSE),"Liberado")</f>
        <v>Liberado</v>
      </c>
    </row>
    <row r="1964" spans="1:53" s="21" customFormat="1" ht="20.100000000000001" customHeight="1" x14ac:dyDescent="0.2">
      <c r="A1964" s="27" t="s">
        <v>11631</v>
      </c>
      <c r="B1964" s="28" t="s">
        <v>267</v>
      </c>
      <c r="C1964" s="27" t="s">
        <v>320</v>
      </c>
      <c r="D1964" s="27" t="s">
        <v>1933</v>
      </c>
      <c r="E1964" s="27" t="s">
        <v>11130</v>
      </c>
      <c r="F1964" s="27" t="s">
        <v>5349</v>
      </c>
      <c r="G1964" s="27" t="s">
        <v>6756</v>
      </c>
      <c r="H1964" s="27" t="s">
        <v>6688</v>
      </c>
      <c r="I1964" s="29">
        <v>0</v>
      </c>
      <c r="J1964" s="27" t="s">
        <v>6520</v>
      </c>
      <c r="K1964" s="27" t="s">
        <v>11357</v>
      </c>
      <c r="L1964" s="27" t="s">
        <v>2930</v>
      </c>
      <c r="M1964" s="30" t="s">
        <v>6531</v>
      </c>
      <c r="N1964" s="27" t="s">
        <v>6689</v>
      </c>
      <c r="O1964" s="23">
        <v>0</v>
      </c>
      <c r="P1964" s="23">
        <v>0</v>
      </c>
      <c r="Q1964" s="23">
        <v>0</v>
      </c>
      <c r="R1964" s="24">
        <v>0</v>
      </c>
      <c r="S1964" s="25">
        <v>0</v>
      </c>
      <c r="T1964" s="32"/>
      <c r="U1964" s="22" t="str">
        <f>IFERROR(VLOOKUP(B1964,[1]Planilha1!$A$1:$B$34,2,FALSE),"Liberado")</f>
        <v>Liberado</v>
      </c>
      <c r="V1964" s="31"/>
      <c r="W1964" s="31"/>
      <c r="X1964" s="31"/>
      <c r="Y1964" s="31"/>
      <c r="Z1964" s="31"/>
      <c r="AA1964" s="31"/>
      <c r="AB1964" s="31"/>
      <c r="AC1964" s="31"/>
      <c r="AD1964" s="31"/>
      <c r="AE1964" s="31"/>
      <c r="AF1964" s="31"/>
      <c r="AG1964" s="31"/>
      <c r="AH1964" s="31"/>
      <c r="AI1964" s="31"/>
      <c r="AJ1964" s="31"/>
      <c r="AK1964" s="31"/>
      <c r="AL1964" s="31"/>
      <c r="AM1964" s="31"/>
      <c r="AN1964" s="31"/>
      <c r="AO1964" s="31"/>
      <c r="AP1964" s="31"/>
      <c r="AQ1964" s="31"/>
      <c r="AR1964" s="31"/>
      <c r="AS1964" s="31"/>
      <c r="AT1964" s="31"/>
      <c r="AU1964" s="31"/>
      <c r="AV1964" s="31"/>
      <c r="AW1964" s="31"/>
      <c r="AX1964" s="31"/>
      <c r="AY1964" s="31"/>
      <c r="AZ1964" s="31"/>
      <c r="BA1964" s="31"/>
    </row>
    <row r="1965" spans="1:53" s="21" customFormat="1" ht="20.100000000000001" customHeight="1" x14ac:dyDescent="0.2">
      <c r="A1965" s="27" t="s">
        <v>11631</v>
      </c>
      <c r="B1965" s="28" t="s">
        <v>267</v>
      </c>
      <c r="C1965" s="27" t="s">
        <v>320</v>
      </c>
      <c r="D1965" s="27" t="s">
        <v>1933</v>
      </c>
      <c r="E1965" s="27" t="s">
        <v>11130</v>
      </c>
      <c r="F1965" s="27" t="s">
        <v>5349</v>
      </c>
      <c r="G1965" s="27" t="s">
        <v>6757</v>
      </c>
      <c r="H1965" s="27" t="s">
        <v>6688</v>
      </c>
      <c r="I1965" s="29">
        <v>0</v>
      </c>
      <c r="J1965" s="27" t="s">
        <v>6520</v>
      </c>
      <c r="K1965" s="27" t="s">
        <v>11357</v>
      </c>
      <c r="L1965" s="27" t="s">
        <v>2930</v>
      </c>
      <c r="M1965" s="30" t="s">
        <v>6531</v>
      </c>
      <c r="N1965" s="27" t="s">
        <v>6689</v>
      </c>
      <c r="O1965" s="23">
        <v>0</v>
      </c>
      <c r="P1965" s="23">
        <v>0</v>
      </c>
      <c r="Q1965" s="23">
        <v>0</v>
      </c>
      <c r="R1965" s="24">
        <v>0</v>
      </c>
      <c r="S1965" s="25">
        <v>0</v>
      </c>
      <c r="T1965" s="32"/>
      <c r="U1965" s="22" t="str">
        <f>IFERROR(VLOOKUP(B1965,[1]Planilha1!$A$1:$B$34,2,FALSE),"Liberado")</f>
        <v>Liberado</v>
      </c>
      <c r="V1965" s="31"/>
      <c r="W1965" s="31"/>
      <c r="X1965" s="31"/>
      <c r="Y1965" s="31"/>
      <c r="Z1965" s="31"/>
      <c r="AA1965" s="31"/>
      <c r="AB1965" s="31"/>
      <c r="AC1965" s="31"/>
      <c r="AD1965" s="31"/>
      <c r="AE1965" s="31"/>
      <c r="AF1965" s="31"/>
      <c r="AG1965" s="31"/>
      <c r="AH1965" s="31"/>
      <c r="AI1965" s="31"/>
      <c r="AJ1965" s="31"/>
      <c r="AK1965" s="31"/>
      <c r="AL1965" s="31"/>
      <c r="AM1965" s="31"/>
      <c r="AN1965" s="31"/>
      <c r="AO1965" s="31"/>
      <c r="AP1965" s="31"/>
      <c r="AQ1965" s="31"/>
      <c r="AR1965" s="31"/>
      <c r="AS1965" s="31"/>
      <c r="AT1965" s="31"/>
      <c r="AU1965" s="31"/>
      <c r="AV1965" s="31"/>
      <c r="AW1965" s="31"/>
      <c r="AX1965" s="31"/>
      <c r="AY1965" s="31"/>
      <c r="AZ1965" s="31"/>
      <c r="BA1965" s="31"/>
    </row>
    <row r="1966" spans="1:53" s="21" customFormat="1" ht="20.100000000000001" customHeight="1" x14ac:dyDescent="0.2">
      <c r="A1966" s="27" t="s">
        <v>11631</v>
      </c>
      <c r="B1966" s="28" t="s">
        <v>267</v>
      </c>
      <c r="C1966" s="27" t="s">
        <v>320</v>
      </c>
      <c r="D1966" s="27" t="s">
        <v>1933</v>
      </c>
      <c r="E1966" s="27" t="s">
        <v>11130</v>
      </c>
      <c r="F1966" s="27" t="s">
        <v>5349</v>
      </c>
      <c r="G1966" s="27" t="s">
        <v>6758</v>
      </c>
      <c r="H1966" s="27" t="s">
        <v>6688</v>
      </c>
      <c r="I1966" s="29">
        <v>0</v>
      </c>
      <c r="J1966" s="27" t="s">
        <v>6520</v>
      </c>
      <c r="K1966" s="27" t="s">
        <v>11357</v>
      </c>
      <c r="L1966" s="27" t="s">
        <v>2930</v>
      </c>
      <c r="M1966" s="30" t="s">
        <v>6531</v>
      </c>
      <c r="N1966" s="27" t="s">
        <v>6689</v>
      </c>
      <c r="O1966" s="23">
        <v>0</v>
      </c>
      <c r="P1966" s="23">
        <v>0</v>
      </c>
      <c r="Q1966" s="23">
        <v>0</v>
      </c>
      <c r="R1966" s="24">
        <v>0</v>
      </c>
      <c r="S1966" s="25">
        <v>0</v>
      </c>
      <c r="T1966" s="32"/>
      <c r="U1966" s="22" t="str">
        <f>IFERROR(VLOOKUP(B1966,[1]Planilha1!$A$1:$B$34,2,FALSE),"Liberado")</f>
        <v>Liberado</v>
      </c>
      <c r="V1966" s="31"/>
      <c r="W1966" s="31"/>
      <c r="X1966" s="31"/>
      <c r="Y1966" s="31"/>
      <c r="Z1966" s="31"/>
      <c r="AA1966" s="31"/>
      <c r="AB1966" s="31"/>
      <c r="AC1966" s="31"/>
      <c r="AD1966" s="31"/>
      <c r="AE1966" s="31"/>
      <c r="AF1966" s="31"/>
      <c r="AG1966" s="31"/>
      <c r="AH1966" s="31"/>
      <c r="AI1966" s="31"/>
      <c r="AJ1966" s="31"/>
      <c r="AK1966" s="31"/>
      <c r="AL1966" s="31"/>
      <c r="AM1966" s="31"/>
      <c r="AN1966" s="31"/>
      <c r="AO1966" s="31"/>
      <c r="AP1966" s="31"/>
      <c r="AQ1966" s="31"/>
      <c r="AR1966" s="31"/>
      <c r="AS1966" s="31"/>
      <c r="AT1966" s="31"/>
      <c r="AU1966" s="31"/>
      <c r="AV1966" s="31"/>
      <c r="AW1966" s="31"/>
      <c r="AX1966" s="31"/>
      <c r="AY1966" s="31"/>
      <c r="AZ1966" s="31"/>
      <c r="BA1966" s="31"/>
    </row>
    <row r="1967" spans="1:53" s="21" customFormat="1" ht="20.100000000000001" customHeight="1" x14ac:dyDescent="0.2">
      <c r="A1967" s="40" t="s">
        <v>223</v>
      </c>
      <c r="B1967" s="41" t="s">
        <v>267</v>
      </c>
      <c r="C1967" s="14">
        <v>1</v>
      </c>
      <c r="D1967" s="40" t="s">
        <v>2221</v>
      </c>
      <c r="E1967" s="42" t="s">
        <v>2220</v>
      </c>
      <c r="F1967" s="43" t="s">
        <v>7389</v>
      </c>
      <c r="G1967" s="36" t="s">
        <v>7526</v>
      </c>
      <c r="H1967" s="40" t="s">
        <v>2221</v>
      </c>
      <c r="I1967" s="44">
        <v>2450</v>
      </c>
      <c r="J1967" s="40" t="s">
        <v>7391</v>
      </c>
      <c r="K1967" s="40" t="s">
        <v>7401</v>
      </c>
      <c r="L1967" s="40" t="s">
        <v>7431</v>
      </c>
      <c r="M1967" s="42" t="s">
        <v>40</v>
      </c>
      <c r="N1967" s="40" t="s">
        <v>7852</v>
      </c>
      <c r="O1967" s="23">
        <v>0</v>
      </c>
      <c r="P1967" s="23">
        <v>2450</v>
      </c>
      <c r="Q1967" s="23">
        <v>0</v>
      </c>
      <c r="R1967" s="24">
        <v>0</v>
      </c>
      <c r="S1967" s="25">
        <v>0</v>
      </c>
      <c r="T1967" s="32"/>
      <c r="U1967" s="22" t="str">
        <f>IFERROR(VLOOKUP(B1967,[1]Planilha1!$A$1:$B$34,2,FALSE),"Liberado")</f>
        <v>Liberado</v>
      </c>
      <c r="V1967" s="45"/>
      <c r="W1967" s="45"/>
      <c r="X1967" s="45"/>
      <c r="Y1967" s="45"/>
      <c r="Z1967" s="45"/>
      <c r="AA1967" s="45"/>
      <c r="AB1967" s="45"/>
      <c r="AC1967" s="45"/>
      <c r="AD1967" s="45"/>
      <c r="AE1967" s="45"/>
      <c r="AF1967" s="45"/>
      <c r="AG1967" s="45"/>
      <c r="AH1967" s="45"/>
      <c r="AI1967" s="45"/>
      <c r="AJ1967" s="45"/>
      <c r="AK1967" s="45"/>
      <c r="AL1967" s="45"/>
      <c r="AM1967" s="45"/>
      <c r="AN1967" s="45"/>
      <c r="AO1967" s="45"/>
      <c r="AP1967" s="45"/>
      <c r="AQ1967" s="45"/>
      <c r="AR1967" s="45"/>
      <c r="AS1967" s="45"/>
      <c r="AT1967" s="45"/>
      <c r="AU1967" s="45"/>
      <c r="AV1967" s="45"/>
      <c r="AW1967" s="45"/>
      <c r="AX1967" s="45"/>
      <c r="AY1967" s="45"/>
      <c r="AZ1967" s="45"/>
      <c r="BA1967" s="45"/>
    </row>
    <row r="1968" spans="1:53" s="21" customFormat="1" ht="20.100000000000001" customHeight="1" x14ac:dyDescent="0.2">
      <c r="A1968" s="40" t="s">
        <v>223</v>
      </c>
      <c r="B1968" s="41" t="s">
        <v>267</v>
      </c>
      <c r="C1968" s="14">
        <v>1</v>
      </c>
      <c r="D1968" s="40" t="s">
        <v>2233</v>
      </c>
      <c r="E1968" s="42" t="s">
        <v>2220</v>
      </c>
      <c r="F1968" s="43" t="s">
        <v>7389</v>
      </c>
      <c r="G1968" s="36" t="s">
        <v>7527</v>
      </c>
      <c r="H1968" s="40" t="s">
        <v>2233</v>
      </c>
      <c r="I1968" s="44">
        <v>1058.8499999999999</v>
      </c>
      <c r="J1968" s="40" t="s">
        <v>7391</v>
      </c>
      <c r="K1968" s="40" t="s">
        <v>7450</v>
      </c>
      <c r="L1968" s="40" t="s">
        <v>7528</v>
      </c>
      <c r="M1968" s="42" t="s">
        <v>40</v>
      </c>
      <c r="N1968" s="40" t="s">
        <v>7852</v>
      </c>
      <c r="O1968" s="23">
        <v>0</v>
      </c>
      <c r="P1968" s="23">
        <v>1058.8499999999999</v>
      </c>
      <c r="Q1968" s="23">
        <v>0</v>
      </c>
      <c r="R1968" s="24">
        <v>0</v>
      </c>
      <c r="S1968" s="25">
        <v>0</v>
      </c>
      <c r="T1968" s="32"/>
      <c r="U1968" s="22" t="str">
        <f>IFERROR(VLOOKUP(B1968,[1]Planilha1!$A$1:$B$34,2,FALSE),"Liberado")</f>
        <v>Liberado</v>
      </c>
      <c r="V1968" s="45"/>
      <c r="W1968" s="45"/>
      <c r="X1968" s="45"/>
      <c r="Y1968" s="45"/>
      <c r="Z1968" s="45"/>
      <c r="AA1968" s="45"/>
      <c r="AB1968" s="45"/>
      <c r="AC1968" s="45"/>
      <c r="AD1968" s="45"/>
      <c r="AE1968" s="45"/>
      <c r="AF1968" s="45"/>
      <c r="AG1968" s="45"/>
      <c r="AH1968" s="45"/>
      <c r="AI1968" s="45"/>
      <c r="AJ1968" s="45"/>
      <c r="AK1968" s="45"/>
      <c r="AL1968" s="45"/>
      <c r="AM1968" s="45"/>
      <c r="AN1968" s="45"/>
      <c r="AO1968" s="45"/>
      <c r="AP1968" s="45"/>
      <c r="AQ1968" s="45"/>
      <c r="AR1968" s="45"/>
      <c r="AS1968" s="45"/>
      <c r="AT1968" s="45"/>
      <c r="AU1968" s="45"/>
      <c r="AV1968" s="45"/>
      <c r="AW1968" s="45"/>
      <c r="AX1968" s="45"/>
      <c r="AY1968" s="45"/>
      <c r="AZ1968" s="45"/>
      <c r="BA1968" s="45"/>
    </row>
    <row r="1969" spans="1:53" s="21" customFormat="1" ht="20.100000000000001" customHeight="1" x14ac:dyDescent="0.2">
      <c r="A1969" s="12" t="s">
        <v>9519</v>
      </c>
      <c r="B1969" s="18" t="s">
        <v>7700</v>
      </c>
      <c r="C1969" s="12" t="s">
        <v>331</v>
      </c>
      <c r="D1969" s="12" t="s">
        <v>9520</v>
      </c>
      <c r="E1969" s="19" t="s">
        <v>5</v>
      </c>
      <c r="F1969" s="19" t="s">
        <v>3330</v>
      </c>
      <c r="G1969" s="19" t="s">
        <v>9521</v>
      </c>
      <c r="H1969" s="12" t="s">
        <v>9522</v>
      </c>
      <c r="I1969" s="20">
        <v>1000</v>
      </c>
      <c r="J1969" s="12" t="s">
        <v>2276</v>
      </c>
      <c r="K1969" s="12" t="s">
        <v>3216</v>
      </c>
      <c r="L1969" s="12" t="s">
        <v>2288</v>
      </c>
      <c r="M1969" s="12"/>
      <c r="N1969" s="12" t="s">
        <v>3216</v>
      </c>
      <c r="O1969" s="23">
        <v>0</v>
      </c>
      <c r="P1969" s="23">
        <v>0</v>
      </c>
      <c r="Q1969" s="23">
        <v>0</v>
      </c>
      <c r="R1969" s="24">
        <v>0</v>
      </c>
      <c r="S1969" s="25">
        <v>192</v>
      </c>
      <c r="U1969" s="22" t="str">
        <f>IFERROR(VLOOKUP(B1969,[1]Planilha1!$A$1:$B$34,2,FALSE),"Liberado")</f>
        <v>Liberado</v>
      </c>
    </row>
    <row r="1970" spans="1:53" s="21" customFormat="1" ht="20.100000000000001" customHeight="1" x14ac:dyDescent="0.2">
      <c r="A1970" s="12" t="s">
        <v>9519</v>
      </c>
      <c r="B1970" s="18" t="s">
        <v>7700</v>
      </c>
      <c r="C1970" s="12" t="s">
        <v>381</v>
      </c>
      <c r="D1970" s="12" t="s">
        <v>7821</v>
      </c>
      <c r="E1970" s="19" t="s">
        <v>5</v>
      </c>
      <c r="F1970" s="19" t="s">
        <v>2273</v>
      </c>
      <c r="G1970" s="19" t="s">
        <v>9970</v>
      </c>
      <c r="H1970" s="12" t="s">
        <v>4989</v>
      </c>
      <c r="I1970" s="20">
        <v>15000</v>
      </c>
      <c r="J1970" s="12" t="s">
        <v>2276</v>
      </c>
      <c r="K1970" s="12" t="s">
        <v>3216</v>
      </c>
      <c r="L1970" s="12" t="s">
        <v>7875</v>
      </c>
      <c r="M1970" s="12"/>
      <c r="N1970" s="12" t="s">
        <v>3216</v>
      </c>
      <c r="O1970" s="23">
        <v>0</v>
      </c>
      <c r="P1970" s="23">
        <v>0</v>
      </c>
      <c r="Q1970" s="23">
        <v>0</v>
      </c>
      <c r="R1970" s="24">
        <v>0</v>
      </c>
      <c r="S1970" s="25">
        <v>842</v>
      </c>
      <c r="U1970" s="22" t="str">
        <f>IFERROR(VLOOKUP(B1970,[1]Planilha1!$A$1:$B$34,2,FALSE),"Liberado")</f>
        <v>Liberado</v>
      </c>
    </row>
    <row r="1971" spans="1:53" s="21" customFormat="1" ht="20.100000000000001" customHeight="1" x14ac:dyDescent="0.2">
      <c r="A1971" s="12" t="s">
        <v>104</v>
      </c>
      <c r="B1971" s="18" t="s">
        <v>292</v>
      </c>
      <c r="C1971" s="12" t="s">
        <v>602</v>
      </c>
      <c r="D1971" s="12" t="s">
        <v>606</v>
      </c>
      <c r="E1971" s="19" t="s">
        <v>5</v>
      </c>
      <c r="F1971" s="19" t="s">
        <v>2244</v>
      </c>
      <c r="G1971" s="19" t="s">
        <v>3243</v>
      </c>
      <c r="H1971" s="12" t="s">
        <v>3244</v>
      </c>
      <c r="I1971" s="20">
        <v>1000</v>
      </c>
      <c r="J1971" s="12" t="s">
        <v>2264</v>
      </c>
      <c r="K1971" s="12" t="s">
        <v>3245</v>
      </c>
      <c r="L1971" s="12" t="s">
        <v>3137</v>
      </c>
      <c r="M1971" s="12"/>
      <c r="N1971" s="12" t="s">
        <v>3246</v>
      </c>
      <c r="O1971" s="20">
        <v>0</v>
      </c>
      <c r="P1971" s="20">
        <v>15000</v>
      </c>
      <c r="Q1971" s="20">
        <v>0</v>
      </c>
      <c r="R1971" s="20">
        <v>0</v>
      </c>
      <c r="S1971" s="20">
        <v>1920</v>
      </c>
      <c r="U1971" s="22" t="str">
        <f>IFERROR(VLOOKUP(B1971,[1]Planilha1!$A$1:$B$34,2,FALSE),"Liberado")</f>
        <v>Liberado</v>
      </c>
    </row>
    <row r="1972" spans="1:53" s="21" customFormat="1" ht="20.100000000000001" customHeight="1" x14ac:dyDescent="0.2">
      <c r="A1972" s="12" t="s">
        <v>104</v>
      </c>
      <c r="B1972" s="18" t="s">
        <v>292</v>
      </c>
      <c r="C1972" s="12" t="s">
        <v>706</v>
      </c>
      <c r="D1972" s="12" t="s">
        <v>8526</v>
      </c>
      <c r="E1972" s="19" t="s">
        <v>5</v>
      </c>
      <c r="F1972" s="19" t="s">
        <v>2244</v>
      </c>
      <c r="G1972" s="19" t="s">
        <v>8527</v>
      </c>
      <c r="H1972" s="12" t="s">
        <v>5721</v>
      </c>
      <c r="I1972" s="20">
        <v>10151.719999999999</v>
      </c>
      <c r="J1972" s="12" t="s">
        <v>2247</v>
      </c>
      <c r="K1972" s="12" t="s">
        <v>8528</v>
      </c>
      <c r="L1972" s="12" t="s">
        <v>6294</v>
      </c>
      <c r="M1972" s="12"/>
      <c r="N1972" s="12" t="s">
        <v>8529</v>
      </c>
      <c r="O1972" s="20">
        <v>0</v>
      </c>
      <c r="P1972" s="20">
        <v>10000</v>
      </c>
      <c r="Q1972" s="20">
        <v>0</v>
      </c>
      <c r="R1972" s="20">
        <v>0</v>
      </c>
      <c r="S1972" s="20">
        <v>80</v>
      </c>
      <c r="U1972" s="22" t="str">
        <f>IFERROR(VLOOKUP(B1972,[1]Planilha1!$A$1:$B$34,2,FALSE),"Liberado")</f>
        <v>Liberado</v>
      </c>
    </row>
    <row r="1973" spans="1:53" s="21" customFormat="1" ht="20.100000000000001" customHeight="1" x14ac:dyDescent="0.2">
      <c r="A1973" s="12" t="s">
        <v>104</v>
      </c>
      <c r="B1973" s="18" t="s">
        <v>292</v>
      </c>
      <c r="C1973" s="12">
        <v>1</v>
      </c>
      <c r="D1973" s="12" t="s">
        <v>8616</v>
      </c>
      <c r="E1973" s="19" t="s">
        <v>5</v>
      </c>
      <c r="F1973" s="19" t="s">
        <v>8078</v>
      </c>
      <c r="G1973" s="19" t="s">
        <v>8617</v>
      </c>
      <c r="H1973" s="12" t="s">
        <v>8618</v>
      </c>
      <c r="I1973" s="20">
        <v>841.05</v>
      </c>
      <c r="J1973" s="12" t="s">
        <v>2325</v>
      </c>
      <c r="K1973" s="12" t="s">
        <v>8619</v>
      </c>
      <c r="L1973" s="12" t="s">
        <v>2334</v>
      </c>
      <c r="M1973" s="12"/>
      <c r="N1973" s="12" t="s">
        <v>8620</v>
      </c>
      <c r="O1973" s="20">
        <v>5000</v>
      </c>
      <c r="P1973" s="20">
        <v>0</v>
      </c>
      <c r="Q1973" s="20">
        <v>0</v>
      </c>
      <c r="R1973" s="20">
        <v>0</v>
      </c>
      <c r="S1973" s="20">
        <v>360</v>
      </c>
      <c r="U1973" s="22" t="str">
        <f>IFERROR(VLOOKUP(B1973,[1]Planilha1!$A$1:$B$34,2,FALSE),"Liberado")</f>
        <v>Liberado</v>
      </c>
    </row>
    <row r="1974" spans="1:53" s="21" customFormat="1" ht="20.100000000000001" customHeight="1" x14ac:dyDescent="0.2">
      <c r="A1974" s="12" t="s">
        <v>104</v>
      </c>
      <c r="B1974" s="18" t="s">
        <v>292</v>
      </c>
      <c r="C1974" s="12" t="s">
        <v>696</v>
      </c>
      <c r="D1974" s="12" t="s">
        <v>1392</v>
      </c>
      <c r="E1974" s="19" t="s">
        <v>5</v>
      </c>
      <c r="F1974" s="19" t="s">
        <v>2273</v>
      </c>
      <c r="G1974" s="19" t="s">
        <v>5324</v>
      </c>
      <c r="H1974" s="12" t="s">
        <v>5325</v>
      </c>
      <c r="I1974" s="20">
        <v>30000</v>
      </c>
      <c r="J1974" s="12" t="s">
        <v>2264</v>
      </c>
      <c r="K1974" s="12" t="s">
        <v>5326</v>
      </c>
      <c r="L1974" s="12" t="s">
        <v>2288</v>
      </c>
      <c r="M1974" s="12" t="s">
        <v>9971</v>
      </c>
      <c r="N1974" s="12" t="s">
        <v>2438</v>
      </c>
      <c r="O1974" s="23">
        <v>0</v>
      </c>
      <c r="P1974" s="23">
        <v>8000</v>
      </c>
      <c r="Q1974" s="23">
        <v>0</v>
      </c>
      <c r="R1974" s="24">
        <v>0</v>
      </c>
      <c r="S1974" s="25">
        <v>448</v>
      </c>
      <c r="U1974" s="22" t="str">
        <f>IFERROR(VLOOKUP(B1974,[1]Planilha1!$A$1:$B$34,2,FALSE),"Liberado")</f>
        <v>Liberado</v>
      </c>
    </row>
    <row r="1975" spans="1:53" s="21" customFormat="1" ht="20.100000000000001" customHeight="1" x14ac:dyDescent="0.2">
      <c r="A1975" s="12" t="s">
        <v>104</v>
      </c>
      <c r="B1975" s="18" t="s">
        <v>292</v>
      </c>
      <c r="C1975" s="12" t="s">
        <v>466</v>
      </c>
      <c r="D1975" s="12" t="s">
        <v>1528</v>
      </c>
      <c r="E1975" s="19" t="s">
        <v>5</v>
      </c>
      <c r="F1975" s="19" t="s">
        <v>14</v>
      </c>
      <c r="G1975" s="19" t="s">
        <v>5646</v>
      </c>
      <c r="H1975" s="12" t="s">
        <v>5647</v>
      </c>
      <c r="I1975" s="20">
        <v>15000</v>
      </c>
      <c r="J1975" s="12" t="s">
        <v>2264</v>
      </c>
      <c r="K1975" s="12" t="s">
        <v>2306</v>
      </c>
      <c r="L1975" s="12" t="s">
        <v>7881</v>
      </c>
      <c r="M1975" s="12"/>
      <c r="N1975" s="12" t="s">
        <v>2595</v>
      </c>
      <c r="O1975" s="23">
        <v>5000</v>
      </c>
      <c r="P1975" s="23">
        <v>8000</v>
      </c>
      <c r="Q1975" s="23">
        <v>0</v>
      </c>
      <c r="R1975" s="24">
        <v>0</v>
      </c>
      <c r="S1975" s="25">
        <v>320</v>
      </c>
      <c r="U1975" s="22" t="str">
        <f>IFERROR(VLOOKUP(B1975,[1]Planilha1!$A$1:$B$34,2,FALSE),"Liberado")</f>
        <v>Liberado</v>
      </c>
    </row>
    <row r="1976" spans="1:53" s="21" customFormat="1" ht="20.100000000000001" customHeight="1" x14ac:dyDescent="0.2">
      <c r="A1976" s="27" t="s">
        <v>142</v>
      </c>
      <c r="B1976" s="28" t="s">
        <v>292</v>
      </c>
      <c r="C1976" s="27" t="s">
        <v>331</v>
      </c>
      <c r="D1976" s="27" t="s">
        <v>1933</v>
      </c>
      <c r="E1976" s="27" t="s">
        <v>11130</v>
      </c>
      <c r="F1976" s="27" t="s">
        <v>5349</v>
      </c>
      <c r="G1976" s="27" t="s">
        <v>6702</v>
      </c>
      <c r="H1976" s="27" t="s">
        <v>6688</v>
      </c>
      <c r="I1976" s="29">
        <v>0</v>
      </c>
      <c r="J1976" s="27" t="s">
        <v>6520</v>
      </c>
      <c r="K1976" s="27" t="s">
        <v>11357</v>
      </c>
      <c r="L1976" s="27" t="s">
        <v>2505</v>
      </c>
      <c r="M1976" s="30" t="s">
        <v>6531</v>
      </c>
      <c r="N1976" s="27" t="s">
        <v>6703</v>
      </c>
      <c r="O1976" s="23">
        <v>0</v>
      </c>
      <c r="P1976" s="23">
        <v>0</v>
      </c>
      <c r="Q1976" s="23">
        <v>0</v>
      </c>
      <c r="R1976" s="24">
        <v>0</v>
      </c>
      <c r="S1976" s="25">
        <v>0</v>
      </c>
      <c r="T1976" s="32"/>
      <c r="U1976" s="22" t="str">
        <f>IFERROR(VLOOKUP(B1976,[1]Planilha1!$A$1:$B$34,2,FALSE),"Liberado")</f>
        <v>Liberado</v>
      </c>
      <c r="V1976" s="31"/>
      <c r="W1976" s="31"/>
      <c r="X1976" s="31"/>
      <c r="Y1976" s="31"/>
      <c r="Z1976" s="31"/>
      <c r="AA1976" s="31"/>
      <c r="AB1976" s="31"/>
      <c r="AC1976" s="31"/>
      <c r="AD1976" s="31"/>
      <c r="AE1976" s="31"/>
      <c r="AF1976" s="31"/>
      <c r="AG1976" s="31"/>
      <c r="AH1976" s="31"/>
      <c r="AI1976" s="31"/>
      <c r="AJ1976" s="31"/>
      <c r="AK1976" s="31"/>
      <c r="AL1976" s="31"/>
      <c r="AM1976" s="31"/>
      <c r="AN1976" s="31"/>
      <c r="AO1976" s="31"/>
      <c r="AP1976" s="31"/>
      <c r="AQ1976" s="31"/>
      <c r="AR1976" s="31"/>
      <c r="AS1976" s="31"/>
      <c r="AT1976" s="31"/>
      <c r="AU1976" s="31"/>
      <c r="AV1976" s="31"/>
      <c r="AW1976" s="31"/>
      <c r="AX1976" s="31"/>
      <c r="AY1976" s="31"/>
      <c r="AZ1976" s="31"/>
      <c r="BA1976" s="31"/>
    </row>
    <row r="1977" spans="1:53" s="21" customFormat="1" ht="20.100000000000001" customHeight="1" x14ac:dyDescent="0.2">
      <c r="A1977" s="27" t="s">
        <v>142</v>
      </c>
      <c r="B1977" s="28" t="s">
        <v>292</v>
      </c>
      <c r="C1977" s="27" t="s">
        <v>325</v>
      </c>
      <c r="D1977" s="27" t="s">
        <v>1933</v>
      </c>
      <c r="E1977" s="27" t="s">
        <v>11130</v>
      </c>
      <c r="F1977" s="27" t="s">
        <v>5349</v>
      </c>
      <c r="G1977" s="27" t="s">
        <v>6704</v>
      </c>
      <c r="H1977" s="27" t="s">
        <v>6688</v>
      </c>
      <c r="I1977" s="29">
        <v>0</v>
      </c>
      <c r="J1977" s="27" t="s">
        <v>6520</v>
      </c>
      <c r="K1977" s="27" t="s">
        <v>11357</v>
      </c>
      <c r="L1977" s="27" t="s">
        <v>2505</v>
      </c>
      <c r="M1977" s="30" t="s">
        <v>6531</v>
      </c>
      <c r="N1977" s="27" t="s">
        <v>6703</v>
      </c>
      <c r="O1977" s="23">
        <v>0</v>
      </c>
      <c r="P1977" s="23">
        <v>0</v>
      </c>
      <c r="Q1977" s="23">
        <v>0</v>
      </c>
      <c r="R1977" s="24">
        <v>0</v>
      </c>
      <c r="S1977" s="25">
        <v>0</v>
      </c>
      <c r="T1977" s="32"/>
      <c r="U1977" s="22" t="str">
        <f>IFERROR(VLOOKUP(B1977,[1]Planilha1!$A$1:$B$34,2,FALSE),"Liberado")</f>
        <v>Liberado</v>
      </c>
      <c r="V1977" s="31"/>
      <c r="W1977" s="31"/>
      <c r="X1977" s="31"/>
      <c r="Y1977" s="31"/>
      <c r="Z1977" s="31"/>
      <c r="AA1977" s="31"/>
      <c r="AB1977" s="31"/>
      <c r="AC1977" s="31"/>
      <c r="AD1977" s="31"/>
      <c r="AE1977" s="31"/>
      <c r="AF1977" s="31"/>
      <c r="AG1977" s="31"/>
      <c r="AH1977" s="31"/>
      <c r="AI1977" s="31"/>
      <c r="AJ1977" s="31"/>
      <c r="AK1977" s="31"/>
      <c r="AL1977" s="31"/>
      <c r="AM1977" s="31"/>
      <c r="AN1977" s="31"/>
      <c r="AO1977" s="31"/>
      <c r="AP1977" s="31"/>
      <c r="AQ1977" s="31"/>
      <c r="AR1977" s="31"/>
      <c r="AS1977" s="31"/>
      <c r="AT1977" s="31"/>
      <c r="AU1977" s="31"/>
      <c r="AV1977" s="31"/>
      <c r="AW1977" s="31"/>
      <c r="AX1977" s="31"/>
      <c r="AY1977" s="31"/>
      <c r="AZ1977" s="31"/>
      <c r="BA1977" s="31"/>
    </row>
    <row r="1978" spans="1:53" s="21" customFormat="1" ht="20.100000000000001" customHeight="1" x14ac:dyDescent="0.2">
      <c r="A1978" s="27" t="s">
        <v>142</v>
      </c>
      <c r="B1978" s="28" t="s">
        <v>292</v>
      </c>
      <c r="C1978" s="27" t="s">
        <v>466</v>
      </c>
      <c r="D1978" s="27" t="s">
        <v>1933</v>
      </c>
      <c r="E1978" s="27" t="s">
        <v>11130</v>
      </c>
      <c r="F1978" s="27" t="s">
        <v>5349</v>
      </c>
      <c r="G1978" s="27" t="s">
        <v>6705</v>
      </c>
      <c r="H1978" s="27" t="s">
        <v>6688</v>
      </c>
      <c r="I1978" s="29">
        <v>0</v>
      </c>
      <c r="J1978" s="27" t="s">
        <v>6520</v>
      </c>
      <c r="K1978" s="27" t="s">
        <v>11357</v>
      </c>
      <c r="L1978" s="27" t="s">
        <v>2505</v>
      </c>
      <c r="M1978" s="30" t="s">
        <v>6531</v>
      </c>
      <c r="N1978" s="27" t="s">
        <v>6703</v>
      </c>
      <c r="O1978" s="23">
        <v>0</v>
      </c>
      <c r="P1978" s="23">
        <v>0</v>
      </c>
      <c r="Q1978" s="23">
        <v>0</v>
      </c>
      <c r="R1978" s="24">
        <v>0</v>
      </c>
      <c r="S1978" s="25">
        <v>0</v>
      </c>
      <c r="T1978" s="32"/>
      <c r="U1978" s="22" t="str">
        <f>IFERROR(VLOOKUP(B1978,[1]Planilha1!$A$1:$B$34,2,FALSE),"Liberado")</f>
        <v>Liberado</v>
      </c>
      <c r="V1978" s="31"/>
      <c r="W1978" s="31"/>
      <c r="X1978" s="31"/>
      <c r="Y1978" s="31"/>
      <c r="Z1978" s="31"/>
      <c r="AA1978" s="31"/>
      <c r="AB1978" s="31"/>
      <c r="AC1978" s="31"/>
      <c r="AD1978" s="31"/>
      <c r="AE1978" s="31"/>
      <c r="AF1978" s="31"/>
      <c r="AG1978" s="31"/>
      <c r="AH1978" s="31"/>
      <c r="AI1978" s="31"/>
      <c r="AJ1978" s="31"/>
      <c r="AK1978" s="31"/>
      <c r="AL1978" s="31"/>
      <c r="AM1978" s="31"/>
      <c r="AN1978" s="31"/>
      <c r="AO1978" s="31"/>
      <c r="AP1978" s="31"/>
      <c r="AQ1978" s="31"/>
      <c r="AR1978" s="31"/>
      <c r="AS1978" s="31"/>
      <c r="AT1978" s="31"/>
      <c r="AU1978" s="31"/>
      <c r="AV1978" s="31"/>
      <c r="AW1978" s="31"/>
      <c r="AX1978" s="31"/>
      <c r="AY1978" s="31"/>
      <c r="AZ1978" s="31"/>
      <c r="BA1978" s="31"/>
    </row>
    <row r="1979" spans="1:53" s="21" customFormat="1" ht="20.100000000000001" customHeight="1" x14ac:dyDescent="0.2">
      <c r="A1979" s="27" t="s">
        <v>142</v>
      </c>
      <c r="B1979" s="28" t="s">
        <v>292</v>
      </c>
      <c r="C1979" s="27" t="s">
        <v>602</v>
      </c>
      <c r="D1979" s="27" t="s">
        <v>1933</v>
      </c>
      <c r="E1979" s="27" t="s">
        <v>11130</v>
      </c>
      <c r="F1979" s="27" t="s">
        <v>5349</v>
      </c>
      <c r="G1979" s="27" t="s">
        <v>6905</v>
      </c>
      <c r="H1979" s="27" t="s">
        <v>6688</v>
      </c>
      <c r="I1979" s="29">
        <v>0</v>
      </c>
      <c r="J1979" s="27" t="s">
        <v>6520</v>
      </c>
      <c r="K1979" s="27" t="s">
        <v>11357</v>
      </c>
      <c r="L1979" s="27" t="s">
        <v>2930</v>
      </c>
      <c r="M1979" s="30" t="s">
        <v>6531</v>
      </c>
      <c r="N1979" s="27" t="s">
        <v>7864</v>
      </c>
      <c r="O1979" s="23">
        <v>0</v>
      </c>
      <c r="P1979" s="23">
        <v>0</v>
      </c>
      <c r="Q1979" s="23">
        <v>0</v>
      </c>
      <c r="R1979" s="24">
        <v>0</v>
      </c>
      <c r="S1979" s="25">
        <v>0</v>
      </c>
      <c r="T1979" s="32"/>
      <c r="U1979" s="22" t="str">
        <f>IFERROR(VLOOKUP(B1979,[1]Planilha1!$A$1:$B$34,2,FALSE),"Liberado")</f>
        <v>Liberado</v>
      </c>
      <c r="V1979" s="31"/>
      <c r="W1979" s="31"/>
      <c r="X1979" s="31"/>
      <c r="Y1979" s="31"/>
      <c r="Z1979" s="31"/>
      <c r="AA1979" s="31"/>
      <c r="AB1979" s="31"/>
      <c r="AC1979" s="31"/>
      <c r="AD1979" s="31"/>
      <c r="AE1979" s="31"/>
      <c r="AF1979" s="31"/>
      <c r="AG1979" s="31"/>
      <c r="AH1979" s="31"/>
      <c r="AI1979" s="31"/>
      <c r="AJ1979" s="31"/>
      <c r="AK1979" s="31"/>
      <c r="AL1979" s="31"/>
      <c r="AM1979" s="31"/>
      <c r="AN1979" s="31"/>
      <c r="AO1979" s="31"/>
      <c r="AP1979" s="31"/>
      <c r="AQ1979" s="31"/>
      <c r="AR1979" s="31"/>
      <c r="AS1979" s="31"/>
      <c r="AT1979" s="31"/>
      <c r="AU1979" s="31"/>
      <c r="AV1979" s="31"/>
      <c r="AW1979" s="31"/>
      <c r="AX1979" s="31"/>
      <c r="AY1979" s="31"/>
      <c r="AZ1979" s="31"/>
      <c r="BA1979" s="31"/>
    </row>
    <row r="1980" spans="1:53" s="21" customFormat="1" ht="20.100000000000001" customHeight="1" x14ac:dyDescent="0.2">
      <c r="A1980" s="27" t="s">
        <v>142</v>
      </c>
      <c r="B1980" s="28" t="s">
        <v>292</v>
      </c>
      <c r="C1980" s="27" t="s">
        <v>534</v>
      </c>
      <c r="D1980" s="27" t="s">
        <v>1933</v>
      </c>
      <c r="E1980" s="27" t="s">
        <v>11130</v>
      </c>
      <c r="F1980" s="27" t="s">
        <v>5349</v>
      </c>
      <c r="G1980" s="27" t="s">
        <v>6907</v>
      </c>
      <c r="H1980" s="27" t="s">
        <v>6729</v>
      </c>
      <c r="I1980" s="29">
        <v>0</v>
      </c>
      <c r="J1980" s="27" t="s">
        <v>6520</v>
      </c>
      <c r="K1980" s="27" t="s">
        <v>11357</v>
      </c>
      <c r="L1980" s="27" t="s">
        <v>6794</v>
      </c>
      <c r="M1980" s="30" t="s">
        <v>6531</v>
      </c>
      <c r="N1980" s="27" t="s">
        <v>6732</v>
      </c>
      <c r="O1980" s="23">
        <v>0</v>
      </c>
      <c r="P1980" s="23">
        <v>0</v>
      </c>
      <c r="Q1980" s="23">
        <v>0</v>
      </c>
      <c r="R1980" s="24">
        <v>0</v>
      </c>
      <c r="S1980" s="25">
        <v>0</v>
      </c>
      <c r="T1980" s="32"/>
      <c r="U1980" s="22" t="str">
        <f>IFERROR(VLOOKUP(B1980,[1]Planilha1!$A$1:$B$34,2,FALSE),"Liberado")</f>
        <v>Liberado</v>
      </c>
      <c r="V1980" s="31"/>
      <c r="W1980" s="31"/>
      <c r="X1980" s="31"/>
      <c r="Y1980" s="31"/>
      <c r="Z1980" s="31"/>
      <c r="AA1980" s="31"/>
      <c r="AB1980" s="31"/>
      <c r="AC1980" s="31"/>
      <c r="AD1980" s="31"/>
      <c r="AE1980" s="31"/>
      <c r="AF1980" s="31"/>
      <c r="AG1980" s="31"/>
      <c r="AH1980" s="31"/>
      <c r="AI1980" s="31"/>
      <c r="AJ1980" s="31"/>
      <c r="AK1980" s="31"/>
      <c r="AL1980" s="31"/>
      <c r="AM1980" s="31"/>
      <c r="AN1980" s="31"/>
      <c r="AO1980" s="31"/>
      <c r="AP1980" s="31"/>
      <c r="AQ1980" s="31"/>
      <c r="AR1980" s="31"/>
      <c r="AS1980" s="31"/>
      <c r="AT1980" s="31"/>
      <c r="AU1980" s="31"/>
      <c r="AV1980" s="31"/>
      <c r="AW1980" s="31"/>
      <c r="AX1980" s="31"/>
      <c r="AY1980" s="31"/>
      <c r="AZ1980" s="31"/>
      <c r="BA1980" s="31"/>
    </row>
    <row r="1981" spans="1:53" s="21" customFormat="1" ht="20.100000000000001" customHeight="1" x14ac:dyDescent="0.2">
      <c r="A1981" s="27" t="s">
        <v>142</v>
      </c>
      <c r="B1981" s="28" t="s">
        <v>292</v>
      </c>
      <c r="C1981" s="27" t="s">
        <v>323</v>
      </c>
      <c r="D1981" s="27" t="s">
        <v>1933</v>
      </c>
      <c r="E1981" s="27" t="s">
        <v>11130</v>
      </c>
      <c r="F1981" s="27" t="s">
        <v>5349</v>
      </c>
      <c r="G1981" s="27" t="s">
        <v>6910</v>
      </c>
      <c r="H1981" s="27" t="s">
        <v>6729</v>
      </c>
      <c r="I1981" s="29">
        <v>0</v>
      </c>
      <c r="J1981" s="27" t="s">
        <v>6520</v>
      </c>
      <c r="K1981" s="27" t="s">
        <v>11357</v>
      </c>
      <c r="L1981" s="27" t="s">
        <v>2930</v>
      </c>
      <c r="M1981" s="30" t="s">
        <v>6531</v>
      </c>
      <c r="N1981" s="27" t="s">
        <v>6885</v>
      </c>
      <c r="O1981" s="23">
        <v>0</v>
      </c>
      <c r="P1981" s="23">
        <v>0</v>
      </c>
      <c r="Q1981" s="23">
        <v>0</v>
      </c>
      <c r="R1981" s="24">
        <v>0</v>
      </c>
      <c r="S1981" s="25">
        <v>0</v>
      </c>
      <c r="T1981" s="32"/>
      <c r="U1981" s="22" t="str">
        <f>IFERROR(VLOOKUP(B1981,[1]Planilha1!$A$1:$B$34,2,FALSE),"Liberado")</f>
        <v>Liberado</v>
      </c>
      <c r="V1981" s="31"/>
      <c r="W1981" s="31"/>
      <c r="X1981" s="31"/>
      <c r="Y1981" s="31"/>
      <c r="Z1981" s="31"/>
      <c r="AA1981" s="31"/>
      <c r="AB1981" s="31"/>
      <c r="AC1981" s="31"/>
      <c r="AD1981" s="31"/>
      <c r="AE1981" s="31"/>
      <c r="AF1981" s="31"/>
      <c r="AG1981" s="31"/>
      <c r="AH1981" s="31"/>
      <c r="AI1981" s="31"/>
      <c r="AJ1981" s="31"/>
      <c r="AK1981" s="31"/>
      <c r="AL1981" s="31"/>
      <c r="AM1981" s="31"/>
      <c r="AN1981" s="31"/>
      <c r="AO1981" s="31"/>
      <c r="AP1981" s="31"/>
      <c r="AQ1981" s="31"/>
      <c r="AR1981" s="31"/>
      <c r="AS1981" s="31"/>
      <c r="AT1981" s="31"/>
      <c r="AU1981" s="31"/>
      <c r="AV1981" s="31"/>
      <c r="AW1981" s="31"/>
      <c r="AX1981" s="31"/>
      <c r="AY1981" s="31"/>
      <c r="AZ1981" s="31"/>
      <c r="BA1981" s="31"/>
    </row>
    <row r="1982" spans="1:53" s="21" customFormat="1" ht="20.100000000000001" customHeight="1" x14ac:dyDescent="0.2">
      <c r="A1982" s="27" t="s">
        <v>142</v>
      </c>
      <c r="B1982" s="28" t="s">
        <v>292</v>
      </c>
      <c r="C1982" s="27" t="s">
        <v>602</v>
      </c>
      <c r="D1982" s="27" t="s">
        <v>1933</v>
      </c>
      <c r="E1982" s="27" t="s">
        <v>11130</v>
      </c>
      <c r="F1982" s="27" t="s">
        <v>5349</v>
      </c>
      <c r="G1982" s="27" t="s">
        <v>6912</v>
      </c>
      <c r="H1982" s="27" t="s">
        <v>6688</v>
      </c>
      <c r="I1982" s="29">
        <v>0</v>
      </c>
      <c r="J1982" s="27" t="s">
        <v>6520</v>
      </c>
      <c r="K1982" s="27" t="s">
        <v>11357</v>
      </c>
      <c r="L1982" s="27" t="s">
        <v>2930</v>
      </c>
      <c r="M1982" s="30" t="s">
        <v>6531</v>
      </c>
      <c r="N1982" s="27" t="s">
        <v>7864</v>
      </c>
      <c r="O1982" s="23">
        <v>0</v>
      </c>
      <c r="P1982" s="23">
        <v>0</v>
      </c>
      <c r="Q1982" s="23">
        <v>0</v>
      </c>
      <c r="R1982" s="24">
        <v>0</v>
      </c>
      <c r="S1982" s="25">
        <v>0</v>
      </c>
      <c r="T1982" s="32"/>
      <c r="U1982" s="22" t="str">
        <f>IFERROR(VLOOKUP(B1982,[1]Planilha1!$A$1:$B$34,2,FALSE),"Liberado")</f>
        <v>Liberado</v>
      </c>
      <c r="V1982" s="31"/>
      <c r="W1982" s="31"/>
      <c r="X1982" s="31"/>
      <c r="Y1982" s="31"/>
      <c r="Z1982" s="31"/>
      <c r="AA1982" s="31"/>
      <c r="AB1982" s="31"/>
      <c r="AC1982" s="31"/>
      <c r="AD1982" s="31"/>
      <c r="AE1982" s="31"/>
      <c r="AF1982" s="31"/>
      <c r="AG1982" s="31"/>
      <c r="AH1982" s="31"/>
      <c r="AI1982" s="31"/>
      <c r="AJ1982" s="31"/>
      <c r="AK1982" s="31"/>
      <c r="AL1982" s="31"/>
      <c r="AM1982" s="31"/>
      <c r="AN1982" s="31"/>
      <c r="AO1982" s="31"/>
      <c r="AP1982" s="31"/>
      <c r="AQ1982" s="31"/>
      <c r="AR1982" s="31"/>
      <c r="AS1982" s="31"/>
      <c r="AT1982" s="31"/>
      <c r="AU1982" s="31"/>
      <c r="AV1982" s="31"/>
      <c r="AW1982" s="31"/>
      <c r="AX1982" s="31"/>
      <c r="AY1982" s="31"/>
      <c r="AZ1982" s="31"/>
      <c r="BA1982" s="31"/>
    </row>
    <row r="1983" spans="1:53" s="21" customFormat="1" ht="20.100000000000001" customHeight="1" x14ac:dyDescent="0.2">
      <c r="A1983" s="27" t="s">
        <v>142</v>
      </c>
      <c r="B1983" s="28" t="s">
        <v>292</v>
      </c>
      <c r="C1983" s="27" t="s">
        <v>331</v>
      </c>
      <c r="D1983" s="27" t="s">
        <v>1933</v>
      </c>
      <c r="E1983" s="27" t="s">
        <v>11130</v>
      </c>
      <c r="F1983" s="27" t="s">
        <v>5349</v>
      </c>
      <c r="G1983" s="27" t="s">
        <v>6915</v>
      </c>
      <c r="H1983" s="27" t="s">
        <v>6688</v>
      </c>
      <c r="I1983" s="29">
        <v>0</v>
      </c>
      <c r="J1983" s="27" t="s">
        <v>6520</v>
      </c>
      <c r="K1983" s="27" t="s">
        <v>11357</v>
      </c>
      <c r="L1983" s="27" t="s">
        <v>2930</v>
      </c>
      <c r="M1983" s="30" t="s">
        <v>6531</v>
      </c>
      <c r="N1983" s="27" t="s">
        <v>7864</v>
      </c>
      <c r="O1983" s="23">
        <v>0</v>
      </c>
      <c r="P1983" s="23">
        <v>0</v>
      </c>
      <c r="Q1983" s="23">
        <v>0</v>
      </c>
      <c r="R1983" s="24">
        <v>0</v>
      </c>
      <c r="S1983" s="25">
        <v>0</v>
      </c>
      <c r="T1983" s="32"/>
      <c r="U1983" s="22" t="str">
        <f>IFERROR(VLOOKUP(B1983,[1]Planilha1!$A$1:$B$34,2,FALSE),"Liberado")</f>
        <v>Liberado</v>
      </c>
      <c r="V1983" s="31"/>
      <c r="W1983" s="31"/>
      <c r="X1983" s="31"/>
      <c r="Y1983" s="31"/>
      <c r="Z1983" s="31"/>
      <c r="AA1983" s="31"/>
      <c r="AB1983" s="31"/>
      <c r="AC1983" s="31"/>
      <c r="AD1983" s="31"/>
      <c r="AE1983" s="31"/>
      <c r="AF1983" s="31"/>
      <c r="AG1983" s="31"/>
      <c r="AH1983" s="31"/>
      <c r="AI1983" s="31"/>
      <c r="AJ1983" s="31"/>
      <c r="AK1983" s="31"/>
      <c r="AL1983" s="31"/>
      <c r="AM1983" s="31"/>
      <c r="AN1983" s="31"/>
      <c r="AO1983" s="31"/>
      <c r="AP1983" s="31"/>
      <c r="AQ1983" s="31"/>
      <c r="AR1983" s="31"/>
      <c r="AS1983" s="31"/>
      <c r="AT1983" s="31"/>
      <c r="AU1983" s="31"/>
      <c r="AV1983" s="31"/>
      <c r="AW1983" s="31"/>
      <c r="AX1983" s="31"/>
      <c r="AY1983" s="31"/>
      <c r="AZ1983" s="31"/>
      <c r="BA1983" s="31"/>
    </row>
    <row r="1984" spans="1:53" s="21" customFormat="1" ht="20.100000000000001" customHeight="1" x14ac:dyDescent="0.2">
      <c r="A1984" s="27" t="s">
        <v>142</v>
      </c>
      <c r="B1984" s="28" t="s">
        <v>292</v>
      </c>
      <c r="C1984" s="27" t="s">
        <v>411</v>
      </c>
      <c r="D1984" s="27" t="s">
        <v>1933</v>
      </c>
      <c r="E1984" s="27" t="s">
        <v>11130</v>
      </c>
      <c r="F1984" s="27" t="s">
        <v>5349</v>
      </c>
      <c r="G1984" s="27" t="s">
        <v>6917</v>
      </c>
      <c r="H1984" s="27" t="s">
        <v>6729</v>
      </c>
      <c r="I1984" s="29">
        <v>0</v>
      </c>
      <c r="J1984" s="27" t="s">
        <v>6520</v>
      </c>
      <c r="K1984" s="27" t="s">
        <v>11357</v>
      </c>
      <c r="L1984" s="27" t="s">
        <v>2930</v>
      </c>
      <c r="M1984" s="30" t="s">
        <v>6531</v>
      </c>
      <c r="N1984" s="27" t="s">
        <v>7864</v>
      </c>
      <c r="O1984" s="23">
        <v>0</v>
      </c>
      <c r="P1984" s="23">
        <v>0</v>
      </c>
      <c r="Q1984" s="23">
        <v>0</v>
      </c>
      <c r="R1984" s="24">
        <v>0</v>
      </c>
      <c r="S1984" s="25">
        <v>0</v>
      </c>
      <c r="T1984" s="32"/>
      <c r="U1984" s="22" t="str">
        <f>IFERROR(VLOOKUP(B1984,[1]Planilha1!$A$1:$B$34,2,FALSE),"Liberado")</f>
        <v>Liberado</v>
      </c>
      <c r="V1984" s="31"/>
      <c r="W1984" s="31"/>
      <c r="X1984" s="31"/>
      <c r="Y1984" s="31"/>
      <c r="Z1984" s="31"/>
      <c r="AA1984" s="31"/>
      <c r="AB1984" s="31"/>
      <c r="AC1984" s="31"/>
      <c r="AD1984" s="31"/>
      <c r="AE1984" s="31"/>
      <c r="AF1984" s="31"/>
      <c r="AG1984" s="31"/>
      <c r="AH1984" s="31"/>
      <c r="AI1984" s="31"/>
      <c r="AJ1984" s="31"/>
      <c r="AK1984" s="31"/>
      <c r="AL1984" s="31"/>
      <c r="AM1984" s="31"/>
      <c r="AN1984" s="31"/>
      <c r="AO1984" s="31"/>
      <c r="AP1984" s="31"/>
      <c r="AQ1984" s="31"/>
      <c r="AR1984" s="31"/>
      <c r="AS1984" s="31"/>
      <c r="AT1984" s="31"/>
      <c r="AU1984" s="31"/>
      <c r="AV1984" s="31"/>
      <c r="AW1984" s="31"/>
      <c r="AX1984" s="31"/>
      <c r="AY1984" s="31"/>
      <c r="AZ1984" s="31"/>
      <c r="BA1984" s="31"/>
    </row>
    <row r="1985" spans="1:53" s="21" customFormat="1" ht="20.100000000000001" customHeight="1" x14ac:dyDescent="0.2">
      <c r="A1985" s="27" t="s">
        <v>142</v>
      </c>
      <c r="B1985" s="28" t="s">
        <v>292</v>
      </c>
      <c r="C1985" s="27" t="s">
        <v>427</v>
      </c>
      <c r="D1985" s="27" t="s">
        <v>1933</v>
      </c>
      <c r="E1985" s="27" t="s">
        <v>11130</v>
      </c>
      <c r="F1985" s="27" t="s">
        <v>5349</v>
      </c>
      <c r="G1985" s="27" t="s">
        <v>6918</v>
      </c>
      <c r="H1985" s="27" t="s">
        <v>6729</v>
      </c>
      <c r="I1985" s="29">
        <v>0</v>
      </c>
      <c r="J1985" s="27" t="s">
        <v>6520</v>
      </c>
      <c r="K1985" s="27" t="s">
        <v>11357</v>
      </c>
      <c r="L1985" s="27" t="s">
        <v>2930</v>
      </c>
      <c r="M1985" s="30" t="s">
        <v>6531</v>
      </c>
      <c r="N1985" s="27" t="s">
        <v>7864</v>
      </c>
      <c r="O1985" s="23">
        <v>0</v>
      </c>
      <c r="P1985" s="23">
        <v>0</v>
      </c>
      <c r="Q1985" s="23">
        <v>0</v>
      </c>
      <c r="R1985" s="24">
        <v>0</v>
      </c>
      <c r="S1985" s="25">
        <v>0</v>
      </c>
      <c r="T1985" s="32"/>
      <c r="U1985" s="22" t="str">
        <f>IFERROR(VLOOKUP(B1985,[1]Planilha1!$A$1:$B$34,2,FALSE),"Liberado")</f>
        <v>Liberado</v>
      </c>
      <c r="V1985" s="31"/>
      <c r="W1985" s="31"/>
      <c r="X1985" s="31"/>
      <c r="Y1985" s="31"/>
      <c r="Z1985" s="31"/>
      <c r="AA1985" s="31"/>
      <c r="AB1985" s="31"/>
      <c r="AC1985" s="31"/>
      <c r="AD1985" s="31"/>
      <c r="AE1985" s="31"/>
      <c r="AF1985" s="31"/>
      <c r="AG1985" s="31"/>
      <c r="AH1985" s="31"/>
      <c r="AI1985" s="31"/>
      <c r="AJ1985" s="31"/>
      <c r="AK1985" s="31"/>
      <c r="AL1985" s="31"/>
      <c r="AM1985" s="31"/>
      <c r="AN1985" s="31"/>
      <c r="AO1985" s="31"/>
      <c r="AP1985" s="31"/>
      <c r="AQ1985" s="31"/>
      <c r="AR1985" s="31"/>
      <c r="AS1985" s="31"/>
      <c r="AT1985" s="31"/>
      <c r="AU1985" s="31"/>
      <c r="AV1985" s="31"/>
      <c r="AW1985" s="31"/>
      <c r="AX1985" s="31"/>
      <c r="AY1985" s="31"/>
      <c r="AZ1985" s="31"/>
      <c r="BA1985" s="31"/>
    </row>
    <row r="1986" spans="1:53" s="21" customFormat="1" ht="20.100000000000001" customHeight="1" x14ac:dyDescent="0.2">
      <c r="A1986" s="27" t="s">
        <v>142</v>
      </c>
      <c r="B1986" s="28" t="s">
        <v>292</v>
      </c>
      <c r="C1986" s="27" t="s">
        <v>602</v>
      </c>
      <c r="D1986" s="27" t="s">
        <v>1933</v>
      </c>
      <c r="E1986" s="27" t="s">
        <v>11130</v>
      </c>
      <c r="F1986" s="27" t="s">
        <v>5349</v>
      </c>
      <c r="G1986" s="27" t="s">
        <v>6920</v>
      </c>
      <c r="H1986" s="27" t="s">
        <v>6688</v>
      </c>
      <c r="I1986" s="29">
        <v>0</v>
      </c>
      <c r="J1986" s="27" t="s">
        <v>6520</v>
      </c>
      <c r="K1986" s="27" t="s">
        <v>11357</v>
      </c>
      <c r="L1986" s="27" t="s">
        <v>2930</v>
      </c>
      <c r="M1986" s="30" t="s">
        <v>6531</v>
      </c>
      <c r="N1986" s="27" t="s">
        <v>7864</v>
      </c>
      <c r="O1986" s="23">
        <v>0</v>
      </c>
      <c r="P1986" s="23">
        <v>0</v>
      </c>
      <c r="Q1986" s="23">
        <v>0</v>
      </c>
      <c r="R1986" s="24">
        <v>0</v>
      </c>
      <c r="S1986" s="25">
        <v>0</v>
      </c>
      <c r="T1986" s="32"/>
      <c r="U1986" s="22" t="str">
        <f>IFERROR(VLOOKUP(B1986,[1]Planilha1!$A$1:$B$34,2,FALSE),"Liberado")</f>
        <v>Liberado</v>
      </c>
      <c r="V1986" s="31"/>
      <c r="W1986" s="31"/>
      <c r="X1986" s="31"/>
      <c r="Y1986" s="31"/>
      <c r="Z1986" s="31"/>
      <c r="AA1986" s="31"/>
      <c r="AB1986" s="31"/>
      <c r="AC1986" s="31"/>
      <c r="AD1986" s="31"/>
      <c r="AE1986" s="31"/>
      <c r="AF1986" s="31"/>
      <c r="AG1986" s="31"/>
      <c r="AH1986" s="31"/>
      <c r="AI1986" s="31"/>
      <c r="AJ1986" s="31"/>
      <c r="AK1986" s="31"/>
      <c r="AL1986" s="31"/>
      <c r="AM1986" s="31"/>
      <c r="AN1986" s="31"/>
      <c r="AO1986" s="31"/>
      <c r="AP1986" s="31"/>
      <c r="AQ1986" s="31"/>
      <c r="AR1986" s="31"/>
      <c r="AS1986" s="31"/>
      <c r="AT1986" s="31"/>
      <c r="AU1986" s="31"/>
      <c r="AV1986" s="31"/>
      <c r="AW1986" s="31"/>
      <c r="AX1986" s="31"/>
      <c r="AY1986" s="31"/>
      <c r="AZ1986" s="31"/>
      <c r="BA1986" s="31"/>
    </row>
    <row r="1987" spans="1:53" s="21" customFormat="1" ht="20.100000000000001" customHeight="1" x14ac:dyDescent="0.2">
      <c r="A1987" s="27" t="s">
        <v>142</v>
      </c>
      <c r="B1987" s="28" t="s">
        <v>292</v>
      </c>
      <c r="C1987" s="27" t="s">
        <v>534</v>
      </c>
      <c r="D1987" s="27" t="s">
        <v>1933</v>
      </c>
      <c r="E1987" s="27" t="s">
        <v>11130</v>
      </c>
      <c r="F1987" s="27" t="s">
        <v>5349</v>
      </c>
      <c r="G1987" s="27" t="s">
        <v>6960</v>
      </c>
      <c r="H1987" s="27" t="s">
        <v>6688</v>
      </c>
      <c r="I1987" s="29">
        <v>0</v>
      </c>
      <c r="J1987" s="27" t="s">
        <v>6520</v>
      </c>
      <c r="K1987" s="27" t="s">
        <v>11357</v>
      </c>
      <c r="L1987" s="27" t="s">
        <v>2930</v>
      </c>
      <c r="M1987" s="30" t="s">
        <v>6531</v>
      </c>
      <c r="N1987" s="27" t="s">
        <v>7864</v>
      </c>
      <c r="O1987" s="23">
        <v>0</v>
      </c>
      <c r="P1987" s="23">
        <v>0</v>
      </c>
      <c r="Q1987" s="23">
        <v>0</v>
      </c>
      <c r="R1987" s="24">
        <v>0</v>
      </c>
      <c r="S1987" s="25">
        <v>0</v>
      </c>
      <c r="T1987" s="32"/>
      <c r="U1987" s="22" t="str">
        <f>IFERROR(VLOOKUP(B1987,[1]Planilha1!$A$1:$B$34,2,FALSE),"Liberado")</f>
        <v>Liberado</v>
      </c>
      <c r="V1987" s="31"/>
      <c r="W1987" s="31"/>
      <c r="X1987" s="31"/>
      <c r="Y1987" s="31"/>
      <c r="Z1987" s="31"/>
      <c r="AA1987" s="31"/>
      <c r="AB1987" s="31"/>
      <c r="AC1987" s="31"/>
      <c r="AD1987" s="31"/>
      <c r="AE1987" s="31"/>
      <c r="AF1987" s="31"/>
      <c r="AG1987" s="31"/>
      <c r="AH1987" s="31"/>
      <c r="AI1987" s="31"/>
      <c r="AJ1987" s="31"/>
      <c r="AK1987" s="31"/>
      <c r="AL1987" s="31"/>
      <c r="AM1987" s="31"/>
      <c r="AN1987" s="31"/>
      <c r="AO1987" s="31"/>
      <c r="AP1987" s="31"/>
      <c r="AQ1987" s="31"/>
      <c r="AR1987" s="31"/>
      <c r="AS1987" s="31"/>
      <c r="AT1987" s="31"/>
      <c r="AU1987" s="31"/>
      <c r="AV1987" s="31"/>
      <c r="AW1987" s="31"/>
      <c r="AX1987" s="31"/>
      <c r="AY1987" s="31"/>
      <c r="AZ1987" s="31"/>
      <c r="BA1987" s="31"/>
    </row>
    <row r="1988" spans="1:53" s="21" customFormat="1" ht="20.100000000000001" customHeight="1" x14ac:dyDescent="0.2">
      <c r="A1988" s="27" t="s">
        <v>142</v>
      </c>
      <c r="B1988" s="28" t="s">
        <v>292</v>
      </c>
      <c r="C1988" s="27" t="s">
        <v>534</v>
      </c>
      <c r="D1988" s="27" t="s">
        <v>1933</v>
      </c>
      <c r="E1988" s="27" t="s">
        <v>11130</v>
      </c>
      <c r="F1988" s="27" t="s">
        <v>5349</v>
      </c>
      <c r="G1988" s="27" t="s">
        <v>6903</v>
      </c>
      <c r="H1988" s="27" t="s">
        <v>6688</v>
      </c>
      <c r="I1988" s="29">
        <v>0</v>
      </c>
      <c r="J1988" s="27" t="s">
        <v>6520</v>
      </c>
      <c r="K1988" s="27" t="s">
        <v>11357</v>
      </c>
      <c r="L1988" s="27" t="s">
        <v>6794</v>
      </c>
      <c r="M1988" s="30" t="s">
        <v>6531</v>
      </c>
      <c r="N1988" s="27" t="s">
        <v>6732</v>
      </c>
      <c r="O1988" s="23">
        <v>0</v>
      </c>
      <c r="P1988" s="23">
        <v>0</v>
      </c>
      <c r="Q1988" s="23">
        <v>0</v>
      </c>
      <c r="R1988" s="24">
        <v>0</v>
      </c>
      <c r="S1988" s="25">
        <v>0</v>
      </c>
      <c r="T1988" s="32"/>
      <c r="U1988" s="22" t="str">
        <f>IFERROR(VLOOKUP(B1988,[1]Planilha1!$A$1:$B$34,2,FALSE),"Liberado")</f>
        <v>Liberado</v>
      </c>
      <c r="V1988" s="31"/>
      <c r="W1988" s="31"/>
      <c r="X1988" s="31"/>
      <c r="Y1988" s="31"/>
      <c r="Z1988" s="31"/>
      <c r="AA1988" s="31"/>
      <c r="AB1988" s="31"/>
      <c r="AC1988" s="31"/>
      <c r="AD1988" s="31"/>
      <c r="AE1988" s="31"/>
      <c r="AF1988" s="31"/>
      <c r="AG1988" s="31"/>
      <c r="AH1988" s="31"/>
      <c r="AI1988" s="31"/>
      <c r="AJ1988" s="31"/>
      <c r="AK1988" s="31"/>
      <c r="AL1988" s="31"/>
      <c r="AM1988" s="31"/>
      <c r="AN1988" s="31"/>
      <c r="AO1988" s="31"/>
      <c r="AP1988" s="31"/>
      <c r="AQ1988" s="31"/>
      <c r="AR1988" s="31"/>
      <c r="AS1988" s="31"/>
      <c r="AT1988" s="31"/>
      <c r="AU1988" s="31"/>
      <c r="AV1988" s="31"/>
      <c r="AW1988" s="31"/>
      <c r="AX1988" s="31"/>
      <c r="AY1988" s="31"/>
      <c r="AZ1988" s="31"/>
      <c r="BA1988" s="31"/>
    </row>
    <row r="1989" spans="1:53" s="21" customFormat="1" ht="20.100000000000001" customHeight="1" x14ac:dyDescent="0.2">
      <c r="A1989" s="27" t="s">
        <v>142</v>
      </c>
      <c r="B1989" s="28" t="s">
        <v>292</v>
      </c>
      <c r="C1989" s="27" t="s">
        <v>574</v>
      </c>
      <c r="D1989" s="27" t="s">
        <v>1988</v>
      </c>
      <c r="E1989" s="27" t="s">
        <v>7</v>
      </c>
      <c r="F1989" s="27" t="s">
        <v>6507</v>
      </c>
      <c r="G1989" s="27" t="s">
        <v>6987</v>
      </c>
      <c r="H1989" s="27" t="s">
        <v>6988</v>
      </c>
      <c r="I1989" s="29">
        <v>32000</v>
      </c>
      <c r="J1989" s="27" t="s">
        <v>6520</v>
      </c>
      <c r="K1989" s="27" t="s">
        <v>11697</v>
      </c>
      <c r="L1989" s="27" t="s">
        <v>11479</v>
      </c>
      <c r="M1989" s="30" t="s">
        <v>6531</v>
      </c>
      <c r="N1989" s="27" t="s">
        <v>6989</v>
      </c>
      <c r="O1989" s="23">
        <v>43594.45</v>
      </c>
      <c r="P1989" s="23">
        <v>0</v>
      </c>
      <c r="Q1989" s="23">
        <v>0</v>
      </c>
      <c r="R1989" s="24">
        <v>9600</v>
      </c>
      <c r="S1989" s="25">
        <v>0</v>
      </c>
      <c r="T1989" s="32"/>
      <c r="U1989" s="22" t="str">
        <f>IFERROR(VLOOKUP(B1989,[1]Planilha1!$A$1:$B$34,2,FALSE),"Liberado")</f>
        <v>Liberado</v>
      </c>
      <c r="V1989" s="31"/>
      <c r="W1989" s="31"/>
      <c r="X1989" s="31"/>
      <c r="Y1989" s="31"/>
      <c r="Z1989" s="31"/>
      <c r="AA1989" s="31"/>
      <c r="AB1989" s="31"/>
      <c r="AC1989" s="31"/>
      <c r="AD1989" s="31"/>
      <c r="AE1989" s="31"/>
      <c r="AF1989" s="31"/>
      <c r="AG1989" s="31"/>
      <c r="AH1989" s="31"/>
      <c r="AI1989" s="31"/>
      <c r="AJ1989" s="31"/>
      <c r="AK1989" s="31"/>
      <c r="AL1989" s="31"/>
      <c r="AM1989" s="31"/>
      <c r="AN1989" s="31"/>
      <c r="AO1989" s="31"/>
      <c r="AP1989" s="31"/>
      <c r="AQ1989" s="31"/>
      <c r="AR1989" s="31"/>
      <c r="AS1989" s="31"/>
      <c r="AT1989" s="31"/>
      <c r="AU1989" s="31"/>
      <c r="AV1989" s="31"/>
      <c r="AW1989" s="31"/>
      <c r="AX1989" s="31"/>
      <c r="AY1989" s="31"/>
      <c r="AZ1989" s="31"/>
      <c r="BA1989" s="31"/>
    </row>
    <row r="1990" spans="1:53" s="21" customFormat="1" ht="20.100000000000001" customHeight="1" x14ac:dyDescent="0.2">
      <c r="A1990" s="40" t="s">
        <v>224</v>
      </c>
      <c r="B1990" s="41" t="s">
        <v>292</v>
      </c>
      <c r="C1990" s="14">
        <v>1</v>
      </c>
      <c r="D1990" s="40" t="s">
        <v>2234</v>
      </c>
      <c r="E1990" s="42" t="s">
        <v>2220</v>
      </c>
      <c r="F1990" s="43" t="s">
        <v>7389</v>
      </c>
      <c r="G1990" s="36" t="s">
        <v>7529</v>
      </c>
      <c r="H1990" s="40" t="s">
        <v>2234</v>
      </c>
      <c r="I1990" s="44">
        <v>1596654.48</v>
      </c>
      <c r="J1990" s="40" t="s">
        <v>7530</v>
      </c>
      <c r="K1990" s="40" t="s">
        <v>7531</v>
      </c>
      <c r="L1990" s="40" t="s">
        <v>7532</v>
      </c>
      <c r="M1990" s="42" t="s">
        <v>40</v>
      </c>
      <c r="N1990" s="40" t="s">
        <v>7403</v>
      </c>
      <c r="O1990" s="23">
        <v>0</v>
      </c>
      <c r="P1990" s="23">
        <v>0</v>
      </c>
      <c r="Q1990" s="23">
        <v>1596654.48</v>
      </c>
      <c r="R1990" s="24">
        <v>0</v>
      </c>
      <c r="S1990" s="25">
        <v>0</v>
      </c>
      <c r="T1990" s="32"/>
      <c r="U1990" s="22" t="str">
        <f>IFERROR(VLOOKUP(B1990,[1]Planilha1!$A$1:$B$34,2,FALSE),"Liberado")</f>
        <v>Liberado</v>
      </c>
      <c r="V1990" s="45"/>
      <c r="W1990" s="45"/>
      <c r="X1990" s="45"/>
      <c r="Y1990" s="45"/>
      <c r="Z1990" s="45"/>
      <c r="AA1990" s="45"/>
      <c r="AB1990" s="45"/>
      <c r="AC1990" s="45"/>
      <c r="AD1990" s="45"/>
      <c r="AE1990" s="45"/>
      <c r="AF1990" s="45"/>
      <c r="AG1990" s="45"/>
      <c r="AH1990" s="45"/>
      <c r="AI1990" s="45"/>
      <c r="AJ1990" s="45"/>
      <c r="AK1990" s="45"/>
      <c r="AL1990" s="45"/>
      <c r="AM1990" s="45"/>
      <c r="AN1990" s="45"/>
      <c r="AO1990" s="45"/>
      <c r="AP1990" s="45"/>
      <c r="AQ1990" s="45"/>
      <c r="AR1990" s="45"/>
      <c r="AS1990" s="45"/>
      <c r="AT1990" s="45"/>
      <c r="AU1990" s="45"/>
      <c r="AV1990" s="45"/>
      <c r="AW1990" s="45"/>
      <c r="AX1990" s="45"/>
      <c r="AY1990" s="45"/>
      <c r="AZ1990" s="45"/>
      <c r="BA1990" s="45"/>
    </row>
    <row r="1991" spans="1:53" s="21" customFormat="1" ht="20.100000000000001" customHeight="1" x14ac:dyDescent="0.2">
      <c r="A1991" s="12" t="s">
        <v>8086</v>
      </c>
      <c r="B1991" s="18" t="s">
        <v>265</v>
      </c>
      <c r="C1991" s="12" t="s">
        <v>381</v>
      </c>
      <c r="D1991" s="12" t="s">
        <v>391</v>
      </c>
      <c r="E1991" s="19" t="s">
        <v>5</v>
      </c>
      <c r="F1991" s="19" t="s">
        <v>2434</v>
      </c>
      <c r="G1991" s="19" t="s">
        <v>2523</v>
      </c>
      <c r="H1991" s="12" t="s">
        <v>2524</v>
      </c>
      <c r="I1991" s="20">
        <v>10000</v>
      </c>
      <c r="J1991" s="12" t="s">
        <v>2264</v>
      </c>
      <c r="K1991" s="12" t="s">
        <v>2525</v>
      </c>
      <c r="L1991" s="12" t="s">
        <v>7881</v>
      </c>
      <c r="M1991" s="12"/>
      <c r="N1991" s="12" t="s">
        <v>8087</v>
      </c>
      <c r="O1991" s="20">
        <v>0</v>
      </c>
      <c r="P1991" s="20">
        <v>0</v>
      </c>
      <c r="Q1991" s="20">
        <v>0</v>
      </c>
      <c r="R1991" s="20">
        <v>0</v>
      </c>
      <c r="S1991" s="20">
        <v>672</v>
      </c>
      <c r="U1991" s="22" t="str">
        <f>IFERROR(VLOOKUP(B1991,[1]Planilha1!$A$1:$B$34,2,FALSE),"Liberado")</f>
        <v>Liberado</v>
      </c>
    </row>
    <row r="1992" spans="1:53" s="21" customFormat="1" ht="20.100000000000001" customHeight="1" x14ac:dyDescent="0.2">
      <c r="A1992" s="12" t="s">
        <v>8086</v>
      </c>
      <c r="B1992" s="18" t="s">
        <v>265</v>
      </c>
      <c r="C1992" s="12" t="s">
        <v>318</v>
      </c>
      <c r="D1992" s="12" t="s">
        <v>8270</v>
      </c>
      <c r="E1992" s="19" t="s">
        <v>5</v>
      </c>
      <c r="F1992" s="19" t="s">
        <v>2308</v>
      </c>
      <c r="G1992" s="19" t="s">
        <v>8271</v>
      </c>
      <c r="H1992" s="12" t="s">
        <v>3392</v>
      </c>
      <c r="I1992" s="20">
        <v>16000</v>
      </c>
      <c r="J1992" s="12" t="s">
        <v>2264</v>
      </c>
      <c r="K1992" s="12" t="s">
        <v>8272</v>
      </c>
      <c r="L1992" s="12" t="s">
        <v>8027</v>
      </c>
      <c r="M1992" s="12" t="s">
        <v>8058</v>
      </c>
      <c r="N1992" s="12" t="s">
        <v>2438</v>
      </c>
      <c r="O1992" s="20">
        <v>0</v>
      </c>
      <c r="P1992" s="20">
        <v>16000</v>
      </c>
      <c r="Q1992" s="20">
        <v>0</v>
      </c>
      <c r="R1992" s="20">
        <v>0</v>
      </c>
      <c r="S1992" s="20">
        <v>128</v>
      </c>
      <c r="U1992" s="22" t="str">
        <f>IFERROR(VLOOKUP(B1992,[1]Planilha1!$A$1:$B$34,2,FALSE),"Liberado")</f>
        <v>Liberado</v>
      </c>
    </row>
    <row r="1993" spans="1:53" s="21" customFormat="1" ht="20.100000000000001" customHeight="1" x14ac:dyDescent="0.2">
      <c r="A1993" s="12" t="s">
        <v>8086</v>
      </c>
      <c r="B1993" s="18" t="s">
        <v>265</v>
      </c>
      <c r="C1993" s="12" t="s">
        <v>534</v>
      </c>
      <c r="D1993" s="12" t="s">
        <v>539</v>
      </c>
      <c r="E1993" s="19" t="s">
        <v>5</v>
      </c>
      <c r="F1993" s="19" t="s">
        <v>2324</v>
      </c>
      <c r="G1993" s="19" t="s">
        <v>3031</v>
      </c>
      <c r="H1993" s="12" t="s">
        <v>3032</v>
      </c>
      <c r="I1993" s="20">
        <v>422.94</v>
      </c>
      <c r="J1993" s="12" t="s">
        <v>2264</v>
      </c>
      <c r="K1993" s="12" t="s">
        <v>3033</v>
      </c>
      <c r="L1993" s="12" t="s">
        <v>2249</v>
      </c>
      <c r="M1993" s="12"/>
      <c r="N1993" s="12" t="s">
        <v>2321</v>
      </c>
      <c r="O1993" s="20">
        <v>0</v>
      </c>
      <c r="P1993" s="20">
        <v>5000</v>
      </c>
      <c r="Q1993" s="20">
        <v>0</v>
      </c>
      <c r="R1993" s="20">
        <v>0</v>
      </c>
      <c r="S1993" s="20">
        <v>800</v>
      </c>
      <c r="U1993" s="22" t="str">
        <f>IFERROR(VLOOKUP(B1993,[1]Planilha1!$A$1:$B$34,2,FALSE),"Liberado")</f>
        <v>Liberado</v>
      </c>
    </row>
    <row r="1994" spans="1:53" s="21" customFormat="1" ht="20.100000000000001" customHeight="1" x14ac:dyDescent="0.2">
      <c r="A1994" s="12" t="s">
        <v>8086</v>
      </c>
      <c r="B1994" s="18" t="s">
        <v>265</v>
      </c>
      <c r="C1994" s="12" t="s">
        <v>534</v>
      </c>
      <c r="D1994" s="12" t="s">
        <v>540</v>
      </c>
      <c r="E1994" s="19" t="s">
        <v>5</v>
      </c>
      <c r="F1994" s="19" t="s">
        <v>2355</v>
      </c>
      <c r="G1994" s="19" t="s">
        <v>3034</v>
      </c>
      <c r="H1994" s="12" t="s">
        <v>2551</v>
      </c>
      <c r="I1994" s="20">
        <v>12000</v>
      </c>
      <c r="J1994" s="12" t="s">
        <v>2325</v>
      </c>
      <c r="K1994" s="12" t="s">
        <v>3035</v>
      </c>
      <c r="L1994" s="12" t="s">
        <v>2249</v>
      </c>
      <c r="M1994" s="12"/>
      <c r="N1994" s="12" t="s">
        <v>7927</v>
      </c>
      <c r="O1994" s="20">
        <v>0</v>
      </c>
      <c r="P1994" s="20">
        <v>10000</v>
      </c>
      <c r="Q1994" s="20">
        <v>0</v>
      </c>
      <c r="R1994" s="20">
        <v>0</v>
      </c>
      <c r="S1994" s="20">
        <v>1480</v>
      </c>
      <c r="U1994" s="22" t="str">
        <f>IFERROR(VLOOKUP(B1994,[1]Planilha1!$A$1:$B$34,2,FALSE),"Liberado")</f>
        <v>Liberado</v>
      </c>
    </row>
    <row r="1995" spans="1:53" s="21" customFormat="1" ht="20.100000000000001" customHeight="1" x14ac:dyDescent="0.2">
      <c r="A1995" s="12" t="s">
        <v>8086</v>
      </c>
      <c r="B1995" s="18" t="s">
        <v>265</v>
      </c>
      <c r="C1995" s="12" t="s">
        <v>534</v>
      </c>
      <c r="D1995" s="12" t="s">
        <v>547</v>
      </c>
      <c r="E1995" s="19" t="s">
        <v>5</v>
      </c>
      <c r="F1995" s="19" t="s">
        <v>2255</v>
      </c>
      <c r="G1995" s="19" t="s">
        <v>3059</v>
      </c>
      <c r="H1995" s="12" t="s">
        <v>3060</v>
      </c>
      <c r="I1995" s="20">
        <v>50000</v>
      </c>
      <c r="J1995" s="12" t="s">
        <v>2247</v>
      </c>
      <c r="K1995" s="12" t="s">
        <v>3061</v>
      </c>
      <c r="L1995" s="12" t="s">
        <v>2334</v>
      </c>
      <c r="M1995" s="12"/>
      <c r="N1995" s="12" t="s">
        <v>2323</v>
      </c>
      <c r="O1995" s="20">
        <v>0</v>
      </c>
      <c r="P1995" s="20">
        <v>15000</v>
      </c>
      <c r="Q1995" s="20">
        <v>0</v>
      </c>
      <c r="R1995" s="20">
        <v>0</v>
      </c>
      <c r="S1995" s="20">
        <v>920</v>
      </c>
      <c r="U1995" s="22" t="str">
        <f>IFERROR(VLOOKUP(B1995,[1]Planilha1!$A$1:$B$34,2,FALSE),"Liberado")</f>
        <v>Liberado</v>
      </c>
    </row>
    <row r="1996" spans="1:53" s="21" customFormat="1" ht="20.100000000000001" customHeight="1" x14ac:dyDescent="0.2">
      <c r="A1996" s="12" t="s">
        <v>8086</v>
      </c>
      <c r="B1996" s="18" t="s">
        <v>265</v>
      </c>
      <c r="C1996" s="12" t="s">
        <v>534</v>
      </c>
      <c r="D1996" s="12" t="s">
        <v>548</v>
      </c>
      <c r="E1996" s="19" t="s">
        <v>5</v>
      </c>
      <c r="F1996" s="19" t="s">
        <v>2273</v>
      </c>
      <c r="G1996" s="19" t="s">
        <v>3062</v>
      </c>
      <c r="H1996" s="12" t="s">
        <v>3063</v>
      </c>
      <c r="I1996" s="20">
        <v>15000</v>
      </c>
      <c r="J1996" s="12" t="s">
        <v>2264</v>
      </c>
      <c r="K1996" s="12" t="s">
        <v>3064</v>
      </c>
      <c r="L1996" s="12" t="s">
        <v>3196</v>
      </c>
      <c r="M1996" s="12"/>
      <c r="N1996" s="12" t="s">
        <v>3065</v>
      </c>
      <c r="O1996" s="20">
        <v>0</v>
      </c>
      <c r="P1996" s="20">
        <v>5000</v>
      </c>
      <c r="Q1996" s="20">
        <v>0</v>
      </c>
      <c r="R1996" s="20">
        <v>0</v>
      </c>
      <c r="S1996" s="20">
        <v>672</v>
      </c>
      <c r="U1996" s="22" t="str">
        <f>IFERROR(VLOOKUP(B1996,[1]Planilha1!$A$1:$B$34,2,FALSE),"Liberado")</f>
        <v>Liberado</v>
      </c>
    </row>
    <row r="1997" spans="1:53" s="21" customFormat="1" ht="20.100000000000001" customHeight="1" x14ac:dyDescent="0.2">
      <c r="A1997" s="12" t="s">
        <v>8086</v>
      </c>
      <c r="B1997" s="18" t="s">
        <v>265</v>
      </c>
      <c r="C1997" s="12" t="s">
        <v>602</v>
      </c>
      <c r="D1997" s="12" t="s">
        <v>630</v>
      </c>
      <c r="E1997" s="19" t="s">
        <v>5</v>
      </c>
      <c r="F1997" s="19" t="s">
        <v>2273</v>
      </c>
      <c r="G1997" s="19" t="s">
        <v>3322</v>
      </c>
      <c r="H1997" s="12" t="s">
        <v>2464</v>
      </c>
      <c r="I1997" s="20">
        <v>20000</v>
      </c>
      <c r="J1997" s="12" t="s">
        <v>2264</v>
      </c>
      <c r="K1997" s="12" t="s">
        <v>3323</v>
      </c>
      <c r="L1997" s="12" t="s">
        <v>2334</v>
      </c>
      <c r="M1997" s="12"/>
      <c r="N1997" s="12" t="s">
        <v>3170</v>
      </c>
      <c r="O1997" s="20">
        <v>5000</v>
      </c>
      <c r="P1997" s="20">
        <v>0</v>
      </c>
      <c r="Q1997" s="20">
        <v>0</v>
      </c>
      <c r="R1997" s="20">
        <v>0</v>
      </c>
      <c r="S1997" s="20">
        <v>448</v>
      </c>
      <c r="U1997" s="22" t="str">
        <f>IFERROR(VLOOKUP(B1997,[1]Planilha1!$A$1:$B$34,2,FALSE),"Liberado")</f>
        <v>Liberado</v>
      </c>
    </row>
    <row r="1998" spans="1:53" s="21" customFormat="1" ht="20.100000000000001" customHeight="1" x14ac:dyDescent="0.2">
      <c r="A1998" s="12" t="s">
        <v>8086</v>
      </c>
      <c r="B1998" s="18" t="s">
        <v>265</v>
      </c>
      <c r="C1998" s="12" t="s">
        <v>649</v>
      </c>
      <c r="D1998" s="12" t="s">
        <v>654</v>
      </c>
      <c r="E1998" s="19" t="s">
        <v>5</v>
      </c>
      <c r="F1998" s="19" t="s">
        <v>2519</v>
      </c>
      <c r="G1998" s="19" t="s">
        <v>3391</v>
      </c>
      <c r="H1998" s="12" t="s">
        <v>3392</v>
      </c>
      <c r="I1998" s="20">
        <v>800</v>
      </c>
      <c r="J1998" s="12" t="s">
        <v>2264</v>
      </c>
      <c r="K1998" s="12" t="s">
        <v>3393</v>
      </c>
      <c r="L1998" s="12" t="s">
        <v>2334</v>
      </c>
      <c r="M1998" s="12"/>
      <c r="N1998" s="12" t="s">
        <v>8453</v>
      </c>
      <c r="O1998" s="20">
        <v>2000</v>
      </c>
      <c r="P1998" s="20">
        <v>0</v>
      </c>
      <c r="Q1998" s="20">
        <v>0</v>
      </c>
      <c r="R1998" s="20">
        <v>0</v>
      </c>
      <c r="S1998" s="20">
        <v>800</v>
      </c>
      <c r="U1998" s="22" t="str">
        <f>IFERROR(VLOOKUP(B1998,[1]Planilha1!$A$1:$B$34,2,FALSE),"Liberado")</f>
        <v>Liberado</v>
      </c>
    </row>
    <row r="1999" spans="1:53" s="21" customFormat="1" ht="20.100000000000001" customHeight="1" x14ac:dyDescent="0.2">
      <c r="A1999" s="12" t="s">
        <v>8086</v>
      </c>
      <c r="B1999" s="18" t="s">
        <v>265</v>
      </c>
      <c r="C1999" s="12" t="s">
        <v>649</v>
      </c>
      <c r="D1999" s="12" t="s">
        <v>8454</v>
      </c>
      <c r="E1999" s="19" t="s">
        <v>5</v>
      </c>
      <c r="F1999" s="19" t="s">
        <v>2273</v>
      </c>
      <c r="G1999" s="19" t="s">
        <v>8455</v>
      </c>
      <c r="H1999" s="12" t="s">
        <v>3392</v>
      </c>
      <c r="I1999" s="20">
        <v>1000</v>
      </c>
      <c r="J1999" s="12" t="s">
        <v>2264</v>
      </c>
      <c r="K1999" s="12" t="s">
        <v>7818</v>
      </c>
      <c r="L1999" s="12" t="s">
        <v>7961</v>
      </c>
      <c r="M1999" s="12" t="s">
        <v>8456</v>
      </c>
      <c r="N1999" s="12" t="s">
        <v>2438</v>
      </c>
      <c r="O1999" s="20">
        <v>0</v>
      </c>
      <c r="P1999" s="20">
        <v>8000</v>
      </c>
      <c r="Q1999" s="20">
        <v>0</v>
      </c>
      <c r="R1999" s="20">
        <v>0</v>
      </c>
      <c r="S1999" s="20">
        <v>0</v>
      </c>
      <c r="U1999" s="22" t="str">
        <f>IFERROR(VLOOKUP(B1999,[1]Planilha1!$A$1:$B$34,2,FALSE),"Liberado")</f>
        <v>Liberado</v>
      </c>
    </row>
    <row r="2000" spans="1:53" s="21" customFormat="1" ht="20.100000000000001" customHeight="1" x14ac:dyDescent="0.2">
      <c r="A2000" s="12" t="s">
        <v>8086</v>
      </c>
      <c r="B2000" s="18" t="s">
        <v>265</v>
      </c>
      <c r="C2000" s="12" t="s">
        <v>649</v>
      </c>
      <c r="D2000" s="12" t="s">
        <v>8457</v>
      </c>
      <c r="E2000" s="19" t="s">
        <v>5</v>
      </c>
      <c r="F2000" s="19" t="s">
        <v>2244</v>
      </c>
      <c r="G2000" s="19" t="s">
        <v>8458</v>
      </c>
      <c r="H2000" s="12" t="s">
        <v>8459</v>
      </c>
      <c r="I2000" s="20">
        <v>25000</v>
      </c>
      <c r="J2000" s="12" t="s">
        <v>2264</v>
      </c>
      <c r="K2000" s="12" t="s">
        <v>3216</v>
      </c>
      <c r="L2000" s="12" t="s">
        <v>2288</v>
      </c>
      <c r="M2000" s="12" t="s">
        <v>8460</v>
      </c>
      <c r="N2000" s="12" t="s">
        <v>3216</v>
      </c>
      <c r="O2000" s="20">
        <v>0</v>
      </c>
      <c r="P2000" s="20">
        <v>0</v>
      </c>
      <c r="Q2000" s="20">
        <v>0</v>
      </c>
      <c r="R2000" s="20">
        <v>0</v>
      </c>
      <c r="S2000" s="20">
        <v>0</v>
      </c>
      <c r="U2000" s="22" t="str">
        <f>IFERROR(VLOOKUP(B2000,[1]Planilha1!$A$1:$B$34,2,FALSE),"Liberado")</f>
        <v>Liberado</v>
      </c>
    </row>
    <row r="2001" spans="1:21" s="21" customFormat="1" ht="20.100000000000001" customHeight="1" x14ac:dyDescent="0.2">
      <c r="A2001" s="12" t="s">
        <v>8086</v>
      </c>
      <c r="B2001" s="18" t="s">
        <v>265</v>
      </c>
      <c r="C2001" s="12" t="s">
        <v>674</v>
      </c>
      <c r="D2001" s="12" t="s">
        <v>8491</v>
      </c>
      <c r="E2001" s="19" t="s">
        <v>5</v>
      </c>
      <c r="F2001" s="19" t="s">
        <v>2273</v>
      </c>
      <c r="G2001" s="19" t="s">
        <v>8492</v>
      </c>
      <c r="H2001" s="12" t="s">
        <v>8493</v>
      </c>
      <c r="I2001" s="20">
        <v>10000</v>
      </c>
      <c r="J2001" s="12" t="s">
        <v>2264</v>
      </c>
      <c r="K2001" s="12" t="s">
        <v>8494</v>
      </c>
      <c r="L2001" s="12" t="s">
        <v>2249</v>
      </c>
      <c r="M2001" s="12"/>
      <c r="N2001" s="12" t="s">
        <v>2321</v>
      </c>
      <c r="O2001" s="20">
        <v>0</v>
      </c>
      <c r="P2001" s="20">
        <v>8000</v>
      </c>
      <c r="Q2001" s="20">
        <v>0</v>
      </c>
      <c r="R2001" s="20">
        <v>0</v>
      </c>
      <c r="S2001" s="20">
        <v>128</v>
      </c>
      <c r="U2001" s="22" t="str">
        <f>IFERROR(VLOOKUP(B2001,[1]Planilha1!$A$1:$B$34,2,FALSE),"Liberado")</f>
        <v>Liberado</v>
      </c>
    </row>
    <row r="2002" spans="1:21" s="21" customFormat="1" ht="20.100000000000001" customHeight="1" x14ac:dyDescent="0.2">
      <c r="A2002" s="12" t="s">
        <v>8086</v>
      </c>
      <c r="B2002" s="18" t="s">
        <v>265</v>
      </c>
      <c r="C2002" s="12" t="s">
        <v>325</v>
      </c>
      <c r="D2002" s="12" t="s">
        <v>681</v>
      </c>
      <c r="E2002" s="19" t="s">
        <v>5</v>
      </c>
      <c r="F2002" s="19" t="s">
        <v>2244</v>
      </c>
      <c r="G2002" s="19" t="s">
        <v>3471</v>
      </c>
      <c r="H2002" s="12" t="s">
        <v>3472</v>
      </c>
      <c r="I2002" s="20">
        <v>785.92</v>
      </c>
      <c r="J2002" s="12" t="s">
        <v>2264</v>
      </c>
      <c r="K2002" s="12" t="s">
        <v>3473</v>
      </c>
      <c r="L2002" s="12" t="s">
        <v>2249</v>
      </c>
      <c r="M2002" s="12"/>
      <c r="N2002" s="12" t="s">
        <v>3474</v>
      </c>
      <c r="O2002" s="20">
        <v>0</v>
      </c>
      <c r="P2002" s="20">
        <v>12705.84</v>
      </c>
      <c r="Q2002" s="20">
        <v>0</v>
      </c>
      <c r="R2002" s="20">
        <v>0</v>
      </c>
      <c r="S2002" s="20">
        <v>1962.49</v>
      </c>
      <c r="U2002" s="22" t="str">
        <f>IFERROR(VLOOKUP(B2002,[1]Planilha1!$A$1:$B$34,2,FALSE),"Liberado")</f>
        <v>Liberado</v>
      </c>
    </row>
    <row r="2003" spans="1:21" s="21" customFormat="1" ht="20.100000000000001" customHeight="1" x14ac:dyDescent="0.2">
      <c r="A2003" s="12" t="s">
        <v>8086</v>
      </c>
      <c r="B2003" s="18" t="s">
        <v>265</v>
      </c>
      <c r="C2003" s="12" t="s">
        <v>325</v>
      </c>
      <c r="D2003" s="12" t="s">
        <v>685</v>
      </c>
      <c r="E2003" s="19" t="s">
        <v>5</v>
      </c>
      <c r="F2003" s="19" t="s">
        <v>2355</v>
      </c>
      <c r="G2003" s="19" t="s">
        <v>3484</v>
      </c>
      <c r="H2003" s="12" t="s">
        <v>3485</v>
      </c>
      <c r="I2003" s="20">
        <v>50000</v>
      </c>
      <c r="J2003" s="12" t="s">
        <v>2258</v>
      </c>
      <c r="K2003" s="12" t="s">
        <v>3486</v>
      </c>
      <c r="L2003" s="12" t="s">
        <v>7926</v>
      </c>
      <c r="M2003" s="12"/>
      <c r="N2003" s="12" t="s">
        <v>8499</v>
      </c>
      <c r="O2003" s="20">
        <v>6000</v>
      </c>
      <c r="P2003" s="20">
        <v>0</v>
      </c>
      <c r="Q2003" s="20">
        <v>0</v>
      </c>
      <c r="R2003" s="20">
        <v>0</v>
      </c>
      <c r="S2003" s="20">
        <v>680</v>
      </c>
      <c r="U2003" s="22" t="str">
        <f>IFERROR(VLOOKUP(B2003,[1]Planilha1!$A$1:$B$34,2,FALSE),"Liberado")</f>
        <v>Liberado</v>
      </c>
    </row>
    <row r="2004" spans="1:21" s="21" customFormat="1" ht="20.100000000000001" customHeight="1" x14ac:dyDescent="0.2">
      <c r="A2004" s="12" t="s">
        <v>8086</v>
      </c>
      <c r="B2004" s="18" t="s">
        <v>265</v>
      </c>
      <c r="C2004" s="12" t="s">
        <v>325</v>
      </c>
      <c r="D2004" s="12" t="s">
        <v>687</v>
      </c>
      <c r="E2004" s="19" t="s">
        <v>5</v>
      </c>
      <c r="F2004" s="19" t="s">
        <v>2273</v>
      </c>
      <c r="G2004" s="19" t="s">
        <v>3491</v>
      </c>
      <c r="H2004" s="12" t="s">
        <v>3487</v>
      </c>
      <c r="I2004" s="20">
        <v>30000</v>
      </c>
      <c r="J2004" s="12" t="s">
        <v>2264</v>
      </c>
      <c r="K2004" s="12" t="s">
        <v>3492</v>
      </c>
      <c r="L2004" s="12" t="s">
        <v>3435</v>
      </c>
      <c r="M2004" s="12" t="s">
        <v>8498</v>
      </c>
      <c r="N2004" s="12" t="s">
        <v>2438</v>
      </c>
      <c r="O2004" s="20">
        <v>0</v>
      </c>
      <c r="P2004" s="20">
        <v>30000</v>
      </c>
      <c r="Q2004" s="20">
        <v>0</v>
      </c>
      <c r="R2004" s="20">
        <v>0</v>
      </c>
      <c r="S2004" s="20">
        <v>352</v>
      </c>
      <c r="U2004" s="22" t="str">
        <f>IFERROR(VLOOKUP(B2004,[1]Planilha1!$A$1:$B$34,2,FALSE),"Liberado")</f>
        <v>Liberado</v>
      </c>
    </row>
    <row r="2005" spans="1:21" s="21" customFormat="1" ht="20.100000000000001" customHeight="1" x14ac:dyDescent="0.2">
      <c r="A2005" s="12" t="s">
        <v>8086</v>
      </c>
      <c r="B2005" s="18" t="s">
        <v>265</v>
      </c>
      <c r="C2005" s="12" t="s">
        <v>325</v>
      </c>
      <c r="D2005" s="12" t="s">
        <v>688</v>
      </c>
      <c r="E2005" s="19" t="s">
        <v>5</v>
      </c>
      <c r="F2005" s="19" t="s">
        <v>2273</v>
      </c>
      <c r="G2005" s="19" t="s">
        <v>3493</v>
      </c>
      <c r="H2005" s="12" t="s">
        <v>3487</v>
      </c>
      <c r="I2005" s="20">
        <v>37000</v>
      </c>
      <c r="J2005" s="12" t="s">
        <v>2264</v>
      </c>
      <c r="K2005" s="12" t="s">
        <v>3494</v>
      </c>
      <c r="L2005" s="12" t="s">
        <v>2288</v>
      </c>
      <c r="M2005" s="12" t="s">
        <v>8504</v>
      </c>
      <c r="N2005" s="12" t="s">
        <v>2595</v>
      </c>
      <c r="O2005" s="20">
        <v>0</v>
      </c>
      <c r="P2005" s="20">
        <v>8000</v>
      </c>
      <c r="Q2005" s="20">
        <v>0</v>
      </c>
      <c r="R2005" s="20">
        <v>0</v>
      </c>
      <c r="S2005" s="20">
        <v>192</v>
      </c>
      <c r="U2005" s="22" t="str">
        <f>IFERROR(VLOOKUP(B2005,[1]Planilha1!$A$1:$B$34,2,FALSE),"Liberado")</f>
        <v>Liberado</v>
      </c>
    </row>
    <row r="2006" spans="1:21" s="21" customFormat="1" ht="20.100000000000001" customHeight="1" x14ac:dyDescent="0.2">
      <c r="A2006" s="12" t="s">
        <v>8086</v>
      </c>
      <c r="B2006" s="18" t="s">
        <v>265</v>
      </c>
      <c r="C2006" s="12" t="s">
        <v>696</v>
      </c>
      <c r="D2006" s="12" t="s">
        <v>8516</v>
      </c>
      <c r="E2006" s="19" t="s">
        <v>5</v>
      </c>
      <c r="F2006" s="19" t="s">
        <v>2244</v>
      </c>
      <c r="G2006" s="19" t="s">
        <v>8517</v>
      </c>
      <c r="H2006" s="12" t="s">
        <v>8518</v>
      </c>
      <c r="I2006" s="20">
        <v>6920.32</v>
      </c>
      <c r="J2006" s="12" t="s">
        <v>2270</v>
      </c>
      <c r="K2006" s="12" t="s">
        <v>8519</v>
      </c>
      <c r="L2006" s="12" t="s">
        <v>3000</v>
      </c>
      <c r="M2006" s="12"/>
      <c r="N2006" s="12" t="s">
        <v>5298</v>
      </c>
      <c r="O2006" s="20">
        <v>0</v>
      </c>
      <c r="P2006" s="20">
        <v>5000</v>
      </c>
      <c r="Q2006" s="20">
        <v>0</v>
      </c>
      <c r="R2006" s="20">
        <v>0</v>
      </c>
      <c r="S2006" s="20">
        <v>160</v>
      </c>
      <c r="U2006" s="22" t="str">
        <f>IFERROR(VLOOKUP(B2006,[1]Planilha1!$A$1:$B$34,2,FALSE),"Liberado")</f>
        <v>Liberado</v>
      </c>
    </row>
    <row r="2007" spans="1:21" s="21" customFormat="1" ht="20.100000000000001" customHeight="1" x14ac:dyDescent="0.2">
      <c r="A2007" s="12" t="s">
        <v>8086</v>
      </c>
      <c r="B2007" s="18" t="s">
        <v>265</v>
      </c>
      <c r="C2007" s="12">
        <v>1</v>
      </c>
      <c r="D2007" s="12" t="s">
        <v>8639</v>
      </c>
      <c r="E2007" s="19" t="s">
        <v>5</v>
      </c>
      <c r="F2007" s="19" t="s">
        <v>2273</v>
      </c>
      <c r="G2007" s="19" t="s">
        <v>8640</v>
      </c>
      <c r="H2007" s="12" t="s">
        <v>2874</v>
      </c>
      <c r="I2007" s="20">
        <v>15000</v>
      </c>
      <c r="J2007" s="12" t="s">
        <v>2264</v>
      </c>
      <c r="K2007" s="12" t="s">
        <v>3216</v>
      </c>
      <c r="L2007" s="12" t="s">
        <v>2288</v>
      </c>
      <c r="M2007" s="12" t="s">
        <v>8641</v>
      </c>
      <c r="N2007" s="12" t="s">
        <v>3216</v>
      </c>
      <c r="O2007" s="20">
        <v>0</v>
      </c>
      <c r="P2007" s="20">
        <v>0</v>
      </c>
      <c r="Q2007" s="20">
        <v>0</v>
      </c>
      <c r="R2007" s="20">
        <v>0</v>
      </c>
      <c r="S2007" s="20">
        <v>0</v>
      </c>
      <c r="U2007" s="22" t="str">
        <f>IFERROR(VLOOKUP(B2007,[1]Planilha1!$A$1:$B$34,2,FALSE),"Liberado")</f>
        <v>Liberado</v>
      </c>
    </row>
    <row r="2008" spans="1:21" s="21" customFormat="1" ht="20.100000000000001" customHeight="1" x14ac:dyDescent="0.2">
      <c r="A2008" s="12" t="s">
        <v>8086</v>
      </c>
      <c r="B2008" s="18" t="s">
        <v>265</v>
      </c>
      <c r="C2008" s="12" t="s">
        <v>331</v>
      </c>
      <c r="D2008" s="12" t="s">
        <v>1394</v>
      </c>
      <c r="E2008" s="19" t="s">
        <v>5</v>
      </c>
      <c r="F2008" s="19" t="s">
        <v>2273</v>
      </c>
      <c r="G2008" s="19" t="s">
        <v>5331</v>
      </c>
      <c r="H2008" s="12" t="s">
        <v>2464</v>
      </c>
      <c r="I2008" s="20">
        <v>35200</v>
      </c>
      <c r="J2008" s="12" t="s">
        <v>2264</v>
      </c>
      <c r="K2008" s="12" t="s">
        <v>5332</v>
      </c>
      <c r="L2008" s="12" t="s">
        <v>2249</v>
      </c>
      <c r="M2008" s="12"/>
      <c r="N2008" s="12" t="s">
        <v>5333</v>
      </c>
      <c r="O2008" s="23">
        <v>0</v>
      </c>
      <c r="P2008" s="23">
        <v>10000</v>
      </c>
      <c r="Q2008" s="23">
        <v>0</v>
      </c>
      <c r="R2008" s="24">
        <v>0</v>
      </c>
      <c r="S2008" s="25">
        <v>480</v>
      </c>
      <c r="U2008" s="22" t="str">
        <f>IFERROR(VLOOKUP(B2008,[1]Planilha1!$A$1:$B$34,2,FALSE),"Liberado")</f>
        <v>Liberado</v>
      </c>
    </row>
    <row r="2009" spans="1:21" s="21" customFormat="1" ht="20.100000000000001" customHeight="1" x14ac:dyDescent="0.2">
      <c r="A2009" s="12" t="s">
        <v>8086</v>
      </c>
      <c r="B2009" s="18" t="s">
        <v>265</v>
      </c>
      <c r="C2009" s="12" t="s">
        <v>381</v>
      </c>
      <c r="D2009" s="12" t="s">
        <v>9972</v>
      </c>
      <c r="E2009" s="19" t="s">
        <v>5</v>
      </c>
      <c r="F2009" s="19" t="s">
        <v>8</v>
      </c>
      <c r="G2009" s="19" t="s">
        <v>9973</v>
      </c>
      <c r="H2009" s="12" t="s">
        <v>9974</v>
      </c>
      <c r="I2009" s="20">
        <v>15792.18</v>
      </c>
      <c r="J2009" s="12" t="s">
        <v>2264</v>
      </c>
      <c r="K2009" s="12" t="s">
        <v>5684</v>
      </c>
      <c r="L2009" s="12" t="s">
        <v>2334</v>
      </c>
      <c r="M2009" s="12"/>
      <c r="N2009" s="12" t="s">
        <v>5719</v>
      </c>
      <c r="O2009" s="23">
        <v>0</v>
      </c>
      <c r="P2009" s="23">
        <v>2500</v>
      </c>
      <c r="Q2009" s="23">
        <v>0</v>
      </c>
      <c r="R2009" s="24">
        <v>0</v>
      </c>
      <c r="S2009" s="25">
        <v>1050</v>
      </c>
      <c r="U2009" s="22" t="str">
        <f>IFERROR(VLOOKUP(B2009,[1]Planilha1!$A$1:$B$34,2,FALSE),"Liberado")</f>
        <v>Liberado</v>
      </c>
    </row>
    <row r="2010" spans="1:21" s="21" customFormat="1" ht="20.100000000000001" customHeight="1" x14ac:dyDescent="0.2">
      <c r="A2010" s="12" t="s">
        <v>8086</v>
      </c>
      <c r="B2010" s="18" t="s">
        <v>265</v>
      </c>
      <c r="C2010" s="12" t="s">
        <v>381</v>
      </c>
      <c r="D2010" s="12" t="s">
        <v>9975</v>
      </c>
      <c r="E2010" s="19" t="s">
        <v>5</v>
      </c>
      <c r="F2010" s="19" t="s">
        <v>2273</v>
      </c>
      <c r="G2010" s="19" t="s">
        <v>9976</v>
      </c>
      <c r="H2010" s="12" t="s">
        <v>2524</v>
      </c>
      <c r="I2010" s="20">
        <v>18740</v>
      </c>
      <c r="J2010" s="12" t="s">
        <v>2264</v>
      </c>
      <c r="K2010" s="12" t="s">
        <v>3216</v>
      </c>
      <c r="L2010" s="12" t="s">
        <v>2288</v>
      </c>
      <c r="M2010" s="12" t="s">
        <v>9977</v>
      </c>
      <c r="N2010" s="12" t="s">
        <v>3216</v>
      </c>
      <c r="O2010" s="23">
        <v>0</v>
      </c>
      <c r="P2010" s="23">
        <v>0</v>
      </c>
      <c r="Q2010" s="23">
        <v>0</v>
      </c>
      <c r="R2010" s="24">
        <v>0</v>
      </c>
      <c r="S2010" s="25">
        <v>0</v>
      </c>
      <c r="U2010" s="22" t="str">
        <f>IFERROR(VLOOKUP(B2010,[1]Planilha1!$A$1:$B$34,2,FALSE),"Liberado")</f>
        <v>Liberado</v>
      </c>
    </row>
    <row r="2011" spans="1:21" s="21" customFormat="1" ht="20.100000000000001" customHeight="1" x14ac:dyDescent="0.2">
      <c r="A2011" s="12" t="s">
        <v>8086</v>
      </c>
      <c r="B2011" s="18" t="s">
        <v>265</v>
      </c>
      <c r="C2011" s="12" t="s">
        <v>397</v>
      </c>
      <c r="D2011" s="12" t="s">
        <v>9978</v>
      </c>
      <c r="E2011" s="19" t="s">
        <v>5</v>
      </c>
      <c r="F2011" s="19" t="s">
        <v>8</v>
      </c>
      <c r="G2011" s="19" t="s">
        <v>9979</v>
      </c>
      <c r="H2011" s="12" t="s">
        <v>9980</v>
      </c>
      <c r="I2011" s="20">
        <v>20000</v>
      </c>
      <c r="J2011" s="12" t="s">
        <v>2264</v>
      </c>
      <c r="K2011" s="12" t="s">
        <v>9981</v>
      </c>
      <c r="L2011" s="12" t="s">
        <v>2249</v>
      </c>
      <c r="M2011" s="12"/>
      <c r="N2011" s="12" t="s">
        <v>2321</v>
      </c>
      <c r="O2011" s="23">
        <v>0</v>
      </c>
      <c r="P2011" s="23">
        <v>5000</v>
      </c>
      <c r="Q2011" s="23">
        <v>0</v>
      </c>
      <c r="R2011" s="24">
        <v>0</v>
      </c>
      <c r="S2011" s="25">
        <v>630</v>
      </c>
      <c r="U2011" s="22" t="str">
        <f>IFERROR(VLOOKUP(B2011,[1]Planilha1!$A$1:$B$34,2,FALSE),"Liberado")</f>
        <v>Liberado</v>
      </c>
    </row>
    <row r="2012" spans="1:21" s="21" customFormat="1" ht="20.100000000000001" customHeight="1" x14ac:dyDescent="0.2">
      <c r="A2012" s="12" t="s">
        <v>8086</v>
      </c>
      <c r="B2012" s="18" t="s">
        <v>265</v>
      </c>
      <c r="C2012" s="12" t="s">
        <v>397</v>
      </c>
      <c r="D2012" s="12" t="s">
        <v>9982</v>
      </c>
      <c r="E2012" s="19" t="s">
        <v>5</v>
      </c>
      <c r="F2012" s="19" t="s">
        <v>4670</v>
      </c>
      <c r="G2012" s="19" t="s">
        <v>9983</v>
      </c>
      <c r="H2012" s="12" t="s">
        <v>8493</v>
      </c>
      <c r="I2012" s="20">
        <v>10000</v>
      </c>
      <c r="J2012" s="12" t="s">
        <v>2264</v>
      </c>
      <c r="K2012" s="12" t="s">
        <v>9984</v>
      </c>
      <c r="L2012" s="12" t="s">
        <v>2288</v>
      </c>
      <c r="M2012" s="12" t="s">
        <v>9985</v>
      </c>
      <c r="N2012" s="12" t="s">
        <v>2438</v>
      </c>
      <c r="O2012" s="23">
        <v>0</v>
      </c>
      <c r="P2012" s="23">
        <v>5000</v>
      </c>
      <c r="Q2012" s="23">
        <v>0</v>
      </c>
      <c r="R2012" s="24">
        <v>0</v>
      </c>
      <c r="S2012" s="25">
        <v>96</v>
      </c>
      <c r="U2012" s="22" t="str">
        <f>IFERROR(VLOOKUP(B2012,[1]Planilha1!$A$1:$B$34,2,FALSE),"Liberado")</f>
        <v>Liberado</v>
      </c>
    </row>
    <row r="2013" spans="1:21" s="21" customFormat="1" ht="20.100000000000001" customHeight="1" x14ac:dyDescent="0.2">
      <c r="A2013" s="12" t="s">
        <v>8086</v>
      </c>
      <c r="B2013" s="18" t="s">
        <v>265</v>
      </c>
      <c r="C2013" s="12" t="s">
        <v>318</v>
      </c>
      <c r="D2013" s="12" t="s">
        <v>1395</v>
      </c>
      <c r="E2013" s="19" t="s">
        <v>5</v>
      </c>
      <c r="F2013" s="19" t="s">
        <v>2355</v>
      </c>
      <c r="G2013" s="19" t="s">
        <v>5334</v>
      </c>
      <c r="H2013" s="12" t="s">
        <v>5335</v>
      </c>
      <c r="I2013" s="20">
        <v>10000</v>
      </c>
      <c r="J2013" s="12" t="s">
        <v>2264</v>
      </c>
      <c r="K2013" s="12" t="s">
        <v>5336</v>
      </c>
      <c r="L2013" s="12" t="s">
        <v>2249</v>
      </c>
      <c r="M2013" s="12"/>
      <c r="N2013" s="12" t="s">
        <v>5337</v>
      </c>
      <c r="O2013" s="23">
        <v>0</v>
      </c>
      <c r="P2013" s="23">
        <v>15000</v>
      </c>
      <c r="Q2013" s="23">
        <v>0</v>
      </c>
      <c r="R2013" s="24">
        <v>0</v>
      </c>
      <c r="S2013" s="25">
        <v>1920</v>
      </c>
      <c r="U2013" s="22" t="str">
        <f>IFERROR(VLOOKUP(B2013,[1]Planilha1!$A$1:$B$34,2,FALSE),"Liberado")</f>
        <v>Liberado</v>
      </c>
    </row>
    <row r="2014" spans="1:21" s="21" customFormat="1" ht="20.100000000000001" customHeight="1" x14ac:dyDescent="0.2">
      <c r="A2014" s="12" t="s">
        <v>8086</v>
      </c>
      <c r="B2014" s="18" t="s">
        <v>265</v>
      </c>
      <c r="C2014" s="12" t="s">
        <v>318</v>
      </c>
      <c r="D2014" s="12" t="s">
        <v>9986</v>
      </c>
      <c r="E2014" s="19" t="s">
        <v>5</v>
      </c>
      <c r="F2014" s="19" t="s">
        <v>2273</v>
      </c>
      <c r="G2014" s="19" t="s">
        <v>9987</v>
      </c>
      <c r="H2014" s="12" t="s">
        <v>9988</v>
      </c>
      <c r="I2014" s="20">
        <v>100000</v>
      </c>
      <c r="J2014" s="12" t="s">
        <v>2264</v>
      </c>
      <c r="K2014" s="12" t="s">
        <v>9989</v>
      </c>
      <c r="L2014" s="12" t="s">
        <v>8533</v>
      </c>
      <c r="M2014" s="12"/>
      <c r="N2014" s="12" t="s">
        <v>2321</v>
      </c>
      <c r="O2014" s="23">
        <v>0</v>
      </c>
      <c r="P2014" s="23">
        <v>2000</v>
      </c>
      <c r="Q2014" s="23">
        <v>0</v>
      </c>
      <c r="R2014" s="24">
        <v>0</v>
      </c>
      <c r="S2014" s="25">
        <v>313.3</v>
      </c>
      <c r="U2014" s="22" t="str">
        <f>IFERROR(VLOOKUP(B2014,[1]Planilha1!$A$1:$B$34,2,FALSE),"Liberado")</f>
        <v>Liberado</v>
      </c>
    </row>
    <row r="2015" spans="1:21" s="21" customFormat="1" ht="20.100000000000001" customHeight="1" x14ac:dyDescent="0.2">
      <c r="A2015" s="12" t="s">
        <v>8086</v>
      </c>
      <c r="B2015" s="18" t="s">
        <v>265</v>
      </c>
      <c r="C2015" s="12" t="s">
        <v>534</v>
      </c>
      <c r="D2015" s="12" t="s">
        <v>1396</v>
      </c>
      <c r="E2015" s="19" t="s">
        <v>5</v>
      </c>
      <c r="F2015" s="19" t="s">
        <v>2308</v>
      </c>
      <c r="G2015" s="19" t="s">
        <v>5338</v>
      </c>
      <c r="H2015" s="12" t="s">
        <v>5339</v>
      </c>
      <c r="I2015" s="20">
        <v>20000</v>
      </c>
      <c r="J2015" s="12" t="s">
        <v>2264</v>
      </c>
      <c r="K2015" s="12" t="s">
        <v>5340</v>
      </c>
      <c r="L2015" s="12" t="s">
        <v>2334</v>
      </c>
      <c r="M2015" s="12"/>
      <c r="N2015" s="12" t="s">
        <v>2595</v>
      </c>
      <c r="O2015" s="23">
        <v>2000</v>
      </c>
      <c r="P2015" s="23">
        <v>0</v>
      </c>
      <c r="Q2015" s="23">
        <v>0</v>
      </c>
      <c r="R2015" s="24">
        <v>0</v>
      </c>
      <c r="S2015" s="25">
        <v>720</v>
      </c>
      <c r="U2015" s="22" t="str">
        <f>IFERROR(VLOOKUP(B2015,[1]Planilha1!$A$1:$B$34,2,FALSE),"Liberado")</f>
        <v>Liberado</v>
      </c>
    </row>
    <row r="2016" spans="1:21" s="21" customFormat="1" ht="20.100000000000001" customHeight="1" x14ac:dyDescent="0.2">
      <c r="A2016" s="12" t="s">
        <v>8086</v>
      </c>
      <c r="B2016" s="18" t="s">
        <v>265</v>
      </c>
      <c r="C2016" s="12" t="s">
        <v>534</v>
      </c>
      <c r="D2016" s="12" t="s">
        <v>1397</v>
      </c>
      <c r="E2016" s="19" t="s">
        <v>5</v>
      </c>
      <c r="F2016" s="19" t="s">
        <v>2324</v>
      </c>
      <c r="G2016" s="19" t="s">
        <v>5341</v>
      </c>
      <c r="H2016" s="12" t="s">
        <v>5339</v>
      </c>
      <c r="I2016" s="20">
        <v>175000</v>
      </c>
      <c r="J2016" s="12" t="s">
        <v>2264</v>
      </c>
      <c r="K2016" s="12" t="s">
        <v>5342</v>
      </c>
      <c r="L2016" s="12" t="s">
        <v>2266</v>
      </c>
      <c r="M2016" s="12"/>
      <c r="N2016" s="12" t="s">
        <v>2321</v>
      </c>
      <c r="O2016" s="23">
        <v>0</v>
      </c>
      <c r="P2016" s="23">
        <v>200000</v>
      </c>
      <c r="Q2016" s="23">
        <v>0</v>
      </c>
      <c r="R2016" s="24">
        <v>0</v>
      </c>
      <c r="S2016" s="25">
        <v>600</v>
      </c>
      <c r="U2016" s="22" t="str">
        <f>IFERROR(VLOOKUP(B2016,[1]Planilha1!$A$1:$B$34,2,FALSE),"Liberado")</f>
        <v>Liberado</v>
      </c>
    </row>
    <row r="2017" spans="1:21" s="21" customFormat="1" ht="20.100000000000001" customHeight="1" x14ac:dyDescent="0.2">
      <c r="A2017" s="12" t="s">
        <v>8086</v>
      </c>
      <c r="B2017" s="18" t="s">
        <v>265</v>
      </c>
      <c r="C2017" s="12" t="s">
        <v>534</v>
      </c>
      <c r="D2017" s="12" t="s">
        <v>9990</v>
      </c>
      <c r="E2017" s="19" t="s">
        <v>5</v>
      </c>
      <c r="F2017" s="19" t="s">
        <v>2273</v>
      </c>
      <c r="G2017" s="19" t="s">
        <v>9991</v>
      </c>
      <c r="H2017" s="12" t="s">
        <v>9992</v>
      </c>
      <c r="I2017" s="20">
        <v>18740</v>
      </c>
      <c r="J2017" s="12" t="s">
        <v>2264</v>
      </c>
      <c r="K2017" s="12" t="s">
        <v>9993</v>
      </c>
      <c r="L2017" s="12" t="s">
        <v>8533</v>
      </c>
      <c r="M2017" s="12"/>
      <c r="N2017" s="12" t="s">
        <v>9994</v>
      </c>
      <c r="O2017" s="23">
        <v>0</v>
      </c>
      <c r="P2017" s="23">
        <v>18740</v>
      </c>
      <c r="Q2017" s="23">
        <v>0</v>
      </c>
      <c r="R2017" s="24">
        <v>0</v>
      </c>
      <c r="S2017" s="25">
        <v>64</v>
      </c>
      <c r="U2017" s="22" t="str">
        <f>IFERROR(VLOOKUP(B2017,[1]Planilha1!$A$1:$B$34,2,FALSE),"Liberado")</f>
        <v>Liberado</v>
      </c>
    </row>
    <row r="2018" spans="1:21" s="21" customFormat="1" ht="20.100000000000001" customHeight="1" x14ac:dyDescent="0.2">
      <c r="A2018" s="12" t="s">
        <v>8086</v>
      </c>
      <c r="B2018" s="18" t="s">
        <v>265</v>
      </c>
      <c r="C2018" s="12" t="s">
        <v>534</v>
      </c>
      <c r="D2018" s="12" t="s">
        <v>9995</v>
      </c>
      <c r="E2018" s="19" t="s">
        <v>5</v>
      </c>
      <c r="F2018" s="19" t="s">
        <v>2273</v>
      </c>
      <c r="G2018" s="19" t="s">
        <v>9996</v>
      </c>
      <c r="H2018" s="12" t="s">
        <v>9997</v>
      </c>
      <c r="I2018" s="20">
        <v>20000</v>
      </c>
      <c r="J2018" s="12" t="s">
        <v>2264</v>
      </c>
      <c r="K2018" s="12" t="s">
        <v>8494</v>
      </c>
      <c r="L2018" s="12" t="s">
        <v>7869</v>
      </c>
      <c r="M2018" s="12"/>
      <c r="N2018" s="12" t="s">
        <v>2321</v>
      </c>
      <c r="O2018" s="23">
        <v>0</v>
      </c>
      <c r="P2018" s="23">
        <v>8000</v>
      </c>
      <c r="Q2018" s="23">
        <v>0</v>
      </c>
      <c r="R2018" s="24">
        <v>0</v>
      </c>
      <c r="S2018" s="25">
        <v>224</v>
      </c>
      <c r="U2018" s="22" t="str">
        <f>IFERROR(VLOOKUP(B2018,[1]Planilha1!$A$1:$B$34,2,FALSE),"Liberado")</f>
        <v>Liberado</v>
      </c>
    </row>
    <row r="2019" spans="1:21" s="21" customFormat="1" ht="20.100000000000001" customHeight="1" x14ac:dyDescent="0.2">
      <c r="A2019" s="12" t="s">
        <v>8086</v>
      </c>
      <c r="B2019" s="18" t="s">
        <v>265</v>
      </c>
      <c r="C2019" s="12" t="s">
        <v>534</v>
      </c>
      <c r="D2019" s="12" t="s">
        <v>9998</v>
      </c>
      <c r="E2019" s="19" t="s">
        <v>5</v>
      </c>
      <c r="F2019" s="19" t="s">
        <v>2273</v>
      </c>
      <c r="G2019" s="19" t="s">
        <v>9999</v>
      </c>
      <c r="H2019" s="12" t="s">
        <v>10000</v>
      </c>
      <c r="I2019" s="20">
        <v>10000</v>
      </c>
      <c r="J2019" s="12" t="s">
        <v>2325</v>
      </c>
      <c r="K2019" s="12" t="s">
        <v>10001</v>
      </c>
      <c r="L2019" s="12" t="s">
        <v>2326</v>
      </c>
      <c r="M2019" s="12"/>
      <c r="N2019" s="12" t="s">
        <v>8154</v>
      </c>
      <c r="O2019" s="23">
        <v>0</v>
      </c>
      <c r="P2019" s="23">
        <v>10000</v>
      </c>
      <c r="Q2019" s="23">
        <v>0</v>
      </c>
      <c r="R2019" s="24">
        <v>0</v>
      </c>
      <c r="S2019" s="25">
        <v>96</v>
      </c>
      <c r="U2019" s="22" t="str">
        <f>IFERROR(VLOOKUP(B2019,[1]Planilha1!$A$1:$B$34,2,FALSE),"Liberado")</f>
        <v>Liberado</v>
      </c>
    </row>
    <row r="2020" spans="1:21" s="21" customFormat="1" ht="20.100000000000001" customHeight="1" x14ac:dyDescent="0.2">
      <c r="A2020" s="12" t="s">
        <v>8086</v>
      </c>
      <c r="B2020" s="18" t="s">
        <v>265</v>
      </c>
      <c r="C2020" s="12" t="s">
        <v>602</v>
      </c>
      <c r="D2020" s="12" t="s">
        <v>1398</v>
      </c>
      <c r="E2020" s="19" t="s">
        <v>5</v>
      </c>
      <c r="F2020" s="19" t="s">
        <v>2273</v>
      </c>
      <c r="G2020" s="19" t="s">
        <v>5343</v>
      </c>
      <c r="H2020" s="12" t="s">
        <v>2464</v>
      </c>
      <c r="I2020" s="20">
        <v>15760</v>
      </c>
      <c r="J2020" s="12" t="s">
        <v>2264</v>
      </c>
      <c r="K2020" s="12" t="s">
        <v>5344</v>
      </c>
      <c r="L2020" s="12" t="s">
        <v>2260</v>
      </c>
      <c r="M2020" s="12"/>
      <c r="N2020" s="12" t="s">
        <v>5345</v>
      </c>
      <c r="O2020" s="23">
        <v>12000</v>
      </c>
      <c r="P2020" s="23">
        <v>0</v>
      </c>
      <c r="Q2020" s="23">
        <v>0</v>
      </c>
      <c r="R2020" s="24">
        <v>0</v>
      </c>
      <c r="S2020" s="25">
        <v>768</v>
      </c>
      <c r="U2020" s="22" t="str">
        <f>IFERROR(VLOOKUP(B2020,[1]Planilha1!$A$1:$B$34,2,FALSE),"Liberado")</f>
        <v>Liberado</v>
      </c>
    </row>
    <row r="2021" spans="1:21" s="21" customFormat="1" ht="20.100000000000001" customHeight="1" x14ac:dyDescent="0.2">
      <c r="A2021" s="12" t="s">
        <v>8086</v>
      </c>
      <c r="B2021" s="18" t="s">
        <v>265</v>
      </c>
      <c r="C2021" s="12" t="s">
        <v>602</v>
      </c>
      <c r="D2021" s="12" t="s">
        <v>1399</v>
      </c>
      <c r="E2021" s="19" t="s">
        <v>5</v>
      </c>
      <c r="F2021" s="19" t="s">
        <v>2881</v>
      </c>
      <c r="G2021" s="19" t="s">
        <v>5346</v>
      </c>
      <c r="H2021" s="12" t="s">
        <v>5347</v>
      </c>
      <c r="I2021" s="20">
        <v>50000</v>
      </c>
      <c r="J2021" s="12" t="s">
        <v>2264</v>
      </c>
      <c r="K2021" s="12" t="s">
        <v>5348</v>
      </c>
      <c r="L2021" s="12" t="s">
        <v>2249</v>
      </c>
      <c r="M2021" s="12"/>
      <c r="N2021" s="12" t="s">
        <v>2321</v>
      </c>
      <c r="O2021" s="23">
        <v>0</v>
      </c>
      <c r="P2021" s="23">
        <v>5000</v>
      </c>
      <c r="Q2021" s="23">
        <v>0</v>
      </c>
      <c r="R2021" s="24">
        <v>0</v>
      </c>
      <c r="S2021" s="25">
        <v>228</v>
      </c>
      <c r="U2021" s="22" t="str">
        <f>IFERROR(VLOOKUP(B2021,[1]Planilha1!$A$1:$B$34,2,FALSE),"Liberado")</f>
        <v>Liberado</v>
      </c>
    </row>
    <row r="2022" spans="1:21" s="21" customFormat="1" ht="20.100000000000001" customHeight="1" x14ac:dyDescent="0.2">
      <c r="A2022" s="12" t="s">
        <v>8086</v>
      </c>
      <c r="B2022" s="18" t="s">
        <v>265</v>
      </c>
      <c r="C2022" s="12" t="s">
        <v>602</v>
      </c>
      <c r="D2022" s="12" t="s">
        <v>10002</v>
      </c>
      <c r="E2022" s="19" t="s">
        <v>5</v>
      </c>
      <c r="F2022" s="19" t="s">
        <v>2273</v>
      </c>
      <c r="G2022" s="19" t="s">
        <v>10003</v>
      </c>
      <c r="H2022" s="12" t="s">
        <v>2464</v>
      </c>
      <c r="I2022" s="20">
        <v>18910.04</v>
      </c>
      <c r="J2022" s="12" t="s">
        <v>2264</v>
      </c>
      <c r="K2022" s="12" t="s">
        <v>10004</v>
      </c>
      <c r="L2022" s="12" t="s">
        <v>2546</v>
      </c>
      <c r="M2022" s="12" t="s">
        <v>10005</v>
      </c>
      <c r="N2022" s="12" t="s">
        <v>2321</v>
      </c>
      <c r="O2022" s="23">
        <v>0</v>
      </c>
      <c r="P2022" s="23">
        <v>10000</v>
      </c>
      <c r="Q2022" s="23">
        <v>0</v>
      </c>
      <c r="R2022" s="24">
        <v>0</v>
      </c>
      <c r="S2022" s="25">
        <v>160</v>
      </c>
      <c r="U2022" s="22" t="str">
        <f>IFERROR(VLOOKUP(B2022,[1]Planilha1!$A$1:$B$34,2,FALSE),"Liberado")</f>
        <v>Liberado</v>
      </c>
    </row>
    <row r="2023" spans="1:21" s="21" customFormat="1" ht="20.100000000000001" customHeight="1" x14ac:dyDescent="0.2">
      <c r="A2023" s="12" t="s">
        <v>8086</v>
      </c>
      <c r="B2023" s="18" t="s">
        <v>265</v>
      </c>
      <c r="C2023" s="12" t="s">
        <v>649</v>
      </c>
      <c r="D2023" s="12" t="s">
        <v>1400</v>
      </c>
      <c r="E2023" s="19" t="s">
        <v>5</v>
      </c>
      <c r="F2023" s="19" t="s">
        <v>5349</v>
      </c>
      <c r="G2023" s="19" t="s">
        <v>5350</v>
      </c>
      <c r="H2023" s="12" t="s">
        <v>5351</v>
      </c>
      <c r="I2023" s="20">
        <v>0</v>
      </c>
      <c r="J2023" s="12" t="s">
        <v>2264</v>
      </c>
      <c r="K2023" s="12" t="s">
        <v>5352</v>
      </c>
      <c r="L2023" s="12" t="s">
        <v>2260</v>
      </c>
      <c r="M2023" s="12"/>
      <c r="N2023" s="12" t="s">
        <v>5353</v>
      </c>
      <c r="O2023" s="23">
        <v>0</v>
      </c>
      <c r="P2023" s="23">
        <v>0</v>
      </c>
      <c r="Q2023" s="23">
        <v>0</v>
      </c>
      <c r="R2023" s="24">
        <v>0</v>
      </c>
      <c r="S2023" s="25">
        <v>360</v>
      </c>
      <c r="U2023" s="22" t="str">
        <f>IFERROR(VLOOKUP(B2023,[1]Planilha1!$A$1:$B$34,2,FALSE),"Liberado")</f>
        <v>Liberado</v>
      </c>
    </row>
    <row r="2024" spans="1:21" s="21" customFormat="1" ht="20.100000000000001" customHeight="1" x14ac:dyDescent="0.2">
      <c r="A2024" s="12" t="s">
        <v>8086</v>
      </c>
      <c r="B2024" s="18" t="s">
        <v>265</v>
      </c>
      <c r="C2024" s="12" t="s">
        <v>649</v>
      </c>
      <c r="D2024" s="12" t="s">
        <v>1401</v>
      </c>
      <c r="E2024" s="19" t="s">
        <v>5</v>
      </c>
      <c r="F2024" s="19" t="s">
        <v>2255</v>
      </c>
      <c r="G2024" s="19" t="s">
        <v>5354</v>
      </c>
      <c r="H2024" s="12" t="s">
        <v>3392</v>
      </c>
      <c r="I2024" s="20">
        <v>17023.2</v>
      </c>
      <c r="J2024" s="12" t="s">
        <v>2264</v>
      </c>
      <c r="K2024" s="12" t="s">
        <v>5355</v>
      </c>
      <c r="L2024" s="12" t="s">
        <v>2334</v>
      </c>
      <c r="M2024" s="12"/>
      <c r="N2024" s="12" t="s">
        <v>2321</v>
      </c>
      <c r="O2024" s="23">
        <v>0</v>
      </c>
      <c r="P2024" s="23">
        <v>0</v>
      </c>
      <c r="Q2024" s="23">
        <v>0</v>
      </c>
      <c r="R2024" s="24">
        <v>0</v>
      </c>
      <c r="S2024" s="25">
        <v>608</v>
      </c>
      <c r="U2024" s="22" t="str">
        <f>IFERROR(VLOOKUP(B2024,[1]Planilha1!$A$1:$B$34,2,FALSE),"Liberado")</f>
        <v>Liberado</v>
      </c>
    </row>
    <row r="2025" spans="1:21" s="21" customFormat="1" ht="20.100000000000001" customHeight="1" x14ac:dyDescent="0.2">
      <c r="A2025" s="12" t="s">
        <v>8086</v>
      </c>
      <c r="B2025" s="18" t="s">
        <v>265</v>
      </c>
      <c r="C2025" s="12" t="s">
        <v>674</v>
      </c>
      <c r="D2025" s="12" t="s">
        <v>1402</v>
      </c>
      <c r="E2025" s="19" t="s">
        <v>5</v>
      </c>
      <c r="F2025" s="19" t="s">
        <v>2244</v>
      </c>
      <c r="G2025" s="19" t="s">
        <v>5356</v>
      </c>
      <c r="H2025" s="12" t="s">
        <v>5357</v>
      </c>
      <c r="I2025" s="20">
        <v>30000</v>
      </c>
      <c r="J2025" s="12" t="s">
        <v>2264</v>
      </c>
      <c r="K2025" s="12" t="s">
        <v>5358</v>
      </c>
      <c r="L2025" s="12" t="s">
        <v>2249</v>
      </c>
      <c r="M2025" s="12"/>
      <c r="N2025" s="12" t="s">
        <v>2321</v>
      </c>
      <c r="O2025" s="23">
        <v>0</v>
      </c>
      <c r="P2025" s="23">
        <v>2000</v>
      </c>
      <c r="Q2025" s="23">
        <v>0</v>
      </c>
      <c r="R2025" s="24">
        <v>0</v>
      </c>
      <c r="S2025" s="25">
        <v>1080</v>
      </c>
      <c r="U2025" s="22" t="str">
        <f>IFERROR(VLOOKUP(B2025,[1]Planilha1!$A$1:$B$34,2,FALSE),"Liberado")</f>
        <v>Liberado</v>
      </c>
    </row>
    <row r="2026" spans="1:21" s="21" customFormat="1" ht="20.100000000000001" customHeight="1" x14ac:dyDescent="0.2">
      <c r="A2026" s="12" t="s">
        <v>8086</v>
      </c>
      <c r="B2026" s="18" t="s">
        <v>265</v>
      </c>
      <c r="C2026" s="12" t="s">
        <v>674</v>
      </c>
      <c r="D2026" s="12" t="s">
        <v>7822</v>
      </c>
      <c r="E2026" s="19" t="s">
        <v>5</v>
      </c>
      <c r="F2026" s="19" t="s">
        <v>14</v>
      </c>
      <c r="G2026" s="19" t="s">
        <v>10006</v>
      </c>
      <c r="H2026" s="12" t="s">
        <v>2464</v>
      </c>
      <c r="I2026" s="20">
        <v>12000</v>
      </c>
      <c r="J2026" s="12" t="s">
        <v>2264</v>
      </c>
      <c r="K2026" s="12" t="s">
        <v>7823</v>
      </c>
      <c r="L2026" s="12" t="s">
        <v>2334</v>
      </c>
      <c r="M2026" s="12"/>
      <c r="N2026" s="12" t="s">
        <v>2729</v>
      </c>
      <c r="O2026" s="23">
        <v>10000</v>
      </c>
      <c r="P2026" s="23">
        <v>0</v>
      </c>
      <c r="Q2026" s="23">
        <v>0</v>
      </c>
      <c r="R2026" s="24">
        <v>0</v>
      </c>
      <c r="S2026" s="25">
        <v>448</v>
      </c>
      <c r="U2026" s="22" t="str">
        <f>IFERROR(VLOOKUP(B2026,[1]Planilha1!$A$1:$B$34,2,FALSE),"Liberado")</f>
        <v>Liberado</v>
      </c>
    </row>
    <row r="2027" spans="1:21" s="21" customFormat="1" ht="20.100000000000001" customHeight="1" x14ac:dyDescent="0.2">
      <c r="A2027" s="12" t="s">
        <v>8086</v>
      </c>
      <c r="B2027" s="18" t="s">
        <v>265</v>
      </c>
      <c r="C2027" s="12" t="s">
        <v>325</v>
      </c>
      <c r="D2027" s="12" t="s">
        <v>1403</v>
      </c>
      <c r="E2027" s="19" t="s">
        <v>5</v>
      </c>
      <c r="F2027" s="19" t="s">
        <v>5359</v>
      </c>
      <c r="G2027" s="19" t="s">
        <v>5360</v>
      </c>
      <c r="H2027" s="12" t="s">
        <v>3472</v>
      </c>
      <c r="I2027" s="20">
        <v>5000</v>
      </c>
      <c r="J2027" s="12" t="s">
        <v>2264</v>
      </c>
      <c r="K2027" s="12" t="s">
        <v>5361</v>
      </c>
      <c r="L2027" s="12" t="s">
        <v>7976</v>
      </c>
      <c r="M2027" s="12"/>
      <c r="N2027" s="12" t="s">
        <v>2768</v>
      </c>
      <c r="O2027" s="23">
        <v>0</v>
      </c>
      <c r="P2027" s="23">
        <v>0</v>
      </c>
      <c r="Q2027" s="23">
        <v>0</v>
      </c>
      <c r="R2027" s="24">
        <v>0</v>
      </c>
      <c r="S2027" s="25">
        <v>912</v>
      </c>
      <c r="U2027" s="22" t="str">
        <f>IFERROR(VLOOKUP(B2027,[1]Planilha1!$A$1:$B$34,2,FALSE),"Liberado")</f>
        <v>Liberado</v>
      </c>
    </row>
    <row r="2028" spans="1:21" s="21" customFormat="1" ht="20.100000000000001" customHeight="1" x14ac:dyDescent="0.2">
      <c r="A2028" s="12" t="s">
        <v>8086</v>
      </c>
      <c r="B2028" s="18" t="s">
        <v>265</v>
      </c>
      <c r="C2028" s="12" t="s">
        <v>325</v>
      </c>
      <c r="D2028" s="12" t="s">
        <v>10007</v>
      </c>
      <c r="E2028" s="19" t="s">
        <v>5</v>
      </c>
      <c r="F2028" s="19" t="s">
        <v>2255</v>
      </c>
      <c r="G2028" s="19" t="s">
        <v>10008</v>
      </c>
      <c r="H2028" s="12" t="s">
        <v>10009</v>
      </c>
      <c r="I2028" s="20">
        <v>13600</v>
      </c>
      <c r="J2028" s="12" t="s">
        <v>2264</v>
      </c>
      <c r="K2028" s="12" t="s">
        <v>10010</v>
      </c>
      <c r="L2028" s="12" t="s">
        <v>2288</v>
      </c>
      <c r="M2028" s="12"/>
      <c r="N2028" s="12" t="s">
        <v>2321</v>
      </c>
      <c r="O2028" s="23">
        <v>0</v>
      </c>
      <c r="P2028" s="23">
        <v>10000</v>
      </c>
      <c r="Q2028" s="23">
        <v>0</v>
      </c>
      <c r="R2028" s="24">
        <v>0</v>
      </c>
      <c r="S2028" s="25">
        <v>128</v>
      </c>
      <c r="U2028" s="22" t="str">
        <f>IFERROR(VLOOKUP(B2028,[1]Planilha1!$A$1:$B$34,2,FALSE),"Liberado")</f>
        <v>Liberado</v>
      </c>
    </row>
    <row r="2029" spans="1:21" s="21" customFormat="1" ht="20.100000000000001" customHeight="1" x14ac:dyDescent="0.2">
      <c r="A2029" s="12" t="s">
        <v>8086</v>
      </c>
      <c r="B2029" s="18" t="s">
        <v>265</v>
      </c>
      <c r="C2029" s="12" t="s">
        <v>325</v>
      </c>
      <c r="D2029" s="12" t="s">
        <v>10011</v>
      </c>
      <c r="E2029" s="19" t="s">
        <v>5</v>
      </c>
      <c r="F2029" s="19" t="s">
        <v>2244</v>
      </c>
      <c r="G2029" s="19" t="s">
        <v>10012</v>
      </c>
      <c r="H2029" s="12" t="s">
        <v>3487</v>
      </c>
      <c r="I2029" s="20">
        <v>30000</v>
      </c>
      <c r="J2029" s="12" t="s">
        <v>2264</v>
      </c>
      <c r="K2029" s="12" t="s">
        <v>3216</v>
      </c>
      <c r="L2029" s="12" t="s">
        <v>2288</v>
      </c>
      <c r="M2029" s="12"/>
      <c r="N2029" s="12" t="s">
        <v>3216</v>
      </c>
      <c r="O2029" s="23">
        <v>0</v>
      </c>
      <c r="P2029" s="23">
        <v>0</v>
      </c>
      <c r="Q2029" s="23">
        <v>0</v>
      </c>
      <c r="R2029" s="24">
        <v>0</v>
      </c>
      <c r="S2029" s="25">
        <v>0</v>
      </c>
      <c r="U2029" s="22" t="str">
        <f>IFERROR(VLOOKUP(B2029,[1]Planilha1!$A$1:$B$34,2,FALSE),"Liberado")</f>
        <v>Liberado</v>
      </c>
    </row>
    <row r="2030" spans="1:21" s="21" customFormat="1" ht="20.100000000000001" customHeight="1" x14ac:dyDescent="0.2">
      <c r="A2030" s="12" t="s">
        <v>8086</v>
      </c>
      <c r="B2030" s="18" t="s">
        <v>265</v>
      </c>
      <c r="C2030" s="12" t="s">
        <v>325</v>
      </c>
      <c r="D2030" s="12" t="s">
        <v>10013</v>
      </c>
      <c r="E2030" s="19" t="s">
        <v>5</v>
      </c>
      <c r="F2030" s="19" t="s">
        <v>2273</v>
      </c>
      <c r="G2030" s="19" t="s">
        <v>10014</v>
      </c>
      <c r="H2030" s="12" t="s">
        <v>3487</v>
      </c>
      <c r="I2030" s="20">
        <v>18500</v>
      </c>
      <c r="J2030" s="12" t="s">
        <v>2264</v>
      </c>
      <c r="K2030" s="12" t="s">
        <v>10015</v>
      </c>
      <c r="L2030" s="12" t="s">
        <v>2288</v>
      </c>
      <c r="M2030" s="12"/>
      <c r="N2030" s="12" t="s">
        <v>2438</v>
      </c>
      <c r="O2030" s="23">
        <v>0</v>
      </c>
      <c r="P2030" s="23">
        <v>5000</v>
      </c>
      <c r="Q2030" s="23">
        <v>0</v>
      </c>
      <c r="R2030" s="24">
        <v>0</v>
      </c>
      <c r="S2030" s="25">
        <v>64</v>
      </c>
      <c r="U2030" s="22" t="str">
        <f>IFERROR(VLOOKUP(B2030,[1]Planilha1!$A$1:$B$34,2,FALSE),"Liberado")</f>
        <v>Liberado</v>
      </c>
    </row>
    <row r="2031" spans="1:21" s="21" customFormat="1" ht="20.100000000000001" customHeight="1" x14ac:dyDescent="0.2">
      <c r="A2031" s="12" t="s">
        <v>8086</v>
      </c>
      <c r="B2031" s="18" t="s">
        <v>265</v>
      </c>
      <c r="C2031" s="12" t="s">
        <v>696</v>
      </c>
      <c r="D2031" s="12" t="s">
        <v>1404</v>
      </c>
      <c r="E2031" s="19" t="s">
        <v>5</v>
      </c>
      <c r="F2031" s="19" t="s">
        <v>2273</v>
      </c>
      <c r="G2031" s="19" t="s">
        <v>5362</v>
      </c>
      <c r="H2031" s="12" t="s">
        <v>5363</v>
      </c>
      <c r="I2031" s="20">
        <v>17600</v>
      </c>
      <c r="J2031" s="12" t="s">
        <v>2264</v>
      </c>
      <c r="K2031" s="12" t="s">
        <v>5364</v>
      </c>
      <c r="L2031" s="12" t="s">
        <v>2260</v>
      </c>
      <c r="M2031" s="12"/>
      <c r="N2031" s="12" t="s">
        <v>2438</v>
      </c>
      <c r="O2031" s="23">
        <v>0</v>
      </c>
      <c r="P2031" s="23">
        <v>4000</v>
      </c>
      <c r="Q2031" s="23">
        <v>0</v>
      </c>
      <c r="R2031" s="24">
        <v>0</v>
      </c>
      <c r="S2031" s="25">
        <v>576</v>
      </c>
      <c r="U2031" s="22" t="str">
        <f>IFERROR(VLOOKUP(B2031,[1]Planilha1!$A$1:$B$34,2,FALSE),"Liberado")</f>
        <v>Liberado</v>
      </c>
    </row>
    <row r="2032" spans="1:21" s="21" customFormat="1" ht="20.100000000000001" customHeight="1" x14ac:dyDescent="0.2">
      <c r="A2032" s="12" t="s">
        <v>8086</v>
      </c>
      <c r="B2032" s="18" t="s">
        <v>265</v>
      </c>
      <c r="C2032" s="12" t="s">
        <v>696</v>
      </c>
      <c r="D2032" s="12" t="s">
        <v>10016</v>
      </c>
      <c r="E2032" s="19" t="s">
        <v>5</v>
      </c>
      <c r="F2032" s="19" t="s">
        <v>2244</v>
      </c>
      <c r="G2032" s="19" t="s">
        <v>10017</v>
      </c>
      <c r="H2032" s="12" t="s">
        <v>5363</v>
      </c>
      <c r="I2032" s="20">
        <v>37480</v>
      </c>
      <c r="J2032" s="12" t="s">
        <v>2264</v>
      </c>
      <c r="K2032" s="12" t="s">
        <v>10018</v>
      </c>
      <c r="L2032" s="12" t="s">
        <v>2677</v>
      </c>
      <c r="M2032" s="12"/>
      <c r="N2032" s="12" t="s">
        <v>2321</v>
      </c>
      <c r="O2032" s="23">
        <v>0</v>
      </c>
      <c r="P2032" s="23">
        <v>0</v>
      </c>
      <c r="Q2032" s="23">
        <v>0</v>
      </c>
      <c r="R2032" s="24">
        <v>0</v>
      </c>
      <c r="S2032" s="25">
        <v>200</v>
      </c>
      <c r="U2032" s="22" t="str">
        <f>IFERROR(VLOOKUP(B2032,[1]Planilha1!$A$1:$B$34,2,FALSE),"Liberado")</f>
        <v>Liberado</v>
      </c>
    </row>
    <row r="2033" spans="1:53" s="21" customFormat="1" ht="20.100000000000001" customHeight="1" x14ac:dyDescent="0.2">
      <c r="A2033" s="12" t="s">
        <v>8086</v>
      </c>
      <c r="B2033" s="18" t="s">
        <v>265</v>
      </c>
      <c r="C2033" s="12" t="s">
        <v>696</v>
      </c>
      <c r="D2033" s="12" t="s">
        <v>10019</v>
      </c>
      <c r="E2033" s="19" t="s">
        <v>5</v>
      </c>
      <c r="F2033" s="19" t="s">
        <v>8</v>
      </c>
      <c r="G2033" s="19" t="s">
        <v>10020</v>
      </c>
      <c r="H2033" s="12" t="s">
        <v>10021</v>
      </c>
      <c r="I2033" s="20">
        <v>45047</v>
      </c>
      <c r="J2033" s="12" t="s">
        <v>2264</v>
      </c>
      <c r="K2033" s="12" t="s">
        <v>10022</v>
      </c>
      <c r="L2033" s="12" t="s">
        <v>7875</v>
      </c>
      <c r="M2033" s="12"/>
      <c r="N2033" s="12" t="s">
        <v>8482</v>
      </c>
      <c r="O2033" s="23">
        <v>0</v>
      </c>
      <c r="P2033" s="23">
        <v>10000</v>
      </c>
      <c r="Q2033" s="23">
        <v>0</v>
      </c>
      <c r="R2033" s="24">
        <v>0</v>
      </c>
      <c r="S2033" s="25">
        <v>70</v>
      </c>
      <c r="U2033" s="22" t="str">
        <f>IFERROR(VLOOKUP(B2033,[1]Planilha1!$A$1:$B$34,2,FALSE),"Liberado")</f>
        <v>Liberado</v>
      </c>
    </row>
    <row r="2034" spans="1:53" s="21" customFormat="1" ht="20.100000000000001" customHeight="1" x14ac:dyDescent="0.2">
      <c r="A2034" s="12" t="s">
        <v>8086</v>
      </c>
      <c r="B2034" s="18" t="s">
        <v>265</v>
      </c>
      <c r="C2034" s="12" t="s">
        <v>706</v>
      </c>
      <c r="D2034" s="12" t="s">
        <v>10023</v>
      </c>
      <c r="E2034" s="19" t="s">
        <v>5</v>
      </c>
      <c r="F2034" s="19" t="s">
        <v>12</v>
      </c>
      <c r="G2034" s="19" t="s">
        <v>10024</v>
      </c>
      <c r="H2034" s="12" t="s">
        <v>3539</v>
      </c>
      <c r="I2034" s="20">
        <v>26929.52</v>
      </c>
      <c r="J2034" s="12" t="s">
        <v>2264</v>
      </c>
      <c r="K2034" s="12" t="s">
        <v>10025</v>
      </c>
      <c r="L2034" s="12" t="s">
        <v>8183</v>
      </c>
      <c r="M2034" s="12"/>
      <c r="N2034" s="12" t="s">
        <v>2321</v>
      </c>
      <c r="O2034" s="23">
        <v>0</v>
      </c>
      <c r="P2034" s="23">
        <v>0</v>
      </c>
      <c r="Q2034" s="23">
        <v>0</v>
      </c>
      <c r="R2034" s="24">
        <v>0</v>
      </c>
      <c r="S2034" s="25">
        <v>192</v>
      </c>
      <c r="U2034" s="22" t="str">
        <f>IFERROR(VLOOKUP(B2034,[1]Planilha1!$A$1:$B$34,2,FALSE),"Liberado")</f>
        <v>Liberado</v>
      </c>
    </row>
    <row r="2035" spans="1:53" s="21" customFormat="1" ht="20.100000000000001" customHeight="1" x14ac:dyDescent="0.2">
      <c r="A2035" s="27" t="s">
        <v>11101</v>
      </c>
      <c r="B2035" s="28" t="s">
        <v>265</v>
      </c>
      <c r="C2035" s="27" t="s">
        <v>674</v>
      </c>
      <c r="D2035" s="27" t="s">
        <v>11102</v>
      </c>
      <c r="E2035" s="27" t="s">
        <v>7</v>
      </c>
      <c r="F2035" s="27" t="s">
        <v>6507</v>
      </c>
      <c r="G2035" s="27" t="s">
        <v>11103</v>
      </c>
      <c r="H2035" s="27" t="s">
        <v>7131</v>
      </c>
      <c r="I2035" s="29">
        <v>80000</v>
      </c>
      <c r="J2035" s="27" t="s">
        <v>6520</v>
      </c>
      <c r="K2035" s="27" t="s">
        <v>11089</v>
      </c>
      <c r="L2035" s="27" t="s">
        <v>7770</v>
      </c>
      <c r="M2035" s="30">
        <v>43080</v>
      </c>
      <c r="N2035" s="27" t="s">
        <v>11091</v>
      </c>
      <c r="O2035" s="23">
        <v>0</v>
      </c>
      <c r="P2035" s="33">
        <v>14102.08</v>
      </c>
      <c r="Q2035" s="23">
        <v>0</v>
      </c>
      <c r="R2035" s="24">
        <v>0</v>
      </c>
      <c r="S2035" s="25">
        <v>0</v>
      </c>
      <c r="T2035" s="32" t="s">
        <v>12066</v>
      </c>
      <c r="U2035" s="22" t="str">
        <f>IFERROR(VLOOKUP(B2035,[1]Planilha1!$A$1:$B$34,2,FALSE),"Liberado")</f>
        <v>Liberado</v>
      </c>
      <c r="V2035" s="31"/>
      <c r="W2035" s="31"/>
      <c r="X2035" s="31"/>
      <c r="Y2035" s="31"/>
      <c r="Z2035" s="31"/>
      <c r="AA2035" s="31"/>
      <c r="AB2035" s="31"/>
      <c r="AC2035" s="31"/>
      <c r="AD2035" s="31"/>
      <c r="AE2035" s="31"/>
      <c r="AF2035" s="31"/>
      <c r="AG2035" s="31"/>
      <c r="AH2035" s="31"/>
      <c r="AI2035" s="31"/>
      <c r="AJ2035" s="31"/>
      <c r="AK2035" s="31"/>
      <c r="AL2035" s="31"/>
      <c r="AM2035" s="31"/>
      <c r="AN2035" s="31"/>
      <c r="AO2035" s="31"/>
      <c r="AP2035" s="31"/>
      <c r="AQ2035" s="31"/>
      <c r="AR2035" s="31"/>
      <c r="AS2035" s="31"/>
      <c r="AT2035" s="31"/>
      <c r="AU2035" s="31"/>
      <c r="AV2035" s="31"/>
      <c r="AW2035" s="31"/>
      <c r="AX2035" s="31"/>
      <c r="AY2035" s="31"/>
      <c r="AZ2035" s="31"/>
      <c r="BA2035" s="31"/>
    </row>
    <row r="2036" spans="1:53" s="21" customFormat="1" ht="20.100000000000001" customHeight="1" x14ac:dyDescent="0.2">
      <c r="A2036" s="27" t="s">
        <v>11101</v>
      </c>
      <c r="B2036" s="28" t="s">
        <v>265</v>
      </c>
      <c r="C2036" s="27" t="s">
        <v>318</v>
      </c>
      <c r="D2036" s="27" t="s">
        <v>11122</v>
      </c>
      <c r="E2036" s="27" t="s">
        <v>7</v>
      </c>
      <c r="F2036" s="27" t="s">
        <v>6507</v>
      </c>
      <c r="G2036" s="27" t="s">
        <v>11123</v>
      </c>
      <c r="H2036" s="27" t="s">
        <v>11124</v>
      </c>
      <c r="I2036" s="29">
        <v>60000</v>
      </c>
      <c r="J2036" s="27" t="s">
        <v>6520</v>
      </c>
      <c r="K2036" s="27" t="s">
        <v>11099</v>
      </c>
      <c r="L2036" s="27" t="s">
        <v>11090</v>
      </c>
      <c r="M2036" s="30">
        <v>43283</v>
      </c>
      <c r="N2036" s="27" t="s">
        <v>11091</v>
      </c>
      <c r="O2036" s="23">
        <v>0</v>
      </c>
      <c r="P2036" s="33">
        <v>34744</v>
      </c>
      <c r="Q2036" s="23">
        <v>0</v>
      </c>
      <c r="R2036" s="24">
        <v>0</v>
      </c>
      <c r="S2036" s="25">
        <v>0</v>
      </c>
      <c r="T2036" s="32" t="s">
        <v>12066</v>
      </c>
      <c r="U2036" s="22" t="str">
        <f>IFERROR(VLOOKUP(B2036,[1]Planilha1!$A$1:$B$34,2,FALSE),"Liberado")</f>
        <v>Liberado</v>
      </c>
      <c r="V2036" s="31"/>
      <c r="W2036" s="31"/>
      <c r="X2036" s="31"/>
      <c r="Y2036" s="31"/>
      <c r="Z2036" s="31"/>
      <c r="AA2036" s="31"/>
      <c r="AB2036" s="31"/>
      <c r="AC2036" s="31"/>
      <c r="AD2036" s="31"/>
      <c r="AE2036" s="31"/>
      <c r="AF2036" s="31"/>
      <c r="AG2036" s="31"/>
      <c r="AH2036" s="31"/>
      <c r="AI2036" s="31"/>
      <c r="AJ2036" s="31"/>
      <c r="AK2036" s="31"/>
      <c r="AL2036" s="31"/>
      <c r="AM2036" s="31"/>
      <c r="AN2036" s="31"/>
      <c r="AO2036" s="31"/>
      <c r="AP2036" s="31"/>
      <c r="AQ2036" s="31"/>
      <c r="AR2036" s="31"/>
      <c r="AS2036" s="31"/>
      <c r="AT2036" s="31"/>
      <c r="AU2036" s="31"/>
      <c r="AV2036" s="31"/>
      <c r="AW2036" s="31"/>
      <c r="AX2036" s="31"/>
      <c r="AY2036" s="31"/>
      <c r="AZ2036" s="31"/>
      <c r="BA2036" s="31"/>
    </row>
    <row r="2037" spans="1:53" s="21" customFormat="1" ht="20.100000000000001" customHeight="1" x14ac:dyDescent="0.2">
      <c r="A2037" s="27" t="s">
        <v>11101</v>
      </c>
      <c r="B2037" s="28" t="s">
        <v>265</v>
      </c>
      <c r="C2037" s="27" t="s">
        <v>318</v>
      </c>
      <c r="D2037" s="27" t="s">
        <v>11172</v>
      </c>
      <c r="E2037" s="27" t="s">
        <v>7</v>
      </c>
      <c r="F2037" s="27" t="s">
        <v>6507</v>
      </c>
      <c r="G2037" s="27" t="s">
        <v>11173</v>
      </c>
      <c r="H2037" s="27" t="s">
        <v>11124</v>
      </c>
      <c r="I2037" s="29">
        <v>40000</v>
      </c>
      <c r="J2037" s="27" t="s">
        <v>6520</v>
      </c>
      <c r="K2037" s="27" t="s">
        <v>11099</v>
      </c>
      <c r="L2037" s="27" t="s">
        <v>11090</v>
      </c>
      <c r="M2037" s="30">
        <v>43502</v>
      </c>
      <c r="N2037" s="27" t="s">
        <v>11091</v>
      </c>
      <c r="O2037" s="23">
        <v>0</v>
      </c>
      <c r="P2037" s="23">
        <v>28571.4</v>
      </c>
      <c r="Q2037" s="23">
        <v>0</v>
      </c>
      <c r="R2037" s="24">
        <v>0</v>
      </c>
      <c r="S2037" s="25">
        <v>0</v>
      </c>
      <c r="T2037" s="32" t="s">
        <v>12066</v>
      </c>
      <c r="U2037" s="22" t="str">
        <f>IFERROR(VLOOKUP(B2037,[1]Planilha1!$A$1:$B$34,2,FALSE),"Liberado")</f>
        <v>Liberado</v>
      </c>
      <c r="V2037" s="31"/>
      <c r="W2037" s="31"/>
      <c r="X2037" s="31"/>
      <c r="Y2037" s="31"/>
      <c r="Z2037" s="31"/>
      <c r="AA2037" s="31"/>
      <c r="AB2037" s="31"/>
      <c r="AC2037" s="31"/>
      <c r="AD2037" s="31"/>
      <c r="AE2037" s="31"/>
      <c r="AF2037" s="31"/>
      <c r="AG2037" s="31"/>
      <c r="AH2037" s="31"/>
      <c r="AI2037" s="31"/>
      <c r="AJ2037" s="31"/>
      <c r="AK2037" s="31"/>
      <c r="AL2037" s="31"/>
      <c r="AM2037" s="31"/>
      <c r="AN2037" s="31"/>
      <c r="AO2037" s="31"/>
      <c r="AP2037" s="31"/>
      <c r="AQ2037" s="31"/>
      <c r="AR2037" s="31"/>
      <c r="AS2037" s="31"/>
      <c r="AT2037" s="31"/>
      <c r="AU2037" s="31"/>
      <c r="AV2037" s="31"/>
      <c r="AW2037" s="31"/>
      <c r="AX2037" s="31"/>
      <c r="AY2037" s="31"/>
      <c r="AZ2037" s="31"/>
      <c r="BA2037" s="31"/>
    </row>
    <row r="2038" spans="1:53" s="21" customFormat="1" ht="20.100000000000001" customHeight="1" x14ac:dyDescent="0.2">
      <c r="A2038" s="27" t="s">
        <v>11101</v>
      </c>
      <c r="B2038" s="28" t="s">
        <v>265</v>
      </c>
      <c r="C2038" s="27" t="s">
        <v>674</v>
      </c>
      <c r="D2038" s="27" t="s">
        <v>11255</v>
      </c>
      <c r="E2038" s="27" t="s">
        <v>7</v>
      </c>
      <c r="F2038" s="27" t="s">
        <v>6507</v>
      </c>
      <c r="G2038" s="27" t="s">
        <v>11256</v>
      </c>
      <c r="H2038" s="27" t="s">
        <v>7131</v>
      </c>
      <c r="I2038" s="29">
        <v>40000</v>
      </c>
      <c r="J2038" s="27" t="s">
        <v>6520</v>
      </c>
      <c r="K2038" s="27" t="s">
        <v>11099</v>
      </c>
      <c r="L2038" s="27" t="s">
        <v>6579</v>
      </c>
      <c r="M2038" s="30">
        <v>42996</v>
      </c>
      <c r="N2038" s="27" t="s">
        <v>11091</v>
      </c>
      <c r="O2038" s="23">
        <v>0</v>
      </c>
      <c r="P2038" s="23">
        <v>446603.96</v>
      </c>
      <c r="Q2038" s="23">
        <v>0</v>
      </c>
      <c r="R2038" s="24">
        <v>0</v>
      </c>
      <c r="S2038" s="25">
        <v>0</v>
      </c>
      <c r="T2038" s="32" t="s">
        <v>12066</v>
      </c>
      <c r="U2038" s="22" t="str">
        <f>IFERROR(VLOOKUP(B2038,[1]Planilha1!$A$1:$B$34,2,FALSE),"Liberado")</f>
        <v>Liberado</v>
      </c>
      <c r="V2038" s="31"/>
      <c r="W2038" s="31"/>
      <c r="X2038" s="31"/>
      <c r="Y2038" s="31"/>
      <c r="Z2038" s="31"/>
      <c r="AA2038" s="31"/>
      <c r="AB2038" s="31"/>
      <c r="AC2038" s="31"/>
      <c r="AD2038" s="31"/>
      <c r="AE2038" s="31"/>
      <c r="AF2038" s="31"/>
      <c r="AG2038" s="31"/>
      <c r="AH2038" s="31"/>
      <c r="AI2038" s="31"/>
      <c r="AJ2038" s="31"/>
      <c r="AK2038" s="31"/>
      <c r="AL2038" s="31"/>
      <c r="AM2038" s="31"/>
      <c r="AN2038" s="31"/>
      <c r="AO2038" s="31"/>
      <c r="AP2038" s="31"/>
      <c r="AQ2038" s="31"/>
      <c r="AR2038" s="31"/>
      <c r="AS2038" s="31"/>
      <c r="AT2038" s="31"/>
      <c r="AU2038" s="31"/>
      <c r="AV2038" s="31"/>
      <c r="AW2038" s="31"/>
      <c r="AX2038" s="31"/>
      <c r="AY2038" s="31"/>
      <c r="AZ2038" s="31"/>
      <c r="BA2038" s="31"/>
    </row>
    <row r="2039" spans="1:53" s="21" customFormat="1" ht="20.100000000000001" customHeight="1" x14ac:dyDescent="0.2">
      <c r="A2039" s="27" t="s">
        <v>11101</v>
      </c>
      <c r="B2039" s="28" t="s">
        <v>265</v>
      </c>
      <c r="C2039" s="27" t="s">
        <v>649</v>
      </c>
      <c r="D2039" s="27" t="s">
        <v>11352</v>
      </c>
      <c r="E2039" s="27" t="s">
        <v>7</v>
      </c>
      <c r="F2039" s="27" t="s">
        <v>6507</v>
      </c>
      <c r="G2039" s="27" t="s">
        <v>11353</v>
      </c>
      <c r="H2039" s="27" t="s">
        <v>11124</v>
      </c>
      <c r="I2039" s="29">
        <v>50000</v>
      </c>
      <c r="J2039" s="27" t="s">
        <v>6520</v>
      </c>
      <c r="K2039" s="27" t="s">
        <v>11354</v>
      </c>
      <c r="L2039" s="27" t="s">
        <v>11090</v>
      </c>
      <c r="M2039" s="30">
        <v>43194</v>
      </c>
      <c r="N2039" s="27" t="s">
        <v>11091</v>
      </c>
      <c r="O2039" s="23">
        <v>0</v>
      </c>
      <c r="P2039" s="23">
        <v>423506.69</v>
      </c>
      <c r="Q2039" s="23">
        <v>0</v>
      </c>
      <c r="R2039" s="24">
        <v>0</v>
      </c>
      <c r="S2039" s="25">
        <v>0</v>
      </c>
      <c r="T2039" s="34" t="s">
        <v>12065</v>
      </c>
      <c r="U2039" s="22" t="str">
        <f>IFERROR(VLOOKUP(B2039,[1]Planilha1!$A$1:$B$34,2,FALSE),"Liberado")</f>
        <v>Liberado</v>
      </c>
      <c r="V2039" s="31"/>
      <c r="W2039" s="31"/>
      <c r="X2039" s="31"/>
      <c r="Y2039" s="31"/>
      <c r="Z2039" s="31"/>
      <c r="AA2039" s="31"/>
      <c r="AB2039" s="31"/>
      <c r="AC2039" s="31"/>
      <c r="AD2039" s="31"/>
      <c r="AE2039" s="31"/>
      <c r="AF2039" s="31"/>
      <c r="AG2039" s="31"/>
      <c r="AH2039" s="31"/>
      <c r="AI2039" s="31"/>
      <c r="AJ2039" s="31"/>
      <c r="AK2039" s="31"/>
      <c r="AL2039" s="31"/>
      <c r="AM2039" s="31"/>
      <c r="AN2039" s="31"/>
      <c r="AO2039" s="31"/>
      <c r="AP2039" s="31"/>
      <c r="AQ2039" s="31"/>
      <c r="AR2039" s="31"/>
      <c r="AS2039" s="31"/>
      <c r="AT2039" s="31"/>
      <c r="AU2039" s="31"/>
      <c r="AV2039" s="31"/>
      <c r="AW2039" s="31"/>
      <c r="AX2039" s="31"/>
      <c r="AY2039" s="31"/>
      <c r="AZ2039" s="31"/>
      <c r="BA2039" s="31"/>
    </row>
    <row r="2040" spans="1:53" s="21" customFormat="1" ht="20.100000000000001" customHeight="1" x14ac:dyDescent="0.2">
      <c r="A2040" s="27" t="s">
        <v>11101</v>
      </c>
      <c r="B2040" s="28" t="s">
        <v>265</v>
      </c>
      <c r="C2040" s="27" t="s">
        <v>325</v>
      </c>
      <c r="D2040" s="27" t="s">
        <v>11361</v>
      </c>
      <c r="E2040" s="27" t="s">
        <v>7</v>
      </c>
      <c r="F2040" s="27" t="s">
        <v>6507</v>
      </c>
      <c r="G2040" s="27" t="s">
        <v>11362</v>
      </c>
      <c r="H2040" s="27" t="s">
        <v>11363</v>
      </c>
      <c r="I2040" s="29">
        <v>70000</v>
      </c>
      <c r="J2040" s="27" t="s">
        <v>6520</v>
      </c>
      <c r="K2040" s="27" t="s">
        <v>11354</v>
      </c>
      <c r="L2040" s="27" t="s">
        <v>6579</v>
      </c>
      <c r="M2040" s="30">
        <v>43263</v>
      </c>
      <c r="N2040" s="27" t="s">
        <v>6547</v>
      </c>
      <c r="O2040" s="23">
        <v>37439.980000000003</v>
      </c>
      <c r="P2040" s="23">
        <v>32477.94</v>
      </c>
      <c r="Q2040" s="23">
        <v>0</v>
      </c>
      <c r="R2040" s="24">
        <v>0</v>
      </c>
      <c r="S2040" s="25">
        <v>0</v>
      </c>
      <c r="T2040" s="32"/>
      <c r="U2040" s="22" t="str">
        <f>IFERROR(VLOOKUP(B2040,[1]Planilha1!$A$1:$B$34,2,FALSE),"Liberado")</f>
        <v>Liberado</v>
      </c>
      <c r="V2040" s="31"/>
      <c r="W2040" s="31"/>
      <c r="X2040" s="31"/>
      <c r="Y2040" s="31"/>
      <c r="Z2040" s="31"/>
      <c r="AA2040" s="31"/>
      <c r="AB2040" s="31"/>
      <c r="AC2040" s="31"/>
      <c r="AD2040" s="31"/>
      <c r="AE2040" s="31"/>
      <c r="AF2040" s="31"/>
      <c r="AG2040" s="31"/>
      <c r="AH2040" s="31"/>
      <c r="AI2040" s="31"/>
      <c r="AJ2040" s="31"/>
      <c r="AK2040" s="31"/>
      <c r="AL2040" s="31"/>
      <c r="AM2040" s="31"/>
      <c r="AN2040" s="31"/>
      <c r="AO2040" s="31"/>
      <c r="AP2040" s="31"/>
      <c r="AQ2040" s="31"/>
      <c r="AR2040" s="31"/>
      <c r="AS2040" s="31"/>
      <c r="AT2040" s="31"/>
      <c r="AU2040" s="31"/>
      <c r="AV2040" s="31"/>
      <c r="AW2040" s="31"/>
      <c r="AX2040" s="31"/>
      <c r="AY2040" s="31"/>
      <c r="AZ2040" s="31"/>
      <c r="BA2040" s="31"/>
    </row>
    <row r="2041" spans="1:53" s="21" customFormat="1" ht="20.100000000000001" customHeight="1" x14ac:dyDescent="0.2">
      <c r="A2041" s="27" t="s">
        <v>11101</v>
      </c>
      <c r="B2041" s="28" t="s">
        <v>265</v>
      </c>
      <c r="C2041" s="27" t="s">
        <v>696</v>
      </c>
      <c r="D2041" s="27" t="s">
        <v>1847</v>
      </c>
      <c r="E2041" s="27" t="s">
        <v>7</v>
      </c>
      <c r="F2041" s="27" t="s">
        <v>6507</v>
      </c>
      <c r="G2041" s="27" t="s">
        <v>6545</v>
      </c>
      <c r="H2041" s="27" t="s">
        <v>6546</v>
      </c>
      <c r="I2041" s="29">
        <v>100000</v>
      </c>
      <c r="J2041" s="27" t="s">
        <v>6520</v>
      </c>
      <c r="K2041" s="27" t="s">
        <v>11354</v>
      </c>
      <c r="L2041" s="27" t="s">
        <v>7317</v>
      </c>
      <c r="M2041" s="30">
        <v>42970</v>
      </c>
      <c r="N2041" s="27" t="s">
        <v>11091</v>
      </c>
      <c r="O2041" s="23">
        <v>0</v>
      </c>
      <c r="P2041" s="23">
        <v>1037.79</v>
      </c>
      <c r="Q2041" s="23">
        <v>0</v>
      </c>
      <c r="R2041" s="24">
        <v>0</v>
      </c>
      <c r="S2041" s="25">
        <v>0</v>
      </c>
      <c r="T2041" s="34" t="s">
        <v>12065</v>
      </c>
      <c r="U2041" s="22" t="str">
        <f>IFERROR(VLOOKUP(B2041,[1]Planilha1!$A$1:$B$34,2,FALSE),"Liberado")</f>
        <v>Liberado</v>
      </c>
      <c r="V2041" s="31"/>
      <c r="W2041" s="31"/>
      <c r="X2041" s="31"/>
      <c r="Y2041" s="31"/>
      <c r="Z2041" s="31"/>
      <c r="AA2041" s="31"/>
      <c r="AB2041" s="31"/>
      <c r="AC2041" s="31"/>
      <c r="AD2041" s="31"/>
      <c r="AE2041" s="31"/>
      <c r="AF2041" s="31"/>
      <c r="AG2041" s="31"/>
      <c r="AH2041" s="31"/>
      <c r="AI2041" s="31"/>
      <c r="AJ2041" s="31"/>
      <c r="AK2041" s="31"/>
      <c r="AL2041" s="31"/>
      <c r="AM2041" s="31"/>
      <c r="AN2041" s="31"/>
      <c r="AO2041" s="31"/>
      <c r="AP2041" s="31"/>
      <c r="AQ2041" s="31"/>
      <c r="AR2041" s="31"/>
      <c r="AS2041" s="31"/>
      <c r="AT2041" s="31"/>
      <c r="AU2041" s="31"/>
      <c r="AV2041" s="31"/>
      <c r="AW2041" s="31"/>
      <c r="AX2041" s="31"/>
      <c r="AY2041" s="31"/>
      <c r="AZ2041" s="31"/>
      <c r="BA2041" s="31"/>
    </row>
    <row r="2042" spans="1:53" s="21" customFormat="1" ht="20.100000000000001" customHeight="1" x14ac:dyDescent="0.2">
      <c r="A2042" s="27" t="s">
        <v>11101</v>
      </c>
      <c r="B2042" s="28" t="s">
        <v>265</v>
      </c>
      <c r="C2042" s="27" t="s">
        <v>674</v>
      </c>
      <c r="D2042" s="27" t="s">
        <v>1866</v>
      </c>
      <c r="E2042" s="27" t="s">
        <v>7</v>
      </c>
      <c r="F2042" s="27" t="s">
        <v>6507</v>
      </c>
      <c r="G2042" s="27" t="s">
        <v>11489</v>
      </c>
      <c r="H2042" s="27" t="s">
        <v>6577</v>
      </c>
      <c r="I2042" s="29">
        <v>50000</v>
      </c>
      <c r="J2042" s="27" t="s">
        <v>6514</v>
      </c>
      <c r="K2042" s="27" t="s">
        <v>11099</v>
      </c>
      <c r="L2042" s="27" t="s">
        <v>6664</v>
      </c>
      <c r="M2042" s="30">
        <v>42849</v>
      </c>
      <c r="N2042" s="27" t="s">
        <v>11490</v>
      </c>
      <c r="O2042" s="23">
        <v>4846.16</v>
      </c>
      <c r="P2042" s="23">
        <v>0</v>
      </c>
      <c r="Q2042" s="23">
        <v>0</v>
      </c>
      <c r="R2042" s="24">
        <v>0</v>
      </c>
      <c r="S2042" s="25">
        <v>0</v>
      </c>
      <c r="T2042" s="32"/>
      <c r="U2042" s="22" t="str">
        <f>IFERROR(VLOOKUP(B2042,[1]Planilha1!$A$1:$B$34,2,FALSE),"Liberado")</f>
        <v>Liberado</v>
      </c>
      <c r="V2042" s="31"/>
      <c r="W2042" s="31"/>
      <c r="X2042" s="31"/>
      <c r="Y2042" s="31"/>
      <c r="Z2042" s="31"/>
      <c r="AA2042" s="31"/>
      <c r="AB2042" s="31"/>
      <c r="AC2042" s="31"/>
      <c r="AD2042" s="31"/>
      <c r="AE2042" s="31"/>
      <c r="AF2042" s="31"/>
      <c r="AG2042" s="31"/>
      <c r="AH2042" s="31"/>
      <c r="AI2042" s="31"/>
      <c r="AJ2042" s="31"/>
      <c r="AK2042" s="31"/>
      <c r="AL2042" s="31"/>
      <c r="AM2042" s="31"/>
      <c r="AN2042" s="31"/>
      <c r="AO2042" s="31"/>
      <c r="AP2042" s="31"/>
      <c r="AQ2042" s="31"/>
      <c r="AR2042" s="31"/>
      <c r="AS2042" s="31"/>
      <c r="AT2042" s="31"/>
      <c r="AU2042" s="31"/>
      <c r="AV2042" s="31"/>
      <c r="AW2042" s="31"/>
      <c r="AX2042" s="31"/>
      <c r="AY2042" s="31"/>
      <c r="AZ2042" s="31"/>
      <c r="BA2042" s="31"/>
    </row>
    <row r="2043" spans="1:53" s="21" customFormat="1" ht="20.100000000000001" customHeight="1" x14ac:dyDescent="0.2">
      <c r="A2043" s="27" t="s">
        <v>11101</v>
      </c>
      <c r="B2043" s="28" t="s">
        <v>265</v>
      </c>
      <c r="C2043" s="27" t="s">
        <v>534</v>
      </c>
      <c r="D2043" s="27" t="s">
        <v>1911</v>
      </c>
      <c r="E2043" s="27" t="s">
        <v>7</v>
      </c>
      <c r="F2043" s="27" t="s">
        <v>6507</v>
      </c>
      <c r="G2043" s="27" t="s">
        <v>6652</v>
      </c>
      <c r="H2043" s="27" t="s">
        <v>6653</v>
      </c>
      <c r="I2043" s="29">
        <v>40000</v>
      </c>
      <c r="J2043" s="27" t="s">
        <v>6514</v>
      </c>
      <c r="K2043" s="27" t="s">
        <v>11568</v>
      </c>
      <c r="L2043" s="27" t="s">
        <v>6579</v>
      </c>
      <c r="M2043" s="30">
        <v>43179</v>
      </c>
      <c r="N2043" s="27" t="s">
        <v>12096</v>
      </c>
      <c r="O2043" s="23">
        <v>0</v>
      </c>
      <c r="P2043" s="23">
        <v>0.01</v>
      </c>
      <c r="Q2043" s="23">
        <v>0</v>
      </c>
      <c r="R2043" s="24">
        <v>0</v>
      </c>
      <c r="S2043" s="25">
        <v>0</v>
      </c>
      <c r="T2043" s="32" t="s">
        <v>12066</v>
      </c>
      <c r="U2043" s="22" t="str">
        <f>IFERROR(VLOOKUP(B2043,[1]Planilha1!$A$1:$B$34,2,FALSE),"Liberado")</f>
        <v>Liberado</v>
      </c>
      <c r="V2043" s="31"/>
      <c r="W2043" s="31"/>
      <c r="X2043" s="31"/>
      <c r="Y2043" s="31"/>
      <c r="Z2043" s="31"/>
      <c r="AA2043" s="31"/>
      <c r="AB2043" s="31"/>
      <c r="AC2043" s="31"/>
      <c r="AD2043" s="31"/>
      <c r="AE2043" s="31"/>
      <c r="AF2043" s="31"/>
      <c r="AG2043" s="31"/>
      <c r="AH2043" s="31"/>
      <c r="AI2043" s="31"/>
      <c r="AJ2043" s="31"/>
      <c r="AK2043" s="31"/>
      <c r="AL2043" s="31"/>
      <c r="AM2043" s="31"/>
      <c r="AN2043" s="31"/>
      <c r="AO2043" s="31"/>
      <c r="AP2043" s="31"/>
      <c r="AQ2043" s="31"/>
      <c r="AR2043" s="31"/>
      <c r="AS2043" s="31"/>
      <c r="AT2043" s="31"/>
      <c r="AU2043" s="31"/>
      <c r="AV2043" s="31"/>
      <c r="AW2043" s="31"/>
      <c r="AX2043" s="31"/>
      <c r="AY2043" s="31"/>
      <c r="AZ2043" s="31"/>
      <c r="BA2043" s="31"/>
    </row>
    <row r="2044" spans="1:53" s="21" customFormat="1" ht="20.100000000000001" customHeight="1" x14ac:dyDescent="0.2">
      <c r="A2044" s="27" t="s">
        <v>11101</v>
      </c>
      <c r="B2044" s="28" t="s">
        <v>265</v>
      </c>
      <c r="C2044" s="27" t="s">
        <v>325</v>
      </c>
      <c r="D2044" s="27" t="s">
        <v>1951</v>
      </c>
      <c r="E2044" s="27" t="s">
        <v>7</v>
      </c>
      <c r="F2044" s="27" t="s">
        <v>6507</v>
      </c>
      <c r="G2044" s="27" t="s">
        <v>6796</v>
      </c>
      <c r="H2044" s="27" t="s">
        <v>6797</v>
      </c>
      <c r="I2044" s="29">
        <v>50000</v>
      </c>
      <c r="J2044" s="27" t="s">
        <v>6514</v>
      </c>
      <c r="K2044" s="27" t="s">
        <v>11635</v>
      </c>
      <c r="L2044" s="27" t="s">
        <v>6680</v>
      </c>
      <c r="M2044" s="30" t="s">
        <v>6531</v>
      </c>
      <c r="N2044" s="27" t="s">
        <v>6798</v>
      </c>
      <c r="O2044" s="23">
        <v>180874.57</v>
      </c>
      <c r="P2044" s="23">
        <v>0</v>
      </c>
      <c r="Q2044" s="23">
        <v>0</v>
      </c>
      <c r="R2044" s="24">
        <v>8569.26</v>
      </c>
      <c r="S2044" s="25">
        <v>0</v>
      </c>
      <c r="T2044" s="32"/>
      <c r="U2044" s="22" t="str">
        <f>IFERROR(VLOOKUP(B2044,[1]Planilha1!$A$1:$B$34,2,FALSE),"Liberado")</f>
        <v>Liberado</v>
      </c>
      <c r="V2044" s="31"/>
      <c r="W2044" s="31"/>
      <c r="X2044" s="31"/>
      <c r="Y2044" s="31"/>
      <c r="Z2044" s="31"/>
      <c r="AA2044" s="31"/>
      <c r="AB2044" s="31"/>
      <c r="AC2044" s="31"/>
      <c r="AD2044" s="31"/>
      <c r="AE2044" s="31"/>
      <c r="AF2044" s="31"/>
      <c r="AG2044" s="31"/>
      <c r="AH2044" s="31"/>
      <c r="AI2044" s="31"/>
      <c r="AJ2044" s="31"/>
      <c r="AK2044" s="31"/>
      <c r="AL2044" s="31"/>
      <c r="AM2044" s="31"/>
      <c r="AN2044" s="31"/>
      <c r="AO2044" s="31"/>
      <c r="AP2044" s="31"/>
      <c r="AQ2044" s="31"/>
      <c r="AR2044" s="31"/>
      <c r="AS2044" s="31"/>
      <c r="AT2044" s="31"/>
      <c r="AU2044" s="31"/>
      <c r="AV2044" s="31"/>
      <c r="AW2044" s="31"/>
      <c r="AX2044" s="31"/>
      <c r="AY2044" s="31"/>
      <c r="AZ2044" s="31"/>
      <c r="BA2044" s="31"/>
    </row>
    <row r="2045" spans="1:53" s="21" customFormat="1" ht="20.100000000000001" customHeight="1" x14ac:dyDescent="0.2">
      <c r="A2045" s="27" t="s">
        <v>11101</v>
      </c>
      <c r="B2045" s="28" t="s">
        <v>265</v>
      </c>
      <c r="C2045" s="27" t="s">
        <v>706</v>
      </c>
      <c r="D2045" s="27" t="s">
        <v>2017</v>
      </c>
      <c r="E2045" s="27" t="s">
        <v>7</v>
      </c>
      <c r="F2045" s="27" t="s">
        <v>6507</v>
      </c>
      <c r="G2045" s="27" t="s">
        <v>7034</v>
      </c>
      <c r="H2045" s="27" t="s">
        <v>7035</v>
      </c>
      <c r="I2045" s="29">
        <v>35000</v>
      </c>
      <c r="J2045" s="27" t="s">
        <v>6514</v>
      </c>
      <c r="K2045" s="27" t="s">
        <v>11749</v>
      </c>
      <c r="L2045" s="27" t="s">
        <v>11556</v>
      </c>
      <c r="M2045" s="30" t="s">
        <v>6531</v>
      </c>
      <c r="N2045" s="27" t="s">
        <v>11750</v>
      </c>
      <c r="O2045" s="23">
        <v>47781.87</v>
      </c>
      <c r="P2045" s="23">
        <v>0</v>
      </c>
      <c r="Q2045" s="23">
        <v>0</v>
      </c>
      <c r="R2045" s="24">
        <v>0</v>
      </c>
      <c r="S2045" s="25">
        <v>0</v>
      </c>
      <c r="T2045" s="32"/>
      <c r="U2045" s="22" t="str">
        <f>IFERROR(VLOOKUP(B2045,[1]Planilha1!$A$1:$B$34,2,FALSE),"Liberado")</f>
        <v>Liberado</v>
      </c>
      <c r="V2045" s="31"/>
      <c r="W2045" s="31"/>
      <c r="X2045" s="31"/>
      <c r="Y2045" s="31"/>
      <c r="Z2045" s="31"/>
      <c r="AA2045" s="31"/>
      <c r="AB2045" s="31"/>
      <c r="AC2045" s="31"/>
      <c r="AD2045" s="31"/>
      <c r="AE2045" s="31"/>
      <c r="AF2045" s="31"/>
      <c r="AG2045" s="31"/>
      <c r="AH2045" s="31"/>
      <c r="AI2045" s="31"/>
      <c r="AJ2045" s="31"/>
      <c r="AK2045" s="31"/>
      <c r="AL2045" s="31"/>
      <c r="AM2045" s="31"/>
      <c r="AN2045" s="31"/>
      <c r="AO2045" s="31"/>
      <c r="AP2045" s="31"/>
      <c r="AQ2045" s="31"/>
      <c r="AR2045" s="31"/>
      <c r="AS2045" s="31"/>
      <c r="AT2045" s="31"/>
      <c r="AU2045" s="31"/>
      <c r="AV2045" s="31"/>
      <c r="AW2045" s="31"/>
      <c r="AX2045" s="31"/>
      <c r="AY2045" s="31"/>
      <c r="AZ2045" s="31"/>
      <c r="BA2045" s="31"/>
    </row>
    <row r="2046" spans="1:53" s="21" customFormat="1" ht="20.100000000000001" customHeight="1" x14ac:dyDescent="0.2">
      <c r="A2046" s="27" t="s">
        <v>11101</v>
      </c>
      <c r="B2046" s="28" t="s">
        <v>265</v>
      </c>
      <c r="C2046" s="27" t="s">
        <v>397</v>
      </c>
      <c r="D2046" s="27" t="s">
        <v>2071</v>
      </c>
      <c r="E2046" s="27" t="s">
        <v>7</v>
      </c>
      <c r="F2046" s="27" t="s">
        <v>6507</v>
      </c>
      <c r="G2046" s="27" t="s">
        <v>11824</v>
      </c>
      <c r="H2046" s="27" t="s">
        <v>7131</v>
      </c>
      <c r="I2046" s="29">
        <v>50000</v>
      </c>
      <c r="J2046" s="27" t="s">
        <v>6514</v>
      </c>
      <c r="K2046" s="27" t="s">
        <v>11825</v>
      </c>
      <c r="L2046" s="27" t="s">
        <v>11708</v>
      </c>
      <c r="M2046" s="30">
        <v>42066</v>
      </c>
      <c r="N2046" s="27" t="s">
        <v>6798</v>
      </c>
      <c r="O2046" s="23">
        <v>19602.599999999999</v>
      </c>
      <c r="P2046" s="23">
        <v>0</v>
      </c>
      <c r="Q2046" s="23">
        <v>0</v>
      </c>
      <c r="R2046" s="24">
        <v>8959.6299999999992</v>
      </c>
      <c r="S2046" s="25">
        <v>0</v>
      </c>
      <c r="T2046" s="32"/>
      <c r="U2046" s="22" t="str">
        <f>IFERROR(VLOOKUP(B2046,[1]Planilha1!$A$1:$B$34,2,FALSE),"Liberado")</f>
        <v>Liberado</v>
      </c>
      <c r="V2046" s="31"/>
      <c r="W2046" s="31"/>
      <c r="X2046" s="31"/>
      <c r="Y2046" s="31"/>
      <c r="Z2046" s="31"/>
      <c r="AA2046" s="31"/>
      <c r="AB2046" s="31"/>
      <c r="AC2046" s="31"/>
      <c r="AD2046" s="31"/>
      <c r="AE2046" s="31"/>
      <c r="AF2046" s="31"/>
      <c r="AG2046" s="31"/>
      <c r="AH2046" s="31"/>
      <c r="AI2046" s="31"/>
      <c r="AJ2046" s="31"/>
      <c r="AK2046" s="31"/>
      <c r="AL2046" s="31"/>
      <c r="AM2046" s="31"/>
      <c r="AN2046" s="31"/>
      <c r="AO2046" s="31"/>
      <c r="AP2046" s="31"/>
      <c r="AQ2046" s="31"/>
      <c r="AR2046" s="31"/>
      <c r="AS2046" s="31"/>
      <c r="AT2046" s="31"/>
      <c r="AU2046" s="31"/>
      <c r="AV2046" s="31"/>
      <c r="AW2046" s="31"/>
      <c r="AX2046" s="31"/>
      <c r="AY2046" s="31"/>
      <c r="AZ2046" s="31"/>
      <c r="BA2046" s="31"/>
    </row>
    <row r="2047" spans="1:53" s="21" customFormat="1" ht="20.100000000000001" customHeight="1" x14ac:dyDescent="0.2">
      <c r="A2047" s="27" t="s">
        <v>11101</v>
      </c>
      <c r="B2047" s="28" t="s">
        <v>265</v>
      </c>
      <c r="C2047" s="27" t="s">
        <v>602</v>
      </c>
      <c r="D2047" s="27" t="s">
        <v>2088</v>
      </c>
      <c r="E2047" s="27" t="s">
        <v>7</v>
      </c>
      <c r="F2047" s="27" t="s">
        <v>6507</v>
      </c>
      <c r="G2047" s="27" t="s">
        <v>7165</v>
      </c>
      <c r="H2047" s="27" t="s">
        <v>7166</v>
      </c>
      <c r="I2047" s="29">
        <v>30000</v>
      </c>
      <c r="J2047" s="27" t="s">
        <v>6514</v>
      </c>
      <c r="K2047" s="27" t="s">
        <v>11849</v>
      </c>
      <c r="L2047" s="27" t="s">
        <v>7038</v>
      </c>
      <c r="M2047" s="30" t="s">
        <v>6531</v>
      </c>
      <c r="N2047" s="27" t="s">
        <v>7167</v>
      </c>
      <c r="O2047" s="23">
        <v>30660.99</v>
      </c>
      <c r="P2047" s="23">
        <v>0</v>
      </c>
      <c r="Q2047" s="23">
        <v>0</v>
      </c>
      <c r="R2047" s="24">
        <v>2000</v>
      </c>
      <c r="S2047" s="25">
        <v>0</v>
      </c>
      <c r="T2047" s="32"/>
      <c r="U2047" s="22" t="str">
        <f>IFERROR(VLOOKUP(B2047,[1]Planilha1!$A$1:$B$34,2,FALSE),"Liberado")</f>
        <v>Liberado</v>
      </c>
      <c r="V2047" s="31"/>
      <c r="W2047" s="31"/>
      <c r="X2047" s="31"/>
      <c r="Y2047" s="31"/>
      <c r="Z2047" s="31"/>
      <c r="AA2047" s="31"/>
      <c r="AB2047" s="31"/>
      <c r="AC2047" s="31"/>
      <c r="AD2047" s="31"/>
      <c r="AE2047" s="31"/>
      <c r="AF2047" s="31"/>
      <c r="AG2047" s="31"/>
      <c r="AH2047" s="31"/>
      <c r="AI2047" s="31"/>
      <c r="AJ2047" s="31"/>
      <c r="AK2047" s="31"/>
      <c r="AL2047" s="31"/>
      <c r="AM2047" s="31"/>
      <c r="AN2047" s="31"/>
      <c r="AO2047" s="31"/>
      <c r="AP2047" s="31"/>
      <c r="AQ2047" s="31"/>
      <c r="AR2047" s="31"/>
      <c r="AS2047" s="31"/>
      <c r="AT2047" s="31"/>
      <c r="AU2047" s="31"/>
      <c r="AV2047" s="31"/>
      <c r="AW2047" s="31"/>
      <c r="AX2047" s="31"/>
      <c r="AY2047" s="31"/>
      <c r="AZ2047" s="31"/>
      <c r="BA2047" s="31"/>
    </row>
    <row r="2048" spans="1:53" s="21" customFormat="1" ht="20.100000000000001" customHeight="1" x14ac:dyDescent="0.2">
      <c r="A2048" s="12" t="s">
        <v>58</v>
      </c>
      <c r="B2048" s="18" t="s">
        <v>242</v>
      </c>
      <c r="C2048" s="12" t="s">
        <v>323</v>
      </c>
      <c r="D2048" s="12" t="s">
        <v>324</v>
      </c>
      <c r="E2048" s="19" t="s">
        <v>5</v>
      </c>
      <c r="F2048" s="19" t="s">
        <v>2255</v>
      </c>
      <c r="G2048" s="19" t="s">
        <v>2262</v>
      </c>
      <c r="H2048" s="12" t="s">
        <v>2263</v>
      </c>
      <c r="I2048" s="20">
        <v>140000</v>
      </c>
      <c r="J2048" s="12" t="s">
        <v>2264</v>
      </c>
      <c r="K2048" s="12" t="s">
        <v>2265</v>
      </c>
      <c r="L2048" s="12" t="s">
        <v>2249</v>
      </c>
      <c r="M2048" s="12"/>
      <c r="N2048" s="12" t="s">
        <v>2267</v>
      </c>
      <c r="O2048" s="20">
        <v>0</v>
      </c>
      <c r="P2048" s="20">
        <v>0</v>
      </c>
      <c r="Q2048" s="20">
        <v>0</v>
      </c>
      <c r="R2048" s="20">
        <v>0</v>
      </c>
      <c r="S2048" s="20">
        <v>1920</v>
      </c>
      <c r="U2048" s="22" t="str">
        <f>IFERROR(VLOOKUP(B2048,[1]Planilha1!$A$1:$B$34,2,FALSE),"Liberado")</f>
        <v>Liberado</v>
      </c>
    </row>
    <row r="2049" spans="1:21" s="21" customFormat="1" ht="20.100000000000001" customHeight="1" x14ac:dyDescent="0.2">
      <c r="A2049" s="12" t="s">
        <v>58</v>
      </c>
      <c r="B2049" s="18" t="s">
        <v>242</v>
      </c>
      <c r="C2049" s="12" t="s">
        <v>427</v>
      </c>
      <c r="D2049" s="12" t="s">
        <v>7870</v>
      </c>
      <c r="E2049" s="19" t="s">
        <v>5</v>
      </c>
      <c r="F2049" s="19" t="s">
        <v>2244</v>
      </c>
      <c r="G2049" s="19" t="s">
        <v>7871</v>
      </c>
      <c r="H2049" s="12" t="s">
        <v>5432</v>
      </c>
      <c r="I2049" s="20">
        <v>30000</v>
      </c>
      <c r="J2049" s="12" t="s">
        <v>2264</v>
      </c>
      <c r="K2049" s="12" t="s">
        <v>4957</v>
      </c>
      <c r="L2049" s="12" t="s">
        <v>3435</v>
      </c>
      <c r="M2049" s="12" t="s">
        <v>7872</v>
      </c>
      <c r="N2049" s="12" t="s">
        <v>2438</v>
      </c>
      <c r="O2049" s="20">
        <v>0</v>
      </c>
      <c r="P2049" s="20">
        <v>8000</v>
      </c>
      <c r="Q2049" s="20">
        <v>0</v>
      </c>
      <c r="R2049" s="20">
        <v>0</v>
      </c>
      <c r="S2049" s="20">
        <v>120</v>
      </c>
      <c r="U2049" s="22" t="str">
        <f>IFERROR(VLOOKUP(B2049,[1]Planilha1!$A$1:$B$34,2,FALSE),"Liberado")</f>
        <v>Liberado</v>
      </c>
    </row>
    <row r="2050" spans="1:21" s="21" customFormat="1" ht="20.100000000000001" customHeight="1" x14ac:dyDescent="0.2">
      <c r="A2050" s="12" t="s">
        <v>58</v>
      </c>
      <c r="B2050" s="18" t="s">
        <v>242</v>
      </c>
      <c r="C2050" s="12" t="s">
        <v>411</v>
      </c>
      <c r="D2050" s="12" t="s">
        <v>415</v>
      </c>
      <c r="E2050" s="19" t="s">
        <v>5</v>
      </c>
      <c r="F2050" s="19" t="s">
        <v>2244</v>
      </c>
      <c r="G2050" s="19" t="s">
        <v>2609</v>
      </c>
      <c r="H2050" s="12" t="s">
        <v>2610</v>
      </c>
      <c r="I2050" s="20">
        <v>20000</v>
      </c>
      <c r="J2050" s="12" t="s">
        <v>2264</v>
      </c>
      <c r="K2050" s="12" t="s">
        <v>2611</v>
      </c>
      <c r="L2050" s="12" t="s">
        <v>2334</v>
      </c>
      <c r="M2050" s="12"/>
      <c r="N2050" s="12" t="s">
        <v>2612</v>
      </c>
      <c r="O2050" s="20">
        <v>0</v>
      </c>
      <c r="P2050" s="20">
        <v>0</v>
      </c>
      <c r="Q2050" s="20">
        <v>0</v>
      </c>
      <c r="R2050" s="20">
        <v>0</v>
      </c>
      <c r="S2050" s="20">
        <v>960</v>
      </c>
      <c r="U2050" s="22" t="str">
        <f>IFERROR(VLOOKUP(B2050,[1]Planilha1!$A$1:$B$34,2,FALSE),"Liberado")</f>
        <v>Liberado</v>
      </c>
    </row>
    <row r="2051" spans="1:21" s="21" customFormat="1" ht="20.100000000000001" customHeight="1" x14ac:dyDescent="0.2">
      <c r="A2051" s="12" t="s">
        <v>58</v>
      </c>
      <c r="B2051" s="18" t="s">
        <v>242</v>
      </c>
      <c r="C2051" s="12" t="s">
        <v>411</v>
      </c>
      <c r="D2051" s="12" t="s">
        <v>421</v>
      </c>
      <c r="E2051" s="19" t="s">
        <v>5</v>
      </c>
      <c r="F2051" s="19" t="s">
        <v>2324</v>
      </c>
      <c r="G2051" s="19" t="s">
        <v>2634</v>
      </c>
      <c r="H2051" s="12" t="s">
        <v>2635</v>
      </c>
      <c r="I2051" s="20">
        <v>15426.58</v>
      </c>
      <c r="J2051" s="12" t="s">
        <v>2264</v>
      </c>
      <c r="K2051" s="12" t="s">
        <v>2636</v>
      </c>
      <c r="L2051" s="12" t="s">
        <v>7881</v>
      </c>
      <c r="M2051" s="12"/>
      <c r="N2051" s="12" t="s">
        <v>8136</v>
      </c>
      <c r="O2051" s="20">
        <v>5000</v>
      </c>
      <c r="P2051" s="20">
        <v>0</v>
      </c>
      <c r="Q2051" s="20">
        <v>0</v>
      </c>
      <c r="R2051" s="20">
        <v>0</v>
      </c>
      <c r="S2051" s="20">
        <v>840</v>
      </c>
      <c r="U2051" s="22" t="str">
        <f>IFERROR(VLOOKUP(B2051,[1]Planilha1!$A$1:$B$34,2,FALSE),"Liberado")</f>
        <v>Liberado</v>
      </c>
    </row>
    <row r="2052" spans="1:21" s="21" customFormat="1" ht="20.100000000000001" customHeight="1" x14ac:dyDescent="0.2">
      <c r="A2052" s="12" t="s">
        <v>58</v>
      </c>
      <c r="B2052" s="18" t="s">
        <v>242</v>
      </c>
      <c r="C2052" s="12" t="s">
        <v>411</v>
      </c>
      <c r="D2052" s="12" t="s">
        <v>424</v>
      </c>
      <c r="E2052" s="19" t="s">
        <v>5</v>
      </c>
      <c r="F2052" s="19" t="s">
        <v>2244</v>
      </c>
      <c r="G2052" s="19" t="s">
        <v>2645</v>
      </c>
      <c r="H2052" s="12" t="s">
        <v>2646</v>
      </c>
      <c r="I2052" s="20">
        <v>20000</v>
      </c>
      <c r="J2052" s="12" t="s">
        <v>2264</v>
      </c>
      <c r="K2052" s="12" t="s">
        <v>2647</v>
      </c>
      <c r="L2052" s="12" t="s">
        <v>2879</v>
      </c>
      <c r="M2052" s="12"/>
      <c r="N2052" s="12" t="s">
        <v>2342</v>
      </c>
      <c r="O2052" s="20">
        <v>5000</v>
      </c>
      <c r="P2052" s="20">
        <v>0</v>
      </c>
      <c r="Q2052" s="20">
        <v>0</v>
      </c>
      <c r="R2052" s="20">
        <v>0</v>
      </c>
      <c r="S2052" s="20">
        <v>480</v>
      </c>
      <c r="U2052" s="22" t="str">
        <f>IFERROR(VLOOKUP(B2052,[1]Planilha1!$A$1:$B$34,2,FALSE),"Liberado")</f>
        <v>Liberado</v>
      </c>
    </row>
    <row r="2053" spans="1:21" s="21" customFormat="1" ht="20.100000000000001" customHeight="1" x14ac:dyDescent="0.2">
      <c r="A2053" s="12" t="s">
        <v>58</v>
      </c>
      <c r="B2053" s="18" t="s">
        <v>242</v>
      </c>
      <c r="C2053" s="12" t="s">
        <v>411</v>
      </c>
      <c r="D2053" s="12" t="s">
        <v>8159</v>
      </c>
      <c r="E2053" s="19" t="s">
        <v>5</v>
      </c>
      <c r="F2053" s="19" t="s">
        <v>4670</v>
      </c>
      <c r="G2053" s="19" t="s">
        <v>8160</v>
      </c>
      <c r="H2053" s="12" t="s">
        <v>2610</v>
      </c>
      <c r="I2053" s="20">
        <v>13376.28</v>
      </c>
      <c r="J2053" s="12" t="s">
        <v>2264</v>
      </c>
      <c r="K2053" s="12" t="s">
        <v>2446</v>
      </c>
      <c r="L2053" s="12" t="s">
        <v>2288</v>
      </c>
      <c r="M2053" s="12" t="s">
        <v>8161</v>
      </c>
      <c r="N2053" s="12" t="s">
        <v>2768</v>
      </c>
      <c r="O2053" s="20">
        <v>0</v>
      </c>
      <c r="P2053" s="20">
        <v>8000</v>
      </c>
      <c r="Q2053" s="20">
        <v>0</v>
      </c>
      <c r="R2053" s="20">
        <v>0</v>
      </c>
      <c r="S2053" s="20">
        <v>0</v>
      </c>
      <c r="U2053" s="22" t="str">
        <f>IFERROR(VLOOKUP(B2053,[1]Planilha1!$A$1:$B$34,2,FALSE),"Liberado")</f>
        <v>Liberado</v>
      </c>
    </row>
    <row r="2054" spans="1:21" s="21" customFormat="1" ht="20.100000000000001" customHeight="1" x14ac:dyDescent="0.2">
      <c r="A2054" s="12" t="s">
        <v>58</v>
      </c>
      <c r="B2054" s="18" t="s">
        <v>242</v>
      </c>
      <c r="C2054" s="12" t="s">
        <v>427</v>
      </c>
      <c r="D2054" s="12" t="s">
        <v>428</v>
      </c>
      <c r="E2054" s="19" t="s">
        <v>5</v>
      </c>
      <c r="F2054" s="19" t="s">
        <v>2273</v>
      </c>
      <c r="G2054" s="19" t="s">
        <v>2654</v>
      </c>
      <c r="H2054" s="12" t="s">
        <v>2655</v>
      </c>
      <c r="I2054" s="20">
        <v>3594.42</v>
      </c>
      <c r="J2054" s="12" t="s">
        <v>2264</v>
      </c>
      <c r="K2054" s="12" t="s">
        <v>2656</v>
      </c>
      <c r="L2054" s="12" t="s">
        <v>2296</v>
      </c>
      <c r="M2054" s="12"/>
      <c r="N2054" s="12" t="s">
        <v>2657</v>
      </c>
      <c r="O2054" s="20">
        <v>600</v>
      </c>
      <c r="P2054" s="20">
        <v>0</v>
      </c>
      <c r="Q2054" s="20">
        <v>0</v>
      </c>
      <c r="R2054" s="20">
        <v>0</v>
      </c>
      <c r="S2054" s="20">
        <v>960</v>
      </c>
      <c r="U2054" s="22" t="str">
        <f>IFERROR(VLOOKUP(B2054,[1]Planilha1!$A$1:$B$34,2,FALSE),"Liberado")</f>
        <v>Liberado</v>
      </c>
    </row>
    <row r="2055" spans="1:21" s="21" customFormat="1" ht="20.100000000000001" customHeight="1" x14ac:dyDescent="0.2">
      <c r="A2055" s="12" t="s">
        <v>58</v>
      </c>
      <c r="B2055" s="18" t="s">
        <v>242</v>
      </c>
      <c r="C2055" s="12" t="s">
        <v>427</v>
      </c>
      <c r="D2055" s="12" t="s">
        <v>443</v>
      </c>
      <c r="E2055" s="19" t="s">
        <v>5</v>
      </c>
      <c r="F2055" s="19" t="s">
        <v>2519</v>
      </c>
      <c r="G2055" s="19" t="s">
        <v>2719</v>
      </c>
      <c r="H2055" s="12" t="s">
        <v>2720</v>
      </c>
      <c r="I2055" s="20">
        <v>3000</v>
      </c>
      <c r="J2055" s="12" t="s">
        <v>2264</v>
      </c>
      <c r="K2055" s="12" t="s">
        <v>2721</v>
      </c>
      <c r="L2055" s="12" t="s">
        <v>2296</v>
      </c>
      <c r="M2055" s="12"/>
      <c r="N2055" s="12" t="s">
        <v>2722</v>
      </c>
      <c r="O2055" s="20">
        <v>2000</v>
      </c>
      <c r="P2055" s="20">
        <v>0</v>
      </c>
      <c r="Q2055" s="20">
        <v>0</v>
      </c>
      <c r="R2055" s="20">
        <v>0</v>
      </c>
      <c r="S2055" s="20">
        <v>736</v>
      </c>
      <c r="U2055" s="22" t="str">
        <f>IFERROR(VLOOKUP(B2055,[1]Planilha1!$A$1:$B$34,2,FALSE),"Liberado")</f>
        <v>Liberado</v>
      </c>
    </row>
    <row r="2056" spans="1:21" s="21" customFormat="1" ht="20.100000000000001" customHeight="1" x14ac:dyDescent="0.2">
      <c r="A2056" s="12" t="s">
        <v>58</v>
      </c>
      <c r="B2056" s="18" t="s">
        <v>242</v>
      </c>
      <c r="C2056" s="12" t="s">
        <v>427</v>
      </c>
      <c r="D2056" s="12" t="s">
        <v>444</v>
      </c>
      <c r="E2056" s="19" t="s">
        <v>5</v>
      </c>
      <c r="F2056" s="19" t="s">
        <v>2273</v>
      </c>
      <c r="G2056" s="19" t="s">
        <v>2723</v>
      </c>
      <c r="H2056" s="12" t="s">
        <v>2720</v>
      </c>
      <c r="I2056" s="20">
        <v>8000</v>
      </c>
      <c r="J2056" s="12" t="s">
        <v>2264</v>
      </c>
      <c r="K2056" s="12" t="s">
        <v>2724</v>
      </c>
      <c r="L2056" s="12" t="s">
        <v>2266</v>
      </c>
      <c r="M2056" s="12"/>
      <c r="N2056" s="12" t="s">
        <v>2657</v>
      </c>
      <c r="O2056" s="20">
        <v>2464.88</v>
      </c>
      <c r="P2056" s="20">
        <v>0</v>
      </c>
      <c r="Q2056" s="20">
        <v>0</v>
      </c>
      <c r="R2056" s="20">
        <v>2464.88</v>
      </c>
      <c r="S2056" s="20">
        <v>736</v>
      </c>
      <c r="U2056" s="22" t="str">
        <f>IFERROR(VLOOKUP(B2056,[1]Planilha1!$A$1:$B$34,2,FALSE),"Liberado")</f>
        <v>Liberado</v>
      </c>
    </row>
    <row r="2057" spans="1:21" s="21" customFormat="1" ht="20.100000000000001" customHeight="1" x14ac:dyDescent="0.2">
      <c r="A2057" s="12" t="s">
        <v>58</v>
      </c>
      <c r="B2057" s="18" t="s">
        <v>242</v>
      </c>
      <c r="C2057" s="12" t="s">
        <v>427</v>
      </c>
      <c r="D2057" s="12" t="s">
        <v>446</v>
      </c>
      <c r="E2057" s="19" t="s">
        <v>5</v>
      </c>
      <c r="F2057" s="19" t="s">
        <v>2519</v>
      </c>
      <c r="G2057" s="19" t="s">
        <v>2727</v>
      </c>
      <c r="H2057" s="12" t="s">
        <v>2720</v>
      </c>
      <c r="I2057" s="20">
        <v>31520</v>
      </c>
      <c r="J2057" s="12" t="s">
        <v>2264</v>
      </c>
      <c r="K2057" s="12" t="s">
        <v>2728</v>
      </c>
      <c r="L2057" s="12" t="s">
        <v>2296</v>
      </c>
      <c r="M2057" s="12"/>
      <c r="N2057" s="12" t="s">
        <v>2729</v>
      </c>
      <c r="O2057" s="20">
        <v>2942.75</v>
      </c>
      <c r="P2057" s="20">
        <v>0</v>
      </c>
      <c r="Q2057" s="20">
        <v>0</v>
      </c>
      <c r="R2057" s="48">
        <v>2942.75</v>
      </c>
      <c r="S2057" s="20">
        <v>544</v>
      </c>
      <c r="U2057" s="22" t="str">
        <f>IFERROR(VLOOKUP(B2057,[1]Planilha1!$A$1:$B$34,2,FALSE),"Liberado")</f>
        <v>Liberado</v>
      </c>
    </row>
    <row r="2058" spans="1:21" s="21" customFormat="1" ht="20.100000000000001" customHeight="1" x14ac:dyDescent="0.2">
      <c r="A2058" s="12" t="s">
        <v>58</v>
      </c>
      <c r="B2058" s="18" t="s">
        <v>242</v>
      </c>
      <c r="C2058" s="12" t="s">
        <v>427</v>
      </c>
      <c r="D2058" s="12" t="s">
        <v>448</v>
      </c>
      <c r="E2058" s="19" t="s">
        <v>5</v>
      </c>
      <c r="F2058" s="19" t="s">
        <v>2519</v>
      </c>
      <c r="G2058" s="19" t="s">
        <v>2734</v>
      </c>
      <c r="H2058" s="12" t="s">
        <v>2720</v>
      </c>
      <c r="I2058" s="20">
        <v>5000</v>
      </c>
      <c r="J2058" s="12" t="s">
        <v>2264</v>
      </c>
      <c r="K2058" s="12" t="s">
        <v>2735</v>
      </c>
      <c r="L2058" s="12" t="s">
        <v>2296</v>
      </c>
      <c r="M2058" s="12"/>
      <c r="N2058" s="12" t="s">
        <v>2736</v>
      </c>
      <c r="O2058" s="20">
        <v>2871.49</v>
      </c>
      <c r="P2058" s="20">
        <v>0</v>
      </c>
      <c r="Q2058" s="20">
        <v>0</v>
      </c>
      <c r="R2058" s="20">
        <v>2871.49</v>
      </c>
      <c r="S2058" s="20">
        <v>608</v>
      </c>
      <c r="U2058" s="22" t="str">
        <f>IFERROR(VLOOKUP(B2058,[1]Planilha1!$A$1:$B$34,2,FALSE),"Liberado")</f>
        <v>Liberado</v>
      </c>
    </row>
    <row r="2059" spans="1:21" s="21" customFormat="1" ht="20.100000000000001" customHeight="1" x14ac:dyDescent="0.2">
      <c r="A2059" s="12" t="s">
        <v>58</v>
      </c>
      <c r="B2059" s="18" t="s">
        <v>242</v>
      </c>
      <c r="C2059" s="12" t="s">
        <v>427</v>
      </c>
      <c r="D2059" s="12" t="s">
        <v>449</v>
      </c>
      <c r="E2059" s="19" t="s">
        <v>5</v>
      </c>
      <c r="F2059" s="19" t="s">
        <v>2519</v>
      </c>
      <c r="G2059" s="19" t="s">
        <v>2737</v>
      </c>
      <c r="H2059" s="12" t="s">
        <v>2720</v>
      </c>
      <c r="I2059" s="20">
        <v>10000</v>
      </c>
      <c r="J2059" s="12" t="s">
        <v>2264</v>
      </c>
      <c r="K2059" s="12" t="s">
        <v>2738</v>
      </c>
      <c r="L2059" s="12" t="s">
        <v>7324</v>
      </c>
      <c r="M2059" s="12"/>
      <c r="N2059" s="12" t="s">
        <v>2729</v>
      </c>
      <c r="O2059" s="20">
        <v>2000</v>
      </c>
      <c r="P2059" s="20">
        <v>0</v>
      </c>
      <c r="Q2059" s="20">
        <v>0</v>
      </c>
      <c r="R2059" s="20">
        <v>0</v>
      </c>
      <c r="S2059" s="20">
        <v>640</v>
      </c>
      <c r="U2059" s="22" t="str">
        <f>IFERROR(VLOOKUP(B2059,[1]Planilha1!$A$1:$B$34,2,FALSE),"Liberado")</f>
        <v>Liberado</v>
      </c>
    </row>
    <row r="2060" spans="1:21" s="21" customFormat="1" ht="20.100000000000001" customHeight="1" x14ac:dyDescent="0.2">
      <c r="A2060" s="12" t="s">
        <v>58</v>
      </c>
      <c r="B2060" s="18" t="s">
        <v>242</v>
      </c>
      <c r="C2060" s="12" t="s">
        <v>427</v>
      </c>
      <c r="D2060" s="12" t="s">
        <v>450</v>
      </c>
      <c r="E2060" s="19" t="s">
        <v>5</v>
      </c>
      <c r="F2060" s="19" t="s">
        <v>2519</v>
      </c>
      <c r="G2060" s="19" t="s">
        <v>2739</v>
      </c>
      <c r="H2060" s="12" t="s">
        <v>2720</v>
      </c>
      <c r="I2060" s="20">
        <v>8000</v>
      </c>
      <c r="J2060" s="12" t="s">
        <v>2264</v>
      </c>
      <c r="K2060" s="12" t="s">
        <v>2740</v>
      </c>
      <c r="L2060" s="12" t="s">
        <v>2296</v>
      </c>
      <c r="M2060" s="12"/>
      <c r="N2060" s="12" t="s">
        <v>2736</v>
      </c>
      <c r="O2060" s="20">
        <v>2000</v>
      </c>
      <c r="P2060" s="20">
        <v>0</v>
      </c>
      <c r="Q2060" s="20">
        <v>0</v>
      </c>
      <c r="R2060" s="20">
        <v>0</v>
      </c>
      <c r="S2060" s="20">
        <v>608</v>
      </c>
      <c r="U2060" s="22" t="str">
        <f>IFERROR(VLOOKUP(B2060,[1]Planilha1!$A$1:$B$34,2,FALSE),"Liberado")</f>
        <v>Liberado</v>
      </c>
    </row>
    <row r="2061" spans="1:21" s="21" customFormat="1" ht="20.100000000000001" customHeight="1" x14ac:dyDescent="0.2">
      <c r="A2061" s="12" t="s">
        <v>58</v>
      </c>
      <c r="B2061" s="18" t="s">
        <v>242</v>
      </c>
      <c r="C2061" s="12" t="s">
        <v>427</v>
      </c>
      <c r="D2061" s="12" t="s">
        <v>451</v>
      </c>
      <c r="E2061" s="19" t="s">
        <v>5</v>
      </c>
      <c r="F2061" s="19" t="s">
        <v>2519</v>
      </c>
      <c r="G2061" s="19" t="s">
        <v>2741</v>
      </c>
      <c r="H2061" s="12" t="s">
        <v>2720</v>
      </c>
      <c r="I2061" s="20">
        <v>8000</v>
      </c>
      <c r="J2061" s="12" t="s">
        <v>2264</v>
      </c>
      <c r="K2061" s="12" t="s">
        <v>2740</v>
      </c>
      <c r="L2061" s="12" t="s">
        <v>2334</v>
      </c>
      <c r="M2061" s="12"/>
      <c r="N2061" s="12" t="s">
        <v>2736</v>
      </c>
      <c r="O2061" s="20">
        <v>2915.34</v>
      </c>
      <c r="P2061" s="20">
        <v>0</v>
      </c>
      <c r="Q2061" s="20">
        <v>0</v>
      </c>
      <c r="R2061" s="20">
        <v>2915.34</v>
      </c>
      <c r="S2061" s="20">
        <v>608</v>
      </c>
      <c r="U2061" s="22" t="str">
        <f>IFERROR(VLOOKUP(B2061,[1]Planilha1!$A$1:$B$34,2,FALSE),"Liberado")</f>
        <v>Liberado</v>
      </c>
    </row>
    <row r="2062" spans="1:21" s="21" customFormat="1" ht="20.100000000000001" customHeight="1" x14ac:dyDescent="0.2">
      <c r="A2062" s="12" t="s">
        <v>58</v>
      </c>
      <c r="B2062" s="18" t="s">
        <v>242</v>
      </c>
      <c r="C2062" s="12" t="s">
        <v>427</v>
      </c>
      <c r="D2062" s="12" t="s">
        <v>450</v>
      </c>
      <c r="E2062" s="19" t="s">
        <v>5</v>
      </c>
      <c r="F2062" s="19" t="s">
        <v>2519</v>
      </c>
      <c r="G2062" s="19" t="s">
        <v>2742</v>
      </c>
      <c r="H2062" s="12" t="s">
        <v>2720</v>
      </c>
      <c r="I2062" s="20">
        <v>8000</v>
      </c>
      <c r="J2062" s="12" t="s">
        <v>2264</v>
      </c>
      <c r="K2062" s="12" t="s">
        <v>2740</v>
      </c>
      <c r="L2062" s="12" t="s">
        <v>2334</v>
      </c>
      <c r="M2062" s="12"/>
      <c r="N2062" s="12" t="s">
        <v>8170</v>
      </c>
      <c r="O2062" s="20">
        <v>2000</v>
      </c>
      <c r="P2062" s="20">
        <v>0</v>
      </c>
      <c r="Q2062" s="20">
        <v>0</v>
      </c>
      <c r="R2062" s="20">
        <v>0</v>
      </c>
      <c r="S2062" s="20">
        <v>608</v>
      </c>
      <c r="U2062" s="22" t="str">
        <f>IFERROR(VLOOKUP(B2062,[1]Planilha1!$A$1:$B$34,2,FALSE),"Liberado")</f>
        <v>Liberado</v>
      </c>
    </row>
    <row r="2063" spans="1:21" s="21" customFormat="1" ht="20.100000000000001" customHeight="1" x14ac:dyDescent="0.2">
      <c r="A2063" s="12" t="s">
        <v>58</v>
      </c>
      <c r="B2063" s="18" t="s">
        <v>242</v>
      </c>
      <c r="C2063" s="12" t="s">
        <v>427</v>
      </c>
      <c r="D2063" s="12" t="s">
        <v>452</v>
      </c>
      <c r="E2063" s="19" t="s">
        <v>5</v>
      </c>
      <c r="F2063" s="19" t="s">
        <v>2519</v>
      </c>
      <c r="G2063" s="19" t="s">
        <v>2743</v>
      </c>
      <c r="H2063" s="12" t="s">
        <v>2720</v>
      </c>
      <c r="I2063" s="20">
        <v>17600</v>
      </c>
      <c r="J2063" s="12" t="s">
        <v>2264</v>
      </c>
      <c r="K2063" s="12" t="s">
        <v>2728</v>
      </c>
      <c r="L2063" s="12" t="s">
        <v>2296</v>
      </c>
      <c r="M2063" s="12"/>
      <c r="N2063" s="12" t="s">
        <v>2657</v>
      </c>
      <c r="O2063" s="20">
        <v>2872.77</v>
      </c>
      <c r="P2063" s="20">
        <v>0</v>
      </c>
      <c r="Q2063" s="20">
        <v>0</v>
      </c>
      <c r="R2063" s="20">
        <v>2872.77</v>
      </c>
      <c r="S2063" s="20">
        <v>544</v>
      </c>
      <c r="U2063" s="22" t="str">
        <f>IFERROR(VLOOKUP(B2063,[1]Planilha1!$A$1:$B$34,2,FALSE),"Liberado")</f>
        <v>Liberado</v>
      </c>
    </row>
    <row r="2064" spans="1:21" s="21" customFormat="1" ht="20.100000000000001" customHeight="1" x14ac:dyDescent="0.2">
      <c r="A2064" s="12" t="s">
        <v>58</v>
      </c>
      <c r="B2064" s="18" t="s">
        <v>242</v>
      </c>
      <c r="C2064" s="12" t="s">
        <v>427</v>
      </c>
      <c r="D2064" s="12" t="s">
        <v>453</v>
      </c>
      <c r="E2064" s="19" t="s">
        <v>5</v>
      </c>
      <c r="F2064" s="19" t="s">
        <v>2519</v>
      </c>
      <c r="G2064" s="19" t="s">
        <v>2744</v>
      </c>
      <c r="H2064" s="12" t="s">
        <v>2720</v>
      </c>
      <c r="I2064" s="20">
        <v>3800</v>
      </c>
      <c r="J2064" s="12" t="s">
        <v>2264</v>
      </c>
      <c r="K2064" s="12" t="s">
        <v>2728</v>
      </c>
      <c r="L2064" s="12" t="s">
        <v>7976</v>
      </c>
      <c r="M2064" s="12"/>
      <c r="N2064" s="12" t="s">
        <v>2729</v>
      </c>
      <c r="O2064" s="20">
        <v>2880.74</v>
      </c>
      <c r="P2064" s="20">
        <v>0</v>
      </c>
      <c r="Q2064" s="20">
        <v>0</v>
      </c>
      <c r="R2064" s="20">
        <v>2880.74</v>
      </c>
      <c r="S2064" s="20">
        <v>544</v>
      </c>
      <c r="U2064" s="22" t="str">
        <f>IFERROR(VLOOKUP(B2064,[1]Planilha1!$A$1:$B$34,2,FALSE),"Liberado")</f>
        <v>Liberado</v>
      </c>
    </row>
    <row r="2065" spans="1:21" s="21" customFormat="1" ht="20.100000000000001" customHeight="1" x14ac:dyDescent="0.2">
      <c r="A2065" s="12" t="s">
        <v>58</v>
      </c>
      <c r="B2065" s="18" t="s">
        <v>242</v>
      </c>
      <c r="C2065" s="12" t="s">
        <v>427</v>
      </c>
      <c r="D2065" s="12" t="s">
        <v>454</v>
      </c>
      <c r="E2065" s="19" t="s">
        <v>5</v>
      </c>
      <c r="F2065" s="19" t="s">
        <v>2519</v>
      </c>
      <c r="G2065" s="19" t="s">
        <v>2745</v>
      </c>
      <c r="H2065" s="12" t="s">
        <v>2720</v>
      </c>
      <c r="I2065" s="20">
        <v>3800</v>
      </c>
      <c r="J2065" s="12" t="s">
        <v>2264</v>
      </c>
      <c r="K2065" s="12" t="s">
        <v>2728</v>
      </c>
      <c r="L2065" s="12" t="s">
        <v>2266</v>
      </c>
      <c r="M2065" s="12"/>
      <c r="N2065" s="12" t="s">
        <v>2729</v>
      </c>
      <c r="O2065" s="20">
        <v>1437.07</v>
      </c>
      <c r="P2065" s="20">
        <v>0</v>
      </c>
      <c r="Q2065" s="20">
        <v>0</v>
      </c>
      <c r="R2065" s="20">
        <v>1437.07</v>
      </c>
      <c r="S2065" s="20">
        <v>544</v>
      </c>
      <c r="U2065" s="22" t="str">
        <f>IFERROR(VLOOKUP(B2065,[1]Planilha1!$A$1:$B$34,2,FALSE),"Liberado")</f>
        <v>Liberado</v>
      </c>
    </row>
    <row r="2066" spans="1:21" s="21" customFormat="1" ht="20.100000000000001" customHeight="1" x14ac:dyDescent="0.2">
      <c r="A2066" s="12" t="s">
        <v>58</v>
      </c>
      <c r="B2066" s="18" t="s">
        <v>242</v>
      </c>
      <c r="C2066" s="12" t="s">
        <v>427</v>
      </c>
      <c r="D2066" s="12" t="s">
        <v>455</v>
      </c>
      <c r="E2066" s="19" t="s">
        <v>5</v>
      </c>
      <c r="F2066" s="19" t="s">
        <v>2519</v>
      </c>
      <c r="G2066" s="19" t="s">
        <v>2746</v>
      </c>
      <c r="H2066" s="12" t="s">
        <v>2720</v>
      </c>
      <c r="I2066" s="20">
        <v>10000</v>
      </c>
      <c r="J2066" s="12" t="s">
        <v>2264</v>
      </c>
      <c r="K2066" s="12" t="s">
        <v>2728</v>
      </c>
      <c r="L2066" s="12" t="s">
        <v>2334</v>
      </c>
      <c r="M2066" s="12"/>
      <c r="N2066" s="12" t="s">
        <v>2729</v>
      </c>
      <c r="O2066" s="20">
        <v>800</v>
      </c>
      <c r="P2066" s="20">
        <v>0</v>
      </c>
      <c r="Q2066" s="20">
        <v>0</v>
      </c>
      <c r="R2066" s="20">
        <v>0</v>
      </c>
      <c r="S2066" s="20">
        <v>512</v>
      </c>
      <c r="U2066" s="22" t="str">
        <f>IFERROR(VLOOKUP(B2066,[1]Planilha1!$A$1:$B$34,2,FALSE),"Liberado")</f>
        <v>Liberado</v>
      </c>
    </row>
    <row r="2067" spans="1:21" s="21" customFormat="1" ht="20.100000000000001" customHeight="1" x14ac:dyDescent="0.2">
      <c r="A2067" s="12" t="s">
        <v>58</v>
      </c>
      <c r="B2067" s="18" t="s">
        <v>242</v>
      </c>
      <c r="C2067" s="12" t="s">
        <v>427</v>
      </c>
      <c r="D2067" s="12" t="s">
        <v>456</v>
      </c>
      <c r="E2067" s="19" t="s">
        <v>5</v>
      </c>
      <c r="F2067" s="19" t="s">
        <v>2324</v>
      </c>
      <c r="G2067" s="19" t="s">
        <v>2747</v>
      </c>
      <c r="H2067" s="12" t="s">
        <v>2748</v>
      </c>
      <c r="I2067" s="20">
        <v>3028.34</v>
      </c>
      <c r="J2067" s="12" t="s">
        <v>2264</v>
      </c>
      <c r="K2067" s="12" t="s">
        <v>2749</v>
      </c>
      <c r="L2067" s="12" t="s">
        <v>2288</v>
      </c>
      <c r="M2067" s="12"/>
      <c r="N2067" s="12" t="s">
        <v>2438</v>
      </c>
      <c r="O2067" s="20">
        <v>0</v>
      </c>
      <c r="P2067" s="20">
        <v>3028.34</v>
      </c>
      <c r="Q2067" s="20">
        <v>0</v>
      </c>
      <c r="R2067" s="20">
        <v>0</v>
      </c>
      <c r="S2067" s="20">
        <v>720</v>
      </c>
      <c r="U2067" s="22" t="str">
        <f>IFERROR(VLOOKUP(B2067,[1]Planilha1!$A$1:$B$34,2,FALSE),"Liberado")</f>
        <v>Liberado</v>
      </c>
    </row>
    <row r="2068" spans="1:21" s="21" customFormat="1" ht="20.100000000000001" customHeight="1" x14ac:dyDescent="0.2">
      <c r="A2068" s="12" t="s">
        <v>58</v>
      </c>
      <c r="B2068" s="18" t="s">
        <v>242</v>
      </c>
      <c r="C2068" s="12" t="s">
        <v>427</v>
      </c>
      <c r="D2068" s="12" t="s">
        <v>458</v>
      </c>
      <c r="E2068" s="19" t="s">
        <v>5</v>
      </c>
      <c r="F2068" s="19" t="s">
        <v>2244</v>
      </c>
      <c r="G2068" s="19" t="s">
        <v>2753</v>
      </c>
      <c r="H2068" s="12" t="s">
        <v>2754</v>
      </c>
      <c r="I2068" s="20">
        <v>1302.29</v>
      </c>
      <c r="J2068" s="12" t="s">
        <v>2264</v>
      </c>
      <c r="K2068" s="12" t="s">
        <v>2755</v>
      </c>
      <c r="L2068" s="12" t="s">
        <v>2249</v>
      </c>
      <c r="M2068" s="12"/>
      <c r="N2068" s="12" t="s">
        <v>2438</v>
      </c>
      <c r="O2068" s="20">
        <v>0</v>
      </c>
      <c r="P2068" s="20">
        <v>6000</v>
      </c>
      <c r="Q2068" s="20">
        <v>0</v>
      </c>
      <c r="R2068" s="20">
        <v>0</v>
      </c>
      <c r="S2068" s="20">
        <v>0</v>
      </c>
      <c r="U2068" s="22" t="str">
        <f>IFERROR(VLOOKUP(B2068,[1]Planilha1!$A$1:$B$34,2,FALSE),"Liberado")</f>
        <v>Liberado</v>
      </c>
    </row>
    <row r="2069" spans="1:21" s="21" customFormat="1" ht="20.100000000000001" customHeight="1" x14ac:dyDescent="0.2">
      <c r="A2069" s="12" t="s">
        <v>58</v>
      </c>
      <c r="B2069" s="18" t="s">
        <v>242</v>
      </c>
      <c r="C2069" s="12" t="s">
        <v>427</v>
      </c>
      <c r="D2069" s="12" t="s">
        <v>459</v>
      </c>
      <c r="E2069" s="19" t="s">
        <v>5</v>
      </c>
      <c r="F2069" s="19" t="s">
        <v>2244</v>
      </c>
      <c r="G2069" s="19" t="s">
        <v>2756</v>
      </c>
      <c r="H2069" s="12" t="s">
        <v>2720</v>
      </c>
      <c r="I2069" s="20">
        <v>1000</v>
      </c>
      <c r="J2069" s="12" t="s">
        <v>2264</v>
      </c>
      <c r="K2069" s="12" t="s">
        <v>2757</v>
      </c>
      <c r="L2069" s="12" t="s">
        <v>2296</v>
      </c>
      <c r="M2069" s="12"/>
      <c r="N2069" s="12" t="s">
        <v>8175</v>
      </c>
      <c r="O2069" s="20">
        <v>0</v>
      </c>
      <c r="P2069" s="20">
        <v>5000</v>
      </c>
      <c r="Q2069" s="20">
        <v>0</v>
      </c>
      <c r="R2069" s="20">
        <v>0</v>
      </c>
      <c r="S2069" s="20">
        <v>480</v>
      </c>
      <c r="U2069" s="22" t="str">
        <f>IFERROR(VLOOKUP(B2069,[1]Planilha1!$A$1:$B$34,2,FALSE),"Liberado")</f>
        <v>Liberado</v>
      </c>
    </row>
    <row r="2070" spans="1:21" s="21" customFormat="1" ht="20.100000000000001" customHeight="1" x14ac:dyDescent="0.2">
      <c r="A2070" s="12" t="s">
        <v>58</v>
      </c>
      <c r="B2070" s="18" t="s">
        <v>242</v>
      </c>
      <c r="C2070" s="12" t="s">
        <v>427</v>
      </c>
      <c r="D2070" s="12" t="s">
        <v>460</v>
      </c>
      <c r="E2070" s="19" t="s">
        <v>5</v>
      </c>
      <c r="F2070" s="19" t="s">
        <v>2519</v>
      </c>
      <c r="G2070" s="19" t="s">
        <v>2759</v>
      </c>
      <c r="H2070" s="12" t="s">
        <v>2720</v>
      </c>
      <c r="I2070" s="20">
        <v>35200</v>
      </c>
      <c r="J2070" s="12" t="s">
        <v>2264</v>
      </c>
      <c r="K2070" s="12" t="s">
        <v>2728</v>
      </c>
      <c r="L2070" s="12" t="s">
        <v>2334</v>
      </c>
      <c r="M2070" s="12"/>
      <c r="N2070" s="12" t="s">
        <v>2342</v>
      </c>
      <c r="O2070" s="20">
        <v>2000</v>
      </c>
      <c r="P2070" s="20">
        <v>0</v>
      </c>
      <c r="Q2070" s="20">
        <v>0</v>
      </c>
      <c r="R2070" s="20">
        <v>0</v>
      </c>
      <c r="S2070" s="20">
        <v>448</v>
      </c>
      <c r="U2070" s="22" t="str">
        <f>IFERROR(VLOOKUP(B2070,[1]Planilha1!$A$1:$B$34,2,FALSE),"Liberado")</f>
        <v>Liberado</v>
      </c>
    </row>
    <row r="2071" spans="1:21" s="21" customFormat="1" ht="20.100000000000001" customHeight="1" x14ac:dyDescent="0.2">
      <c r="A2071" s="12" t="s">
        <v>58</v>
      </c>
      <c r="B2071" s="18" t="s">
        <v>242</v>
      </c>
      <c r="C2071" s="12" t="s">
        <v>427</v>
      </c>
      <c r="D2071" s="12" t="s">
        <v>463</v>
      </c>
      <c r="E2071" s="19" t="s">
        <v>5</v>
      </c>
      <c r="F2071" s="19" t="s">
        <v>2255</v>
      </c>
      <c r="G2071" s="19" t="s">
        <v>2769</v>
      </c>
      <c r="H2071" s="12" t="s">
        <v>2770</v>
      </c>
      <c r="I2071" s="20">
        <v>5192.49</v>
      </c>
      <c r="J2071" s="12" t="s">
        <v>2264</v>
      </c>
      <c r="K2071" s="12" t="s">
        <v>2771</v>
      </c>
      <c r="L2071" s="12" t="s">
        <v>2879</v>
      </c>
      <c r="M2071" s="12"/>
      <c r="N2071" s="12" t="s">
        <v>8176</v>
      </c>
      <c r="O2071" s="20">
        <v>0</v>
      </c>
      <c r="P2071" s="20">
        <v>0</v>
      </c>
      <c r="Q2071" s="20">
        <v>0</v>
      </c>
      <c r="R2071" s="20">
        <v>0</v>
      </c>
      <c r="S2071" s="20">
        <v>560</v>
      </c>
      <c r="U2071" s="22" t="str">
        <f>IFERROR(VLOOKUP(B2071,[1]Planilha1!$A$1:$B$34,2,FALSE),"Liberado")</f>
        <v>Liberado</v>
      </c>
    </row>
    <row r="2072" spans="1:21" s="21" customFormat="1" ht="20.100000000000001" customHeight="1" x14ac:dyDescent="0.2">
      <c r="A2072" s="12" t="s">
        <v>58</v>
      </c>
      <c r="B2072" s="18" t="s">
        <v>242</v>
      </c>
      <c r="C2072" s="12" t="s">
        <v>427</v>
      </c>
      <c r="D2072" s="12" t="s">
        <v>8200</v>
      </c>
      <c r="E2072" s="19" t="s">
        <v>5</v>
      </c>
      <c r="F2072" s="19" t="s">
        <v>4670</v>
      </c>
      <c r="G2072" s="19" t="s">
        <v>8201</v>
      </c>
      <c r="H2072" s="12" t="s">
        <v>2720</v>
      </c>
      <c r="I2072" s="20">
        <v>5000</v>
      </c>
      <c r="J2072" s="12" t="s">
        <v>2264</v>
      </c>
      <c r="K2072" s="12" t="s">
        <v>3216</v>
      </c>
      <c r="L2072" s="12" t="s">
        <v>3435</v>
      </c>
      <c r="M2072" s="12" t="s">
        <v>8199</v>
      </c>
      <c r="N2072" s="12" t="s">
        <v>3216</v>
      </c>
      <c r="O2072" s="20">
        <v>0</v>
      </c>
      <c r="P2072" s="20">
        <v>0</v>
      </c>
      <c r="Q2072" s="20">
        <v>0</v>
      </c>
      <c r="R2072" s="20">
        <v>0</v>
      </c>
      <c r="S2072" s="20">
        <v>0</v>
      </c>
      <c r="U2072" s="22" t="str">
        <f>IFERROR(VLOOKUP(B2072,[1]Planilha1!$A$1:$B$34,2,FALSE),"Liberado")</f>
        <v>Liberado</v>
      </c>
    </row>
    <row r="2073" spans="1:21" s="21" customFormat="1" ht="20.100000000000001" customHeight="1" x14ac:dyDescent="0.2">
      <c r="A2073" s="12" t="s">
        <v>58</v>
      </c>
      <c r="B2073" s="18" t="s">
        <v>242</v>
      </c>
      <c r="C2073" s="12" t="s">
        <v>466</v>
      </c>
      <c r="D2073" s="12" t="s">
        <v>476</v>
      </c>
      <c r="E2073" s="19" t="s">
        <v>5</v>
      </c>
      <c r="F2073" s="19" t="s">
        <v>2273</v>
      </c>
      <c r="G2073" s="19" t="s">
        <v>2814</v>
      </c>
      <c r="H2073" s="12" t="s">
        <v>2815</v>
      </c>
      <c r="I2073" s="20">
        <v>15000</v>
      </c>
      <c r="J2073" s="12" t="s">
        <v>2264</v>
      </c>
      <c r="K2073" s="12" t="s">
        <v>2816</v>
      </c>
      <c r="L2073" s="12" t="s">
        <v>3329</v>
      </c>
      <c r="M2073" s="12"/>
      <c r="N2073" s="12" t="s">
        <v>2817</v>
      </c>
      <c r="O2073" s="20">
        <v>0</v>
      </c>
      <c r="P2073" s="20">
        <v>8000</v>
      </c>
      <c r="Q2073" s="20">
        <v>0</v>
      </c>
      <c r="R2073" s="20">
        <v>0</v>
      </c>
      <c r="S2073" s="20">
        <v>960</v>
      </c>
      <c r="U2073" s="22" t="str">
        <f>IFERROR(VLOOKUP(B2073,[1]Planilha1!$A$1:$B$34,2,FALSE),"Liberado")</f>
        <v>Liberado</v>
      </c>
    </row>
    <row r="2074" spans="1:21" s="21" customFormat="1" ht="20.100000000000001" customHeight="1" x14ac:dyDescent="0.2">
      <c r="A2074" s="12" t="s">
        <v>58</v>
      </c>
      <c r="B2074" s="18" t="s">
        <v>242</v>
      </c>
      <c r="C2074" s="12" t="s">
        <v>466</v>
      </c>
      <c r="D2074" s="12" t="s">
        <v>480</v>
      </c>
      <c r="E2074" s="19" t="s">
        <v>5</v>
      </c>
      <c r="F2074" s="19" t="s">
        <v>2273</v>
      </c>
      <c r="G2074" s="19" t="s">
        <v>2829</v>
      </c>
      <c r="H2074" s="12" t="s">
        <v>2815</v>
      </c>
      <c r="I2074" s="20">
        <v>15000</v>
      </c>
      <c r="J2074" s="12" t="s">
        <v>2264</v>
      </c>
      <c r="K2074" s="12" t="s">
        <v>2830</v>
      </c>
      <c r="L2074" s="12" t="s">
        <v>2334</v>
      </c>
      <c r="M2074" s="12"/>
      <c r="N2074" s="12" t="s">
        <v>8220</v>
      </c>
      <c r="O2074" s="20">
        <v>3000</v>
      </c>
      <c r="P2074" s="20">
        <v>0</v>
      </c>
      <c r="Q2074" s="20">
        <v>0</v>
      </c>
      <c r="R2074" s="20">
        <v>0</v>
      </c>
      <c r="S2074" s="20">
        <v>608</v>
      </c>
      <c r="U2074" s="22" t="str">
        <f>IFERROR(VLOOKUP(B2074,[1]Planilha1!$A$1:$B$34,2,FALSE),"Liberado")</f>
        <v>Liberado</v>
      </c>
    </row>
    <row r="2075" spans="1:21" s="21" customFormat="1" ht="20.100000000000001" customHeight="1" x14ac:dyDescent="0.2">
      <c r="A2075" s="12" t="s">
        <v>58</v>
      </c>
      <c r="B2075" s="18" t="s">
        <v>242</v>
      </c>
      <c r="C2075" s="12" t="s">
        <v>466</v>
      </c>
      <c r="D2075" s="12" t="s">
        <v>486</v>
      </c>
      <c r="E2075" s="19" t="s">
        <v>5</v>
      </c>
      <c r="F2075" s="19" t="s">
        <v>2244</v>
      </c>
      <c r="G2075" s="19" t="s">
        <v>2851</v>
      </c>
      <c r="H2075" s="12" t="s">
        <v>2815</v>
      </c>
      <c r="I2075" s="20">
        <v>30000</v>
      </c>
      <c r="J2075" s="12" t="s">
        <v>2264</v>
      </c>
      <c r="K2075" s="12" t="s">
        <v>2757</v>
      </c>
      <c r="L2075" s="12" t="s">
        <v>2249</v>
      </c>
      <c r="M2075" s="12"/>
      <c r="N2075" s="12" t="s">
        <v>8224</v>
      </c>
      <c r="O2075" s="20">
        <v>0</v>
      </c>
      <c r="P2075" s="20">
        <v>5000</v>
      </c>
      <c r="Q2075" s="20">
        <v>0</v>
      </c>
      <c r="R2075" s="20">
        <v>0</v>
      </c>
      <c r="S2075" s="20">
        <v>480</v>
      </c>
      <c r="U2075" s="22" t="str">
        <f>IFERROR(VLOOKUP(B2075,[1]Planilha1!$A$1:$B$34,2,FALSE),"Liberado")</f>
        <v>Liberado</v>
      </c>
    </row>
    <row r="2076" spans="1:21" s="21" customFormat="1" ht="20.100000000000001" customHeight="1" x14ac:dyDescent="0.2">
      <c r="A2076" s="12" t="s">
        <v>58</v>
      </c>
      <c r="B2076" s="18" t="s">
        <v>242</v>
      </c>
      <c r="C2076" s="12" t="s">
        <v>466</v>
      </c>
      <c r="D2076" s="12" t="s">
        <v>488</v>
      </c>
      <c r="E2076" s="19" t="s">
        <v>5</v>
      </c>
      <c r="F2076" s="19" t="s">
        <v>2273</v>
      </c>
      <c r="G2076" s="19" t="s">
        <v>2855</v>
      </c>
      <c r="H2076" s="12" t="s">
        <v>2815</v>
      </c>
      <c r="I2076" s="20">
        <v>30000</v>
      </c>
      <c r="J2076" s="12" t="s">
        <v>2264</v>
      </c>
      <c r="K2076" s="12" t="s">
        <v>2856</v>
      </c>
      <c r="L2076" s="12" t="s">
        <v>2249</v>
      </c>
      <c r="M2076" s="12"/>
      <c r="N2076" s="12" t="s">
        <v>2321</v>
      </c>
      <c r="O2076" s="20">
        <v>0</v>
      </c>
      <c r="P2076" s="20">
        <v>8000</v>
      </c>
      <c r="Q2076" s="20">
        <v>0</v>
      </c>
      <c r="R2076" s="20">
        <v>0</v>
      </c>
      <c r="S2076" s="20">
        <v>384</v>
      </c>
      <c r="U2076" s="22" t="str">
        <f>IFERROR(VLOOKUP(B2076,[1]Planilha1!$A$1:$B$34,2,FALSE),"Liberado")</f>
        <v>Liberado</v>
      </c>
    </row>
    <row r="2077" spans="1:21" s="21" customFormat="1" ht="20.100000000000001" customHeight="1" x14ac:dyDescent="0.2">
      <c r="A2077" s="12" t="s">
        <v>58</v>
      </c>
      <c r="B2077" s="18" t="s">
        <v>242</v>
      </c>
      <c r="C2077" s="12" t="s">
        <v>466</v>
      </c>
      <c r="D2077" s="12" t="s">
        <v>490</v>
      </c>
      <c r="E2077" s="19" t="s">
        <v>5</v>
      </c>
      <c r="F2077" s="19" t="s">
        <v>2273</v>
      </c>
      <c r="G2077" s="19" t="s">
        <v>2864</v>
      </c>
      <c r="H2077" s="12" t="s">
        <v>2815</v>
      </c>
      <c r="I2077" s="20">
        <v>30000</v>
      </c>
      <c r="J2077" s="12" t="s">
        <v>2264</v>
      </c>
      <c r="K2077" s="12" t="s">
        <v>2757</v>
      </c>
      <c r="L2077" s="12" t="s">
        <v>2249</v>
      </c>
      <c r="M2077" s="12"/>
      <c r="N2077" s="12" t="s">
        <v>2438</v>
      </c>
      <c r="O2077" s="20">
        <v>0</v>
      </c>
      <c r="P2077" s="20">
        <v>8000</v>
      </c>
      <c r="Q2077" s="20">
        <v>0</v>
      </c>
      <c r="R2077" s="20">
        <v>0</v>
      </c>
      <c r="S2077" s="20">
        <v>416</v>
      </c>
      <c r="U2077" s="22" t="str">
        <f>IFERROR(VLOOKUP(B2077,[1]Planilha1!$A$1:$B$34,2,FALSE),"Liberado")</f>
        <v>Liberado</v>
      </c>
    </row>
    <row r="2078" spans="1:21" s="21" customFormat="1" ht="20.100000000000001" customHeight="1" x14ac:dyDescent="0.2">
      <c r="A2078" s="12" t="s">
        <v>58</v>
      </c>
      <c r="B2078" s="18" t="s">
        <v>242</v>
      </c>
      <c r="C2078" s="12" t="s">
        <v>466</v>
      </c>
      <c r="D2078" s="12" t="s">
        <v>8234</v>
      </c>
      <c r="E2078" s="19" t="s">
        <v>5</v>
      </c>
      <c r="F2078" s="19" t="s">
        <v>2273</v>
      </c>
      <c r="G2078" s="19" t="s">
        <v>8235</v>
      </c>
      <c r="H2078" s="12" t="s">
        <v>2815</v>
      </c>
      <c r="I2078" s="20">
        <v>30000</v>
      </c>
      <c r="J2078" s="12" t="s">
        <v>2264</v>
      </c>
      <c r="K2078" s="12" t="s">
        <v>8236</v>
      </c>
      <c r="L2078" s="12" t="s">
        <v>8073</v>
      </c>
      <c r="M2078" s="12"/>
      <c r="N2078" s="12" t="s">
        <v>8237</v>
      </c>
      <c r="O2078" s="20">
        <v>5000</v>
      </c>
      <c r="P2078" s="20">
        <v>0</v>
      </c>
      <c r="Q2078" s="20">
        <v>0</v>
      </c>
      <c r="R2078" s="20">
        <v>0</v>
      </c>
      <c r="S2078" s="20">
        <v>160</v>
      </c>
      <c r="U2078" s="22" t="str">
        <f>IFERROR(VLOOKUP(B2078,[1]Planilha1!$A$1:$B$34,2,FALSE),"Liberado")</f>
        <v>Liberado</v>
      </c>
    </row>
    <row r="2079" spans="1:21" s="21" customFormat="1" ht="20.100000000000001" customHeight="1" x14ac:dyDescent="0.2">
      <c r="A2079" s="12" t="s">
        <v>58</v>
      </c>
      <c r="B2079" s="18" t="s">
        <v>242</v>
      </c>
      <c r="C2079" s="12" t="s">
        <v>466</v>
      </c>
      <c r="D2079" s="12" t="s">
        <v>8244</v>
      </c>
      <c r="E2079" s="19" t="s">
        <v>5</v>
      </c>
      <c r="F2079" s="19" t="s">
        <v>2273</v>
      </c>
      <c r="G2079" s="19" t="s">
        <v>8245</v>
      </c>
      <c r="H2079" s="12" t="s">
        <v>2815</v>
      </c>
      <c r="I2079" s="20">
        <v>35000</v>
      </c>
      <c r="J2079" s="12" t="s">
        <v>2264</v>
      </c>
      <c r="K2079" s="12" t="s">
        <v>8246</v>
      </c>
      <c r="L2079" s="12" t="s">
        <v>2288</v>
      </c>
      <c r="M2079" s="12" t="s">
        <v>8247</v>
      </c>
      <c r="N2079" s="12" t="s">
        <v>8237</v>
      </c>
      <c r="O2079" s="20">
        <v>0</v>
      </c>
      <c r="P2079" s="20">
        <v>15000</v>
      </c>
      <c r="Q2079" s="20">
        <v>0</v>
      </c>
      <c r="R2079" s="20">
        <v>0</v>
      </c>
      <c r="S2079" s="20">
        <v>128</v>
      </c>
      <c r="U2079" s="22" t="str">
        <f>IFERROR(VLOOKUP(B2079,[1]Planilha1!$A$1:$B$34,2,FALSE),"Liberado")</f>
        <v>Liberado</v>
      </c>
    </row>
    <row r="2080" spans="1:21" s="21" customFormat="1" ht="20.100000000000001" customHeight="1" x14ac:dyDescent="0.2">
      <c r="A2080" s="12" t="s">
        <v>58</v>
      </c>
      <c r="B2080" s="18" t="s">
        <v>242</v>
      </c>
      <c r="C2080" s="12" t="s">
        <v>556</v>
      </c>
      <c r="D2080" s="12" t="s">
        <v>568</v>
      </c>
      <c r="E2080" s="19" t="s">
        <v>5</v>
      </c>
      <c r="F2080" s="19" t="s">
        <v>2244</v>
      </c>
      <c r="G2080" s="19" t="s">
        <v>3134</v>
      </c>
      <c r="H2080" s="12" t="s">
        <v>3135</v>
      </c>
      <c r="I2080" s="20">
        <v>35852.26</v>
      </c>
      <c r="J2080" s="12" t="s">
        <v>2264</v>
      </c>
      <c r="K2080" s="12" t="s">
        <v>3136</v>
      </c>
      <c r="L2080" s="12" t="s">
        <v>2249</v>
      </c>
      <c r="M2080" s="12"/>
      <c r="N2080" s="12" t="s">
        <v>8345</v>
      </c>
      <c r="O2080" s="20">
        <v>0</v>
      </c>
      <c r="P2080" s="20">
        <v>0</v>
      </c>
      <c r="Q2080" s="20">
        <v>0</v>
      </c>
      <c r="R2080" s="20">
        <v>0</v>
      </c>
      <c r="S2080" s="20">
        <v>840</v>
      </c>
      <c r="U2080" s="22" t="str">
        <f>IFERROR(VLOOKUP(B2080,[1]Planilha1!$A$1:$B$34,2,FALSE),"Liberado")</f>
        <v>Liberado</v>
      </c>
    </row>
    <row r="2081" spans="1:21" s="21" customFormat="1" ht="20.100000000000001" customHeight="1" x14ac:dyDescent="0.2">
      <c r="A2081" s="12" t="s">
        <v>58</v>
      </c>
      <c r="B2081" s="18" t="s">
        <v>242</v>
      </c>
      <c r="C2081" s="12" t="s">
        <v>574</v>
      </c>
      <c r="D2081" s="12" t="s">
        <v>8395</v>
      </c>
      <c r="E2081" s="19" t="s">
        <v>5</v>
      </c>
      <c r="F2081" s="19" t="s">
        <v>2273</v>
      </c>
      <c r="G2081" s="19" t="s">
        <v>8396</v>
      </c>
      <c r="H2081" s="12" t="s">
        <v>8397</v>
      </c>
      <c r="I2081" s="20">
        <v>240.37</v>
      </c>
      <c r="J2081" s="12" t="s">
        <v>2264</v>
      </c>
      <c r="K2081" s="12" t="s">
        <v>8398</v>
      </c>
      <c r="L2081" s="12" t="s">
        <v>7881</v>
      </c>
      <c r="M2081" s="12"/>
      <c r="N2081" s="12" t="s">
        <v>8237</v>
      </c>
      <c r="O2081" s="20">
        <v>0</v>
      </c>
      <c r="P2081" s="20">
        <v>8000</v>
      </c>
      <c r="Q2081" s="20">
        <v>0</v>
      </c>
      <c r="R2081" s="20">
        <v>0</v>
      </c>
      <c r="S2081" s="20">
        <v>160</v>
      </c>
      <c r="U2081" s="22" t="str">
        <f>IFERROR(VLOOKUP(B2081,[1]Planilha1!$A$1:$B$34,2,FALSE),"Liberado")</f>
        <v>Liberado</v>
      </c>
    </row>
    <row r="2082" spans="1:21" s="21" customFormat="1" ht="20.100000000000001" customHeight="1" x14ac:dyDescent="0.2">
      <c r="A2082" s="12" t="s">
        <v>58</v>
      </c>
      <c r="B2082" s="18" t="s">
        <v>242</v>
      </c>
      <c r="C2082" s="12" t="s">
        <v>602</v>
      </c>
      <c r="D2082" s="12" t="s">
        <v>619</v>
      </c>
      <c r="E2082" s="19" t="s">
        <v>5</v>
      </c>
      <c r="F2082" s="19" t="s">
        <v>10</v>
      </c>
      <c r="G2082" s="19" t="s">
        <v>3290</v>
      </c>
      <c r="H2082" s="12" t="s">
        <v>3286</v>
      </c>
      <c r="I2082" s="20">
        <v>27293.16</v>
      </c>
      <c r="J2082" s="12" t="s">
        <v>2264</v>
      </c>
      <c r="K2082" s="12" t="s">
        <v>3291</v>
      </c>
      <c r="L2082" s="12" t="s">
        <v>2334</v>
      </c>
      <c r="M2082" s="12"/>
      <c r="N2082" s="12" t="s">
        <v>2342</v>
      </c>
      <c r="O2082" s="20">
        <v>3000</v>
      </c>
      <c r="P2082" s="20">
        <v>0</v>
      </c>
      <c r="Q2082" s="20">
        <v>0</v>
      </c>
      <c r="R2082" s="20">
        <v>0</v>
      </c>
      <c r="S2082" s="20">
        <v>928</v>
      </c>
      <c r="U2082" s="22" t="str">
        <f>IFERROR(VLOOKUP(B2082,[1]Planilha1!$A$1:$B$34,2,FALSE),"Liberado")</f>
        <v>Liberado</v>
      </c>
    </row>
    <row r="2083" spans="1:21" s="21" customFormat="1" ht="20.100000000000001" customHeight="1" x14ac:dyDescent="0.2">
      <c r="A2083" s="12" t="s">
        <v>58</v>
      </c>
      <c r="B2083" s="18" t="s">
        <v>242</v>
      </c>
      <c r="C2083" s="12" t="s">
        <v>602</v>
      </c>
      <c r="D2083" s="12" t="s">
        <v>624</v>
      </c>
      <c r="E2083" s="19" t="s">
        <v>5</v>
      </c>
      <c r="F2083" s="19" t="s">
        <v>2255</v>
      </c>
      <c r="G2083" s="19" t="s">
        <v>3304</v>
      </c>
      <c r="H2083" s="12" t="s">
        <v>3286</v>
      </c>
      <c r="I2083" s="20">
        <v>22921.5</v>
      </c>
      <c r="J2083" s="12" t="s">
        <v>2264</v>
      </c>
      <c r="K2083" s="12" t="s">
        <v>3305</v>
      </c>
      <c r="L2083" s="12" t="s">
        <v>2334</v>
      </c>
      <c r="M2083" s="12"/>
      <c r="N2083" s="12" t="s">
        <v>2342</v>
      </c>
      <c r="O2083" s="20">
        <v>12921.5</v>
      </c>
      <c r="P2083" s="20">
        <v>0</v>
      </c>
      <c r="Q2083" s="20">
        <v>0</v>
      </c>
      <c r="R2083" s="20">
        <v>0</v>
      </c>
      <c r="S2083" s="20">
        <v>768</v>
      </c>
      <c r="U2083" s="22" t="str">
        <f>IFERROR(VLOOKUP(B2083,[1]Planilha1!$A$1:$B$34,2,FALSE),"Liberado")</f>
        <v>Liberado</v>
      </c>
    </row>
    <row r="2084" spans="1:21" s="21" customFormat="1" ht="20.100000000000001" customHeight="1" x14ac:dyDescent="0.2">
      <c r="A2084" s="12" t="s">
        <v>58</v>
      </c>
      <c r="B2084" s="18" t="s">
        <v>242</v>
      </c>
      <c r="C2084" s="12" t="s">
        <v>602</v>
      </c>
      <c r="D2084" s="12" t="s">
        <v>628</v>
      </c>
      <c r="E2084" s="19" t="s">
        <v>5</v>
      </c>
      <c r="F2084" s="19" t="s">
        <v>2244</v>
      </c>
      <c r="G2084" s="19" t="s">
        <v>3317</v>
      </c>
      <c r="H2084" s="12" t="s">
        <v>3286</v>
      </c>
      <c r="I2084" s="20">
        <v>15000</v>
      </c>
      <c r="J2084" s="12" t="s">
        <v>2264</v>
      </c>
      <c r="K2084" s="12" t="s">
        <v>3318</v>
      </c>
      <c r="L2084" s="12" t="s">
        <v>2249</v>
      </c>
      <c r="M2084" s="12"/>
      <c r="N2084" s="12" t="s">
        <v>2438</v>
      </c>
      <c r="O2084" s="20">
        <v>0</v>
      </c>
      <c r="P2084" s="20">
        <v>6000</v>
      </c>
      <c r="Q2084" s="20">
        <v>0</v>
      </c>
      <c r="R2084" s="20">
        <v>0</v>
      </c>
      <c r="S2084" s="20">
        <v>448</v>
      </c>
      <c r="U2084" s="22" t="str">
        <f>IFERROR(VLOOKUP(B2084,[1]Planilha1!$A$1:$B$34,2,FALSE),"Liberado")</f>
        <v>Liberado</v>
      </c>
    </row>
    <row r="2085" spans="1:21" s="21" customFormat="1" ht="20.100000000000001" customHeight="1" x14ac:dyDescent="0.2">
      <c r="A2085" s="12" t="s">
        <v>58</v>
      </c>
      <c r="B2085" s="18" t="s">
        <v>242</v>
      </c>
      <c r="C2085" s="12" t="s">
        <v>602</v>
      </c>
      <c r="D2085" s="12" t="s">
        <v>633</v>
      </c>
      <c r="E2085" s="19" t="s">
        <v>5</v>
      </c>
      <c r="F2085" s="19" t="s">
        <v>3330</v>
      </c>
      <c r="G2085" s="19" t="s">
        <v>3331</v>
      </c>
      <c r="H2085" s="12" t="s">
        <v>3286</v>
      </c>
      <c r="I2085" s="20">
        <v>37000</v>
      </c>
      <c r="J2085" s="12" t="s">
        <v>2264</v>
      </c>
      <c r="K2085" s="12" t="s">
        <v>3332</v>
      </c>
      <c r="L2085" s="12" t="s">
        <v>2334</v>
      </c>
      <c r="M2085" s="12"/>
      <c r="N2085" s="12" t="s">
        <v>4823</v>
      </c>
      <c r="O2085" s="20">
        <v>0</v>
      </c>
      <c r="P2085" s="20">
        <v>8000</v>
      </c>
      <c r="Q2085" s="20">
        <v>0</v>
      </c>
      <c r="R2085" s="20">
        <v>0</v>
      </c>
      <c r="S2085" s="20">
        <v>288</v>
      </c>
      <c r="U2085" s="22" t="str">
        <f>IFERROR(VLOOKUP(B2085,[1]Planilha1!$A$1:$B$34,2,FALSE),"Liberado")</f>
        <v>Liberado</v>
      </c>
    </row>
    <row r="2086" spans="1:21" s="21" customFormat="1" ht="20.100000000000001" customHeight="1" x14ac:dyDescent="0.2">
      <c r="A2086" s="12" t="s">
        <v>58</v>
      </c>
      <c r="B2086" s="18" t="s">
        <v>242</v>
      </c>
      <c r="C2086" s="12" t="s">
        <v>602</v>
      </c>
      <c r="D2086" s="12" t="s">
        <v>8418</v>
      </c>
      <c r="E2086" s="19" t="s">
        <v>5</v>
      </c>
      <c r="F2086" s="19" t="s">
        <v>2244</v>
      </c>
      <c r="G2086" s="19" t="s">
        <v>8419</v>
      </c>
      <c r="H2086" s="12" t="s">
        <v>8420</v>
      </c>
      <c r="I2086" s="20">
        <v>37480</v>
      </c>
      <c r="J2086" s="12" t="s">
        <v>2264</v>
      </c>
      <c r="K2086" s="12" t="s">
        <v>2486</v>
      </c>
      <c r="L2086" s="12" t="s">
        <v>7875</v>
      </c>
      <c r="M2086" s="12"/>
      <c r="N2086" s="12" t="s">
        <v>2438</v>
      </c>
      <c r="O2086" s="20">
        <v>0</v>
      </c>
      <c r="P2086" s="20">
        <v>8000</v>
      </c>
      <c r="Q2086" s="20">
        <v>0</v>
      </c>
      <c r="R2086" s="20">
        <v>0</v>
      </c>
      <c r="S2086" s="20">
        <v>160</v>
      </c>
      <c r="U2086" s="22" t="str">
        <f>IFERROR(VLOOKUP(B2086,[1]Planilha1!$A$1:$B$34,2,FALSE),"Liberado")</f>
        <v>Liberado</v>
      </c>
    </row>
    <row r="2087" spans="1:21" s="21" customFormat="1" ht="20.100000000000001" customHeight="1" x14ac:dyDescent="0.2">
      <c r="A2087" s="12" t="s">
        <v>58</v>
      </c>
      <c r="B2087" s="18" t="s">
        <v>242</v>
      </c>
      <c r="C2087" s="12" t="s">
        <v>689</v>
      </c>
      <c r="D2087" s="12" t="s">
        <v>8511</v>
      </c>
      <c r="E2087" s="19" t="s">
        <v>5</v>
      </c>
      <c r="F2087" s="19" t="s">
        <v>2273</v>
      </c>
      <c r="G2087" s="19" t="s">
        <v>8512</v>
      </c>
      <c r="H2087" s="12" t="s">
        <v>5563</v>
      </c>
      <c r="I2087" s="20">
        <v>18600</v>
      </c>
      <c r="J2087" s="12" t="s">
        <v>2264</v>
      </c>
      <c r="K2087" s="12" t="s">
        <v>8513</v>
      </c>
      <c r="L2087" s="12" t="s">
        <v>3435</v>
      </c>
      <c r="M2087" s="12"/>
      <c r="N2087" s="12" t="s">
        <v>2321</v>
      </c>
      <c r="O2087" s="20">
        <v>0</v>
      </c>
      <c r="P2087" s="20">
        <v>5000</v>
      </c>
      <c r="Q2087" s="20">
        <v>0</v>
      </c>
      <c r="R2087" s="20">
        <v>0</v>
      </c>
      <c r="S2087" s="20">
        <v>128</v>
      </c>
      <c r="U2087" s="22" t="str">
        <f>IFERROR(VLOOKUP(B2087,[1]Planilha1!$A$1:$B$34,2,FALSE),"Liberado")</f>
        <v>Liberado</v>
      </c>
    </row>
    <row r="2088" spans="1:21" s="21" customFormat="1" ht="20.100000000000001" customHeight="1" x14ac:dyDescent="0.2">
      <c r="A2088" s="12" t="s">
        <v>58</v>
      </c>
      <c r="B2088" s="18" t="s">
        <v>242</v>
      </c>
      <c r="C2088" s="12" t="s">
        <v>696</v>
      </c>
      <c r="D2088" s="12" t="s">
        <v>699</v>
      </c>
      <c r="E2088" s="19" t="s">
        <v>5</v>
      </c>
      <c r="F2088" s="19" t="s">
        <v>2273</v>
      </c>
      <c r="G2088" s="19" t="s">
        <v>3518</v>
      </c>
      <c r="H2088" s="12" t="s">
        <v>3519</v>
      </c>
      <c r="I2088" s="20">
        <v>40000</v>
      </c>
      <c r="J2088" s="12" t="s">
        <v>2264</v>
      </c>
      <c r="K2088" s="12" t="s">
        <v>2757</v>
      </c>
      <c r="L2088" s="12" t="s">
        <v>8514</v>
      </c>
      <c r="M2088" s="12"/>
      <c r="N2088" s="12" t="s">
        <v>8515</v>
      </c>
      <c r="O2088" s="20">
        <v>6000</v>
      </c>
      <c r="P2088" s="20">
        <v>0</v>
      </c>
      <c r="Q2088" s="20">
        <v>0</v>
      </c>
      <c r="R2088" s="20">
        <v>0</v>
      </c>
      <c r="S2088" s="20">
        <v>560</v>
      </c>
      <c r="U2088" s="22" t="str">
        <f>IFERROR(VLOOKUP(B2088,[1]Planilha1!$A$1:$B$34,2,FALSE),"Liberado")</f>
        <v>Liberado</v>
      </c>
    </row>
    <row r="2089" spans="1:21" s="21" customFormat="1" ht="20.100000000000001" customHeight="1" x14ac:dyDescent="0.2">
      <c r="A2089" s="12" t="s">
        <v>58</v>
      </c>
      <c r="B2089" s="18" t="s">
        <v>242</v>
      </c>
      <c r="C2089" s="12" t="s">
        <v>701</v>
      </c>
      <c r="D2089" s="12" t="s">
        <v>704</v>
      </c>
      <c r="E2089" s="19" t="s">
        <v>5</v>
      </c>
      <c r="F2089" s="19" t="s">
        <v>2273</v>
      </c>
      <c r="G2089" s="19" t="s">
        <v>3531</v>
      </c>
      <c r="H2089" s="12" t="s">
        <v>3532</v>
      </c>
      <c r="I2089" s="20">
        <v>27120</v>
      </c>
      <c r="J2089" s="12" t="s">
        <v>2264</v>
      </c>
      <c r="K2089" s="12" t="s">
        <v>3533</v>
      </c>
      <c r="L2089" s="12" t="s">
        <v>2334</v>
      </c>
      <c r="M2089" s="12"/>
      <c r="N2089" s="12" t="s">
        <v>3534</v>
      </c>
      <c r="O2089" s="20">
        <v>0</v>
      </c>
      <c r="P2089" s="20">
        <v>0</v>
      </c>
      <c r="Q2089" s="20">
        <v>0</v>
      </c>
      <c r="R2089" s="20">
        <v>0</v>
      </c>
      <c r="S2089" s="20">
        <v>960</v>
      </c>
      <c r="U2089" s="22" t="str">
        <f>IFERROR(VLOOKUP(B2089,[1]Planilha1!$A$1:$B$34,2,FALSE),"Liberado")</f>
        <v>Liberado</v>
      </c>
    </row>
    <row r="2090" spans="1:21" s="21" customFormat="1" ht="20.100000000000001" customHeight="1" x14ac:dyDescent="0.2">
      <c r="A2090" s="12" t="s">
        <v>58</v>
      </c>
      <c r="B2090" s="18" t="s">
        <v>242</v>
      </c>
      <c r="C2090" s="12" t="s">
        <v>709</v>
      </c>
      <c r="D2090" s="12" t="s">
        <v>710</v>
      </c>
      <c r="E2090" s="19" t="s">
        <v>5</v>
      </c>
      <c r="F2090" s="19" t="s">
        <v>2273</v>
      </c>
      <c r="G2090" s="19" t="s">
        <v>3544</v>
      </c>
      <c r="H2090" s="12" t="s">
        <v>2957</v>
      </c>
      <c r="I2090" s="20">
        <v>10000</v>
      </c>
      <c r="J2090" s="12" t="s">
        <v>2264</v>
      </c>
      <c r="K2090" s="12" t="s">
        <v>3545</v>
      </c>
      <c r="L2090" s="12" t="s">
        <v>2249</v>
      </c>
      <c r="M2090" s="12"/>
      <c r="N2090" s="12" t="s">
        <v>8224</v>
      </c>
      <c r="O2090" s="20">
        <v>0</v>
      </c>
      <c r="P2090" s="20">
        <v>8000</v>
      </c>
      <c r="Q2090" s="20">
        <v>0</v>
      </c>
      <c r="R2090" s="20">
        <v>0</v>
      </c>
      <c r="S2090" s="20">
        <v>352</v>
      </c>
      <c r="U2090" s="22" t="str">
        <f>IFERROR(VLOOKUP(B2090,[1]Planilha1!$A$1:$B$34,2,FALSE),"Liberado")</f>
        <v>Liberado</v>
      </c>
    </row>
    <row r="2091" spans="1:21" s="21" customFormat="1" ht="20.100000000000001" customHeight="1" x14ac:dyDescent="0.2">
      <c r="A2091" s="12" t="s">
        <v>58</v>
      </c>
      <c r="B2091" s="18" t="s">
        <v>242</v>
      </c>
      <c r="C2091" s="12" t="s">
        <v>327</v>
      </c>
      <c r="D2091" s="12" t="s">
        <v>711</v>
      </c>
      <c r="E2091" s="19" t="s">
        <v>5</v>
      </c>
      <c r="F2091" s="19" t="s">
        <v>2273</v>
      </c>
      <c r="G2091" s="19" t="s">
        <v>3546</v>
      </c>
      <c r="H2091" s="12" t="s">
        <v>3547</v>
      </c>
      <c r="I2091" s="20">
        <v>1000</v>
      </c>
      <c r="J2091" s="12" t="s">
        <v>2264</v>
      </c>
      <c r="K2091" s="12" t="s">
        <v>3548</v>
      </c>
      <c r="L2091" s="12" t="s">
        <v>3137</v>
      </c>
      <c r="M2091" s="12"/>
      <c r="N2091" s="12" t="s">
        <v>8534</v>
      </c>
      <c r="O2091" s="20">
        <v>0</v>
      </c>
      <c r="P2091" s="20">
        <v>0</v>
      </c>
      <c r="Q2091" s="20">
        <v>0</v>
      </c>
      <c r="R2091" s="20">
        <v>0</v>
      </c>
      <c r="S2091" s="20">
        <v>800</v>
      </c>
      <c r="U2091" s="22" t="str">
        <f>IFERROR(VLOOKUP(B2091,[1]Planilha1!$A$1:$B$34,2,FALSE),"Liberado")</f>
        <v>Liberado</v>
      </c>
    </row>
    <row r="2092" spans="1:21" s="21" customFormat="1" ht="20.100000000000001" customHeight="1" x14ac:dyDescent="0.2">
      <c r="A2092" s="12" t="s">
        <v>58</v>
      </c>
      <c r="B2092" s="18" t="s">
        <v>242</v>
      </c>
      <c r="C2092" s="12" t="s">
        <v>327</v>
      </c>
      <c r="D2092" s="12" t="s">
        <v>712</v>
      </c>
      <c r="E2092" s="19" t="s">
        <v>5</v>
      </c>
      <c r="F2092" s="19" t="s">
        <v>2244</v>
      </c>
      <c r="G2092" s="19" t="s">
        <v>3550</v>
      </c>
      <c r="H2092" s="12" t="s">
        <v>3547</v>
      </c>
      <c r="I2092" s="20">
        <v>1000</v>
      </c>
      <c r="J2092" s="12" t="s">
        <v>2264</v>
      </c>
      <c r="K2092" s="12" t="s">
        <v>3549</v>
      </c>
      <c r="L2092" s="12" t="s">
        <v>2334</v>
      </c>
      <c r="M2092" s="12"/>
      <c r="N2092" s="12" t="s">
        <v>3551</v>
      </c>
      <c r="O2092" s="20">
        <v>0</v>
      </c>
      <c r="P2092" s="20">
        <v>0</v>
      </c>
      <c r="Q2092" s="20">
        <v>0</v>
      </c>
      <c r="R2092" s="20">
        <v>0</v>
      </c>
      <c r="S2092" s="20">
        <v>800</v>
      </c>
      <c r="U2092" s="22" t="str">
        <f>IFERROR(VLOOKUP(B2092,[1]Planilha1!$A$1:$B$34,2,FALSE),"Liberado")</f>
        <v>Liberado</v>
      </c>
    </row>
    <row r="2093" spans="1:21" s="21" customFormat="1" ht="20.100000000000001" customHeight="1" x14ac:dyDescent="0.2">
      <c r="A2093" s="12" t="s">
        <v>58</v>
      </c>
      <c r="B2093" s="18" t="s">
        <v>242</v>
      </c>
      <c r="C2093" s="12" t="s">
        <v>327</v>
      </c>
      <c r="D2093" s="12" t="s">
        <v>715</v>
      </c>
      <c r="E2093" s="19" t="s">
        <v>5</v>
      </c>
      <c r="F2093" s="19" t="s">
        <v>2519</v>
      </c>
      <c r="G2093" s="19" t="s">
        <v>3554</v>
      </c>
      <c r="H2093" s="12" t="s">
        <v>3547</v>
      </c>
      <c r="I2093" s="20">
        <v>8000</v>
      </c>
      <c r="J2093" s="12" t="s">
        <v>2264</v>
      </c>
      <c r="K2093" s="12" t="s">
        <v>2728</v>
      </c>
      <c r="L2093" s="12" t="s">
        <v>2546</v>
      </c>
      <c r="M2093" s="12"/>
      <c r="N2093" s="12" t="s">
        <v>2595</v>
      </c>
      <c r="O2093" s="20">
        <v>0</v>
      </c>
      <c r="P2093" s="20">
        <v>2000</v>
      </c>
      <c r="Q2093" s="20">
        <v>0</v>
      </c>
      <c r="R2093" s="20">
        <v>0</v>
      </c>
      <c r="S2093" s="20">
        <v>288</v>
      </c>
      <c r="U2093" s="22" t="str">
        <f>IFERROR(VLOOKUP(B2093,[1]Planilha1!$A$1:$B$34,2,FALSE),"Liberado")</f>
        <v>Liberado</v>
      </c>
    </row>
    <row r="2094" spans="1:21" s="21" customFormat="1" ht="20.100000000000001" customHeight="1" x14ac:dyDescent="0.2">
      <c r="A2094" s="12" t="s">
        <v>58</v>
      </c>
      <c r="B2094" s="18" t="s">
        <v>242</v>
      </c>
      <c r="C2094" s="12" t="s">
        <v>718</v>
      </c>
      <c r="D2094" s="12" t="s">
        <v>723</v>
      </c>
      <c r="E2094" s="19" t="s">
        <v>5</v>
      </c>
      <c r="F2094" s="19" t="s">
        <v>2644</v>
      </c>
      <c r="G2094" s="19" t="s">
        <v>3572</v>
      </c>
      <c r="H2094" s="12" t="s">
        <v>3573</v>
      </c>
      <c r="I2094" s="20">
        <v>10500</v>
      </c>
      <c r="J2094" s="12" t="s">
        <v>2264</v>
      </c>
      <c r="K2094" s="12" t="s">
        <v>3574</v>
      </c>
      <c r="L2094" s="12" t="s">
        <v>2266</v>
      </c>
      <c r="M2094" s="12"/>
      <c r="N2094" s="12" t="s">
        <v>2657</v>
      </c>
      <c r="O2094" s="20">
        <v>23205.040000000001</v>
      </c>
      <c r="P2094" s="20">
        <v>0</v>
      </c>
      <c r="Q2094" s="20">
        <v>0</v>
      </c>
      <c r="R2094" s="20">
        <v>23205.040000000001</v>
      </c>
      <c r="S2094" s="20">
        <v>960</v>
      </c>
      <c r="U2094" s="22" t="str">
        <f>IFERROR(VLOOKUP(B2094,[1]Planilha1!$A$1:$B$34,2,FALSE),"Liberado")</f>
        <v>Liberado</v>
      </c>
    </row>
    <row r="2095" spans="1:21" s="21" customFormat="1" ht="20.100000000000001" customHeight="1" x14ac:dyDescent="0.2">
      <c r="A2095" s="12" t="s">
        <v>58</v>
      </c>
      <c r="B2095" s="18" t="s">
        <v>242</v>
      </c>
      <c r="C2095" s="12" t="s">
        <v>738</v>
      </c>
      <c r="D2095" s="12" t="s">
        <v>740</v>
      </c>
      <c r="E2095" s="19" t="s">
        <v>5</v>
      </c>
      <c r="F2095" s="19" t="s">
        <v>2255</v>
      </c>
      <c r="G2095" s="19" t="s">
        <v>3618</v>
      </c>
      <c r="H2095" s="12" t="s">
        <v>3619</v>
      </c>
      <c r="I2095" s="20">
        <v>16260</v>
      </c>
      <c r="J2095" s="12" t="s">
        <v>2264</v>
      </c>
      <c r="K2095" s="12" t="s">
        <v>3620</v>
      </c>
      <c r="L2095" s="12" t="s">
        <v>2296</v>
      </c>
      <c r="M2095" s="12"/>
      <c r="N2095" s="12" t="s">
        <v>2657</v>
      </c>
      <c r="O2095" s="20">
        <v>500</v>
      </c>
      <c r="P2095" s="20">
        <v>0</v>
      </c>
      <c r="Q2095" s="20">
        <v>0</v>
      </c>
      <c r="R2095" s="20">
        <v>0</v>
      </c>
      <c r="S2095" s="20">
        <v>840</v>
      </c>
      <c r="U2095" s="22" t="str">
        <f>IFERROR(VLOOKUP(B2095,[1]Planilha1!$A$1:$B$34,2,FALSE),"Liberado")</f>
        <v>Liberado</v>
      </c>
    </row>
    <row r="2096" spans="1:21" s="21" customFormat="1" ht="20.100000000000001" customHeight="1" x14ac:dyDescent="0.2">
      <c r="A2096" s="12" t="s">
        <v>58</v>
      </c>
      <c r="B2096" s="18" t="s">
        <v>242</v>
      </c>
      <c r="C2096" s="12" t="s">
        <v>741</v>
      </c>
      <c r="D2096" s="12" t="s">
        <v>743</v>
      </c>
      <c r="E2096" s="19" t="s">
        <v>5</v>
      </c>
      <c r="F2096" s="19" t="s">
        <v>2244</v>
      </c>
      <c r="G2096" s="19" t="s">
        <v>3625</v>
      </c>
      <c r="H2096" s="12" t="s">
        <v>3626</v>
      </c>
      <c r="I2096" s="20">
        <v>44000</v>
      </c>
      <c r="J2096" s="12" t="s">
        <v>2264</v>
      </c>
      <c r="K2096" s="12" t="s">
        <v>3627</v>
      </c>
      <c r="L2096" s="12" t="s">
        <v>2334</v>
      </c>
      <c r="M2096" s="12"/>
      <c r="N2096" s="12" t="s">
        <v>2612</v>
      </c>
      <c r="O2096" s="20">
        <v>0</v>
      </c>
      <c r="P2096" s="20">
        <v>0</v>
      </c>
      <c r="Q2096" s="20">
        <v>0</v>
      </c>
      <c r="R2096" s="20">
        <v>0</v>
      </c>
      <c r="S2096" s="20">
        <v>800</v>
      </c>
      <c r="U2096" s="22" t="str">
        <f>IFERROR(VLOOKUP(B2096,[1]Planilha1!$A$1:$B$34,2,FALSE),"Liberado")</f>
        <v>Liberado</v>
      </c>
    </row>
    <row r="2097" spans="1:21" s="21" customFormat="1" ht="20.100000000000001" customHeight="1" x14ac:dyDescent="0.2">
      <c r="A2097" s="12" t="s">
        <v>58</v>
      </c>
      <c r="B2097" s="18" t="s">
        <v>242</v>
      </c>
      <c r="C2097" s="12" t="s">
        <v>754</v>
      </c>
      <c r="D2097" s="12" t="s">
        <v>755</v>
      </c>
      <c r="E2097" s="19" t="s">
        <v>5</v>
      </c>
      <c r="F2097" s="19" t="s">
        <v>10</v>
      </c>
      <c r="G2097" s="19" t="s">
        <v>3652</v>
      </c>
      <c r="H2097" s="12" t="s">
        <v>3653</v>
      </c>
      <c r="I2097" s="20">
        <v>344276.05</v>
      </c>
      <c r="J2097" s="12" t="s">
        <v>2264</v>
      </c>
      <c r="K2097" s="12" t="s">
        <v>3654</v>
      </c>
      <c r="L2097" s="12" t="s">
        <v>2334</v>
      </c>
      <c r="M2097" s="12"/>
      <c r="N2097" s="12" t="s">
        <v>2342</v>
      </c>
      <c r="O2097" s="20">
        <v>0</v>
      </c>
      <c r="P2097" s="20">
        <v>50000</v>
      </c>
      <c r="Q2097" s="20">
        <v>0</v>
      </c>
      <c r="R2097" s="20">
        <v>0</v>
      </c>
      <c r="S2097" s="20">
        <v>600</v>
      </c>
      <c r="U2097" s="22" t="str">
        <f>IFERROR(VLOOKUP(B2097,[1]Planilha1!$A$1:$B$34,2,FALSE),"Liberado")</f>
        <v>Liberado</v>
      </c>
    </row>
    <row r="2098" spans="1:21" s="21" customFormat="1" ht="20.100000000000001" customHeight="1" x14ac:dyDescent="0.2">
      <c r="A2098" s="12" t="s">
        <v>58</v>
      </c>
      <c r="B2098" s="18" t="s">
        <v>242</v>
      </c>
      <c r="C2098" s="12" t="s">
        <v>754</v>
      </c>
      <c r="D2098" s="12" t="s">
        <v>8572</v>
      </c>
      <c r="E2098" s="19" t="s">
        <v>5</v>
      </c>
      <c r="F2098" s="19" t="s">
        <v>2273</v>
      </c>
      <c r="G2098" s="19" t="s">
        <v>8573</v>
      </c>
      <c r="H2098" s="12" t="s">
        <v>5736</v>
      </c>
      <c r="I2098" s="20">
        <v>12112.5</v>
      </c>
      <c r="J2098" s="12" t="s">
        <v>2270</v>
      </c>
      <c r="K2098" s="12" t="s">
        <v>8574</v>
      </c>
      <c r="L2098" s="12" t="s">
        <v>6214</v>
      </c>
      <c r="M2098" s="12" t="s">
        <v>8575</v>
      </c>
      <c r="N2098" s="12" t="s">
        <v>7913</v>
      </c>
      <c r="O2098" s="20">
        <v>0</v>
      </c>
      <c r="P2098" s="20">
        <v>12112.5</v>
      </c>
      <c r="Q2098" s="20">
        <v>0</v>
      </c>
      <c r="R2098" s="20">
        <v>0</v>
      </c>
      <c r="S2098" s="20">
        <v>200</v>
      </c>
      <c r="U2098" s="22" t="str">
        <f>IFERROR(VLOOKUP(B2098,[1]Planilha1!$A$1:$B$34,2,FALSE),"Liberado")</f>
        <v>Liberado</v>
      </c>
    </row>
    <row r="2099" spans="1:21" s="21" customFormat="1" ht="20.100000000000001" customHeight="1" x14ac:dyDescent="0.2">
      <c r="A2099" s="12" t="s">
        <v>58</v>
      </c>
      <c r="B2099" s="18" t="s">
        <v>242</v>
      </c>
      <c r="C2099" s="12" t="s">
        <v>756</v>
      </c>
      <c r="D2099" s="12" t="s">
        <v>8584</v>
      </c>
      <c r="E2099" s="19" t="s">
        <v>5</v>
      </c>
      <c r="F2099" s="19" t="s">
        <v>2273</v>
      </c>
      <c r="G2099" s="19" t="s">
        <v>8585</v>
      </c>
      <c r="H2099" s="12" t="s">
        <v>5637</v>
      </c>
      <c r="I2099" s="20">
        <v>10000</v>
      </c>
      <c r="J2099" s="12" t="s">
        <v>2264</v>
      </c>
      <c r="K2099" s="12" t="s">
        <v>8586</v>
      </c>
      <c r="L2099" s="12" t="s">
        <v>7875</v>
      </c>
      <c r="M2099" s="12"/>
      <c r="N2099" s="12" t="s">
        <v>2438</v>
      </c>
      <c r="O2099" s="20">
        <v>0</v>
      </c>
      <c r="P2099" s="20">
        <v>10000</v>
      </c>
      <c r="Q2099" s="20">
        <v>0</v>
      </c>
      <c r="R2099" s="20">
        <v>0</v>
      </c>
      <c r="S2099" s="20">
        <v>64</v>
      </c>
      <c r="U2099" s="22" t="str">
        <f>IFERROR(VLOOKUP(B2099,[1]Planilha1!$A$1:$B$34,2,FALSE),"Liberado")</f>
        <v>Liberado</v>
      </c>
    </row>
    <row r="2100" spans="1:21" s="21" customFormat="1" ht="20.100000000000001" customHeight="1" x14ac:dyDescent="0.2">
      <c r="A2100" s="12" t="s">
        <v>58</v>
      </c>
      <c r="B2100" s="18" t="s">
        <v>242</v>
      </c>
      <c r="C2100" s="12" t="s">
        <v>738</v>
      </c>
      <c r="D2100" s="12" t="s">
        <v>1116</v>
      </c>
      <c r="E2100" s="19" t="s">
        <v>5</v>
      </c>
      <c r="F2100" s="19" t="s">
        <v>2355</v>
      </c>
      <c r="G2100" s="19" t="s">
        <v>4617</v>
      </c>
      <c r="H2100" s="12" t="s">
        <v>3626</v>
      </c>
      <c r="I2100" s="20">
        <v>13612.5</v>
      </c>
      <c r="J2100" s="12" t="s">
        <v>2270</v>
      </c>
      <c r="K2100" s="12" t="s">
        <v>4618</v>
      </c>
      <c r="L2100" s="12" t="s">
        <v>8073</v>
      </c>
      <c r="M2100" s="12"/>
      <c r="N2100" s="12" t="s">
        <v>9197</v>
      </c>
      <c r="O2100" s="23">
        <v>3712.5</v>
      </c>
      <c r="P2100" s="23">
        <v>0</v>
      </c>
      <c r="Q2100" s="23">
        <v>0</v>
      </c>
      <c r="R2100" s="24">
        <v>0</v>
      </c>
      <c r="S2100" s="25">
        <v>1979.45</v>
      </c>
      <c r="U2100" s="22" t="str">
        <f>IFERROR(VLOOKUP(B2100,[1]Planilha1!$A$1:$B$34,2,FALSE),"Liberado")</f>
        <v>Liberado</v>
      </c>
    </row>
    <row r="2101" spans="1:21" s="21" customFormat="1" ht="20.100000000000001" customHeight="1" x14ac:dyDescent="0.2">
      <c r="A2101" s="12" t="s">
        <v>58</v>
      </c>
      <c r="B2101" s="18" t="s">
        <v>242</v>
      </c>
      <c r="C2101" s="12" t="s">
        <v>738</v>
      </c>
      <c r="D2101" s="12" t="s">
        <v>1118</v>
      </c>
      <c r="E2101" s="19" t="s">
        <v>5</v>
      </c>
      <c r="F2101" s="19" t="s">
        <v>2244</v>
      </c>
      <c r="G2101" s="19" t="s">
        <v>4621</v>
      </c>
      <c r="H2101" s="12" t="s">
        <v>4622</v>
      </c>
      <c r="I2101" s="20">
        <v>19800</v>
      </c>
      <c r="J2101" s="12" t="s">
        <v>2270</v>
      </c>
      <c r="K2101" s="12" t="s">
        <v>4623</v>
      </c>
      <c r="L2101" s="12" t="s">
        <v>2299</v>
      </c>
      <c r="M2101" s="12"/>
      <c r="N2101" s="12" t="s">
        <v>9198</v>
      </c>
      <c r="O2101" s="23">
        <v>10000</v>
      </c>
      <c r="P2101" s="23">
        <v>0</v>
      </c>
      <c r="Q2101" s="23">
        <v>0</v>
      </c>
      <c r="R2101" s="24">
        <v>0</v>
      </c>
      <c r="S2101" s="25">
        <v>1615.76</v>
      </c>
      <c r="U2101" s="22" t="str">
        <f>IFERROR(VLOOKUP(B2101,[1]Planilha1!$A$1:$B$34,2,FALSE),"Liberado")</f>
        <v>Liberado</v>
      </c>
    </row>
    <row r="2102" spans="1:21" s="21" customFormat="1" ht="20.100000000000001" customHeight="1" x14ac:dyDescent="0.2">
      <c r="A2102" s="12" t="s">
        <v>58</v>
      </c>
      <c r="B2102" s="18" t="s">
        <v>242</v>
      </c>
      <c r="C2102" s="12" t="s">
        <v>738</v>
      </c>
      <c r="D2102" s="12" t="s">
        <v>1117</v>
      </c>
      <c r="E2102" s="19" t="s">
        <v>5</v>
      </c>
      <c r="F2102" s="19" t="s">
        <v>2244</v>
      </c>
      <c r="G2102" s="19" t="s">
        <v>4619</v>
      </c>
      <c r="H2102" s="12" t="s">
        <v>3621</v>
      </c>
      <c r="I2102" s="20">
        <v>13864.81</v>
      </c>
      <c r="J2102" s="12" t="s">
        <v>2264</v>
      </c>
      <c r="K2102" s="12" t="s">
        <v>4620</v>
      </c>
      <c r="L2102" s="12" t="s">
        <v>2249</v>
      </c>
      <c r="M2102" s="12"/>
      <c r="N2102" s="12" t="s">
        <v>8345</v>
      </c>
      <c r="O2102" s="23">
        <v>0</v>
      </c>
      <c r="P2102" s="23">
        <v>5000</v>
      </c>
      <c r="Q2102" s="23">
        <v>0</v>
      </c>
      <c r="R2102" s="24">
        <v>0</v>
      </c>
      <c r="S2102" s="25">
        <v>1080</v>
      </c>
      <c r="U2102" s="22" t="str">
        <f>IFERROR(VLOOKUP(B2102,[1]Planilha1!$A$1:$B$34,2,FALSE),"Liberado")</f>
        <v>Liberado</v>
      </c>
    </row>
    <row r="2103" spans="1:21" s="21" customFormat="1" ht="20.100000000000001" customHeight="1" x14ac:dyDescent="0.2">
      <c r="A2103" s="12" t="s">
        <v>58</v>
      </c>
      <c r="B2103" s="18" t="s">
        <v>242</v>
      </c>
      <c r="C2103" s="12" t="s">
        <v>738</v>
      </c>
      <c r="D2103" s="12" t="s">
        <v>1119</v>
      </c>
      <c r="E2103" s="19" t="s">
        <v>5</v>
      </c>
      <c r="F2103" s="19" t="s">
        <v>2244</v>
      </c>
      <c r="G2103" s="19" t="s">
        <v>4624</v>
      </c>
      <c r="H2103" s="12" t="s">
        <v>4625</v>
      </c>
      <c r="I2103" s="20">
        <v>17065</v>
      </c>
      <c r="J2103" s="12" t="s">
        <v>2264</v>
      </c>
      <c r="K2103" s="12" t="s">
        <v>4626</v>
      </c>
      <c r="L2103" s="12" t="s">
        <v>2334</v>
      </c>
      <c r="M2103" s="12"/>
      <c r="N2103" s="12" t="s">
        <v>8534</v>
      </c>
      <c r="O2103" s="23">
        <v>9370</v>
      </c>
      <c r="P2103" s="23">
        <v>0</v>
      </c>
      <c r="Q2103" s="23">
        <v>0</v>
      </c>
      <c r="R2103" s="24">
        <v>0</v>
      </c>
      <c r="S2103" s="25">
        <v>1160</v>
      </c>
      <c r="U2103" s="22" t="str">
        <f>IFERROR(VLOOKUP(B2103,[1]Planilha1!$A$1:$B$34,2,FALSE),"Liberado")</f>
        <v>Liberado</v>
      </c>
    </row>
    <row r="2104" spans="1:21" s="21" customFormat="1" ht="20.100000000000001" customHeight="1" x14ac:dyDescent="0.2">
      <c r="A2104" s="12" t="s">
        <v>58</v>
      </c>
      <c r="B2104" s="18" t="s">
        <v>242</v>
      </c>
      <c r="C2104" s="12" t="s">
        <v>738</v>
      </c>
      <c r="D2104" s="12" t="s">
        <v>9199</v>
      </c>
      <c r="E2104" s="19" t="s">
        <v>5</v>
      </c>
      <c r="F2104" s="19" t="s">
        <v>7910</v>
      </c>
      <c r="G2104" s="19" t="s">
        <v>9200</v>
      </c>
      <c r="H2104" s="12" t="s">
        <v>4625</v>
      </c>
      <c r="I2104" s="20">
        <v>1528.57</v>
      </c>
      <c r="J2104" s="12" t="s">
        <v>2264</v>
      </c>
      <c r="K2104" s="12" t="s">
        <v>9201</v>
      </c>
      <c r="L2104" s="12" t="s">
        <v>2249</v>
      </c>
      <c r="M2104" s="12"/>
      <c r="N2104" s="12" t="s">
        <v>8345</v>
      </c>
      <c r="O2104" s="23">
        <v>0</v>
      </c>
      <c r="P2104" s="23">
        <v>5000</v>
      </c>
      <c r="Q2104" s="23">
        <v>0</v>
      </c>
      <c r="R2104" s="24">
        <v>0</v>
      </c>
      <c r="S2104" s="25">
        <v>1095.76</v>
      </c>
      <c r="U2104" s="22" t="str">
        <f>IFERROR(VLOOKUP(B2104,[1]Planilha1!$A$1:$B$34,2,FALSE),"Liberado")</f>
        <v>Liberado</v>
      </c>
    </row>
    <row r="2105" spans="1:21" s="21" customFormat="1" ht="20.100000000000001" customHeight="1" x14ac:dyDescent="0.2">
      <c r="A2105" s="12" t="s">
        <v>58</v>
      </c>
      <c r="B2105" s="18" t="s">
        <v>242</v>
      </c>
      <c r="C2105" s="12" t="s">
        <v>738</v>
      </c>
      <c r="D2105" s="12" t="s">
        <v>1120</v>
      </c>
      <c r="E2105" s="19" t="s">
        <v>5</v>
      </c>
      <c r="F2105" s="19" t="s">
        <v>2244</v>
      </c>
      <c r="G2105" s="19" t="s">
        <v>4627</v>
      </c>
      <c r="H2105" s="12" t="s">
        <v>4625</v>
      </c>
      <c r="I2105" s="20">
        <v>20876.96</v>
      </c>
      <c r="J2105" s="12" t="s">
        <v>2264</v>
      </c>
      <c r="K2105" s="12" t="s">
        <v>4628</v>
      </c>
      <c r="L2105" s="12" t="s">
        <v>2249</v>
      </c>
      <c r="M2105" s="12"/>
      <c r="N2105" s="12" t="s">
        <v>8345</v>
      </c>
      <c r="O2105" s="23">
        <v>0</v>
      </c>
      <c r="P2105" s="23">
        <v>5000</v>
      </c>
      <c r="Q2105" s="23">
        <v>0</v>
      </c>
      <c r="R2105" s="24">
        <v>0</v>
      </c>
      <c r="S2105" s="25">
        <v>1120</v>
      </c>
      <c r="U2105" s="22" t="str">
        <f>IFERROR(VLOOKUP(B2105,[1]Planilha1!$A$1:$B$34,2,FALSE),"Liberado")</f>
        <v>Liberado</v>
      </c>
    </row>
    <row r="2106" spans="1:21" s="21" customFormat="1" ht="20.100000000000001" customHeight="1" x14ac:dyDescent="0.2">
      <c r="A2106" s="12" t="s">
        <v>58</v>
      </c>
      <c r="B2106" s="18" t="s">
        <v>242</v>
      </c>
      <c r="C2106" s="12" t="s">
        <v>738</v>
      </c>
      <c r="D2106" s="12" t="s">
        <v>1121</v>
      </c>
      <c r="E2106" s="19" t="s">
        <v>5</v>
      </c>
      <c r="F2106" s="19" t="s">
        <v>2244</v>
      </c>
      <c r="G2106" s="19" t="s">
        <v>4629</v>
      </c>
      <c r="H2106" s="12" t="s">
        <v>4592</v>
      </c>
      <c r="I2106" s="20">
        <v>4750</v>
      </c>
      <c r="J2106" s="12" t="s">
        <v>2264</v>
      </c>
      <c r="K2106" s="12" t="s">
        <v>4630</v>
      </c>
      <c r="L2106" s="12" t="s">
        <v>2249</v>
      </c>
      <c r="M2106" s="12"/>
      <c r="N2106" s="12" t="s">
        <v>9202</v>
      </c>
      <c r="O2106" s="23">
        <v>0</v>
      </c>
      <c r="P2106" s="23">
        <v>10000</v>
      </c>
      <c r="Q2106" s="23">
        <v>0</v>
      </c>
      <c r="R2106" s="24">
        <v>0</v>
      </c>
      <c r="S2106" s="25">
        <v>960</v>
      </c>
      <c r="U2106" s="22" t="str">
        <f>IFERROR(VLOOKUP(B2106,[1]Planilha1!$A$1:$B$34,2,FALSE),"Liberado")</f>
        <v>Liberado</v>
      </c>
    </row>
    <row r="2107" spans="1:21" s="21" customFormat="1" ht="20.100000000000001" customHeight="1" x14ac:dyDescent="0.2">
      <c r="A2107" s="12" t="s">
        <v>58</v>
      </c>
      <c r="B2107" s="18" t="s">
        <v>242</v>
      </c>
      <c r="C2107" s="12" t="s">
        <v>1122</v>
      </c>
      <c r="D2107" s="12" t="s">
        <v>1123</v>
      </c>
      <c r="E2107" s="19" t="s">
        <v>5</v>
      </c>
      <c r="F2107" s="19" t="s">
        <v>2279</v>
      </c>
      <c r="G2107" s="19" t="s">
        <v>4632</v>
      </c>
      <c r="H2107" s="12" t="s">
        <v>4633</v>
      </c>
      <c r="I2107" s="20">
        <v>592805.15</v>
      </c>
      <c r="J2107" s="12" t="s">
        <v>2264</v>
      </c>
      <c r="K2107" s="12" t="s">
        <v>4634</v>
      </c>
      <c r="L2107" s="12" t="s">
        <v>2266</v>
      </c>
      <c r="M2107" s="12"/>
      <c r="N2107" s="12" t="s">
        <v>2700</v>
      </c>
      <c r="O2107" s="23">
        <v>0</v>
      </c>
      <c r="P2107" s="23">
        <v>25000</v>
      </c>
      <c r="Q2107" s="23">
        <v>0</v>
      </c>
      <c r="R2107" s="24">
        <v>0</v>
      </c>
      <c r="S2107" s="25">
        <v>1320</v>
      </c>
      <c r="U2107" s="22" t="str">
        <f>IFERROR(VLOOKUP(B2107,[1]Planilha1!$A$1:$B$34,2,FALSE),"Liberado")</f>
        <v>Liberado</v>
      </c>
    </row>
    <row r="2108" spans="1:21" s="21" customFormat="1" ht="20.100000000000001" customHeight="1" x14ac:dyDescent="0.2">
      <c r="A2108" s="12" t="s">
        <v>58</v>
      </c>
      <c r="B2108" s="18" t="s">
        <v>242</v>
      </c>
      <c r="C2108" s="12" t="s">
        <v>1122</v>
      </c>
      <c r="D2108" s="12" t="s">
        <v>1124</v>
      </c>
      <c r="E2108" s="19" t="s">
        <v>5</v>
      </c>
      <c r="F2108" s="19" t="s">
        <v>2644</v>
      </c>
      <c r="G2108" s="19" t="s">
        <v>4635</v>
      </c>
      <c r="H2108" s="12" t="s">
        <v>4636</v>
      </c>
      <c r="I2108" s="20">
        <v>10954.78</v>
      </c>
      <c r="J2108" s="12" t="s">
        <v>2264</v>
      </c>
      <c r="K2108" s="12" t="s">
        <v>3533</v>
      </c>
      <c r="L2108" s="12" t="s">
        <v>7976</v>
      </c>
      <c r="M2108" s="12"/>
      <c r="N2108" s="12" t="s">
        <v>9203</v>
      </c>
      <c r="O2108" s="23">
        <v>0</v>
      </c>
      <c r="P2108" s="23">
        <v>0</v>
      </c>
      <c r="Q2108" s="23">
        <v>0</v>
      </c>
      <c r="R2108" s="24">
        <v>0</v>
      </c>
      <c r="S2108" s="25">
        <v>600</v>
      </c>
      <c r="U2108" s="22" t="str">
        <f>IFERROR(VLOOKUP(B2108,[1]Planilha1!$A$1:$B$34,2,FALSE),"Liberado")</f>
        <v>Liberado</v>
      </c>
    </row>
    <row r="2109" spans="1:21" s="21" customFormat="1" ht="20.100000000000001" customHeight="1" x14ac:dyDescent="0.2">
      <c r="A2109" s="12" t="s">
        <v>58</v>
      </c>
      <c r="B2109" s="18" t="s">
        <v>242</v>
      </c>
      <c r="C2109" s="12" t="s">
        <v>519</v>
      </c>
      <c r="D2109" s="12" t="s">
        <v>9414</v>
      </c>
      <c r="E2109" s="19" t="s">
        <v>5</v>
      </c>
      <c r="F2109" s="19" t="s">
        <v>2244</v>
      </c>
      <c r="G2109" s="19" t="s">
        <v>9415</v>
      </c>
      <c r="H2109" s="12" t="s">
        <v>2635</v>
      </c>
      <c r="I2109" s="20">
        <v>20454.439999999999</v>
      </c>
      <c r="J2109" s="12" t="s">
        <v>2264</v>
      </c>
      <c r="K2109" s="12" t="s">
        <v>9416</v>
      </c>
      <c r="L2109" s="12" t="s">
        <v>8533</v>
      </c>
      <c r="M2109" s="12"/>
      <c r="N2109" s="12" t="s">
        <v>2438</v>
      </c>
      <c r="O2109" s="23">
        <v>0</v>
      </c>
      <c r="P2109" s="23">
        <v>15000</v>
      </c>
      <c r="Q2109" s="23">
        <v>0</v>
      </c>
      <c r="R2109" s="24">
        <v>0</v>
      </c>
      <c r="S2109" s="25">
        <v>120</v>
      </c>
      <c r="U2109" s="22" t="str">
        <f>IFERROR(VLOOKUP(B2109,[1]Planilha1!$A$1:$B$34,2,FALSE),"Liberado")</f>
        <v>Liberado</v>
      </c>
    </row>
    <row r="2110" spans="1:21" s="21" customFormat="1" ht="20.100000000000001" customHeight="1" x14ac:dyDescent="0.2">
      <c r="A2110" s="12" t="s">
        <v>58</v>
      </c>
      <c r="B2110" s="18" t="s">
        <v>242</v>
      </c>
      <c r="C2110" s="12" t="s">
        <v>519</v>
      </c>
      <c r="D2110" s="12" t="s">
        <v>9417</v>
      </c>
      <c r="E2110" s="19" t="s">
        <v>5</v>
      </c>
      <c r="F2110" s="19" t="s">
        <v>2244</v>
      </c>
      <c r="G2110" s="19" t="s">
        <v>9418</v>
      </c>
      <c r="H2110" s="12" t="s">
        <v>6012</v>
      </c>
      <c r="I2110" s="20">
        <v>17600</v>
      </c>
      <c r="J2110" s="12" t="s">
        <v>2264</v>
      </c>
      <c r="K2110" s="12" t="s">
        <v>9419</v>
      </c>
      <c r="L2110" s="12" t="s">
        <v>2288</v>
      </c>
      <c r="M2110" s="12"/>
      <c r="N2110" s="12" t="s">
        <v>2438</v>
      </c>
      <c r="O2110" s="23">
        <v>0</v>
      </c>
      <c r="P2110" s="23">
        <v>5000</v>
      </c>
      <c r="Q2110" s="23">
        <v>0</v>
      </c>
      <c r="R2110" s="24">
        <v>0</v>
      </c>
      <c r="S2110" s="25">
        <v>96</v>
      </c>
      <c r="U2110" s="22" t="str">
        <f>IFERROR(VLOOKUP(B2110,[1]Planilha1!$A$1:$B$34,2,FALSE),"Liberado")</f>
        <v>Liberado</v>
      </c>
    </row>
    <row r="2111" spans="1:21" s="21" customFormat="1" ht="20.100000000000001" customHeight="1" x14ac:dyDescent="0.2">
      <c r="A2111" s="12" t="s">
        <v>58</v>
      </c>
      <c r="B2111" s="18" t="s">
        <v>242</v>
      </c>
      <c r="C2111" s="12" t="s">
        <v>519</v>
      </c>
      <c r="D2111" s="12" t="s">
        <v>9417</v>
      </c>
      <c r="E2111" s="19" t="s">
        <v>5</v>
      </c>
      <c r="F2111" s="19" t="s">
        <v>2324</v>
      </c>
      <c r="G2111" s="19" t="s">
        <v>9420</v>
      </c>
      <c r="H2111" s="12" t="s">
        <v>6012</v>
      </c>
      <c r="I2111" s="20">
        <v>17600</v>
      </c>
      <c r="J2111" s="12" t="s">
        <v>2264</v>
      </c>
      <c r="K2111" s="12" t="s">
        <v>7904</v>
      </c>
      <c r="L2111" s="12" t="s">
        <v>3435</v>
      </c>
      <c r="M2111" s="12"/>
      <c r="N2111" s="12" t="s">
        <v>2768</v>
      </c>
      <c r="O2111" s="23">
        <v>0</v>
      </c>
      <c r="P2111" s="23">
        <v>8000</v>
      </c>
      <c r="Q2111" s="23">
        <v>0</v>
      </c>
      <c r="R2111" s="24">
        <v>0</v>
      </c>
      <c r="S2111" s="25">
        <v>0</v>
      </c>
      <c r="U2111" s="22" t="str">
        <f>IFERROR(VLOOKUP(B2111,[1]Planilha1!$A$1:$B$34,2,FALSE),"Liberado")</f>
        <v>Liberado</v>
      </c>
    </row>
    <row r="2112" spans="1:21" s="21" customFormat="1" ht="20.100000000000001" customHeight="1" x14ac:dyDescent="0.2">
      <c r="A2112" s="12" t="s">
        <v>58</v>
      </c>
      <c r="B2112" s="18" t="s">
        <v>242</v>
      </c>
      <c r="C2112" s="12" t="s">
        <v>519</v>
      </c>
      <c r="D2112" s="12" t="s">
        <v>9417</v>
      </c>
      <c r="E2112" s="19" t="s">
        <v>5</v>
      </c>
      <c r="F2112" s="19" t="s">
        <v>2244</v>
      </c>
      <c r="G2112" s="19" t="s">
        <v>9421</v>
      </c>
      <c r="H2112" s="12" t="s">
        <v>6012</v>
      </c>
      <c r="I2112" s="20">
        <v>17600</v>
      </c>
      <c r="J2112" s="12" t="s">
        <v>2264</v>
      </c>
      <c r="K2112" s="12" t="s">
        <v>9422</v>
      </c>
      <c r="L2112" s="12" t="s">
        <v>7961</v>
      </c>
      <c r="M2112" s="12"/>
      <c r="N2112" s="12" t="s">
        <v>2768</v>
      </c>
      <c r="O2112" s="23">
        <v>0</v>
      </c>
      <c r="P2112" s="23">
        <v>8000</v>
      </c>
      <c r="Q2112" s="23">
        <v>0</v>
      </c>
      <c r="R2112" s="24">
        <v>0</v>
      </c>
      <c r="S2112" s="25">
        <v>0</v>
      </c>
      <c r="U2112" s="22" t="str">
        <f>IFERROR(VLOOKUP(B2112,[1]Planilha1!$A$1:$B$34,2,FALSE),"Liberado")</f>
        <v>Liberado</v>
      </c>
    </row>
    <row r="2113" spans="1:21" s="21" customFormat="1" ht="20.100000000000001" customHeight="1" x14ac:dyDescent="0.2">
      <c r="A2113" s="12" t="s">
        <v>58</v>
      </c>
      <c r="B2113" s="18" t="s">
        <v>242</v>
      </c>
      <c r="C2113" s="12" t="s">
        <v>574</v>
      </c>
      <c r="D2113" s="12" t="s">
        <v>9423</v>
      </c>
      <c r="E2113" s="19" t="s">
        <v>5</v>
      </c>
      <c r="F2113" s="19" t="s">
        <v>2244</v>
      </c>
      <c r="G2113" s="19" t="s">
        <v>9424</v>
      </c>
      <c r="H2113" s="12" t="s">
        <v>6012</v>
      </c>
      <c r="I2113" s="20">
        <v>17600</v>
      </c>
      <c r="J2113" s="12" t="s">
        <v>2264</v>
      </c>
      <c r="K2113" s="12" t="s">
        <v>7904</v>
      </c>
      <c r="L2113" s="12" t="s">
        <v>7961</v>
      </c>
      <c r="M2113" s="12" t="s">
        <v>9425</v>
      </c>
      <c r="N2113" s="12" t="s">
        <v>2768</v>
      </c>
      <c r="O2113" s="23">
        <v>0</v>
      </c>
      <c r="P2113" s="23">
        <v>8000</v>
      </c>
      <c r="Q2113" s="23">
        <v>0</v>
      </c>
      <c r="R2113" s="24">
        <v>0</v>
      </c>
      <c r="S2113" s="25">
        <v>0</v>
      </c>
      <c r="U2113" s="22" t="str">
        <f>IFERROR(VLOOKUP(B2113,[1]Planilha1!$A$1:$B$34,2,FALSE),"Liberado")</f>
        <v>Liberado</v>
      </c>
    </row>
    <row r="2114" spans="1:21" s="21" customFormat="1" ht="20.100000000000001" customHeight="1" x14ac:dyDescent="0.2">
      <c r="A2114" s="12" t="s">
        <v>58</v>
      </c>
      <c r="B2114" s="18" t="s">
        <v>242</v>
      </c>
      <c r="C2114" s="12" t="s">
        <v>574</v>
      </c>
      <c r="D2114" s="12" t="s">
        <v>9423</v>
      </c>
      <c r="E2114" s="19" t="s">
        <v>5</v>
      </c>
      <c r="F2114" s="19" t="s">
        <v>2244</v>
      </c>
      <c r="G2114" s="19" t="s">
        <v>9426</v>
      </c>
      <c r="H2114" s="12" t="s">
        <v>6012</v>
      </c>
      <c r="I2114" s="20">
        <v>17600</v>
      </c>
      <c r="J2114" s="12" t="s">
        <v>2264</v>
      </c>
      <c r="K2114" s="12" t="s">
        <v>8306</v>
      </c>
      <c r="L2114" s="12" t="s">
        <v>7961</v>
      </c>
      <c r="M2114" s="12" t="s">
        <v>9425</v>
      </c>
      <c r="N2114" s="12" t="s">
        <v>2768</v>
      </c>
      <c r="O2114" s="23">
        <v>0</v>
      </c>
      <c r="P2114" s="23">
        <v>8000</v>
      </c>
      <c r="Q2114" s="23">
        <v>0</v>
      </c>
      <c r="R2114" s="24">
        <v>0</v>
      </c>
      <c r="S2114" s="25">
        <v>0</v>
      </c>
      <c r="U2114" s="22" t="str">
        <f>IFERROR(VLOOKUP(B2114,[1]Planilha1!$A$1:$B$34,2,FALSE),"Liberado")</f>
        <v>Liberado</v>
      </c>
    </row>
    <row r="2115" spans="1:21" s="21" customFormat="1" ht="20.100000000000001" customHeight="1" x14ac:dyDescent="0.2">
      <c r="A2115" s="12" t="s">
        <v>58</v>
      </c>
      <c r="B2115" s="18" t="s">
        <v>242</v>
      </c>
      <c r="C2115" s="12" t="s">
        <v>427</v>
      </c>
      <c r="D2115" s="12" t="s">
        <v>1188</v>
      </c>
      <c r="E2115" s="19" t="s">
        <v>5</v>
      </c>
      <c r="F2115" s="19" t="s">
        <v>2519</v>
      </c>
      <c r="G2115" s="19" t="s">
        <v>4820</v>
      </c>
      <c r="H2115" s="12" t="s">
        <v>2720</v>
      </c>
      <c r="I2115" s="20">
        <v>10000</v>
      </c>
      <c r="J2115" s="12" t="s">
        <v>2264</v>
      </c>
      <c r="K2115" s="12" t="s">
        <v>2728</v>
      </c>
      <c r="L2115" s="12" t="s">
        <v>2713</v>
      </c>
      <c r="M2115" s="12"/>
      <c r="N2115" s="12" t="s">
        <v>2342</v>
      </c>
      <c r="O2115" s="23">
        <v>1000</v>
      </c>
      <c r="P2115" s="23">
        <v>0</v>
      </c>
      <c r="Q2115" s="23">
        <v>0</v>
      </c>
      <c r="R2115" s="24">
        <v>0</v>
      </c>
      <c r="S2115" s="25">
        <v>544</v>
      </c>
      <c r="U2115" s="22" t="str">
        <f>IFERROR(VLOOKUP(B2115,[1]Planilha1!$A$1:$B$34,2,FALSE),"Liberado")</f>
        <v>Liberado</v>
      </c>
    </row>
    <row r="2116" spans="1:21" s="21" customFormat="1" ht="20.100000000000001" customHeight="1" x14ac:dyDescent="0.2">
      <c r="A2116" s="12" t="s">
        <v>58</v>
      </c>
      <c r="B2116" s="18" t="s">
        <v>242</v>
      </c>
      <c r="C2116" s="12" t="s">
        <v>427</v>
      </c>
      <c r="D2116" s="12" t="s">
        <v>1231</v>
      </c>
      <c r="E2116" s="19" t="s">
        <v>5</v>
      </c>
      <c r="F2116" s="19" t="s">
        <v>2519</v>
      </c>
      <c r="G2116" s="19" t="s">
        <v>4925</v>
      </c>
      <c r="H2116" s="12" t="s">
        <v>2720</v>
      </c>
      <c r="I2116" s="20">
        <v>10000</v>
      </c>
      <c r="J2116" s="12" t="s">
        <v>2264</v>
      </c>
      <c r="K2116" s="12" t="s">
        <v>4926</v>
      </c>
      <c r="L2116" s="12" t="s">
        <v>2334</v>
      </c>
      <c r="M2116" s="12"/>
      <c r="N2116" s="12" t="s">
        <v>2729</v>
      </c>
      <c r="O2116" s="23">
        <v>2000</v>
      </c>
      <c r="P2116" s="23">
        <v>0</v>
      </c>
      <c r="Q2116" s="23">
        <v>0</v>
      </c>
      <c r="R2116" s="24">
        <v>0</v>
      </c>
      <c r="S2116" s="25">
        <v>544</v>
      </c>
      <c r="U2116" s="22" t="str">
        <f>IFERROR(VLOOKUP(B2116,[1]Planilha1!$A$1:$B$34,2,FALSE),"Liberado")</f>
        <v>Liberado</v>
      </c>
    </row>
    <row r="2117" spans="1:21" s="21" customFormat="1" ht="20.100000000000001" customHeight="1" x14ac:dyDescent="0.2">
      <c r="A2117" s="12" t="s">
        <v>58</v>
      </c>
      <c r="B2117" s="18" t="s">
        <v>242</v>
      </c>
      <c r="C2117" s="12" t="s">
        <v>427</v>
      </c>
      <c r="D2117" s="12" t="s">
        <v>7827</v>
      </c>
      <c r="E2117" s="19" t="s">
        <v>5</v>
      </c>
      <c r="F2117" s="19" t="s">
        <v>12</v>
      </c>
      <c r="G2117" s="19" t="s">
        <v>9565</v>
      </c>
      <c r="H2117" s="12" t="s">
        <v>2720</v>
      </c>
      <c r="I2117" s="20">
        <v>10000</v>
      </c>
      <c r="J2117" s="12" t="s">
        <v>2264</v>
      </c>
      <c r="K2117" s="12" t="s">
        <v>12</v>
      </c>
      <c r="L2117" s="12" t="s">
        <v>2296</v>
      </c>
      <c r="M2117" s="12"/>
      <c r="N2117" s="12" t="s">
        <v>9438</v>
      </c>
      <c r="O2117" s="23">
        <v>0</v>
      </c>
      <c r="P2117" s="23">
        <v>0</v>
      </c>
      <c r="Q2117" s="23">
        <v>0</v>
      </c>
      <c r="R2117" s="24">
        <v>0</v>
      </c>
      <c r="S2117" s="25">
        <v>224</v>
      </c>
      <c r="U2117" s="22" t="str">
        <f>IFERROR(VLOOKUP(B2117,[1]Planilha1!$A$1:$B$34,2,FALSE),"Liberado")</f>
        <v>Liberado</v>
      </c>
    </row>
    <row r="2118" spans="1:21" s="21" customFormat="1" ht="20.100000000000001" customHeight="1" x14ac:dyDescent="0.2">
      <c r="A2118" s="12" t="s">
        <v>58</v>
      </c>
      <c r="B2118" s="18" t="s">
        <v>242</v>
      </c>
      <c r="C2118" s="12" t="s">
        <v>519</v>
      </c>
      <c r="D2118" s="12" t="s">
        <v>1470</v>
      </c>
      <c r="E2118" s="19" t="s">
        <v>5</v>
      </c>
      <c r="F2118" s="19" t="s">
        <v>12</v>
      </c>
      <c r="G2118" s="19" t="s">
        <v>9588</v>
      </c>
      <c r="H2118" s="12" t="s">
        <v>5515</v>
      </c>
      <c r="I2118" s="20">
        <v>7674.68</v>
      </c>
      <c r="J2118" s="12" t="s">
        <v>2264</v>
      </c>
      <c r="K2118" s="12" t="s">
        <v>12</v>
      </c>
      <c r="L2118" s="12" t="s">
        <v>2249</v>
      </c>
      <c r="M2118" s="12"/>
      <c r="N2118" s="12" t="s">
        <v>9438</v>
      </c>
      <c r="O2118" s="23">
        <v>0</v>
      </c>
      <c r="P2118" s="23">
        <v>0</v>
      </c>
      <c r="Q2118" s="23">
        <v>0</v>
      </c>
      <c r="R2118" s="24">
        <v>0</v>
      </c>
      <c r="S2118" s="25">
        <v>240</v>
      </c>
      <c r="U2118" s="22" t="str">
        <f>IFERROR(VLOOKUP(B2118,[1]Planilha1!$A$1:$B$34,2,FALSE),"Liberado")</f>
        <v>Liberado</v>
      </c>
    </row>
    <row r="2119" spans="1:21" s="21" customFormat="1" ht="20.100000000000001" customHeight="1" x14ac:dyDescent="0.2">
      <c r="A2119" s="12" t="s">
        <v>58</v>
      </c>
      <c r="B2119" s="18" t="s">
        <v>242</v>
      </c>
      <c r="C2119" s="12" t="s">
        <v>337</v>
      </c>
      <c r="D2119" s="12" t="s">
        <v>1179</v>
      </c>
      <c r="E2119" s="19" t="s">
        <v>5</v>
      </c>
      <c r="F2119" s="19" t="s">
        <v>2506</v>
      </c>
      <c r="G2119" s="19" t="s">
        <v>5369</v>
      </c>
      <c r="H2119" s="12" t="s">
        <v>5370</v>
      </c>
      <c r="I2119" s="20">
        <v>500000</v>
      </c>
      <c r="J2119" s="12" t="s">
        <v>2264</v>
      </c>
      <c r="K2119" s="12" t="s">
        <v>5371</v>
      </c>
      <c r="L2119" s="12" t="s">
        <v>8057</v>
      </c>
      <c r="M2119" s="12"/>
      <c r="N2119" s="12" t="s">
        <v>5372</v>
      </c>
      <c r="O2119" s="23">
        <v>0</v>
      </c>
      <c r="P2119" s="23">
        <v>0</v>
      </c>
      <c r="Q2119" s="23">
        <v>0</v>
      </c>
      <c r="R2119" s="24">
        <v>0</v>
      </c>
      <c r="S2119" s="25">
        <v>1160</v>
      </c>
      <c r="U2119" s="22" t="str">
        <f>IFERROR(VLOOKUP(B2119,[1]Planilha1!$A$1:$B$34,2,FALSE),"Liberado")</f>
        <v>Liberado</v>
      </c>
    </row>
    <row r="2120" spans="1:21" s="21" customFormat="1" ht="20.100000000000001" customHeight="1" x14ac:dyDescent="0.2">
      <c r="A2120" s="12" t="s">
        <v>58</v>
      </c>
      <c r="B2120" s="18" t="s">
        <v>242</v>
      </c>
      <c r="C2120" s="12" t="s">
        <v>381</v>
      </c>
      <c r="D2120" s="12" t="s">
        <v>1406</v>
      </c>
      <c r="E2120" s="19" t="s">
        <v>5</v>
      </c>
      <c r="F2120" s="19" t="s">
        <v>2324</v>
      </c>
      <c r="G2120" s="19" t="s">
        <v>5373</v>
      </c>
      <c r="H2120" s="12" t="s">
        <v>5374</v>
      </c>
      <c r="I2120" s="20">
        <v>8119.16</v>
      </c>
      <c r="J2120" s="12" t="s">
        <v>2264</v>
      </c>
      <c r="K2120" s="12" t="s">
        <v>5375</v>
      </c>
      <c r="L2120" s="12" t="s">
        <v>2334</v>
      </c>
      <c r="M2120" s="12"/>
      <c r="N2120" s="12" t="s">
        <v>2729</v>
      </c>
      <c r="O2120" s="23">
        <v>49.1</v>
      </c>
      <c r="P2120" s="23">
        <v>0</v>
      </c>
      <c r="Q2120" s="23">
        <v>0</v>
      </c>
      <c r="R2120" s="24">
        <v>0</v>
      </c>
      <c r="S2120" s="25">
        <v>608</v>
      </c>
      <c r="U2120" s="22" t="str">
        <f>IFERROR(VLOOKUP(B2120,[1]Planilha1!$A$1:$B$34,2,FALSE),"Liberado")</f>
        <v>Liberado</v>
      </c>
    </row>
    <row r="2121" spans="1:21" s="21" customFormat="1" ht="20.100000000000001" customHeight="1" x14ac:dyDescent="0.2">
      <c r="A2121" s="12" t="s">
        <v>58</v>
      </c>
      <c r="B2121" s="18" t="s">
        <v>242</v>
      </c>
      <c r="C2121" s="12" t="s">
        <v>381</v>
      </c>
      <c r="D2121" s="12" t="s">
        <v>1407</v>
      </c>
      <c r="E2121" s="19" t="s">
        <v>5</v>
      </c>
      <c r="F2121" s="19" t="s">
        <v>2308</v>
      </c>
      <c r="G2121" s="19" t="s">
        <v>5376</v>
      </c>
      <c r="H2121" s="12" t="s">
        <v>5377</v>
      </c>
      <c r="I2121" s="20">
        <v>10000</v>
      </c>
      <c r="J2121" s="12" t="s">
        <v>2264</v>
      </c>
      <c r="K2121" s="12" t="s">
        <v>5378</v>
      </c>
      <c r="L2121" s="12" t="s">
        <v>3196</v>
      </c>
      <c r="M2121" s="12"/>
      <c r="N2121" s="12" t="s">
        <v>8175</v>
      </c>
      <c r="O2121" s="23">
        <v>0</v>
      </c>
      <c r="P2121" s="23">
        <v>0</v>
      </c>
      <c r="Q2121" s="23">
        <v>0</v>
      </c>
      <c r="R2121" s="24">
        <v>0</v>
      </c>
      <c r="S2121" s="25">
        <v>576</v>
      </c>
      <c r="U2121" s="22" t="str">
        <f>IFERROR(VLOOKUP(B2121,[1]Planilha1!$A$1:$B$34,2,FALSE),"Liberado")</f>
        <v>Liberado</v>
      </c>
    </row>
    <row r="2122" spans="1:21" s="21" customFormat="1" ht="20.100000000000001" customHeight="1" x14ac:dyDescent="0.2">
      <c r="A2122" s="12" t="s">
        <v>58</v>
      </c>
      <c r="B2122" s="18" t="s">
        <v>242</v>
      </c>
      <c r="C2122" s="12" t="s">
        <v>381</v>
      </c>
      <c r="D2122" s="12" t="s">
        <v>1408</v>
      </c>
      <c r="E2122" s="19" t="s">
        <v>5</v>
      </c>
      <c r="F2122" s="19" t="s">
        <v>2273</v>
      </c>
      <c r="G2122" s="19" t="s">
        <v>5379</v>
      </c>
      <c r="H2122" s="12" t="s">
        <v>5377</v>
      </c>
      <c r="I2122" s="20">
        <v>30000</v>
      </c>
      <c r="J2122" s="12" t="s">
        <v>2264</v>
      </c>
      <c r="K2122" s="12" t="s">
        <v>5380</v>
      </c>
      <c r="L2122" s="12" t="s">
        <v>2334</v>
      </c>
      <c r="M2122" s="12"/>
      <c r="N2122" s="12" t="s">
        <v>2342</v>
      </c>
      <c r="O2122" s="23">
        <v>3000</v>
      </c>
      <c r="P2122" s="23">
        <v>0</v>
      </c>
      <c r="Q2122" s="23">
        <v>0</v>
      </c>
      <c r="R2122" s="24">
        <v>0</v>
      </c>
      <c r="S2122" s="25">
        <v>352</v>
      </c>
      <c r="U2122" s="22" t="str">
        <f>IFERROR(VLOOKUP(B2122,[1]Planilha1!$A$1:$B$34,2,FALSE),"Liberado")</f>
        <v>Liberado</v>
      </c>
    </row>
    <row r="2123" spans="1:21" s="21" customFormat="1" ht="20.100000000000001" customHeight="1" x14ac:dyDescent="0.2">
      <c r="A2123" s="12" t="s">
        <v>58</v>
      </c>
      <c r="B2123" s="18" t="s">
        <v>242</v>
      </c>
      <c r="C2123" s="12" t="s">
        <v>381</v>
      </c>
      <c r="D2123" s="12" t="s">
        <v>1409</v>
      </c>
      <c r="E2123" s="19" t="s">
        <v>5</v>
      </c>
      <c r="F2123" s="19" t="s">
        <v>2244</v>
      </c>
      <c r="G2123" s="19" t="s">
        <v>5381</v>
      </c>
      <c r="H2123" s="12" t="s">
        <v>5377</v>
      </c>
      <c r="I2123" s="20">
        <v>15000</v>
      </c>
      <c r="J2123" s="12" t="s">
        <v>2264</v>
      </c>
      <c r="K2123" s="12" t="s">
        <v>2277</v>
      </c>
      <c r="L2123" s="12" t="s">
        <v>2546</v>
      </c>
      <c r="M2123" s="12" t="s">
        <v>8199</v>
      </c>
      <c r="N2123" s="12" t="s">
        <v>2595</v>
      </c>
      <c r="O2123" s="23">
        <v>0</v>
      </c>
      <c r="P2123" s="23">
        <v>8000</v>
      </c>
      <c r="Q2123" s="23">
        <v>0</v>
      </c>
      <c r="R2123" s="24">
        <v>0</v>
      </c>
      <c r="S2123" s="25">
        <v>256</v>
      </c>
      <c r="U2123" s="22" t="str">
        <f>IFERROR(VLOOKUP(B2123,[1]Planilha1!$A$1:$B$34,2,FALSE),"Liberado")</f>
        <v>Liberado</v>
      </c>
    </row>
    <row r="2124" spans="1:21" s="21" customFormat="1" ht="20.100000000000001" customHeight="1" x14ac:dyDescent="0.2">
      <c r="A2124" s="12" t="s">
        <v>58</v>
      </c>
      <c r="B2124" s="18" t="s">
        <v>242</v>
      </c>
      <c r="C2124" s="12" t="s">
        <v>381</v>
      </c>
      <c r="D2124" s="12" t="s">
        <v>10026</v>
      </c>
      <c r="E2124" s="19" t="s">
        <v>5</v>
      </c>
      <c r="F2124" s="19" t="s">
        <v>2273</v>
      </c>
      <c r="G2124" s="19" t="s">
        <v>10027</v>
      </c>
      <c r="H2124" s="12" t="s">
        <v>5377</v>
      </c>
      <c r="I2124" s="20">
        <v>10000</v>
      </c>
      <c r="J2124" s="12" t="s">
        <v>2264</v>
      </c>
      <c r="K2124" s="12" t="s">
        <v>3216</v>
      </c>
      <c r="L2124" s="12" t="s">
        <v>2249</v>
      </c>
      <c r="M2124" s="12"/>
      <c r="N2124" s="12" t="s">
        <v>3216</v>
      </c>
      <c r="O2124" s="23">
        <v>0</v>
      </c>
      <c r="P2124" s="23">
        <v>8000</v>
      </c>
      <c r="Q2124" s="23">
        <v>0</v>
      </c>
      <c r="R2124" s="24">
        <v>0</v>
      </c>
      <c r="S2124" s="25">
        <v>192</v>
      </c>
      <c r="U2124" s="22" t="str">
        <f>IFERROR(VLOOKUP(B2124,[1]Planilha1!$A$1:$B$34,2,FALSE),"Liberado")</f>
        <v>Liberado</v>
      </c>
    </row>
    <row r="2125" spans="1:21" s="21" customFormat="1" ht="20.100000000000001" customHeight="1" x14ac:dyDescent="0.2">
      <c r="A2125" s="12" t="s">
        <v>58</v>
      </c>
      <c r="B2125" s="18" t="s">
        <v>242</v>
      </c>
      <c r="C2125" s="12" t="s">
        <v>381</v>
      </c>
      <c r="D2125" s="12" t="s">
        <v>10028</v>
      </c>
      <c r="E2125" s="19" t="s">
        <v>5</v>
      </c>
      <c r="F2125" s="19" t="s">
        <v>2273</v>
      </c>
      <c r="G2125" s="19" t="s">
        <v>10029</v>
      </c>
      <c r="H2125" s="12" t="s">
        <v>5377</v>
      </c>
      <c r="I2125" s="20">
        <v>2000</v>
      </c>
      <c r="J2125" s="12" t="s">
        <v>2264</v>
      </c>
      <c r="K2125" s="12" t="s">
        <v>4957</v>
      </c>
      <c r="L2125" s="12" t="s">
        <v>7875</v>
      </c>
      <c r="M2125" s="12"/>
      <c r="N2125" s="12" t="s">
        <v>2438</v>
      </c>
      <c r="O2125" s="23">
        <v>0</v>
      </c>
      <c r="P2125" s="23">
        <v>8000</v>
      </c>
      <c r="Q2125" s="23">
        <v>0</v>
      </c>
      <c r="R2125" s="24">
        <v>0</v>
      </c>
      <c r="S2125" s="25">
        <v>96</v>
      </c>
      <c r="U2125" s="22" t="str">
        <f>IFERROR(VLOOKUP(B2125,[1]Planilha1!$A$1:$B$34,2,FALSE),"Liberado")</f>
        <v>Liberado</v>
      </c>
    </row>
    <row r="2126" spans="1:21" s="21" customFormat="1" ht="20.100000000000001" customHeight="1" x14ac:dyDescent="0.2">
      <c r="A2126" s="12" t="s">
        <v>58</v>
      </c>
      <c r="B2126" s="18" t="s">
        <v>242</v>
      </c>
      <c r="C2126" s="12" t="s">
        <v>381</v>
      </c>
      <c r="D2126" s="12" t="s">
        <v>10030</v>
      </c>
      <c r="E2126" s="19" t="s">
        <v>5</v>
      </c>
      <c r="F2126" s="19" t="s">
        <v>2255</v>
      </c>
      <c r="G2126" s="19" t="s">
        <v>10031</v>
      </c>
      <c r="H2126" s="12" t="s">
        <v>5377</v>
      </c>
      <c r="I2126" s="20">
        <v>8045</v>
      </c>
      <c r="J2126" s="12" t="s">
        <v>2264</v>
      </c>
      <c r="K2126" s="12" t="s">
        <v>10032</v>
      </c>
      <c r="L2126" s="12" t="s">
        <v>2288</v>
      </c>
      <c r="M2126" s="12" t="s">
        <v>8199</v>
      </c>
      <c r="N2126" s="12" t="s">
        <v>2438</v>
      </c>
      <c r="O2126" s="23">
        <v>0</v>
      </c>
      <c r="P2126" s="23">
        <v>7045</v>
      </c>
      <c r="Q2126" s="23">
        <v>0</v>
      </c>
      <c r="R2126" s="24">
        <v>0</v>
      </c>
      <c r="S2126" s="25">
        <v>96</v>
      </c>
      <c r="U2126" s="22" t="str">
        <f>IFERROR(VLOOKUP(B2126,[1]Planilha1!$A$1:$B$34,2,FALSE),"Liberado")</f>
        <v>Liberado</v>
      </c>
    </row>
    <row r="2127" spans="1:21" s="21" customFormat="1" ht="20.100000000000001" customHeight="1" x14ac:dyDescent="0.2">
      <c r="A2127" s="12" t="s">
        <v>58</v>
      </c>
      <c r="B2127" s="18" t="s">
        <v>242</v>
      </c>
      <c r="C2127" s="12" t="s">
        <v>381</v>
      </c>
      <c r="D2127" s="12" t="s">
        <v>10033</v>
      </c>
      <c r="E2127" s="19" t="s">
        <v>5</v>
      </c>
      <c r="F2127" s="19" t="s">
        <v>10</v>
      </c>
      <c r="G2127" s="19" t="s">
        <v>10034</v>
      </c>
      <c r="H2127" s="12" t="s">
        <v>5377</v>
      </c>
      <c r="I2127" s="20">
        <v>9577.76</v>
      </c>
      <c r="J2127" s="12" t="s">
        <v>2264</v>
      </c>
      <c r="K2127" s="12" t="s">
        <v>9441</v>
      </c>
      <c r="L2127" s="12" t="s">
        <v>7875</v>
      </c>
      <c r="M2127" s="12"/>
      <c r="N2127" s="12" t="s">
        <v>8237</v>
      </c>
      <c r="O2127" s="23">
        <v>0</v>
      </c>
      <c r="P2127" s="23">
        <v>10000</v>
      </c>
      <c r="Q2127" s="23">
        <v>0</v>
      </c>
      <c r="R2127" s="24">
        <v>0</v>
      </c>
      <c r="S2127" s="25">
        <v>128</v>
      </c>
      <c r="U2127" s="22" t="str">
        <f>IFERROR(VLOOKUP(B2127,[1]Planilha1!$A$1:$B$34,2,FALSE),"Liberado")</f>
        <v>Liberado</v>
      </c>
    </row>
    <row r="2128" spans="1:21" s="21" customFormat="1" ht="20.100000000000001" customHeight="1" x14ac:dyDescent="0.2">
      <c r="A2128" s="12" t="s">
        <v>58</v>
      </c>
      <c r="B2128" s="18" t="s">
        <v>242</v>
      </c>
      <c r="C2128" s="12" t="s">
        <v>381</v>
      </c>
      <c r="D2128" s="12" t="s">
        <v>10035</v>
      </c>
      <c r="E2128" s="19" t="s">
        <v>5</v>
      </c>
      <c r="F2128" s="19" t="s">
        <v>2255</v>
      </c>
      <c r="G2128" s="19" t="s">
        <v>10036</v>
      </c>
      <c r="H2128" s="12" t="s">
        <v>5377</v>
      </c>
      <c r="I2128" s="20">
        <v>10300</v>
      </c>
      <c r="J2128" s="12" t="s">
        <v>2264</v>
      </c>
      <c r="K2128" s="12" t="s">
        <v>10037</v>
      </c>
      <c r="L2128" s="12" t="s">
        <v>2546</v>
      </c>
      <c r="M2128" s="12" t="s">
        <v>10038</v>
      </c>
      <c r="N2128" s="12" t="s">
        <v>2438</v>
      </c>
      <c r="O2128" s="23">
        <v>0</v>
      </c>
      <c r="P2128" s="23">
        <v>8000</v>
      </c>
      <c r="Q2128" s="23">
        <v>0</v>
      </c>
      <c r="R2128" s="24">
        <v>0</v>
      </c>
      <c r="S2128" s="25">
        <v>64</v>
      </c>
      <c r="U2128" s="22" t="str">
        <f>IFERROR(VLOOKUP(B2128,[1]Planilha1!$A$1:$B$34,2,FALSE),"Liberado")</f>
        <v>Liberado</v>
      </c>
    </row>
    <row r="2129" spans="1:21" s="21" customFormat="1" ht="20.100000000000001" customHeight="1" x14ac:dyDescent="0.2">
      <c r="A2129" s="12" t="s">
        <v>58</v>
      </c>
      <c r="B2129" s="18" t="s">
        <v>242</v>
      </c>
      <c r="C2129" s="12" t="s">
        <v>381</v>
      </c>
      <c r="D2129" s="12" t="s">
        <v>10039</v>
      </c>
      <c r="E2129" s="19" t="s">
        <v>5</v>
      </c>
      <c r="F2129" s="19" t="s">
        <v>2255</v>
      </c>
      <c r="G2129" s="19" t="s">
        <v>10040</v>
      </c>
      <c r="H2129" s="12" t="s">
        <v>5377</v>
      </c>
      <c r="I2129" s="20">
        <v>10603.22</v>
      </c>
      <c r="J2129" s="12" t="s">
        <v>2264</v>
      </c>
      <c r="K2129" s="12" t="s">
        <v>10041</v>
      </c>
      <c r="L2129" s="12" t="s">
        <v>7875</v>
      </c>
      <c r="M2129" s="12"/>
      <c r="N2129" s="12" t="s">
        <v>2438</v>
      </c>
      <c r="O2129" s="23">
        <v>0</v>
      </c>
      <c r="P2129" s="23">
        <v>8000</v>
      </c>
      <c r="Q2129" s="23">
        <v>0</v>
      </c>
      <c r="R2129" s="24">
        <v>0</v>
      </c>
      <c r="S2129" s="25">
        <v>64</v>
      </c>
      <c r="U2129" s="22" t="str">
        <f>IFERROR(VLOOKUP(B2129,[1]Planilha1!$A$1:$B$34,2,FALSE),"Liberado")</f>
        <v>Liberado</v>
      </c>
    </row>
    <row r="2130" spans="1:21" s="21" customFormat="1" ht="20.100000000000001" customHeight="1" x14ac:dyDescent="0.2">
      <c r="A2130" s="12" t="s">
        <v>58</v>
      </c>
      <c r="B2130" s="18" t="s">
        <v>242</v>
      </c>
      <c r="C2130" s="12" t="s">
        <v>411</v>
      </c>
      <c r="D2130" s="12" t="s">
        <v>421</v>
      </c>
      <c r="E2130" s="19" t="s">
        <v>5</v>
      </c>
      <c r="F2130" s="19" t="s">
        <v>2244</v>
      </c>
      <c r="G2130" s="19" t="s">
        <v>5382</v>
      </c>
      <c r="H2130" s="12" t="s">
        <v>5383</v>
      </c>
      <c r="I2130" s="20">
        <v>16676.75</v>
      </c>
      <c r="J2130" s="12" t="s">
        <v>2264</v>
      </c>
      <c r="K2130" s="12" t="s">
        <v>5384</v>
      </c>
      <c r="L2130" s="12" t="s">
        <v>7919</v>
      </c>
      <c r="M2130" s="12"/>
      <c r="N2130" s="12" t="s">
        <v>3170</v>
      </c>
      <c r="O2130" s="23">
        <v>2000</v>
      </c>
      <c r="P2130" s="23">
        <v>0</v>
      </c>
      <c r="Q2130" s="23">
        <v>0</v>
      </c>
      <c r="R2130" s="24">
        <v>0</v>
      </c>
      <c r="S2130" s="25">
        <v>840</v>
      </c>
      <c r="U2130" s="22" t="str">
        <f>IFERROR(VLOOKUP(B2130,[1]Planilha1!$A$1:$B$34,2,FALSE),"Liberado")</f>
        <v>Liberado</v>
      </c>
    </row>
    <row r="2131" spans="1:21" s="21" customFormat="1" ht="20.100000000000001" customHeight="1" x14ac:dyDescent="0.2">
      <c r="A2131" s="12" t="s">
        <v>58</v>
      </c>
      <c r="B2131" s="18" t="s">
        <v>242</v>
      </c>
      <c r="C2131" s="12" t="s">
        <v>411</v>
      </c>
      <c r="D2131" s="12" t="s">
        <v>1410</v>
      </c>
      <c r="E2131" s="19" t="s">
        <v>5</v>
      </c>
      <c r="F2131" s="19" t="s">
        <v>2244</v>
      </c>
      <c r="G2131" s="19" t="s">
        <v>5385</v>
      </c>
      <c r="H2131" s="12" t="s">
        <v>2610</v>
      </c>
      <c r="I2131" s="20">
        <v>30000</v>
      </c>
      <c r="J2131" s="12" t="s">
        <v>2264</v>
      </c>
      <c r="K2131" s="12" t="s">
        <v>5386</v>
      </c>
      <c r="L2131" s="12" t="s">
        <v>2334</v>
      </c>
      <c r="M2131" s="12"/>
      <c r="N2131" s="12" t="s">
        <v>3446</v>
      </c>
      <c r="O2131" s="23">
        <v>9000</v>
      </c>
      <c r="P2131" s="23">
        <v>0</v>
      </c>
      <c r="Q2131" s="23">
        <v>0</v>
      </c>
      <c r="R2131" s="24">
        <v>0</v>
      </c>
      <c r="S2131" s="25">
        <v>672</v>
      </c>
      <c r="U2131" s="22" t="str">
        <f>IFERROR(VLOOKUP(B2131,[1]Planilha1!$A$1:$B$34,2,FALSE),"Liberado")</f>
        <v>Liberado</v>
      </c>
    </row>
    <row r="2132" spans="1:21" s="21" customFormat="1" ht="20.100000000000001" customHeight="1" x14ac:dyDescent="0.2">
      <c r="A2132" s="12" t="s">
        <v>58</v>
      </c>
      <c r="B2132" s="18" t="s">
        <v>242</v>
      </c>
      <c r="C2132" s="12" t="s">
        <v>411</v>
      </c>
      <c r="D2132" s="12" t="s">
        <v>421</v>
      </c>
      <c r="E2132" s="19" t="s">
        <v>5</v>
      </c>
      <c r="F2132" s="19" t="s">
        <v>2244</v>
      </c>
      <c r="G2132" s="19" t="s">
        <v>5389</v>
      </c>
      <c r="H2132" s="12" t="s">
        <v>5383</v>
      </c>
      <c r="I2132" s="20">
        <v>15426.58</v>
      </c>
      <c r="J2132" s="12" t="s">
        <v>2264</v>
      </c>
      <c r="K2132" s="12" t="s">
        <v>2636</v>
      </c>
      <c r="L2132" s="12" t="s">
        <v>2713</v>
      </c>
      <c r="M2132" s="12"/>
      <c r="N2132" s="12" t="s">
        <v>10042</v>
      </c>
      <c r="O2132" s="23">
        <v>7000</v>
      </c>
      <c r="P2132" s="23">
        <v>0</v>
      </c>
      <c r="Q2132" s="23">
        <v>0</v>
      </c>
      <c r="R2132" s="24">
        <v>0</v>
      </c>
      <c r="S2132" s="25">
        <v>840</v>
      </c>
      <c r="U2132" s="22" t="str">
        <f>IFERROR(VLOOKUP(B2132,[1]Planilha1!$A$1:$B$34,2,FALSE),"Liberado")</f>
        <v>Liberado</v>
      </c>
    </row>
    <row r="2133" spans="1:21" s="21" customFormat="1" ht="20.100000000000001" customHeight="1" x14ac:dyDescent="0.2">
      <c r="A2133" s="12" t="s">
        <v>58</v>
      </c>
      <c r="B2133" s="18" t="s">
        <v>242</v>
      </c>
      <c r="C2133" s="12" t="s">
        <v>411</v>
      </c>
      <c r="D2133" s="12" t="s">
        <v>421</v>
      </c>
      <c r="E2133" s="19" t="s">
        <v>5</v>
      </c>
      <c r="F2133" s="19" t="s">
        <v>2244</v>
      </c>
      <c r="G2133" s="19" t="s">
        <v>5388</v>
      </c>
      <c r="H2133" s="12" t="s">
        <v>5383</v>
      </c>
      <c r="I2133" s="20">
        <v>15418.22</v>
      </c>
      <c r="J2133" s="12" t="s">
        <v>2264</v>
      </c>
      <c r="K2133" s="12" t="s">
        <v>2636</v>
      </c>
      <c r="L2133" s="12" t="s">
        <v>7881</v>
      </c>
      <c r="M2133" s="12"/>
      <c r="N2133" s="12" t="s">
        <v>8136</v>
      </c>
      <c r="O2133" s="23">
        <v>5000</v>
      </c>
      <c r="P2133" s="23">
        <v>0</v>
      </c>
      <c r="Q2133" s="23">
        <v>0</v>
      </c>
      <c r="R2133" s="24">
        <v>0</v>
      </c>
      <c r="S2133" s="25">
        <v>840</v>
      </c>
      <c r="U2133" s="22" t="str">
        <f>IFERROR(VLOOKUP(B2133,[1]Planilha1!$A$1:$B$34,2,FALSE),"Liberado")</f>
        <v>Liberado</v>
      </c>
    </row>
    <row r="2134" spans="1:21" s="21" customFormat="1" ht="20.100000000000001" customHeight="1" x14ac:dyDescent="0.2">
      <c r="A2134" s="12" t="s">
        <v>58</v>
      </c>
      <c r="B2134" s="18" t="s">
        <v>242</v>
      </c>
      <c r="C2134" s="12" t="s">
        <v>411</v>
      </c>
      <c r="D2134" s="12" t="s">
        <v>421</v>
      </c>
      <c r="E2134" s="19" t="s">
        <v>5</v>
      </c>
      <c r="F2134" s="19" t="s">
        <v>2244</v>
      </c>
      <c r="G2134" s="19" t="s">
        <v>5387</v>
      </c>
      <c r="H2134" s="12" t="s">
        <v>5383</v>
      </c>
      <c r="I2134" s="20">
        <v>15426.58</v>
      </c>
      <c r="J2134" s="12" t="s">
        <v>2264</v>
      </c>
      <c r="K2134" s="12" t="s">
        <v>2636</v>
      </c>
      <c r="L2134" s="12" t="s">
        <v>7881</v>
      </c>
      <c r="M2134" s="12"/>
      <c r="N2134" s="12" t="s">
        <v>2342</v>
      </c>
      <c r="O2134" s="23">
        <v>5000</v>
      </c>
      <c r="P2134" s="23">
        <v>0</v>
      </c>
      <c r="Q2134" s="23">
        <v>0</v>
      </c>
      <c r="R2134" s="24">
        <v>0</v>
      </c>
      <c r="S2134" s="25">
        <v>840</v>
      </c>
      <c r="U2134" s="22" t="str">
        <f>IFERROR(VLOOKUP(B2134,[1]Planilha1!$A$1:$B$34,2,FALSE),"Liberado")</f>
        <v>Liberado</v>
      </c>
    </row>
    <row r="2135" spans="1:21" s="21" customFormat="1" ht="20.100000000000001" customHeight="1" x14ac:dyDescent="0.2">
      <c r="A2135" s="12" t="s">
        <v>58</v>
      </c>
      <c r="B2135" s="18" t="s">
        <v>242</v>
      </c>
      <c r="C2135" s="12" t="s">
        <v>411</v>
      </c>
      <c r="D2135" s="12" t="s">
        <v>421</v>
      </c>
      <c r="E2135" s="19" t="s">
        <v>5</v>
      </c>
      <c r="F2135" s="19" t="s">
        <v>2244</v>
      </c>
      <c r="G2135" s="19" t="s">
        <v>5390</v>
      </c>
      <c r="H2135" s="12" t="s">
        <v>5383</v>
      </c>
      <c r="I2135" s="20">
        <v>15426.58</v>
      </c>
      <c r="J2135" s="12" t="s">
        <v>2264</v>
      </c>
      <c r="K2135" s="12" t="s">
        <v>2636</v>
      </c>
      <c r="L2135" s="12" t="s">
        <v>7881</v>
      </c>
      <c r="M2135" s="12"/>
      <c r="N2135" s="12" t="s">
        <v>2321</v>
      </c>
      <c r="O2135" s="23">
        <v>5000</v>
      </c>
      <c r="P2135" s="23">
        <v>0</v>
      </c>
      <c r="Q2135" s="23">
        <v>0</v>
      </c>
      <c r="R2135" s="24">
        <v>0</v>
      </c>
      <c r="S2135" s="25">
        <v>840</v>
      </c>
      <c r="U2135" s="22" t="str">
        <f>IFERROR(VLOOKUP(B2135,[1]Planilha1!$A$1:$B$34,2,FALSE),"Liberado")</f>
        <v>Liberado</v>
      </c>
    </row>
    <row r="2136" spans="1:21" s="21" customFormat="1" ht="20.100000000000001" customHeight="1" x14ac:dyDescent="0.2">
      <c r="A2136" s="12" t="s">
        <v>58</v>
      </c>
      <c r="B2136" s="18" t="s">
        <v>242</v>
      </c>
      <c r="C2136" s="12" t="s">
        <v>411</v>
      </c>
      <c r="D2136" s="12" t="s">
        <v>421</v>
      </c>
      <c r="E2136" s="19" t="s">
        <v>5</v>
      </c>
      <c r="F2136" s="19" t="s">
        <v>2244</v>
      </c>
      <c r="G2136" s="19" t="s">
        <v>5391</v>
      </c>
      <c r="H2136" s="12" t="s">
        <v>5383</v>
      </c>
      <c r="I2136" s="20">
        <v>15000</v>
      </c>
      <c r="J2136" s="12" t="s">
        <v>2264</v>
      </c>
      <c r="K2136" s="12" t="s">
        <v>2636</v>
      </c>
      <c r="L2136" s="12" t="s">
        <v>2827</v>
      </c>
      <c r="M2136" s="12"/>
      <c r="N2136" s="12" t="s">
        <v>8345</v>
      </c>
      <c r="O2136" s="23">
        <v>3000</v>
      </c>
      <c r="P2136" s="23">
        <v>0</v>
      </c>
      <c r="Q2136" s="23">
        <v>0</v>
      </c>
      <c r="R2136" s="24">
        <v>0</v>
      </c>
      <c r="S2136" s="25">
        <v>840</v>
      </c>
      <c r="U2136" s="22" t="str">
        <f>IFERROR(VLOOKUP(B2136,[1]Planilha1!$A$1:$B$34,2,FALSE),"Liberado")</f>
        <v>Liberado</v>
      </c>
    </row>
    <row r="2137" spans="1:21" s="21" customFormat="1" ht="20.100000000000001" customHeight="1" x14ac:dyDescent="0.2">
      <c r="A2137" s="12" t="s">
        <v>58</v>
      </c>
      <c r="B2137" s="18" t="s">
        <v>242</v>
      </c>
      <c r="C2137" s="12" t="s">
        <v>411</v>
      </c>
      <c r="D2137" s="12" t="s">
        <v>1412</v>
      </c>
      <c r="E2137" s="19" t="s">
        <v>5</v>
      </c>
      <c r="F2137" s="19" t="s">
        <v>2519</v>
      </c>
      <c r="G2137" s="19" t="s">
        <v>5394</v>
      </c>
      <c r="H2137" s="12" t="s">
        <v>5395</v>
      </c>
      <c r="I2137" s="20">
        <v>6000</v>
      </c>
      <c r="J2137" s="12" t="s">
        <v>2264</v>
      </c>
      <c r="K2137" s="12" t="s">
        <v>5396</v>
      </c>
      <c r="L2137" s="12" t="s">
        <v>2260</v>
      </c>
      <c r="M2137" s="12"/>
      <c r="N2137" s="12" t="s">
        <v>2342</v>
      </c>
      <c r="O2137" s="23">
        <v>1000</v>
      </c>
      <c r="P2137" s="23">
        <v>0</v>
      </c>
      <c r="Q2137" s="23">
        <v>0</v>
      </c>
      <c r="R2137" s="24">
        <v>0</v>
      </c>
      <c r="S2137" s="25">
        <v>895.84</v>
      </c>
      <c r="U2137" s="22" t="str">
        <f>IFERROR(VLOOKUP(B2137,[1]Planilha1!$A$1:$B$34,2,FALSE),"Liberado")</f>
        <v>Liberado</v>
      </c>
    </row>
    <row r="2138" spans="1:21" s="21" customFormat="1" ht="20.100000000000001" customHeight="1" x14ac:dyDescent="0.2">
      <c r="A2138" s="12" t="s">
        <v>58</v>
      </c>
      <c r="B2138" s="18" t="s">
        <v>242</v>
      </c>
      <c r="C2138" s="12" t="s">
        <v>411</v>
      </c>
      <c r="D2138" s="12" t="s">
        <v>1413</v>
      </c>
      <c r="E2138" s="19" t="s">
        <v>5</v>
      </c>
      <c r="F2138" s="19" t="s">
        <v>2273</v>
      </c>
      <c r="G2138" s="19" t="s">
        <v>5397</v>
      </c>
      <c r="H2138" s="12" t="s">
        <v>2610</v>
      </c>
      <c r="I2138" s="20">
        <v>11648.02</v>
      </c>
      <c r="J2138" s="12" t="s">
        <v>2264</v>
      </c>
      <c r="K2138" s="12" t="s">
        <v>4833</v>
      </c>
      <c r="L2138" s="12" t="s">
        <v>2334</v>
      </c>
      <c r="M2138" s="12"/>
      <c r="N2138" s="12" t="s">
        <v>8225</v>
      </c>
      <c r="O2138" s="23">
        <v>9000</v>
      </c>
      <c r="P2138" s="23">
        <v>0</v>
      </c>
      <c r="Q2138" s="23">
        <v>0</v>
      </c>
      <c r="R2138" s="24">
        <v>0</v>
      </c>
      <c r="S2138" s="25">
        <v>384</v>
      </c>
      <c r="U2138" s="22" t="str">
        <f>IFERROR(VLOOKUP(B2138,[1]Planilha1!$A$1:$B$34,2,FALSE),"Liberado")</f>
        <v>Liberado</v>
      </c>
    </row>
    <row r="2139" spans="1:21" s="21" customFormat="1" ht="20.100000000000001" customHeight="1" x14ac:dyDescent="0.2">
      <c r="A2139" s="12" t="s">
        <v>58</v>
      </c>
      <c r="B2139" s="18" t="s">
        <v>242</v>
      </c>
      <c r="C2139" s="12" t="s">
        <v>411</v>
      </c>
      <c r="D2139" s="12" t="s">
        <v>1414</v>
      </c>
      <c r="E2139" s="19" t="s">
        <v>5</v>
      </c>
      <c r="F2139" s="19" t="s">
        <v>2244</v>
      </c>
      <c r="G2139" s="19" t="s">
        <v>5398</v>
      </c>
      <c r="H2139" s="12" t="s">
        <v>2610</v>
      </c>
      <c r="I2139" s="20">
        <v>12836.99</v>
      </c>
      <c r="J2139" s="12" t="s">
        <v>2264</v>
      </c>
      <c r="K2139" s="12" t="s">
        <v>2647</v>
      </c>
      <c r="L2139" s="12" t="s">
        <v>2249</v>
      </c>
      <c r="M2139" s="12"/>
      <c r="N2139" s="12" t="s">
        <v>8225</v>
      </c>
      <c r="O2139" s="23">
        <v>0</v>
      </c>
      <c r="P2139" s="23">
        <v>0</v>
      </c>
      <c r="Q2139" s="23">
        <v>0</v>
      </c>
      <c r="R2139" s="24">
        <v>0</v>
      </c>
      <c r="S2139" s="25">
        <v>384</v>
      </c>
      <c r="U2139" s="22" t="str">
        <f>IFERROR(VLOOKUP(B2139,[1]Planilha1!$A$1:$B$34,2,FALSE),"Liberado")</f>
        <v>Liberado</v>
      </c>
    </row>
    <row r="2140" spans="1:21" s="21" customFormat="1" ht="20.100000000000001" customHeight="1" x14ac:dyDescent="0.2">
      <c r="A2140" s="12" t="s">
        <v>58</v>
      </c>
      <c r="B2140" s="18" t="s">
        <v>242</v>
      </c>
      <c r="C2140" s="12" t="s">
        <v>411</v>
      </c>
      <c r="D2140" s="12" t="s">
        <v>1415</v>
      </c>
      <c r="E2140" s="19" t="s">
        <v>5</v>
      </c>
      <c r="F2140" s="19" t="s">
        <v>2273</v>
      </c>
      <c r="G2140" s="19" t="s">
        <v>5399</v>
      </c>
      <c r="H2140" s="12" t="s">
        <v>2610</v>
      </c>
      <c r="I2140" s="20">
        <v>13200</v>
      </c>
      <c r="J2140" s="12" t="s">
        <v>2264</v>
      </c>
      <c r="K2140" s="12" t="s">
        <v>2728</v>
      </c>
      <c r="L2140" s="12" t="s">
        <v>2249</v>
      </c>
      <c r="M2140" s="12"/>
      <c r="N2140" s="12" t="s">
        <v>8224</v>
      </c>
      <c r="O2140" s="23">
        <v>0</v>
      </c>
      <c r="P2140" s="23">
        <v>0</v>
      </c>
      <c r="Q2140" s="23">
        <v>0</v>
      </c>
      <c r="R2140" s="24">
        <v>0</v>
      </c>
      <c r="S2140" s="25">
        <v>352</v>
      </c>
      <c r="U2140" s="22" t="str">
        <f>IFERROR(VLOOKUP(B2140,[1]Planilha1!$A$1:$B$34,2,FALSE),"Liberado")</f>
        <v>Liberado</v>
      </c>
    </row>
    <row r="2141" spans="1:21" s="21" customFormat="1" ht="20.100000000000001" customHeight="1" x14ac:dyDescent="0.2">
      <c r="A2141" s="12" t="s">
        <v>58</v>
      </c>
      <c r="B2141" s="18" t="s">
        <v>242</v>
      </c>
      <c r="C2141" s="12" t="s">
        <v>411</v>
      </c>
      <c r="D2141" s="12" t="s">
        <v>1416</v>
      </c>
      <c r="E2141" s="19" t="s">
        <v>5</v>
      </c>
      <c r="F2141" s="19" t="s">
        <v>2273</v>
      </c>
      <c r="G2141" s="19" t="s">
        <v>5400</v>
      </c>
      <c r="H2141" s="12" t="s">
        <v>2610</v>
      </c>
      <c r="I2141" s="20">
        <v>15000</v>
      </c>
      <c r="J2141" s="12" t="s">
        <v>2264</v>
      </c>
      <c r="K2141" s="12" t="s">
        <v>5401</v>
      </c>
      <c r="L2141" s="12" t="s">
        <v>7881</v>
      </c>
      <c r="M2141" s="12"/>
      <c r="N2141" s="12" t="s">
        <v>2595</v>
      </c>
      <c r="O2141" s="23">
        <v>0</v>
      </c>
      <c r="P2141" s="23">
        <v>8000</v>
      </c>
      <c r="Q2141" s="23">
        <v>0</v>
      </c>
      <c r="R2141" s="24">
        <v>0</v>
      </c>
      <c r="S2141" s="25">
        <v>256</v>
      </c>
      <c r="U2141" s="22" t="str">
        <f>IFERROR(VLOOKUP(B2141,[1]Planilha1!$A$1:$B$34,2,FALSE),"Liberado")</f>
        <v>Liberado</v>
      </c>
    </row>
    <row r="2142" spans="1:21" s="21" customFormat="1" ht="20.100000000000001" customHeight="1" x14ac:dyDescent="0.2">
      <c r="A2142" s="12" t="s">
        <v>58</v>
      </c>
      <c r="B2142" s="18" t="s">
        <v>242</v>
      </c>
      <c r="C2142" s="12" t="s">
        <v>411</v>
      </c>
      <c r="D2142" s="12" t="s">
        <v>10043</v>
      </c>
      <c r="E2142" s="19" t="s">
        <v>5</v>
      </c>
      <c r="F2142" s="19" t="s">
        <v>2308</v>
      </c>
      <c r="G2142" s="19" t="s">
        <v>10044</v>
      </c>
      <c r="H2142" s="12" t="s">
        <v>5370</v>
      </c>
      <c r="I2142" s="20">
        <v>8843.09</v>
      </c>
      <c r="J2142" s="12" t="s">
        <v>2264</v>
      </c>
      <c r="K2142" s="12" t="s">
        <v>4892</v>
      </c>
      <c r="L2142" s="12" t="s">
        <v>2266</v>
      </c>
      <c r="M2142" s="12"/>
      <c r="N2142" s="12" t="s">
        <v>2438</v>
      </c>
      <c r="O2142" s="23">
        <v>0</v>
      </c>
      <c r="P2142" s="23">
        <v>5000</v>
      </c>
      <c r="Q2142" s="23">
        <v>0</v>
      </c>
      <c r="R2142" s="24">
        <v>0</v>
      </c>
      <c r="S2142" s="25">
        <v>160</v>
      </c>
      <c r="U2142" s="22" t="str">
        <f>IFERROR(VLOOKUP(B2142,[1]Planilha1!$A$1:$B$34,2,FALSE),"Liberado")</f>
        <v>Liberado</v>
      </c>
    </row>
    <row r="2143" spans="1:21" s="21" customFormat="1" ht="20.100000000000001" customHeight="1" x14ac:dyDescent="0.2">
      <c r="A2143" s="12" t="s">
        <v>58</v>
      </c>
      <c r="B2143" s="18" t="s">
        <v>242</v>
      </c>
      <c r="C2143" s="12" t="s">
        <v>411</v>
      </c>
      <c r="D2143" s="12" t="s">
        <v>10045</v>
      </c>
      <c r="E2143" s="19" t="s">
        <v>5</v>
      </c>
      <c r="F2143" s="19" t="s">
        <v>9867</v>
      </c>
      <c r="G2143" s="19" t="s">
        <v>10046</v>
      </c>
      <c r="H2143" s="12" t="s">
        <v>5370</v>
      </c>
      <c r="I2143" s="20">
        <v>176223.25</v>
      </c>
      <c r="J2143" s="12" t="s">
        <v>2264</v>
      </c>
      <c r="K2143" s="12" t="s">
        <v>10047</v>
      </c>
      <c r="L2143" s="12" t="s">
        <v>2266</v>
      </c>
      <c r="M2143" s="12"/>
      <c r="N2143" s="12" t="s">
        <v>2438</v>
      </c>
      <c r="O2143" s="23">
        <v>0</v>
      </c>
      <c r="P2143" s="23">
        <v>8000</v>
      </c>
      <c r="Q2143" s="23">
        <v>0</v>
      </c>
      <c r="R2143" s="24">
        <v>0</v>
      </c>
      <c r="S2143" s="25">
        <v>160</v>
      </c>
      <c r="U2143" s="22" t="str">
        <f>IFERROR(VLOOKUP(B2143,[1]Planilha1!$A$1:$B$34,2,FALSE),"Liberado")</f>
        <v>Liberado</v>
      </c>
    </row>
    <row r="2144" spans="1:21" s="21" customFormat="1" ht="20.100000000000001" customHeight="1" x14ac:dyDescent="0.2">
      <c r="A2144" s="12" t="s">
        <v>58</v>
      </c>
      <c r="B2144" s="18" t="s">
        <v>242</v>
      </c>
      <c r="C2144" s="12" t="s">
        <v>411</v>
      </c>
      <c r="D2144" s="12" t="s">
        <v>10048</v>
      </c>
      <c r="E2144" s="19" t="s">
        <v>5</v>
      </c>
      <c r="F2144" s="19" t="s">
        <v>4902</v>
      </c>
      <c r="G2144" s="19" t="s">
        <v>10049</v>
      </c>
      <c r="H2144" s="12" t="s">
        <v>5370</v>
      </c>
      <c r="I2144" s="20">
        <v>490599.2</v>
      </c>
      <c r="J2144" s="12" t="s">
        <v>2264</v>
      </c>
      <c r="K2144" s="12" t="s">
        <v>10050</v>
      </c>
      <c r="L2144" s="12" t="s">
        <v>7875</v>
      </c>
      <c r="M2144" s="12"/>
      <c r="N2144" s="12" t="s">
        <v>2321</v>
      </c>
      <c r="O2144" s="23">
        <v>0</v>
      </c>
      <c r="P2144" s="23">
        <v>5000</v>
      </c>
      <c r="Q2144" s="23">
        <v>0</v>
      </c>
      <c r="R2144" s="24">
        <v>0</v>
      </c>
      <c r="S2144" s="25">
        <v>120</v>
      </c>
      <c r="U2144" s="22" t="str">
        <f>IFERROR(VLOOKUP(B2144,[1]Planilha1!$A$1:$B$34,2,FALSE),"Liberado")</f>
        <v>Liberado</v>
      </c>
    </row>
    <row r="2145" spans="1:21" s="21" customFormat="1" ht="20.100000000000001" customHeight="1" x14ac:dyDescent="0.2">
      <c r="A2145" s="12" t="s">
        <v>58</v>
      </c>
      <c r="B2145" s="18" t="s">
        <v>242</v>
      </c>
      <c r="C2145" s="12" t="s">
        <v>411</v>
      </c>
      <c r="D2145" s="12" t="s">
        <v>10045</v>
      </c>
      <c r="E2145" s="19" t="s">
        <v>5</v>
      </c>
      <c r="F2145" s="19" t="s">
        <v>9867</v>
      </c>
      <c r="G2145" s="19" t="s">
        <v>10051</v>
      </c>
      <c r="H2145" s="12" t="s">
        <v>5370</v>
      </c>
      <c r="I2145" s="20">
        <v>62936.87</v>
      </c>
      <c r="J2145" s="12" t="s">
        <v>2264</v>
      </c>
      <c r="K2145" s="12" t="s">
        <v>10052</v>
      </c>
      <c r="L2145" s="12" t="s">
        <v>2288</v>
      </c>
      <c r="M2145" s="12"/>
      <c r="N2145" s="12" t="s">
        <v>2438</v>
      </c>
      <c r="O2145" s="23">
        <v>0</v>
      </c>
      <c r="P2145" s="23">
        <v>10000</v>
      </c>
      <c r="Q2145" s="23">
        <v>0</v>
      </c>
      <c r="R2145" s="24">
        <v>0</v>
      </c>
      <c r="S2145" s="25">
        <v>232.37</v>
      </c>
      <c r="U2145" s="22" t="str">
        <f>IFERROR(VLOOKUP(B2145,[1]Planilha1!$A$1:$B$34,2,FALSE),"Liberado")</f>
        <v>Liberado</v>
      </c>
    </row>
    <row r="2146" spans="1:21" s="21" customFormat="1" ht="20.100000000000001" customHeight="1" x14ac:dyDescent="0.2">
      <c r="A2146" s="12" t="s">
        <v>58</v>
      </c>
      <c r="B2146" s="18" t="s">
        <v>242</v>
      </c>
      <c r="C2146" s="12" t="s">
        <v>411</v>
      </c>
      <c r="D2146" s="12" t="s">
        <v>10053</v>
      </c>
      <c r="E2146" s="19" t="s">
        <v>5</v>
      </c>
      <c r="F2146" s="19" t="s">
        <v>2273</v>
      </c>
      <c r="G2146" s="19" t="s">
        <v>10054</v>
      </c>
      <c r="H2146" s="12" t="s">
        <v>2610</v>
      </c>
      <c r="I2146" s="20">
        <v>23221.9</v>
      </c>
      <c r="J2146" s="12" t="s">
        <v>2264</v>
      </c>
      <c r="K2146" s="12" t="s">
        <v>9441</v>
      </c>
      <c r="L2146" s="12" t="s">
        <v>2546</v>
      </c>
      <c r="M2146" s="12" t="s">
        <v>10055</v>
      </c>
      <c r="N2146" s="12" t="s">
        <v>8237</v>
      </c>
      <c r="O2146" s="23">
        <v>0</v>
      </c>
      <c r="P2146" s="23">
        <v>0</v>
      </c>
      <c r="Q2146" s="23">
        <v>0</v>
      </c>
      <c r="R2146" s="24">
        <v>0</v>
      </c>
      <c r="S2146" s="25">
        <v>96</v>
      </c>
      <c r="U2146" s="22" t="str">
        <f>IFERROR(VLOOKUP(B2146,[1]Planilha1!$A$1:$B$34,2,FALSE),"Liberado")</f>
        <v>Liberado</v>
      </c>
    </row>
    <row r="2147" spans="1:21" s="21" customFormat="1" ht="20.100000000000001" customHeight="1" x14ac:dyDescent="0.2">
      <c r="A2147" s="12" t="s">
        <v>58</v>
      </c>
      <c r="B2147" s="18" t="s">
        <v>242</v>
      </c>
      <c r="C2147" s="12" t="s">
        <v>411</v>
      </c>
      <c r="D2147" s="12" t="s">
        <v>10048</v>
      </c>
      <c r="E2147" s="19" t="s">
        <v>5</v>
      </c>
      <c r="F2147" s="19" t="s">
        <v>3827</v>
      </c>
      <c r="G2147" s="19" t="s">
        <v>10056</v>
      </c>
      <c r="H2147" s="12" t="s">
        <v>5370</v>
      </c>
      <c r="I2147" s="20">
        <v>395019.23</v>
      </c>
      <c r="J2147" s="12" t="s">
        <v>2264</v>
      </c>
      <c r="K2147" s="12" t="s">
        <v>10057</v>
      </c>
      <c r="L2147" s="12" t="s">
        <v>2288</v>
      </c>
      <c r="M2147" s="12" t="s">
        <v>10058</v>
      </c>
      <c r="N2147" s="12" t="s">
        <v>8539</v>
      </c>
      <c r="O2147" s="23">
        <v>0</v>
      </c>
      <c r="P2147" s="23">
        <v>0</v>
      </c>
      <c r="Q2147" s="23">
        <v>0</v>
      </c>
      <c r="R2147" s="24">
        <v>0</v>
      </c>
      <c r="S2147" s="25">
        <v>80</v>
      </c>
      <c r="U2147" s="22" t="str">
        <f>IFERROR(VLOOKUP(B2147,[1]Planilha1!$A$1:$B$34,2,FALSE),"Liberado")</f>
        <v>Liberado</v>
      </c>
    </row>
    <row r="2148" spans="1:21" s="21" customFormat="1" ht="20.100000000000001" customHeight="1" x14ac:dyDescent="0.2">
      <c r="A2148" s="12" t="s">
        <v>58</v>
      </c>
      <c r="B2148" s="18" t="s">
        <v>242</v>
      </c>
      <c r="C2148" s="12" t="s">
        <v>427</v>
      </c>
      <c r="D2148" s="12" t="s">
        <v>1417</v>
      </c>
      <c r="E2148" s="19" t="s">
        <v>5</v>
      </c>
      <c r="F2148" s="19" t="s">
        <v>2273</v>
      </c>
      <c r="G2148" s="19" t="s">
        <v>5402</v>
      </c>
      <c r="H2148" s="12" t="s">
        <v>2655</v>
      </c>
      <c r="I2148" s="20">
        <v>1528</v>
      </c>
      <c r="J2148" s="12" t="s">
        <v>2264</v>
      </c>
      <c r="K2148" s="12" t="s">
        <v>5403</v>
      </c>
      <c r="L2148" s="12" t="s">
        <v>2296</v>
      </c>
      <c r="M2148" s="12"/>
      <c r="N2148" s="12" t="s">
        <v>5404</v>
      </c>
      <c r="O2148" s="23">
        <v>0</v>
      </c>
      <c r="P2148" s="23">
        <v>0</v>
      </c>
      <c r="Q2148" s="23">
        <v>0</v>
      </c>
      <c r="R2148" s="24">
        <v>0</v>
      </c>
      <c r="S2148" s="25">
        <v>960</v>
      </c>
      <c r="U2148" s="22" t="str">
        <f>IFERROR(VLOOKUP(B2148,[1]Planilha1!$A$1:$B$34,2,FALSE),"Liberado")</f>
        <v>Liberado</v>
      </c>
    </row>
    <row r="2149" spans="1:21" s="21" customFormat="1" ht="20.100000000000001" customHeight="1" x14ac:dyDescent="0.2">
      <c r="A2149" s="12" t="s">
        <v>58</v>
      </c>
      <c r="B2149" s="18" t="s">
        <v>242</v>
      </c>
      <c r="C2149" s="12" t="s">
        <v>427</v>
      </c>
      <c r="D2149" s="12" t="s">
        <v>470</v>
      </c>
      <c r="E2149" s="19" t="s">
        <v>5</v>
      </c>
      <c r="F2149" s="19" t="s">
        <v>2519</v>
      </c>
      <c r="G2149" s="19" t="s">
        <v>5406</v>
      </c>
      <c r="H2149" s="12" t="s">
        <v>5407</v>
      </c>
      <c r="I2149" s="20">
        <v>100000</v>
      </c>
      <c r="J2149" s="12" t="s">
        <v>2264</v>
      </c>
      <c r="K2149" s="12" t="s">
        <v>5408</v>
      </c>
      <c r="L2149" s="12" t="s">
        <v>3329</v>
      </c>
      <c r="M2149" s="12"/>
      <c r="N2149" s="12" t="s">
        <v>5409</v>
      </c>
      <c r="O2149" s="23">
        <v>0</v>
      </c>
      <c r="P2149" s="23">
        <v>0</v>
      </c>
      <c r="Q2149" s="23">
        <v>0</v>
      </c>
      <c r="R2149" s="24">
        <v>0</v>
      </c>
      <c r="S2149" s="25">
        <v>1520</v>
      </c>
      <c r="U2149" s="22" t="str">
        <f>IFERROR(VLOOKUP(B2149,[1]Planilha1!$A$1:$B$34,2,FALSE),"Liberado")</f>
        <v>Liberado</v>
      </c>
    </row>
    <row r="2150" spans="1:21" s="21" customFormat="1" ht="20.100000000000001" customHeight="1" x14ac:dyDescent="0.2">
      <c r="A2150" s="12" t="s">
        <v>58</v>
      </c>
      <c r="B2150" s="18" t="s">
        <v>242</v>
      </c>
      <c r="C2150" s="12" t="s">
        <v>427</v>
      </c>
      <c r="D2150" s="12" t="s">
        <v>1419</v>
      </c>
      <c r="E2150" s="19" t="s">
        <v>5</v>
      </c>
      <c r="F2150" s="19" t="s">
        <v>2273</v>
      </c>
      <c r="G2150" s="19" t="s">
        <v>5412</v>
      </c>
      <c r="H2150" s="12" t="s">
        <v>2720</v>
      </c>
      <c r="I2150" s="20">
        <v>788</v>
      </c>
      <c r="J2150" s="12" t="s">
        <v>2264</v>
      </c>
      <c r="K2150" s="12" t="s">
        <v>5413</v>
      </c>
      <c r="L2150" s="12" t="s">
        <v>2334</v>
      </c>
      <c r="M2150" s="12"/>
      <c r="N2150" s="12" t="s">
        <v>10042</v>
      </c>
      <c r="O2150" s="23">
        <v>1000</v>
      </c>
      <c r="P2150" s="23">
        <v>0</v>
      </c>
      <c r="Q2150" s="23">
        <v>0</v>
      </c>
      <c r="R2150" s="24">
        <v>0</v>
      </c>
      <c r="S2150" s="25">
        <v>832</v>
      </c>
      <c r="U2150" s="22" t="str">
        <f>IFERROR(VLOOKUP(B2150,[1]Planilha1!$A$1:$B$34,2,FALSE),"Liberado")</f>
        <v>Liberado</v>
      </c>
    </row>
    <row r="2151" spans="1:21" s="21" customFormat="1" ht="20.100000000000001" customHeight="1" x14ac:dyDescent="0.2">
      <c r="A2151" s="12" t="s">
        <v>58</v>
      </c>
      <c r="B2151" s="18" t="s">
        <v>242</v>
      </c>
      <c r="C2151" s="12" t="s">
        <v>427</v>
      </c>
      <c r="D2151" s="12" t="s">
        <v>1420</v>
      </c>
      <c r="E2151" s="19" t="s">
        <v>5</v>
      </c>
      <c r="F2151" s="19" t="s">
        <v>2273</v>
      </c>
      <c r="G2151" s="19" t="s">
        <v>5415</v>
      </c>
      <c r="H2151" s="12" t="s">
        <v>2720</v>
      </c>
      <c r="I2151" s="20">
        <v>5000</v>
      </c>
      <c r="J2151" s="12" t="s">
        <v>2264</v>
      </c>
      <c r="K2151" s="12" t="s">
        <v>5416</v>
      </c>
      <c r="L2151" s="12" t="s">
        <v>2260</v>
      </c>
      <c r="M2151" s="12"/>
      <c r="N2151" s="12" t="s">
        <v>2438</v>
      </c>
      <c r="O2151" s="23">
        <v>0</v>
      </c>
      <c r="P2151" s="23">
        <v>0</v>
      </c>
      <c r="Q2151" s="23">
        <v>0</v>
      </c>
      <c r="R2151" s="24">
        <v>0</v>
      </c>
      <c r="S2151" s="25">
        <v>832</v>
      </c>
      <c r="U2151" s="22" t="str">
        <f>IFERROR(VLOOKUP(B2151,[1]Planilha1!$A$1:$B$34,2,FALSE),"Liberado")</f>
        <v>Liberado</v>
      </c>
    </row>
    <row r="2152" spans="1:21" s="21" customFormat="1" ht="20.100000000000001" customHeight="1" x14ac:dyDescent="0.2">
      <c r="A2152" s="12" t="s">
        <v>58</v>
      </c>
      <c r="B2152" s="18" t="s">
        <v>242</v>
      </c>
      <c r="C2152" s="12" t="s">
        <v>427</v>
      </c>
      <c r="D2152" s="12" t="s">
        <v>1421</v>
      </c>
      <c r="E2152" s="19" t="s">
        <v>5</v>
      </c>
      <c r="F2152" s="19" t="s">
        <v>2273</v>
      </c>
      <c r="G2152" s="19" t="s">
        <v>5417</v>
      </c>
      <c r="H2152" s="12" t="s">
        <v>2720</v>
      </c>
      <c r="I2152" s="20">
        <v>10000</v>
      </c>
      <c r="J2152" s="12" t="s">
        <v>2264</v>
      </c>
      <c r="K2152" s="12" t="s">
        <v>5418</v>
      </c>
      <c r="L2152" s="12" t="s">
        <v>2296</v>
      </c>
      <c r="M2152" s="12"/>
      <c r="N2152" s="12" t="s">
        <v>2729</v>
      </c>
      <c r="O2152" s="23">
        <v>3310.15</v>
      </c>
      <c r="P2152" s="23">
        <v>0</v>
      </c>
      <c r="Q2152" s="23">
        <v>0</v>
      </c>
      <c r="R2152" s="24">
        <v>3310.15</v>
      </c>
      <c r="S2152" s="25">
        <v>800</v>
      </c>
      <c r="U2152" s="22" t="str">
        <f>IFERROR(VLOOKUP(B2152,[1]Planilha1!$A$1:$B$34,2,FALSE),"Liberado")</f>
        <v>Liberado</v>
      </c>
    </row>
    <row r="2153" spans="1:21" s="21" customFormat="1" ht="20.100000000000001" customHeight="1" x14ac:dyDescent="0.2">
      <c r="A2153" s="12" t="s">
        <v>58</v>
      </c>
      <c r="B2153" s="18" t="s">
        <v>242</v>
      </c>
      <c r="C2153" s="12" t="s">
        <v>427</v>
      </c>
      <c r="D2153" s="12" t="s">
        <v>1422</v>
      </c>
      <c r="E2153" s="19" t="s">
        <v>5</v>
      </c>
      <c r="F2153" s="19" t="s">
        <v>2273</v>
      </c>
      <c r="G2153" s="19" t="s">
        <v>5419</v>
      </c>
      <c r="H2153" s="12" t="s">
        <v>2720</v>
      </c>
      <c r="I2153" s="20">
        <v>5000</v>
      </c>
      <c r="J2153" s="12" t="s">
        <v>2264</v>
      </c>
      <c r="K2153" s="12" t="s">
        <v>5420</v>
      </c>
      <c r="L2153" s="12" t="s">
        <v>2296</v>
      </c>
      <c r="M2153" s="12"/>
      <c r="N2153" s="12" t="s">
        <v>5414</v>
      </c>
      <c r="O2153" s="23">
        <v>3112.78</v>
      </c>
      <c r="P2153" s="23">
        <v>0</v>
      </c>
      <c r="Q2153" s="23">
        <v>0</v>
      </c>
      <c r="R2153" s="24">
        <v>3112.78</v>
      </c>
      <c r="S2153" s="25">
        <v>800</v>
      </c>
      <c r="U2153" s="22" t="str">
        <f>IFERROR(VLOOKUP(B2153,[1]Planilha1!$A$1:$B$34,2,FALSE),"Liberado")</f>
        <v>Liberado</v>
      </c>
    </row>
    <row r="2154" spans="1:21" s="21" customFormat="1" ht="20.100000000000001" customHeight="1" x14ac:dyDescent="0.2">
      <c r="A2154" s="12" t="s">
        <v>58</v>
      </c>
      <c r="B2154" s="18" t="s">
        <v>242</v>
      </c>
      <c r="C2154" s="12" t="s">
        <v>427</v>
      </c>
      <c r="D2154" s="12" t="s">
        <v>1423</v>
      </c>
      <c r="E2154" s="19" t="s">
        <v>5</v>
      </c>
      <c r="F2154" s="19" t="s">
        <v>2273</v>
      </c>
      <c r="G2154" s="19" t="s">
        <v>5421</v>
      </c>
      <c r="H2154" s="12" t="s">
        <v>2720</v>
      </c>
      <c r="I2154" s="20">
        <v>3000</v>
      </c>
      <c r="J2154" s="12" t="s">
        <v>2264</v>
      </c>
      <c r="K2154" s="12" t="s">
        <v>5422</v>
      </c>
      <c r="L2154" s="12" t="s">
        <v>2334</v>
      </c>
      <c r="M2154" s="12"/>
      <c r="N2154" s="12" t="s">
        <v>8534</v>
      </c>
      <c r="O2154" s="23">
        <v>1000</v>
      </c>
      <c r="P2154" s="23">
        <v>0</v>
      </c>
      <c r="Q2154" s="23">
        <v>0</v>
      </c>
      <c r="R2154" s="24">
        <v>0</v>
      </c>
      <c r="S2154" s="25">
        <v>736</v>
      </c>
      <c r="U2154" s="22" t="str">
        <f>IFERROR(VLOOKUP(B2154,[1]Planilha1!$A$1:$B$34,2,FALSE),"Liberado")</f>
        <v>Liberado</v>
      </c>
    </row>
    <row r="2155" spans="1:21" s="21" customFormat="1" ht="20.100000000000001" customHeight="1" x14ac:dyDescent="0.2">
      <c r="A2155" s="12" t="s">
        <v>58</v>
      </c>
      <c r="B2155" s="18" t="s">
        <v>242</v>
      </c>
      <c r="C2155" s="12" t="s">
        <v>427</v>
      </c>
      <c r="D2155" s="12" t="s">
        <v>1424</v>
      </c>
      <c r="E2155" s="19" t="s">
        <v>5</v>
      </c>
      <c r="F2155" s="19" t="s">
        <v>2273</v>
      </c>
      <c r="G2155" s="19" t="s">
        <v>5423</v>
      </c>
      <c r="H2155" s="12" t="s">
        <v>2720</v>
      </c>
      <c r="I2155" s="20">
        <v>1000</v>
      </c>
      <c r="J2155" s="12" t="s">
        <v>2264</v>
      </c>
      <c r="K2155" s="12" t="s">
        <v>4802</v>
      </c>
      <c r="L2155" s="12" t="s">
        <v>2296</v>
      </c>
      <c r="M2155" s="12"/>
      <c r="N2155" s="12" t="s">
        <v>2342</v>
      </c>
      <c r="O2155" s="23">
        <v>2919.35</v>
      </c>
      <c r="P2155" s="23">
        <v>0</v>
      </c>
      <c r="Q2155" s="23">
        <v>0</v>
      </c>
      <c r="R2155" s="24">
        <v>2919.35</v>
      </c>
      <c r="S2155" s="25">
        <v>608</v>
      </c>
      <c r="U2155" s="22" t="str">
        <f>IFERROR(VLOOKUP(B2155,[1]Planilha1!$A$1:$B$34,2,FALSE),"Liberado")</f>
        <v>Liberado</v>
      </c>
    </row>
    <row r="2156" spans="1:21" s="21" customFormat="1" ht="20.100000000000001" customHeight="1" x14ac:dyDescent="0.2">
      <c r="A2156" s="12" t="s">
        <v>58</v>
      </c>
      <c r="B2156" s="18" t="s">
        <v>242</v>
      </c>
      <c r="C2156" s="12" t="s">
        <v>427</v>
      </c>
      <c r="D2156" s="12" t="s">
        <v>452</v>
      </c>
      <c r="E2156" s="19" t="s">
        <v>5</v>
      </c>
      <c r="F2156" s="19" t="s">
        <v>2519</v>
      </c>
      <c r="G2156" s="19" t="s">
        <v>5424</v>
      </c>
      <c r="H2156" s="12" t="s">
        <v>2720</v>
      </c>
      <c r="I2156" s="20">
        <v>15760</v>
      </c>
      <c r="J2156" s="12" t="s">
        <v>2264</v>
      </c>
      <c r="K2156" s="12" t="s">
        <v>5425</v>
      </c>
      <c r="L2156" s="12" t="s">
        <v>3437</v>
      </c>
      <c r="M2156" s="12"/>
      <c r="N2156" s="12" t="s">
        <v>8534</v>
      </c>
      <c r="O2156" s="23">
        <v>2000</v>
      </c>
      <c r="P2156" s="23">
        <v>0</v>
      </c>
      <c r="Q2156" s="23">
        <v>0</v>
      </c>
      <c r="R2156" s="24">
        <v>0</v>
      </c>
      <c r="S2156" s="25">
        <v>672</v>
      </c>
      <c r="U2156" s="22" t="str">
        <f>IFERROR(VLOOKUP(B2156,[1]Planilha1!$A$1:$B$34,2,FALSE),"Liberado")</f>
        <v>Liberado</v>
      </c>
    </row>
    <row r="2157" spans="1:21" s="21" customFormat="1" ht="20.100000000000001" customHeight="1" x14ac:dyDescent="0.2">
      <c r="A2157" s="12" t="s">
        <v>58</v>
      </c>
      <c r="B2157" s="18" t="s">
        <v>242</v>
      </c>
      <c r="C2157" s="12" t="s">
        <v>427</v>
      </c>
      <c r="D2157" s="12" t="s">
        <v>1425</v>
      </c>
      <c r="E2157" s="19" t="s">
        <v>5</v>
      </c>
      <c r="F2157" s="19" t="s">
        <v>2519</v>
      </c>
      <c r="G2157" s="19" t="s">
        <v>5426</v>
      </c>
      <c r="H2157" s="12" t="s">
        <v>2720</v>
      </c>
      <c r="I2157" s="20">
        <v>10000</v>
      </c>
      <c r="J2157" s="12" t="s">
        <v>2264</v>
      </c>
      <c r="K2157" s="12" t="s">
        <v>4802</v>
      </c>
      <c r="L2157" s="12" t="s">
        <v>2334</v>
      </c>
      <c r="M2157" s="12"/>
      <c r="N2157" s="12" t="s">
        <v>2657</v>
      </c>
      <c r="O2157" s="23">
        <v>3631.9</v>
      </c>
      <c r="P2157" s="23">
        <v>0</v>
      </c>
      <c r="Q2157" s="23">
        <v>0</v>
      </c>
      <c r="R2157" s="24">
        <v>3631.9</v>
      </c>
      <c r="S2157" s="25">
        <v>640</v>
      </c>
      <c r="U2157" s="22" t="str">
        <f>IFERROR(VLOOKUP(B2157,[1]Planilha1!$A$1:$B$34,2,FALSE),"Liberado")</f>
        <v>Liberado</v>
      </c>
    </row>
    <row r="2158" spans="1:21" s="21" customFormat="1" ht="20.100000000000001" customHeight="1" x14ac:dyDescent="0.2">
      <c r="A2158" s="12" t="s">
        <v>58</v>
      </c>
      <c r="B2158" s="18" t="s">
        <v>242</v>
      </c>
      <c r="C2158" s="12" t="s">
        <v>427</v>
      </c>
      <c r="D2158" s="12" t="s">
        <v>1426</v>
      </c>
      <c r="E2158" s="19" t="s">
        <v>5</v>
      </c>
      <c r="F2158" s="19" t="s">
        <v>2519</v>
      </c>
      <c r="G2158" s="19" t="s">
        <v>5427</v>
      </c>
      <c r="H2158" s="12" t="s">
        <v>2720</v>
      </c>
      <c r="I2158" s="20">
        <v>3000</v>
      </c>
      <c r="J2158" s="12" t="s">
        <v>2264</v>
      </c>
      <c r="K2158" s="12" t="s">
        <v>2738</v>
      </c>
      <c r="L2158" s="12" t="s">
        <v>2334</v>
      </c>
      <c r="M2158" s="12"/>
      <c r="N2158" s="12" t="s">
        <v>3170</v>
      </c>
      <c r="O2158" s="23">
        <v>2000</v>
      </c>
      <c r="P2158" s="23">
        <v>0</v>
      </c>
      <c r="Q2158" s="23">
        <v>0</v>
      </c>
      <c r="R2158" s="24">
        <v>0</v>
      </c>
      <c r="S2158" s="25">
        <v>640</v>
      </c>
      <c r="U2158" s="22" t="str">
        <f>IFERROR(VLOOKUP(B2158,[1]Planilha1!$A$1:$B$34,2,FALSE),"Liberado")</f>
        <v>Liberado</v>
      </c>
    </row>
    <row r="2159" spans="1:21" s="21" customFormat="1" ht="20.100000000000001" customHeight="1" x14ac:dyDescent="0.2">
      <c r="A2159" s="12" t="s">
        <v>58</v>
      </c>
      <c r="B2159" s="18" t="s">
        <v>242</v>
      </c>
      <c r="C2159" s="12" t="s">
        <v>427</v>
      </c>
      <c r="D2159" s="12" t="s">
        <v>1188</v>
      </c>
      <c r="E2159" s="19" t="s">
        <v>5</v>
      </c>
      <c r="F2159" s="19" t="s">
        <v>2519</v>
      </c>
      <c r="G2159" s="19" t="s">
        <v>5428</v>
      </c>
      <c r="H2159" s="12" t="s">
        <v>2720</v>
      </c>
      <c r="I2159" s="20">
        <v>10000</v>
      </c>
      <c r="J2159" s="12" t="s">
        <v>2264</v>
      </c>
      <c r="K2159" s="12" t="s">
        <v>2738</v>
      </c>
      <c r="L2159" s="12" t="s">
        <v>2334</v>
      </c>
      <c r="M2159" s="12"/>
      <c r="N2159" s="12" t="s">
        <v>3170</v>
      </c>
      <c r="O2159" s="23">
        <v>1000</v>
      </c>
      <c r="P2159" s="23">
        <v>0</v>
      </c>
      <c r="Q2159" s="23">
        <v>0</v>
      </c>
      <c r="R2159" s="24">
        <v>0</v>
      </c>
      <c r="S2159" s="25">
        <v>608</v>
      </c>
      <c r="U2159" s="22" t="str">
        <f>IFERROR(VLOOKUP(B2159,[1]Planilha1!$A$1:$B$34,2,FALSE),"Liberado")</f>
        <v>Liberado</v>
      </c>
    </row>
    <row r="2160" spans="1:21" s="21" customFormat="1" ht="20.100000000000001" customHeight="1" x14ac:dyDescent="0.2">
      <c r="A2160" s="12" t="s">
        <v>58</v>
      </c>
      <c r="B2160" s="18" t="s">
        <v>242</v>
      </c>
      <c r="C2160" s="12" t="s">
        <v>427</v>
      </c>
      <c r="D2160" s="12" t="s">
        <v>1427</v>
      </c>
      <c r="E2160" s="19" t="s">
        <v>5</v>
      </c>
      <c r="F2160" s="19" t="s">
        <v>2519</v>
      </c>
      <c r="G2160" s="19" t="s">
        <v>5429</v>
      </c>
      <c r="H2160" s="12" t="s">
        <v>2720</v>
      </c>
      <c r="I2160" s="20">
        <v>10000</v>
      </c>
      <c r="J2160" s="12" t="s">
        <v>2264</v>
      </c>
      <c r="K2160" s="12" t="s">
        <v>2738</v>
      </c>
      <c r="L2160" s="12" t="s">
        <v>3137</v>
      </c>
      <c r="M2160" s="12"/>
      <c r="N2160" s="12" t="s">
        <v>3170</v>
      </c>
      <c r="O2160" s="23">
        <v>2343.33</v>
      </c>
      <c r="P2160" s="23">
        <v>0</v>
      </c>
      <c r="Q2160" s="23">
        <v>0</v>
      </c>
      <c r="R2160" s="24">
        <v>2343.33</v>
      </c>
      <c r="S2160" s="25">
        <v>608</v>
      </c>
      <c r="U2160" s="22" t="str">
        <f>IFERROR(VLOOKUP(B2160,[1]Planilha1!$A$1:$B$34,2,FALSE),"Liberado")</f>
        <v>Liberado</v>
      </c>
    </row>
    <row r="2161" spans="1:21" s="21" customFormat="1" ht="20.100000000000001" customHeight="1" x14ac:dyDescent="0.2">
      <c r="A2161" s="12" t="s">
        <v>58</v>
      </c>
      <c r="B2161" s="18" t="s">
        <v>242</v>
      </c>
      <c r="C2161" s="13" t="s">
        <v>736</v>
      </c>
      <c r="D2161" s="12" t="s">
        <v>1428</v>
      </c>
      <c r="E2161" s="19" t="s">
        <v>5</v>
      </c>
      <c r="F2161" s="19" t="s">
        <v>2273</v>
      </c>
      <c r="G2161" s="19" t="s">
        <v>5430</v>
      </c>
      <c r="H2161" s="12" t="s">
        <v>5410</v>
      </c>
      <c r="I2161" s="20">
        <v>15000</v>
      </c>
      <c r="J2161" s="12" t="s">
        <v>2264</v>
      </c>
      <c r="K2161" s="12" t="s">
        <v>5431</v>
      </c>
      <c r="L2161" s="12" t="s">
        <v>2266</v>
      </c>
      <c r="M2161" s="12"/>
      <c r="N2161" s="12" t="s">
        <v>4976</v>
      </c>
      <c r="O2161" s="23">
        <v>6371.52</v>
      </c>
      <c r="P2161" s="23">
        <v>0</v>
      </c>
      <c r="Q2161" s="23">
        <v>0</v>
      </c>
      <c r="R2161" s="24">
        <v>6371.52</v>
      </c>
      <c r="S2161" s="25">
        <v>360</v>
      </c>
      <c r="U2161" s="22" t="str">
        <f>IFERROR(VLOOKUP(B2161,[1]Planilha1!$A$1:$B$34,2,FALSE),"Liberado")</f>
        <v>Liberado</v>
      </c>
    </row>
    <row r="2162" spans="1:21" s="21" customFormat="1" ht="20.100000000000001" customHeight="1" x14ac:dyDescent="0.2">
      <c r="A2162" s="12" t="s">
        <v>58</v>
      </c>
      <c r="B2162" s="18" t="s">
        <v>242</v>
      </c>
      <c r="C2162" s="12" t="s">
        <v>427</v>
      </c>
      <c r="D2162" s="12" t="s">
        <v>1188</v>
      </c>
      <c r="E2162" s="19" t="s">
        <v>5</v>
      </c>
      <c r="F2162" s="19" t="s">
        <v>2519</v>
      </c>
      <c r="G2162" s="19" t="s">
        <v>5433</v>
      </c>
      <c r="H2162" s="12" t="s">
        <v>2720</v>
      </c>
      <c r="I2162" s="20">
        <v>10000</v>
      </c>
      <c r="J2162" s="12" t="s">
        <v>2264</v>
      </c>
      <c r="K2162" s="12" t="s">
        <v>2738</v>
      </c>
      <c r="L2162" s="12" t="s">
        <v>7324</v>
      </c>
      <c r="M2162" s="12"/>
      <c r="N2162" s="12" t="s">
        <v>8534</v>
      </c>
      <c r="O2162" s="23">
        <v>1000</v>
      </c>
      <c r="P2162" s="23">
        <v>0</v>
      </c>
      <c r="Q2162" s="23">
        <v>0</v>
      </c>
      <c r="R2162" s="24">
        <v>0</v>
      </c>
      <c r="S2162" s="25">
        <v>608</v>
      </c>
      <c r="U2162" s="22" t="str">
        <f>IFERROR(VLOOKUP(B2162,[1]Planilha1!$A$1:$B$34,2,FALSE),"Liberado")</f>
        <v>Liberado</v>
      </c>
    </row>
    <row r="2163" spans="1:21" s="21" customFormat="1" ht="20.100000000000001" customHeight="1" x14ac:dyDescent="0.2">
      <c r="A2163" s="12" t="s">
        <v>58</v>
      </c>
      <c r="B2163" s="18" t="s">
        <v>242</v>
      </c>
      <c r="C2163" s="12" t="s">
        <v>427</v>
      </c>
      <c r="D2163" s="12" t="s">
        <v>455</v>
      </c>
      <c r="E2163" s="19" t="s">
        <v>5</v>
      </c>
      <c r="F2163" s="19" t="s">
        <v>2519</v>
      </c>
      <c r="G2163" s="19" t="s">
        <v>5434</v>
      </c>
      <c r="H2163" s="12" t="s">
        <v>2720</v>
      </c>
      <c r="I2163" s="20">
        <v>10000</v>
      </c>
      <c r="J2163" s="12" t="s">
        <v>2264</v>
      </c>
      <c r="K2163" s="12" t="s">
        <v>2738</v>
      </c>
      <c r="L2163" s="12" t="s">
        <v>2334</v>
      </c>
      <c r="M2163" s="12"/>
      <c r="N2163" s="12" t="s">
        <v>8534</v>
      </c>
      <c r="O2163" s="23">
        <v>2000</v>
      </c>
      <c r="P2163" s="23">
        <v>0</v>
      </c>
      <c r="Q2163" s="23">
        <v>0</v>
      </c>
      <c r="R2163" s="24">
        <v>0</v>
      </c>
      <c r="S2163" s="25">
        <v>608</v>
      </c>
      <c r="U2163" s="22" t="str">
        <f>IFERROR(VLOOKUP(B2163,[1]Planilha1!$A$1:$B$34,2,FALSE),"Liberado")</f>
        <v>Liberado</v>
      </c>
    </row>
    <row r="2164" spans="1:21" s="21" customFormat="1" ht="20.100000000000001" customHeight="1" x14ac:dyDescent="0.2">
      <c r="A2164" s="12" t="s">
        <v>58</v>
      </c>
      <c r="B2164" s="18" t="s">
        <v>242</v>
      </c>
      <c r="C2164" s="12" t="s">
        <v>427</v>
      </c>
      <c r="D2164" s="12" t="s">
        <v>1429</v>
      </c>
      <c r="E2164" s="19" t="s">
        <v>5</v>
      </c>
      <c r="F2164" s="19" t="s">
        <v>2519</v>
      </c>
      <c r="G2164" s="19" t="s">
        <v>5436</v>
      </c>
      <c r="H2164" s="12" t="s">
        <v>2720</v>
      </c>
      <c r="I2164" s="20">
        <v>10000</v>
      </c>
      <c r="J2164" s="12" t="s">
        <v>2264</v>
      </c>
      <c r="K2164" s="12" t="s">
        <v>2738</v>
      </c>
      <c r="L2164" s="12" t="s">
        <v>2334</v>
      </c>
      <c r="M2164" s="12"/>
      <c r="N2164" s="12" t="s">
        <v>5414</v>
      </c>
      <c r="O2164" s="23">
        <v>2000</v>
      </c>
      <c r="P2164" s="23">
        <v>0</v>
      </c>
      <c r="Q2164" s="23">
        <v>0</v>
      </c>
      <c r="R2164" s="24">
        <v>0</v>
      </c>
      <c r="S2164" s="25">
        <v>608</v>
      </c>
      <c r="U2164" s="22" t="str">
        <f>IFERROR(VLOOKUP(B2164,[1]Planilha1!$A$1:$B$34,2,FALSE),"Liberado")</f>
        <v>Liberado</v>
      </c>
    </row>
    <row r="2165" spans="1:21" s="21" customFormat="1" ht="20.100000000000001" customHeight="1" x14ac:dyDescent="0.2">
      <c r="A2165" s="12" t="s">
        <v>58</v>
      </c>
      <c r="B2165" s="18" t="s">
        <v>242</v>
      </c>
      <c r="C2165" s="12" t="s">
        <v>427</v>
      </c>
      <c r="D2165" s="12" t="s">
        <v>1231</v>
      </c>
      <c r="E2165" s="19" t="s">
        <v>5</v>
      </c>
      <c r="F2165" s="19" t="s">
        <v>2519</v>
      </c>
      <c r="G2165" s="19" t="s">
        <v>5437</v>
      </c>
      <c r="H2165" s="12" t="s">
        <v>2720</v>
      </c>
      <c r="I2165" s="20">
        <v>10000</v>
      </c>
      <c r="J2165" s="12" t="s">
        <v>2264</v>
      </c>
      <c r="K2165" s="12" t="s">
        <v>2728</v>
      </c>
      <c r="L2165" s="12" t="s">
        <v>2334</v>
      </c>
      <c r="M2165" s="12"/>
      <c r="N2165" s="12" t="s">
        <v>2342</v>
      </c>
      <c r="O2165" s="23">
        <v>4000</v>
      </c>
      <c r="P2165" s="23">
        <v>0</v>
      </c>
      <c r="Q2165" s="23">
        <v>0</v>
      </c>
      <c r="R2165" s="24">
        <v>0</v>
      </c>
      <c r="S2165" s="25">
        <v>544</v>
      </c>
      <c r="U2165" s="22" t="str">
        <f>IFERROR(VLOOKUP(B2165,[1]Planilha1!$A$1:$B$34,2,FALSE),"Liberado")</f>
        <v>Liberado</v>
      </c>
    </row>
    <row r="2166" spans="1:21" s="21" customFormat="1" ht="20.100000000000001" customHeight="1" x14ac:dyDescent="0.2">
      <c r="A2166" s="12" t="s">
        <v>58</v>
      </c>
      <c r="B2166" s="18" t="s">
        <v>242</v>
      </c>
      <c r="C2166" s="12" t="s">
        <v>427</v>
      </c>
      <c r="D2166" s="12" t="s">
        <v>1231</v>
      </c>
      <c r="E2166" s="19" t="s">
        <v>5</v>
      </c>
      <c r="F2166" s="19" t="s">
        <v>2519</v>
      </c>
      <c r="G2166" s="19" t="s">
        <v>5440</v>
      </c>
      <c r="H2166" s="12" t="s">
        <v>2720</v>
      </c>
      <c r="I2166" s="20">
        <v>10000</v>
      </c>
      <c r="J2166" s="12" t="s">
        <v>2264</v>
      </c>
      <c r="K2166" s="12" t="s">
        <v>2728</v>
      </c>
      <c r="L2166" s="12" t="s">
        <v>2334</v>
      </c>
      <c r="M2166" s="12"/>
      <c r="N2166" s="12" t="s">
        <v>5435</v>
      </c>
      <c r="O2166" s="23">
        <v>2000</v>
      </c>
      <c r="P2166" s="23">
        <v>0</v>
      </c>
      <c r="Q2166" s="23">
        <v>0</v>
      </c>
      <c r="R2166" s="24">
        <v>0</v>
      </c>
      <c r="S2166" s="25">
        <v>544</v>
      </c>
      <c r="U2166" s="22" t="str">
        <f>IFERROR(VLOOKUP(B2166,[1]Planilha1!$A$1:$B$34,2,FALSE),"Liberado")</f>
        <v>Liberado</v>
      </c>
    </row>
    <row r="2167" spans="1:21" s="21" customFormat="1" ht="20.100000000000001" customHeight="1" x14ac:dyDescent="0.2">
      <c r="A2167" s="12" t="s">
        <v>58</v>
      </c>
      <c r="B2167" s="18" t="s">
        <v>242</v>
      </c>
      <c r="C2167" s="12" t="s">
        <v>427</v>
      </c>
      <c r="D2167" s="12" t="s">
        <v>1431</v>
      </c>
      <c r="E2167" s="19" t="s">
        <v>5</v>
      </c>
      <c r="F2167" s="19" t="s">
        <v>2519</v>
      </c>
      <c r="G2167" s="19" t="s">
        <v>5441</v>
      </c>
      <c r="H2167" s="12" t="s">
        <v>2720</v>
      </c>
      <c r="I2167" s="20">
        <v>8000</v>
      </c>
      <c r="J2167" s="12" t="s">
        <v>2264</v>
      </c>
      <c r="K2167" s="12" t="s">
        <v>2728</v>
      </c>
      <c r="L2167" s="12" t="s">
        <v>2296</v>
      </c>
      <c r="M2167" s="12"/>
      <c r="N2167" s="12" t="s">
        <v>5435</v>
      </c>
      <c r="O2167" s="23">
        <v>2000</v>
      </c>
      <c r="P2167" s="23">
        <v>0</v>
      </c>
      <c r="Q2167" s="23">
        <v>0</v>
      </c>
      <c r="R2167" s="24">
        <v>0</v>
      </c>
      <c r="S2167" s="25">
        <v>544</v>
      </c>
      <c r="U2167" s="22" t="str">
        <f>IFERROR(VLOOKUP(B2167,[1]Planilha1!$A$1:$B$34,2,FALSE),"Liberado")</f>
        <v>Liberado</v>
      </c>
    </row>
    <row r="2168" spans="1:21" s="21" customFormat="1" ht="20.100000000000001" customHeight="1" x14ac:dyDescent="0.2">
      <c r="A2168" s="12" t="s">
        <v>58</v>
      </c>
      <c r="B2168" s="18" t="s">
        <v>242</v>
      </c>
      <c r="C2168" s="12" t="s">
        <v>427</v>
      </c>
      <c r="D2168" s="12" t="s">
        <v>1231</v>
      </c>
      <c r="E2168" s="19" t="s">
        <v>5</v>
      </c>
      <c r="F2168" s="19" t="s">
        <v>2519</v>
      </c>
      <c r="G2168" s="19" t="s">
        <v>5442</v>
      </c>
      <c r="H2168" s="12" t="s">
        <v>2720</v>
      </c>
      <c r="I2168" s="20">
        <v>10000</v>
      </c>
      <c r="J2168" s="12" t="s">
        <v>2264</v>
      </c>
      <c r="K2168" s="12" t="s">
        <v>2728</v>
      </c>
      <c r="L2168" s="12" t="s">
        <v>2334</v>
      </c>
      <c r="M2168" s="12"/>
      <c r="N2168" s="12" t="s">
        <v>2729</v>
      </c>
      <c r="O2168" s="23">
        <v>1000</v>
      </c>
      <c r="P2168" s="23">
        <v>0</v>
      </c>
      <c r="Q2168" s="23">
        <v>0</v>
      </c>
      <c r="R2168" s="24">
        <v>0</v>
      </c>
      <c r="S2168" s="25">
        <v>544</v>
      </c>
      <c r="U2168" s="22" t="str">
        <f>IFERROR(VLOOKUP(B2168,[1]Planilha1!$A$1:$B$34,2,FALSE),"Liberado")</f>
        <v>Liberado</v>
      </c>
    </row>
    <row r="2169" spans="1:21" s="21" customFormat="1" ht="20.100000000000001" customHeight="1" x14ac:dyDescent="0.2">
      <c r="A2169" s="12" t="s">
        <v>58</v>
      </c>
      <c r="B2169" s="18" t="s">
        <v>242</v>
      </c>
      <c r="C2169" s="12" t="s">
        <v>427</v>
      </c>
      <c r="D2169" s="12" t="s">
        <v>1432</v>
      </c>
      <c r="E2169" s="19" t="s">
        <v>5</v>
      </c>
      <c r="F2169" s="19" t="s">
        <v>2519</v>
      </c>
      <c r="G2169" s="19" t="s">
        <v>5443</v>
      </c>
      <c r="H2169" s="12" t="s">
        <v>2720</v>
      </c>
      <c r="I2169" s="20">
        <v>1000</v>
      </c>
      <c r="J2169" s="12" t="s">
        <v>2264</v>
      </c>
      <c r="K2169" s="12" t="s">
        <v>2728</v>
      </c>
      <c r="L2169" s="12" t="s">
        <v>2260</v>
      </c>
      <c r="M2169" s="12"/>
      <c r="N2169" s="12" t="s">
        <v>5435</v>
      </c>
      <c r="O2169" s="23">
        <v>2902.91</v>
      </c>
      <c r="P2169" s="23">
        <v>0</v>
      </c>
      <c r="Q2169" s="23">
        <v>0</v>
      </c>
      <c r="R2169" s="24">
        <v>0</v>
      </c>
      <c r="S2169" s="25">
        <v>544</v>
      </c>
      <c r="U2169" s="22" t="str">
        <f>IFERROR(VLOOKUP(B2169,[1]Planilha1!$A$1:$B$34,2,FALSE),"Liberado")</f>
        <v>Liberado</v>
      </c>
    </row>
    <row r="2170" spans="1:21" s="21" customFormat="1" ht="20.100000000000001" customHeight="1" x14ac:dyDescent="0.2">
      <c r="A2170" s="12" t="s">
        <v>58</v>
      </c>
      <c r="B2170" s="18" t="s">
        <v>242</v>
      </c>
      <c r="C2170" s="12" t="s">
        <v>427</v>
      </c>
      <c r="D2170" s="12" t="s">
        <v>1433</v>
      </c>
      <c r="E2170" s="19" t="s">
        <v>5</v>
      </c>
      <c r="F2170" s="19" t="s">
        <v>2519</v>
      </c>
      <c r="G2170" s="19" t="s">
        <v>5444</v>
      </c>
      <c r="H2170" s="12" t="s">
        <v>5445</v>
      </c>
      <c r="I2170" s="20">
        <v>1000</v>
      </c>
      <c r="J2170" s="12" t="s">
        <v>2264</v>
      </c>
      <c r="K2170" s="12" t="s">
        <v>2728</v>
      </c>
      <c r="L2170" s="12" t="s">
        <v>3437</v>
      </c>
      <c r="M2170" s="12"/>
      <c r="N2170" s="12" t="s">
        <v>2729</v>
      </c>
      <c r="O2170" s="23">
        <v>2000</v>
      </c>
      <c r="P2170" s="23">
        <v>0</v>
      </c>
      <c r="Q2170" s="23">
        <v>0</v>
      </c>
      <c r="R2170" s="24">
        <v>0</v>
      </c>
      <c r="S2170" s="25">
        <v>544</v>
      </c>
      <c r="U2170" s="22" t="str">
        <f>IFERROR(VLOOKUP(B2170,[1]Planilha1!$A$1:$B$34,2,FALSE),"Liberado")</f>
        <v>Liberado</v>
      </c>
    </row>
    <row r="2171" spans="1:21" s="21" customFormat="1" ht="20.100000000000001" customHeight="1" x14ac:dyDescent="0.2">
      <c r="A2171" s="12" t="s">
        <v>58</v>
      </c>
      <c r="B2171" s="18" t="s">
        <v>242</v>
      </c>
      <c r="C2171" s="12" t="s">
        <v>427</v>
      </c>
      <c r="D2171" s="12" t="s">
        <v>1434</v>
      </c>
      <c r="E2171" s="19" t="s">
        <v>5</v>
      </c>
      <c r="F2171" s="19" t="s">
        <v>2519</v>
      </c>
      <c r="G2171" s="19" t="s">
        <v>5446</v>
      </c>
      <c r="H2171" s="12" t="s">
        <v>2720</v>
      </c>
      <c r="I2171" s="20">
        <v>10000</v>
      </c>
      <c r="J2171" s="12" t="s">
        <v>2264</v>
      </c>
      <c r="K2171" s="12" t="s">
        <v>2728</v>
      </c>
      <c r="L2171" s="12" t="s">
        <v>2334</v>
      </c>
      <c r="M2171" s="12"/>
      <c r="N2171" s="12" t="s">
        <v>2342</v>
      </c>
      <c r="O2171" s="23">
        <v>5000</v>
      </c>
      <c r="P2171" s="23">
        <v>0</v>
      </c>
      <c r="Q2171" s="23">
        <v>0</v>
      </c>
      <c r="R2171" s="24">
        <v>0</v>
      </c>
      <c r="S2171" s="25">
        <v>544</v>
      </c>
      <c r="U2171" s="22" t="str">
        <f>IFERROR(VLOOKUP(B2171,[1]Planilha1!$A$1:$B$34,2,FALSE),"Liberado")</f>
        <v>Liberado</v>
      </c>
    </row>
    <row r="2172" spans="1:21" s="21" customFormat="1" ht="20.100000000000001" customHeight="1" x14ac:dyDescent="0.2">
      <c r="A2172" s="12" t="s">
        <v>58</v>
      </c>
      <c r="B2172" s="18" t="s">
        <v>242</v>
      </c>
      <c r="C2172" s="12" t="s">
        <v>427</v>
      </c>
      <c r="D2172" s="12" t="s">
        <v>455</v>
      </c>
      <c r="E2172" s="19" t="s">
        <v>5</v>
      </c>
      <c r="F2172" s="19" t="s">
        <v>2519</v>
      </c>
      <c r="G2172" s="19" t="s">
        <v>5447</v>
      </c>
      <c r="H2172" s="12" t="s">
        <v>2720</v>
      </c>
      <c r="I2172" s="20">
        <v>10000</v>
      </c>
      <c r="J2172" s="12" t="s">
        <v>2264</v>
      </c>
      <c r="K2172" s="12" t="s">
        <v>2728</v>
      </c>
      <c r="L2172" s="12" t="s">
        <v>2334</v>
      </c>
      <c r="M2172" s="12"/>
      <c r="N2172" s="12" t="s">
        <v>2342</v>
      </c>
      <c r="O2172" s="23">
        <v>2000</v>
      </c>
      <c r="P2172" s="23">
        <v>0</v>
      </c>
      <c r="Q2172" s="23">
        <v>0</v>
      </c>
      <c r="R2172" s="24">
        <v>0</v>
      </c>
      <c r="S2172" s="25">
        <v>544</v>
      </c>
      <c r="U2172" s="22" t="str">
        <f>IFERROR(VLOOKUP(B2172,[1]Planilha1!$A$1:$B$34,2,FALSE),"Liberado")</f>
        <v>Liberado</v>
      </c>
    </row>
    <row r="2173" spans="1:21" s="21" customFormat="1" ht="20.100000000000001" customHeight="1" x14ac:dyDescent="0.2">
      <c r="A2173" s="12" t="s">
        <v>58</v>
      </c>
      <c r="B2173" s="18" t="s">
        <v>242</v>
      </c>
      <c r="C2173" s="12" t="s">
        <v>427</v>
      </c>
      <c r="D2173" s="12" t="s">
        <v>1188</v>
      </c>
      <c r="E2173" s="19" t="s">
        <v>5</v>
      </c>
      <c r="F2173" s="19" t="s">
        <v>2519</v>
      </c>
      <c r="G2173" s="19" t="s">
        <v>5448</v>
      </c>
      <c r="H2173" s="12" t="s">
        <v>2720</v>
      </c>
      <c r="I2173" s="20">
        <v>10000</v>
      </c>
      <c r="J2173" s="12" t="s">
        <v>2264</v>
      </c>
      <c r="K2173" s="12" t="s">
        <v>2728</v>
      </c>
      <c r="L2173" s="12" t="s">
        <v>2334</v>
      </c>
      <c r="M2173" s="12"/>
      <c r="N2173" s="12" t="s">
        <v>5414</v>
      </c>
      <c r="O2173" s="23">
        <v>1000</v>
      </c>
      <c r="P2173" s="23">
        <v>0</v>
      </c>
      <c r="Q2173" s="23">
        <v>0</v>
      </c>
      <c r="R2173" s="24">
        <v>0</v>
      </c>
      <c r="S2173" s="25">
        <v>544</v>
      </c>
      <c r="U2173" s="22" t="str">
        <f>IFERROR(VLOOKUP(B2173,[1]Planilha1!$A$1:$B$34,2,FALSE),"Liberado")</f>
        <v>Liberado</v>
      </c>
    </row>
    <row r="2174" spans="1:21" s="21" customFormat="1" ht="20.100000000000001" customHeight="1" x14ac:dyDescent="0.2">
      <c r="A2174" s="12" t="s">
        <v>58</v>
      </c>
      <c r="B2174" s="18" t="s">
        <v>242</v>
      </c>
      <c r="C2174" s="12" t="s">
        <v>427</v>
      </c>
      <c r="D2174" s="12" t="s">
        <v>1231</v>
      </c>
      <c r="E2174" s="19" t="s">
        <v>5</v>
      </c>
      <c r="F2174" s="19" t="s">
        <v>2273</v>
      </c>
      <c r="G2174" s="19" t="s">
        <v>5449</v>
      </c>
      <c r="H2174" s="12" t="s">
        <v>2720</v>
      </c>
      <c r="I2174" s="20">
        <v>10000</v>
      </c>
      <c r="J2174" s="12" t="s">
        <v>2264</v>
      </c>
      <c r="K2174" s="12" t="s">
        <v>2724</v>
      </c>
      <c r="L2174" s="12" t="s">
        <v>2334</v>
      </c>
      <c r="M2174" s="12"/>
      <c r="N2174" s="12" t="s">
        <v>5414</v>
      </c>
      <c r="O2174" s="23">
        <v>1000</v>
      </c>
      <c r="P2174" s="23">
        <v>0</v>
      </c>
      <c r="Q2174" s="23">
        <v>0</v>
      </c>
      <c r="R2174" s="24">
        <v>0</v>
      </c>
      <c r="S2174" s="25">
        <v>544</v>
      </c>
      <c r="U2174" s="22" t="str">
        <f>IFERROR(VLOOKUP(B2174,[1]Planilha1!$A$1:$B$34,2,FALSE),"Liberado")</f>
        <v>Liberado</v>
      </c>
    </row>
    <row r="2175" spans="1:21" s="21" customFormat="1" ht="20.100000000000001" customHeight="1" x14ac:dyDescent="0.2">
      <c r="A2175" s="12" t="s">
        <v>58</v>
      </c>
      <c r="B2175" s="18" t="s">
        <v>242</v>
      </c>
      <c r="C2175" s="12" t="s">
        <v>427</v>
      </c>
      <c r="D2175" s="12" t="s">
        <v>1435</v>
      </c>
      <c r="E2175" s="19" t="s">
        <v>5</v>
      </c>
      <c r="F2175" s="19" t="s">
        <v>2519</v>
      </c>
      <c r="G2175" s="19" t="s">
        <v>5450</v>
      </c>
      <c r="H2175" s="12" t="s">
        <v>2720</v>
      </c>
      <c r="I2175" s="20">
        <v>5000</v>
      </c>
      <c r="J2175" s="12" t="s">
        <v>2264</v>
      </c>
      <c r="K2175" s="12" t="s">
        <v>2728</v>
      </c>
      <c r="L2175" s="12" t="s">
        <v>2334</v>
      </c>
      <c r="M2175" s="12"/>
      <c r="N2175" s="12" t="s">
        <v>5435</v>
      </c>
      <c r="O2175" s="23">
        <v>2900</v>
      </c>
      <c r="P2175" s="23">
        <v>0</v>
      </c>
      <c r="Q2175" s="23">
        <v>0</v>
      </c>
      <c r="R2175" s="24">
        <v>0</v>
      </c>
      <c r="S2175" s="25">
        <v>544</v>
      </c>
      <c r="U2175" s="22" t="str">
        <f>IFERROR(VLOOKUP(B2175,[1]Planilha1!$A$1:$B$34,2,FALSE),"Liberado")</f>
        <v>Liberado</v>
      </c>
    </row>
    <row r="2176" spans="1:21" s="21" customFormat="1" ht="20.100000000000001" customHeight="1" x14ac:dyDescent="0.2">
      <c r="A2176" s="12" t="s">
        <v>58</v>
      </c>
      <c r="B2176" s="18" t="s">
        <v>242</v>
      </c>
      <c r="C2176" s="12" t="s">
        <v>427</v>
      </c>
      <c r="D2176" s="12" t="s">
        <v>1436</v>
      </c>
      <c r="E2176" s="19" t="s">
        <v>5</v>
      </c>
      <c r="F2176" s="19" t="s">
        <v>2519</v>
      </c>
      <c r="G2176" s="19" t="s">
        <v>5451</v>
      </c>
      <c r="H2176" s="12" t="s">
        <v>2720</v>
      </c>
      <c r="I2176" s="20">
        <v>788</v>
      </c>
      <c r="J2176" s="12" t="s">
        <v>2264</v>
      </c>
      <c r="K2176" s="12" t="s">
        <v>2728</v>
      </c>
      <c r="L2176" s="12" t="s">
        <v>2334</v>
      </c>
      <c r="M2176" s="12"/>
      <c r="N2176" s="12" t="s">
        <v>5435</v>
      </c>
      <c r="O2176" s="23">
        <v>2000</v>
      </c>
      <c r="P2176" s="23">
        <v>0</v>
      </c>
      <c r="Q2176" s="23">
        <v>0</v>
      </c>
      <c r="R2176" s="24">
        <v>0</v>
      </c>
      <c r="S2176" s="25">
        <v>512</v>
      </c>
      <c r="U2176" s="22" t="str">
        <f>IFERROR(VLOOKUP(B2176,[1]Planilha1!$A$1:$B$34,2,FALSE),"Liberado")</f>
        <v>Liberado</v>
      </c>
    </row>
    <row r="2177" spans="1:21" s="21" customFormat="1" ht="20.100000000000001" customHeight="1" x14ac:dyDescent="0.2">
      <c r="A2177" s="12" t="s">
        <v>58</v>
      </c>
      <c r="B2177" s="18" t="s">
        <v>242</v>
      </c>
      <c r="C2177" s="12" t="s">
        <v>427</v>
      </c>
      <c r="D2177" s="12" t="s">
        <v>1437</v>
      </c>
      <c r="E2177" s="19" t="s">
        <v>5</v>
      </c>
      <c r="F2177" s="19" t="s">
        <v>2519</v>
      </c>
      <c r="G2177" s="19" t="s">
        <v>5452</v>
      </c>
      <c r="H2177" s="12" t="s">
        <v>2720</v>
      </c>
      <c r="I2177" s="20">
        <v>788</v>
      </c>
      <c r="J2177" s="12" t="s">
        <v>2264</v>
      </c>
      <c r="K2177" s="12" t="s">
        <v>2728</v>
      </c>
      <c r="L2177" s="12" t="s">
        <v>2334</v>
      </c>
      <c r="M2177" s="12"/>
      <c r="N2177" s="12" t="s">
        <v>5435</v>
      </c>
      <c r="O2177" s="23">
        <v>2000</v>
      </c>
      <c r="P2177" s="23">
        <v>0</v>
      </c>
      <c r="Q2177" s="23">
        <v>0</v>
      </c>
      <c r="R2177" s="24">
        <v>0</v>
      </c>
      <c r="S2177" s="25">
        <v>512</v>
      </c>
      <c r="U2177" s="22" t="str">
        <f>IFERROR(VLOOKUP(B2177,[1]Planilha1!$A$1:$B$34,2,FALSE),"Liberado")</f>
        <v>Liberado</v>
      </c>
    </row>
    <row r="2178" spans="1:21" s="21" customFormat="1" ht="20.100000000000001" customHeight="1" x14ac:dyDescent="0.2">
      <c r="A2178" s="12" t="s">
        <v>58</v>
      </c>
      <c r="B2178" s="18" t="s">
        <v>242</v>
      </c>
      <c r="C2178" s="12" t="s">
        <v>427</v>
      </c>
      <c r="D2178" s="12" t="s">
        <v>1438</v>
      </c>
      <c r="E2178" s="19" t="s">
        <v>5</v>
      </c>
      <c r="F2178" s="19" t="s">
        <v>2519</v>
      </c>
      <c r="G2178" s="19" t="s">
        <v>5453</v>
      </c>
      <c r="H2178" s="12" t="s">
        <v>2720</v>
      </c>
      <c r="I2178" s="20">
        <v>788</v>
      </c>
      <c r="J2178" s="12" t="s">
        <v>2264</v>
      </c>
      <c r="K2178" s="12" t="s">
        <v>10059</v>
      </c>
      <c r="L2178" s="12" t="s">
        <v>2349</v>
      </c>
      <c r="M2178" s="12"/>
      <c r="N2178" s="12" t="s">
        <v>2342</v>
      </c>
      <c r="O2178" s="23">
        <v>1000</v>
      </c>
      <c r="P2178" s="23">
        <v>0</v>
      </c>
      <c r="Q2178" s="23">
        <v>0</v>
      </c>
      <c r="R2178" s="24">
        <v>0</v>
      </c>
      <c r="S2178" s="25">
        <v>512</v>
      </c>
      <c r="U2178" s="22" t="str">
        <f>IFERROR(VLOOKUP(B2178,[1]Planilha1!$A$1:$B$34,2,FALSE),"Liberado")</f>
        <v>Liberado</v>
      </c>
    </row>
    <row r="2179" spans="1:21" s="21" customFormat="1" ht="20.100000000000001" customHeight="1" x14ac:dyDescent="0.2">
      <c r="A2179" s="12" t="s">
        <v>58</v>
      </c>
      <c r="B2179" s="18" t="s">
        <v>242</v>
      </c>
      <c r="C2179" s="12" t="s">
        <v>427</v>
      </c>
      <c r="D2179" s="12" t="s">
        <v>1188</v>
      </c>
      <c r="E2179" s="19" t="s">
        <v>5</v>
      </c>
      <c r="F2179" s="19" t="s">
        <v>2519</v>
      </c>
      <c r="G2179" s="19" t="s">
        <v>10060</v>
      </c>
      <c r="H2179" s="12" t="s">
        <v>2720</v>
      </c>
      <c r="I2179" s="20">
        <v>10000</v>
      </c>
      <c r="J2179" s="12" t="s">
        <v>2264</v>
      </c>
      <c r="K2179" s="12" t="s">
        <v>2728</v>
      </c>
      <c r="L2179" s="12" t="s">
        <v>2334</v>
      </c>
      <c r="M2179" s="12"/>
      <c r="N2179" s="12" t="s">
        <v>10061</v>
      </c>
      <c r="O2179" s="23">
        <v>1000</v>
      </c>
      <c r="P2179" s="23">
        <v>0</v>
      </c>
      <c r="Q2179" s="23">
        <v>0</v>
      </c>
      <c r="R2179" s="24">
        <v>0</v>
      </c>
      <c r="S2179" s="25">
        <v>512</v>
      </c>
      <c r="U2179" s="22" t="str">
        <f>IFERROR(VLOOKUP(B2179,[1]Planilha1!$A$1:$B$34,2,FALSE),"Liberado")</f>
        <v>Liberado</v>
      </c>
    </row>
    <row r="2180" spans="1:21" s="21" customFormat="1" ht="20.100000000000001" customHeight="1" x14ac:dyDescent="0.2">
      <c r="A2180" s="12" t="s">
        <v>58</v>
      </c>
      <c r="B2180" s="18" t="s">
        <v>242</v>
      </c>
      <c r="C2180" s="12" t="s">
        <v>427</v>
      </c>
      <c r="D2180" s="12" t="s">
        <v>1188</v>
      </c>
      <c r="E2180" s="19" t="s">
        <v>5</v>
      </c>
      <c r="F2180" s="19" t="s">
        <v>2519</v>
      </c>
      <c r="G2180" s="19" t="s">
        <v>10062</v>
      </c>
      <c r="H2180" s="12" t="s">
        <v>2720</v>
      </c>
      <c r="I2180" s="20">
        <v>10000</v>
      </c>
      <c r="J2180" s="12" t="s">
        <v>2264</v>
      </c>
      <c r="K2180" s="12" t="s">
        <v>2728</v>
      </c>
      <c r="L2180" s="12" t="s">
        <v>2296</v>
      </c>
      <c r="M2180" s="12"/>
      <c r="N2180" s="12" t="s">
        <v>10063</v>
      </c>
      <c r="O2180" s="23">
        <v>1000</v>
      </c>
      <c r="P2180" s="23">
        <v>0</v>
      </c>
      <c r="Q2180" s="23">
        <v>0</v>
      </c>
      <c r="R2180" s="24">
        <v>0</v>
      </c>
      <c r="S2180" s="25">
        <v>512</v>
      </c>
      <c r="U2180" s="22" t="str">
        <f>IFERROR(VLOOKUP(B2180,[1]Planilha1!$A$1:$B$34,2,FALSE),"Liberado")</f>
        <v>Liberado</v>
      </c>
    </row>
    <row r="2181" spans="1:21" s="21" customFormat="1" ht="20.100000000000001" customHeight="1" x14ac:dyDescent="0.2">
      <c r="A2181" s="12" t="s">
        <v>58</v>
      </c>
      <c r="B2181" s="18" t="s">
        <v>242</v>
      </c>
      <c r="C2181" s="12" t="s">
        <v>427</v>
      </c>
      <c r="D2181" s="12" t="s">
        <v>1439</v>
      </c>
      <c r="E2181" s="19" t="s">
        <v>5</v>
      </c>
      <c r="F2181" s="19" t="s">
        <v>2244</v>
      </c>
      <c r="G2181" s="19" t="s">
        <v>5454</v>
      </c>
      <c r="H2181" s="12" t="s">
        <v>2765</v>
      </c>
      <c r="I2181" s="20">
        <v>30000</v>
      </c>
      <c r="J2181" s="12" t="s">
        <v>2264</v>
      </c>
      <c r="K2181" s="12" t="s">
        <v>5455</v>
      </c>
      <c r="L2181" s="12" t="s">
        <v>2334</v>
      </c>
      <c r="M2181" s="12"/>
      <c r="N2181" s="12" t="s">
        <v>10064</v>
      </c>
      <c r="O2181" s="23">
        <v>0</v>
      </c>
      <c r="P2181" s="23">
        <v>0</v>
      </c>
      <c r="Q2181" s="23">
        <v>0</v>
      </c>
      <c r="R2181" s="24">
        <v>0</v>
      </c>
      <c r="S2181" s="25">
        <v>576</v>
      </c>
      <c r="U2181" s="22" t="str">
        <f>IFERROR(VLOOKUP(B2181,[1]Planilha1!$A$1:$B$34,2,FALSE),"Liberado")</f>
        <v>Liberado</v>
      </c>
    </row>
    <row r="2182" spans="1:21" s="21" customFormat="1" ht="20.100000000000001" customHeight="1" x14ac:dyDescent="0.2">
      <c r="A2182" s="12" t="s">
        <v>58</v>
      </c>
      <c r="B2182" s="18" t="s">
        <v>242</v>
      </c>
      <c r="C2182" s="12" t="s">
        <v>427</v>
      </c>
      <c r="D2182" s="12" t="s">
        <v>1440</v>
      </c>
      <c r="E2182" s="19" t="s">
        <v>5</v>
      </c>
      <c r="F2182" s="19" t="s">
        <v>2244</v>
      </c>
      <c r="G2182" s="19" t="s">
        <v>5456</v>
      </c>
      <c r="H2182" s="12" t="s">
        <v>2951</v>
      </c>
      <c r="I2182" s="20">
        <v>15000</v>
      </c>
      <c r="J2182" s="12" t="s">
        <v>2264</v>
      </c>
      <c r="K2182" s="12" t="s">
        <v>5457</v>
      </c>
      <c r="L2182" s="12" t="s">
        <v>7866</v>
      </c>
      <c r="M2182" s="12"/>
      <c r="N2182" s="12" t="s">
        <v>8345</v>
      </c>
      <c r="O2182" s="23">
        <v>0</v>
      </c>
      <c r="P2182" s="23">
        <v>10000</v>
      </c>
      <c r="Q2182" s="23">
        <v>0</v>
      </c>
      <c r="R2182" s="24">
        <v>0</v>
      </c>
      <c r="S2182" s="25">
        <v>680</v>
      </c>
      <c r="U2182" s="22" t="str">
        <f>IFERROR(VLOOKUP(B2182,[1]Planilha1!$A$1:$B$34,2,FALSE),"Liberado")</f>
        <v>Liberado</v>
      </c>
    </row>
    <row r="2183" spans="1:21" s="21" customFormat="1" ht="20.100000000000001" customHeight="1" x14ac:dyDescent="0.2">
      <c r="A2183" s="12" t="s">
        <v>58</v>
      </c>
      <c r="B2183" s="18" t="s">
        <v>242</v>
      </c>
      <c r="C2183" s="12" t="s">
        <v>427</v>
      </c>
      <c r="D2183" s="12" t="s">
        <v>1441</v>
      </c>
      <c r="E2183" s="19" t="s">
        <v>5</v>
      </c>
      <c r="F2183" s="19" t="s">
        <v>2273</v>
      </c>
      <c r="G2183" s="19" t="s">
        <v>5458</v>
      </c>
      <c r="H2183" s="12" t="s">
        <v>2720</v>
      </c>
      <c r="I2183" s="20">
        <v>10000</v>
      </c>
      <c r="J2183" s="12" t="s">
        <v>2264</v>
      </c>
      <c r="K2183" s="12" t="s">
        <v>2757</v>
      </c>
      <c r="L2183" s="12" t="s">
        <v>2334</v>
      </c>
      <c r="M2183" s="12"/>
      <c r="N2183" s="12" t="s">
        <v>2342</v>
      </c>
      <c r="O2183" s="23">
        <v>4000</v>
      </c>
      <c r="P2183" s="23">
        <v>0</v>
      </c>
      <c r="Q2183" s="23">
        <v>0</v>
      </c>
      <c r="R2183" s="24">
        <v>0</v>
      </c>
      <c r="S2183" s="25">
        <v>448</v>
      </c>
      <c r="U2183" s="22" t="str">
        <f>IFERROR(VLOOKUP(B2183,[1]Planilha1!$A$1:$B$34,2,FALSE),"Liberado")</f>
        <v>Liberado</v>
      </c>
    </row>
    <row r="2184" spans="1:21" s="21" customFormat="1" ht="20.100000000000001" customHeight="1" x14ac:dyDescent="0.2">
      <c r="A2184" s="12" t="s">
        <v>58</v>
      </c>
      <c r="B2184" s="18" t="s">
        <v>242</v>
      </c>
      <c r="C2184" s="12" t="s">
        <v>427</v>
      </c>
      <c r="D2184" s="12" t="s">
        <v>1430</v>
      </c>
      <c r="E2184" s="19" t="s">
        <v>5</v>
      </c>
      <c r="F2184" s="19" t="s">
        <v>2519</v>
      </c>
      <c r="G2184" s="19" t="s">
        <v>10065</v>
      </c>
      <c r="H2184" s="12" t="s">
        <v>2720</v>
      </c>
      <c r="I2184" s="20">
        <v>788</v>
      </c>
      <c r="J2184" s="12" t="s">
        <v>2264</v>
      </c>
      <c r="K2184" s="12" t="s">
        <v>2728</v>
      </c>
      <c r="L2184" s="12" t="s">
        <v>2879</v>
      </c>
      <c r="M2184" s="12"/>
      <c r="N2184" s="12" t="s">
        <v>2342</v>
      </c>
      <c r="O2184" s="23">
        <v>2000</v>
      </c>
      <c r="P2184" s="23">
        <v>0</v>
      </c>
      <c r="Q2184" s="23">
        <v>0</v>
      </c>
      <c r="R2184" s="24">
        <v>0</v>
      </c>
      <c r="S2184" s="25">
        <v>480</v>
      </c>
      <c r="U2184" s="22" t="str">
        <f>IFERROR(VLOOKUP(B2184,[1]Planilha1!$A$1:$B$34,2,FALSE),"Liberado")</f>
        <v>Liberado</v>
      </c>
    </row>
    <row r="2185" spans="1:21" s="21" customFormat="1" ht="20.100000000000001" customHeight="1" x14ac:dyDescent="0.2">
      <c r="A2185" s="12" t="s">
        <v>58</v>
      </c>
      <c r="B2185" s="18" t="s">
        <v>242</v>
      </c>
      <c r="C2185" s="12" t="s">
        <v>427</v>
      </c>
      <c r="D2185" s="12" t="s">
        <v>1442</v>
      </c>
      <c r="E2185" s="19" t="s">
        <v>5</v>
      </c>
      <c r="F2185" s="19" t="s">
        <v>2273</v>
      </c>
      <c r="G2185" s="19" t="s">
        <v>5459</v>
      </c>
      <c r="H2185" s="12" t="s">
        <v>2720</v>
      </c>
      <c r="I2185" s="20">
        <v>14230</v>
      </c>
      <c r="J2185" s="12" t="s">
        <v>2264</v>
      </c>
      <c r="K2185" s="12" t="s">
        <v>5460</v>
      </c>
      <c r="L2185" s="12" t="s">
        <v>2546</v>
      </c>
      <c r="M2185" s="12" t="s">
        <v>10066</v>
      </c>
      <c r="N2185" s="12" t="s">
        <v>2438</v>
      </c>
      <c r="O2185" s="23">
        <v>0</v>
      </c>
      <c r="P2185" s="23">
        <v>0</v>
      </c>
      <c r="Q2185" s="23">
        <v>0</v>
      </c>
      <c r="R2185" s="24">
        <v>0</v>
      </c>
      <c r="S2185" s="25">
        <v>384</v>
      </c>
      <c r="U2185" s="22" t="str">
        <f>IFERROR(VLOOKUP(B2185,[1]Planilha1!$A$1:$B$34,2,FALSE),"Liberado")</f>
        <v>Liberado</v>
      </c>
    </row>
    <row r="2186" spans="1:21" s="21" customFormat="1" ht="20.100000000000001" customHeight="1" x14ac:dyDescent="0.2">
      <c r="A2186" s="12" t="s">
        <v>58</v>
      </c>
      <c r="B2186" s="18" t="s">
        <v>242</v>
      </c>
      <c r="C2186" s="12" t="s">
        <v>427</v>
      </c>
      <c r="D2186" s="12" t="s">
        <v>1188</v>
      </c>
      <c r="E2186" s="19" t="s">
        <v>5</v>
      </c>
      <c r="F2186" s="19" t="s">
        <v>2519</v>
      </c>
      <c r="G2186" s="19" t="s">
        <v>5461</v>
      </c>
      <c r="H2186" s="12" t="s">
        <v>2720</v>
      </c>
      <c r="I2186" s="20">
        <v>10000</v>
      </c>
      <c r="J2186" s="12" t="s">
        <v>2264</v>
      </c>
      <c r="K2186" s="12" t="s">
        <v>2728</v>
      </c>
      <c r="L2186" s="12" t="s">
        <v>2334</v>
      </c>
      <c r="M2186" s="12"/>
      <c r="N2186" s="12" t="s">
        <v>10067</v>
      </c>
      <c r="O2186" s="23">
        <v>1000</v>
      </c>
      <c r="P2186" s="23">
        <v>0</v>
      </c>
      <c r="Q2186" s="23">
        <v>0</v>
      </c>
      <c r="R2186" s="24">
        <v>0</v>
      </c>
      <c r="S2186" s="25">
        <v>416</v>
      </c>
      <c r="U2186" s="22" t="str">
        <f>IFERROR(VLOOKUP(B2186,[1]Planilha1!$A$1:$B$34,2,FALSE),"Liberado")</f>
        <v>Liberado</v>
      </c>
    </row>
    <row r="2187" spans="1:21" s="21" customFormat="1" ht="20.100000000000001" customHeight="1" x14ac:dyDescent="0.2">
      <c r="A2187" s="12" t="s">
        <v>58</v>
      </c>
      <c r="B2187" s="18" t="s">
        <v>242</v>
      </c>
      <c r="C2187" s="12" t="s">
        <v>427</v>
      </c>
      <c r="D2187" s="12" t="s">
        <v>453</v>
      </c>
      <c r="E2187" s="19" t="s">
        <v>5</v>
      </c>
      <c r="F2187" s="19" t="s">
        <v>2519</v>
      </c>
      <c r="G2187" s="19" t="s">
        <v>10068</v>
      </c>
      <c r="H2187" s="12" t="s">
        <v>5432</v>
      </c>
      <c r="I2187" s="20">
        <v>5000</v>
      </c>
      <c r="J2187" s="12" t="s">
        <v>2264</v>
      </c>
      <c r="K2187" s="12" t="s">
        <v>2728</v>
      </c>
      <c r="L2187" s="12" t="s">
        <v>2334</v>
      </c>
      <c r="M2187" s="12"/>
      <c r="N2187" s="12" t="s">
        <v>10069</v>
      </c>
      <c r="O2187" s="23">
        <v>0</v>
      </c>
      <c r="P2187" s="23">
        <v>0</v>
      </c>
      <c r="Q2187" s="23">
        <v>0</v>
      </c>
      <c r="R2187" s="24">
        <v>0</v>
      </c>
      <c r="S2187" s="25">
        <v>600</v>
      </c>
      <c r="U2187" s="22" t="str">
        <f>IFERROR(VLOOKUP(B2187,[1]Planilha1!$A$1:$B$34,2,FALSE),"Liberado")</f>
        <v>Liberado</v>
      </c>
    </row>
    <row r="2188" spans="1:21" s="21" customFormat="1" ht="20.100000000000001" customHeight="1" x14ac:dyDescent="0.2">
      <c r="A2188" s="12" t="s">
        <v>58</v>
      </c>
      <c r="B2188" s="18" t="s">
        <v>242</v>
      </c>
      <c r="C2188" s="12" t="s">
        <v>427</v>
      </c>
      <c r="D2188" s="12" t="s">
        <v>1443</v>
      </c>
      <c r="E2188" s="19" t="s">
        <v>5</v>
      </c>
      <c r="F2188" s="19" t="s">
        <v>2519</v>
      </c>
      <c r="G2188" s="19" t="s">
        <v>5462</v>
      </c>
      <c r="H2188" s="12" t="s">
        <v>2720</v>
      </c>
      <c r="I2188" s="20">
        <v>10000</v>
      </c>
      <c r="J2188" s="12" t="s">
        <v>2264</v>
      </c>
      <c r="K2188" s="12" t="s">
        <v>2728</v>
      </c>
      <c r="L2188" s="12" t="s">
        <v>2334</v>
      </c>
      <c r="M2188" s="12"/>
      <c r="N2188" s="12" t="s">
        <v>10067</v>
      </c>
      <c r="O2188" s="23">
        <v>3000</v>
      </c>
      <c r="P2188" s="23">
        <v>0</v>
      </c>
      <c r="Q2188" s="23">
        <v>0</v>
      </c>
      <c r="R2188" s="24">
        <v>0</v>
      </c>
      <c r="S2188" s="25">
        <v>416</v>
      </c>
      <c r="U2188" s="22" t="str">
        <f>IFERROR(VLOOKUP(B2188,[1]Planilha1!$A$1:$B$34,2,FALSE),"Liberado")</f>
        <v>Liberado</v>
      </c>
    </row>
    <row r="2189" spans="1:21" s="21" customFormat="1" ht="20.100000000000001" customHeight="1" x14ac:dyDescent="0.2">
      <c r="A2189" s="12" t="s">
        <v>58</v>
      </c>
      <c r="B2189" s="18" t="s">
        <v>242</v>
      </c>
      <c r="C2189" s="12" t="s">
        <v>427</v>
      </c>
      <c r="D2189" s="12" t="s">
        <v>1444</v>
      </c>
      <c r="E2189" s="19" t="s">
        <v>5</v>
      </c>
      <c r="F2189" s="19" t="s">
        <v>2519</v>
      </c>
      <c r="G2189" s="19" t="s">
        <v>5463</v>
      </c>
      <c r="H2189" s="12" t="s">
        <v>2720</v>
      </c>
      <c r="I2189" s="20">
        <v>17600</v>
      </c>
      <c r="J2189" s="12" t="s">
        <v>2264</v>
      </c>
      <c r="K2189" s="12" t="s">
        <v>2728</v>
      </c>
      <c r="L2189" s="12" t="s">
        <v>2879</v>
      </c>
      <c r="M2189" s="12"/>
      <c r="N2189" s="12" t="s">
        <v>5405</v>
      </c>
      <c r="O2189" s="23">
        <v>2000</v>
      </c>
      <c r="P2189" s="23">
        <v>0</v>
      </c>
      <c r="Q2189" s="23">
        <v>0</v>
      </c>
      <c r="R2189" s="24">
        <v>0</v>
      </c>
      <c r="S2189" s="25">
        <v>384</v>
      </c>
      <c r="U2189" s="22" t="str">
        <f>IFERROR(VLOOKUP(B2189,[1]Planilha1!$A$1:$B$34,2,FALSE),"Liberado")</f>
        <v>Liberado</v>
      </c>
    </row>
    <row r="2190" spans="1:21" s="21" customFormat="1" ht="20.100000000000001" customHeight="1" x14ac:dyDescent="0.2">
      <c r="A2190" s="12" t="s">
        <v>58</v>
      </c>
      <c r="B2190" s="18" t="s">
        <v>242</v>
      </c>
      <c r="C2190" s="12" t="s">
        <v>427</v>
      </c>
      <c r="D2190" s="12" t="s">
        <v>1445</v>
      </c>
      <c r="E2190" s="19" t="s">
        <v>5</v>
      </c>
      <c r="F2190" s="19" t="s">
        <v>2519</v>
      </c>
      <c r="G2190" s="19" t="s">
        <v>5464</v>
      </c>
      <c r="H2190" s="12" t="s">
        <v>2720</v>
      </c>
      <c r="I2190" s="20">
        <v>10000</v>
      </c>
      <c r="J2190" s="12" t="s">
        <v>2264</v>
      </c>
      <c r="K2190" s="12" t="s">
        <v>5439</v>
      </c>
      <c r="L2190" s="12" t="s">
        <v>8057</v>
      </c>
      <c r="M2190" s="12"/>
      <c r="N2190" s="12" t="s">
        <v>4890</v>
      </c>
      <c r="O2190" s="23">
        <v>0</v>
      </c>
      <c r="P2190" s="23">
        <v>0</v>
      </c>
      <c r="Q2190" s="23">
        <v>0</v>
      </c>
      <c r="R2190" s="24">
        <v>0</v>
      </c>
      <c r="S2190" s="25">
        <v>704</v>
      </c>
      <c r="U2190" s="22" t="str">
        <f>IFERROR(VLOOKUP(B2190,[1]Planilha1!$A$1:$B$34,2,FALSE),"Liberado")</f>
        <v>Liberado</v>
      </c>
    </row>
    <row r="2191" spans="1:21" s="21" customFormat="1" ht="20.100000000000001" customHeight="1" x14ac:dyDescent="0.2">
      <c r="A2191" s="12" t="s">
        <v>58</v>
      </c>
      <c r="B2191" s="18" t="s">
        <v>242</v>
      </c>
      <c r="C2191" s="12" t="s">
        <v>427</v>
      </c>
      <c r="D2191" s="12" t="s">
        <v>1418</v>
      </c>
      <c r="E2191" s="19" t="s">
        <v>5</v>
      </c>
      <c r="F2191" s="19" t="s">
        <v>2519</v>
      </c>
      <c r="G2191" s="19" t="s">
        <v>5465</v>
      </c>
      <c r="H2191" s="12" t="s">
        <v>2720</v>
      </c>
      <c r="I2191" s="20">
        <v>1000</v>
      </c>
      <c r="J2191" s="12" t="s">
        <v>2264</v>
      </c>
      <c r="K2191" s="12" t="s">
        <v>2728</v>
      </c>
      <c r="L2191" s="12" t="s">
        <v>2334</v>
      </c>
      <c r="M2191" s="12"/>
      <c r="N2191" s="12" t="s">
        <v>10070</v>
      </c>
      <c r="O2191" s="23">
        <v>1000</v>
      </c>
      <c r="P2191" s="23">
        <v>0</v>
      </c>
      <c r="Q2191" s="23">
        <v>0</v>
      </c>
      <c r="R2191" s="24">
        <v>0</v>
      </c>
      <c r="S2191" s="25">
        <v>320</v>
      </c>
      <c r="U2191" s="22" t="str">
        <f>IFERROR(VLOOKUP(B2191,[1]Planilha1!$A$1:$B$34,2,FALSE),"Liberado")</f>
        <v>Liberado</v>
      </c>
    </row>
    <row r="2192" spans="1:21" s="21" customFormat="1" ht="20.100000000000001" customHeight="1" x14ac:dyDescent="0.2">
      <c r="A2192" s="12" t="s">
        <v>58</v>
      </c>
      <c r="B2192" s="18" t="s">
        <v>242</v>
      </c>
      <c r="C2192" s="12" t="s">
        <v>427</v>
      </c>
      <c r="D2192" s="12" t="s">
        <v>1446</v>
      </c>
      <c r="E2192" s="19" t="s">
        <v>5</v>
      </c>
      <c r="F2192" s="19" t="s">
        <v>2273</v>
      </c>
      <c r="G2192" s="19" t="s">
        <v>5466</v>
      </c>
      <c r="H2192" s="12" t="s">
        <v>2720</v>
      </c>
      <c r="I2192" s="20">
        <v>8800</v>
      </c>
      <c r="J2192" s="12" t="s">
        <v>2264</v>
      </c>
      <c r="K2192" s="12" t="s">
        <v>5467</v>
      </c>
      <c r="L2192" s="12" t="s">
        <v>2879</v>
      </c>
      <c r="M2192" s="12"/>
      <c r="N2192" s="12" t="s">
        <v>10071</v>
      </c>
      <c r="O2192" s="23">
        <v>0</v>
      </c>
      <c r="P2192" s="23">
        <v>0</v>
      </c>
      <c r="Q2192" s="23">
        <v>0</v>
      </c>
      <c r="R2192" s="24">
        <v>0</v>
      </c>
      <c r="S2192" s="25">
        <v>352</v>
      </c>
      <c r="U2192" s="22" t="str">
        <f>IFERROR(VLOOKUP(B2192,[1]Planilha1!$A$1:$B$34,2,FALSE),"Liberado")</f>
        <v>Liberado</v>
      </c>
    </row>
    <row r="2193" spans="1:21" s="21" customFormat="1" ht="20.100000000000001" customHeight="1" x14ac:dyDescent="0.2">
      <c r="A2193" s="12" t="s">
        <v>58</v>
      </c>
      <c r="B2193" s="18" t="s">
        <v>242</v>
      </c>
      <c r="C2193" s="12" t="s">
        <v>427</v>
      </c>
      <c r="D2193" s="12" t="s">
        <v>1447</v>
      </c>
      <c r="E2193" s="19" t="s">
        <v>5</v>
      </c>
      <c r="F2193" s="19" t="s">
        <v>2273</v>
      </c>
      <c r="G2193" s="19" t="s">
        <v>5468</v>
      </c>
      <c r="H2193" s="12" t="s">
        <v>3020</v>
      </c>
      <c r="I2193" s="20">
        <v>30000</v>
      </c>
      <c r="J2193" s="12" t="s">
        <v>2264</v>
      </c>
      <c r="K2193" s="12" t="s">
        <v>5469</v>
      </c>
      <c r="L2193" s="12" t="s">
        <v>8490</v>
      </c>
      <c r="M2193" s="12"/>
      <c r="N2193" s="12" t="s">
        <v>2438</v>
      </c>
      <c r="O2193" s="23">
        <v>0</v>
      </c>
      <c r="P2193" s="23">
        <v>0</v>
      </c>
      <c r="Q2193" s="23">
        <v>0</v>
      </c>
      <c r="R2193" s="24">
        <v>0</v>
      </c>
      <c r="S2193" s="25">
        <v>440</v>
      </c>
      <c r="U2193" s="22" t="str">
        <f>IFERROR(VLOOKUP(B2193,[1]Planilha1!$A$1:$B$34,2,FALSE),"Liberado")</f>
        <v>Liberado</v>
      </c>
    </row>
    <row r="2194" spans="1:21" s="21" customFormat="1" ht="20.100000000000001" customHeight="1" x14ac:dyDescent="0.2">
      <c r="A2194" s="12" t="s">
        <v>58</v>
      </c>
      <c r="B2194" s="18" t="s">
        <v>242</v>
      </c>
      <c r="C2194" s="12" t="s">
        <v>427</v>
      </c>
      <c r="D2194" s="12" t="s">
        <v>1448</v>
      </c>
      <c r="E2194" s="19" t="s">
        <v>5</v>
      </c>
      <c r="F2194" s="19" t="s">
        <v>2519</v>
      </c>
      <c r="G2194" s="19" t="s">
        <v>5470</v>
      </c>
      <c r="H2194" s="12" t="s">
        <v>2720</v>
      </c>
      <c r="I2194" s="20">
        <v>10000</v>
      </c>
      <c r="J2194" s="12" t="s">
        <v>2264</v>
      </c>
      <c r="K2194" s="12" t="s">
        <v>2728</v>
      </c>
      <c r="L2194" s="12" t="s">
        <v>2296</v>
      </c>
      <c r="M2194" s="12"/>
      <c r="N2194" s="12" t="s">
        <v>4890</v>
      </c>
      <c r="O2194" s="23">
        <v>0</v>
      </c>
      <c r="P2194" s="23">
        <v>0</v>
      </c>
      <c r="Q2194" s="23">
        <v>0</v>
      </c>
      <c r="R2194" s="24">
        <v>0</v>
      </c>
      <c r="S2194" s="25">
        <v>288</v>
      </c>
      <c r="U2194" s="22" t="str">
        <f>IFERROR(VLOOKUP(B2194,[1]Planilha1!$A$1:$B$34,2,FALSE),"Liberado")</f>
        <v>Liberado</v>
      </c>
    </row>
    <row r="2195" spans="1:21" s="21" customFormat="1" ht="20.100000000000001" customHeight="1" x14ac:dyDescent="0.2">
      <c r="A2195" s="12" t="s">
        <v>58</v>
      </c>
      <c r="B2195" s="18" t="s">
        <v>242</v>
      </c>
      <c r="C2195" s="12" t="s">
        <v>427</v>
      </c>
      <c r="D2195" s="12" t="s">
        <v>10072</v>
      </c>
      <c r="E2195" s="19" t="s">
        <v>5</v>
      </c>
      <c r="F2195" s="19" t="s">
        <v>2519</v>
      </c>
      <c r="G2195" s="19" t="s">
        <v>10073</v>
      </c>
      <c r="H2195" s="12" t="s">
        <v>2720</v>
      </c>
      <c r="I2195" s="20">
        <v>5016</v>
      </c>
      <c r="J2195" s="12" t="s">
        <v>2264</v>
      </c>
      <c r="K2195" s="12" t="s">
        <v>3216</v>
      </c>
      <c r="L2195" s="12" t="s">
        <v>2296</v>
      </c>
      <c r="M2195" s="12"/>
      <c r="N2195" s="12" t="s">
        <v>3216</v>
      </c>
      <c r="O2195" s="23">
        <v>0</v>
      </c>
      <c r="P2195" s="23">
        <v>5000</v>
      </c>
      <c r="Q2195" s="23">
        <v>0</v>
      </c>
      <c r="R2195" s="24">
        <v>0</v>
      </c>
      <c r="S2195" s="25">
        <v>224</v>
      </c>
      <c r="U2195" s="22" t="str">
        <f>IFERROR(VLOOKUP(B2195,[1]Planilha1!$A$1:$B$34,2,FALSE),"Liberado")</f>
        <v>Liberado</v>
      </c>
    </row>
    <row r="2196" spans="1:21" s="21" customFormat="1" ht="20.100000000000001" customHeight="1" x14ac:dyDescent="0.2">
      <c r="A2196" s="12" t="s">
        <v>58</v>
      </c>
      <c r="B2196" s="18" t="s">
        <v>242</v>
      </c>
      <c r="C2196" s="12" t="s">
        <v>427</v>
      </c>
      <c r="D2196" s="12" t="s">
        <v>1420</v>
      </c>
      <c r="E2196" s="19" t="s">
        <v>5</v>
      </c>
      <c r="F2196" s="19" t="s">
        <v>2519</v>
      </c>
      <c r="G2196" s="19" t="s">
        <v>10074</v>
      </c>
      <c r="H2196" s="12" t="s">
        <v>2720</v>
      </c>
      <c r="I2196" s="20">
        <v>5000</v>
      </c>
      <c r="J2196" s="12" t="s">
        <v>2264</v>
      </c>
      <c r="K2196" s="12" t="s">
        <v>3216</v>
      </c>
      <c r="L2196" s="12" t="s">
        <v>2249</v>
      </c>
      <c r="M2196" s="12"/>
      <c r="N2196" s="12" t="s">
        <v>3216</v>
      </c>
      <c r="O2196" s="23">
        <v>0</v>
      </c>
      <c r="P2196" s="23">
        <v>5000</v>
      </c>
      <c r="Q2196" s="23">
        <v>0</v>
      </c>
      <c r="R2196" s="24">
        <v>0</v>
      </c>
      <c r="S2196" s="25">
        <v>224</v>
      </c>
      <c r="U2196" s="22" t="str">
        <f>IFERROR(VLOOKUP(B2196,[1]Planilha1!$A$1:$B$34,2,FALSE),"Liberado")</f>
        <v>Liberado</v>
      </c>
    </row>
    <row r="2197" spans="1:21" s="21" customFormat="1" ht="20.100000000000001" customHeight="1" x14ac:dyDescent="0.2">
      <c r="A2197" s="12" t="s">
        <v>58</v>
      </c>
      <c r="B2197" s="18" t="s">
        <v>242</v>
      </c>
      <c r="C2197" s="12" t="s">
        <v>427</v>
      </c>
      <c r="D2197" s="12" t="s">
        <v>1420</v>
      </c>
      <c r="E2197" s="19" t="s">
        <v>5</v>
      </c>
      <c r="F2197" s="19" t="s">
        <v>2273</v>
      </c>
      <c r="G2197" s="19" t="s">
        <v>10075</v>
      </c>
      <c r="H2197" s="12" t="s">
        <v>2720</v>
      </c>
      <c r="I2197" s="20">
        <v>5000</v>
      </c>
      <c r="J2197" s="12" t="s">
        <v>2264</v>
      </c>
      <c r="K2197" s="12" t="s">
        <v>2740</v>
      </c>
      <c r="L2197" s="12" t="s">
        <v>2288</v>
      </c>
      <c r="M2197" s="12" t="s">
        <v>10076</v>
      </c>
      <c r="N2197" s="12" t="s">
        <v>2438</v>
      </c>
      <c r="O2197" s="23">
        <v>0</v>
      </c>
      <c r="P2197" s="23">
        <v>2000</v>
      </c>
      <c r="Q2197" s="23">
        <v>0</v>
      </c>
      <c r="R2197" s="24">
        <v>0</v>
      </c>
      <c r="S2197" s="25">
        <v>64</v>
      </c>
      <c r="U2197" s="22" t="str">
        <f>IFERROR(VLOOKUP(B2197,[1]Planilha1!$A$1:$B$34,2,FALSE),"Liberado")</f>
        <v>Liberado</v>
      </c>
    </row>
    <row r="2198" spans="1:21" s="21" customFormat="1" ht="20.100000000000001" customHeight="1" x14ac:dyDescent="0.2">
      <c r="A2198" s="12" t="s">
        <v>58</v>
      </c>
      <c r="B2198" s="18" t="s">
        <v>242</v>
      </c>
      <c r="C2198" s="12" t="s">
        <v>427</v>
      </c>
      <c r="D2198" s="12" t="s">
        <v>1449</v>
      </c>
      <c r="E2198" s="19" t="s">
        <v>5</v>
      </c>
      <c r="F2198" s="19" t="s">
        <v>2519</v>
      </c>
      <c r="G2198" s="19" t="s">
        <v>10077</v>
      </c>
      <c r="H2198" s="12" t="s">
        <v>2720</v>
      </c>
      <c r="I2198" s="20">
        <v>5000</v>
      </c>
      <c r="J2198" s="12" t="s">
        <v>2264</v>
      </c>
      <c r="K2198" s="12" t="s">
        <v>3216</v>
      </c>
      <c r="L2198" s="12" t="s">
        <v>7875</v>
      </c>
      <c r="M2198" s="12"/>
      <c r="N2198" s="12" t="s">
        <v>3216</v>
      </c>
      <c r="O2198" s="23">
        <v>0</v>
      </c>
      <c r="P2198" s="23">
        <v>0</v>
      </c>
      <c r="Q2198" s="23">
        <v>0</v>
      </c>
      <c r="R2198" s="24">
        <v>0</v>
      </c>
      <c r="S2198" s="25">
        <v>160</v>
      </c>
      <c r="U2198" s="22" t="str">
        <f>IFERROR(VLOOKUP(B2198,[1]Planilha1!$A$1:$B$34,2,FALSE),"Liberado")</f>
        <v>Liberado</v>
      </c>
    </row>
    <row r="2199" spans="1:21" s="21" customFormat="1" ht="20.100000000000001" customHeight="1" x14ac:dyDescent="0.2">
      <c r="A2199" s="12" t="s">
        <v>58</v>
      </c>
      <c r="B2199" s="18" t="s">
        <v>242</v>
      </c>
      <c r="C2199" s="12" t="s">
        <v>427</v>
      </c>
      <c r="D2199" s="12" t="s">
        <v>1449</v>
      </c>
      <c r="E2199" s="19" t="s">
        <v>5</v>
      </c>
      <c r="F2199" s="19" t="s">
        <v>2519</v>
      </c>
      <c r="G2199" s="19" t="s">
        <v>5471</v>
      </c>
      <c r="H2199" s="12" t="s">
        <v>2720</v>
      </c>
      <c r="I2199" s="20">
        <v>10000</v>
      </c>
      <c r="J2199" s="12" t="s">
        <v>2264</v>
      </c>
      <c r="K2199" s="12" t="s">
        <v>2728</v>
      </c>
      <c r="L2199" s="12" t="s">
        <v>2296</v>
      </c>
      <c r="M2199" s="12"/>
      <c r="N2199" s="12" t="s">
        <v>5405</v>
      </c>
      <c r="O2199" s="23">
        <v>1000</v>
      </c>
      <c r="P2199" s="23">
        <v>0</v>
      </c>
      <c r="Q2199" s="23">
        <v>0</v>
      </c>
      <c r="R2199" s="24">
        <v>0</v>
      </c>
      <c r="S2199" s="25">
        <v>288</v>
      </c>
      <c r="U2199" s="22" t="str">
        <f>IFERROR(VLOOKUP(B2199,[1]Planilha1!$A$1:$B$34,2,FALSE),"Liberado")</f>
        <v>Liberado</v>
      </c>
    </row>
    <row r="2200" spans="1:21" s="21" customFormat="1" ht="20.100000000000001" customHeight="1" x14ac:dyDescent="0.2">
      <c r="A2200" s="12" t="s">
        <v>58</v>
      </c>
      <c r="B2200" s="18" t="s">
        <v>242</v>
      </c>
      <c r="C2200" s="12" t="s">
        <v>427</v>
      </c>
      <c r="D2200" s="12" t="s">
        <v>1450</v>
      </c>
      <c r="E2200" s="19" t="s">
        <v>5</v>
      </c>
      <c r="F2200" s="19" t="s">
        <v>2519</v>
      </c>
      <c r="G2200" s="19" t="s">
        <v>5472</v>
      </c>
      <c r="H2200" s="12" t="s">
        <v>2720</v>
      </c>
      <c r="I2200" s="20">
        <v>10000</v>
      </c>
      <c r="J2200" s="12" t="s">
        <v>2264</v>
      </c>
      <c r="K2200" s="12" t="s">
        <v>2728</v>
      </c>
      <c r="L2200" s="12" t="s">
        <v>2879</v>
      </c>
      <c r="M2200" s="12"/>
      <c r="N2200" s="12" t="s">
        <v>4890</v>
      </c>
      <c r="O2200" s="23">
        <v>0</v>
      </c>
      <c r="P2200" s="23">
        <v>0</v>
      </c>
      <c r="Q2200" s="23">
        <v>0</v>
      </c>
      <c r="R2200" s="24">
        <v>0</v>
      </c>
      <c r="S2200" s="25">
        <v>288</v>
      </c>
      <c r="U2200" s="22" t="str">
        <f>IFERROR(VLOOKUP(B2200,[1]Planilha1!$A$1:$B$34,2,FALSE),"Liberado")</f>
        <v>Liberado</v>
      </c>
    </row>
    <row r="2201" spans="1:21" s="21" customFormat="1" ht="20.100000000000001" customHeight="1" x14ac:dyDescent="0.2">
      <c r="A2201" s="12" t="s">
        <v>58</v>
      </c>
      <c r="B2201" s="18" t="s">
        <v>242</v>
      </c>
      <c r="C2201" s="12" t="s">
        <v>427</v>
      </c>
      <c r="D2201" s="12" t="s">
        <v>1451</v>
      </c>
      <c r="E2201" s="19" t="s">
        <v>5</v>
      </c>
      <c r="F2201" s="19" t="s">
        <v>2519</v>
      </c>
      <c r="G2201" s="19" t="s">
        <v>5473</v>
      </c>
      <c r="H2201" s="12" t="s">
        <v>2720</v>
      </c>
      <c r="I2201" s="20">
        <v>5000</v>
      </c>
      <c r="J2201" s="12" t="s">
        <v>2264</v>
      </c>
      <c r="K2201" s="12" t="s">
        <v>2728</v>
      </c>
      <c r="L2201" s="12" t="s">
        <v>4261</v>
      </c>
      <c r="M2201" s="12"/>
      <c r="N2201" s="12" t="s">
        <v>5405</v>
      </c>
      <c r="O2201" s="23">
        <v>1000</v>
      </c>
      <c r="P2201" s="23">
        <v>0</v>
      </c>
      <c r="Q2201" s="23">
        <v>0</v>
      </c>
      <c r="R2201" s="24">
        <v>0</v>
      </c>
      <c r="S2201" s="25">
        <v>288</v>
      </c>
      <c r="U2201" s="22" t="str">
        <f>IFERROR(VLOOKUP(B2201,[1]Planilha1!$A$1:$B$34,2,FALSE),"Liberado")</f>
        <v>Liberado</v>
      </c>
    </row>
    <row r="2202" spans="1:21" s="21" customFormat="1" ht="20.100000000000001" customHeight="1" x14ac:dyDescent="0.2">
      <c r="A2202" s="12" t="s">
        <v>58</v>
      </c>
      <c r="B2202" s="18" t="s">
        <v>242</v>
      </c>
      <c r="C2202" s="12" t="s">
        <v>427</v>
      </c>
      <c r="D2202" s="12" t="s">
        <v>1452</v>
      </c>
      <c r="E2202" s="19" t="s">
        <v>5</v>
      </c>
      <c r="F2202" s="19" t="s">
        <v>2244</v>
      </c>
      <c r="G2202" s="19" t="s">
        <v>5474</v>
      </c>
      <c r="H2202" s="12" t="s">
        <v>2720</v>
      </c>
      <c r="I2202" s="20">
        <v>10000</v>
      </c>
      <c r="J2202" s="12" t="s">
        <v>2264</v>
      </c>
      <c r="K2202" s="12" t="s">
        <v>2446</v>
      </c>
      <c r="L2202" s="12" t="s">
        <v>8669</v>
      </c>
      <c r="M2202" s="12"/>
      <c r="N2202" s="12" t="s">
        <v>4890</v>
      </c>
      <c r="O2202" s="23">
        <v>0</v>
      </c>
      <c r="P2202" s="23">
        <v>0</v>
      </c>
      <c r="Q2202" s="23">
        <v>0</v>
      </c>
      <c r="R2202" s="24">
        <v>0</v>
      </c>
      <c r="S2202" s="25">
        <v>256</v>
      </c>
      <c r="U2202" s="22" t="str">
        <f>IFERROR(VLOOKUP(B2202,[1]Planilha1!$A$1:$B$34,2,FALSE),"Liberado")</f>
        <v>Liberado</v>
      </c>
    </row>
    <row r="2203" spans="1:21" s="21" customFormat="1" ht="20.100000000000001" customHeight="1" x14ac:dyDescent="0.2">
      <c r="A2203" s="12" t="s">
        <v>58</v>
      </c>
      <c r="B2203" s="18" t="s">
        <v>242</v>
      </c>
      <c r="C2203" s="12" t="s">
        <v>427</v>
      </c>
      <c r="D2203" s="12" t="s">
        <v>10078</v>
      </c>
      <c r="E2203" s="19" t="s">
        <v>5</v>
      </c>
      <c r="F2203" s="19" t="s">
        <v>2273</v>
      </c>
      <c r="G2203" s="19" t="s">
        <v>10079</v>
      </c>
      <c r="H2203" s="12" t="s">
        <v>2720</v>
      </c>
      <c r="I2203" s="20">
        <v>10000</v>
      </c>
      <c r="J2203" s="12" t="s">
        <v>2264</v>
      </c>
      <c r="K2203" s="12" t="s">
        <v>10080</v>
      </c>
      <c r="L2203" s="12" t="s">
        <v>8183</v>
      </c>
      <c r="M2203" s="12"/>
      <c r="N2203" s="12" t="s">
        <v>9455</v>
      </c>
      <c r="O2203" s="23">
        <v>1000</v>
      </c>
      <c r="P2203" s="23">
        <v>0</v>
      </c>
      <c r="Q2203" s="23">
        <v>0</v>
      </c>
      <c r="R2203" s="24">
        <v>0</v>
      </c>
      <c r="S2203" s="25">
        <v>256</v>
      </c>
      <c r="U2203" s="22" t="str">
        <f>IFERROR(VLOOKUP(B2203,[1]Planilha1!$A$1:$B$34,2,FALSE),"Liberado")</f>
        <v>Liberado</v>
      </c>
    </row>
    <row r="2204" spans="1:21" s="21" customFormat="1" ht="20.100000000000001" customHeight="1" x14ac:dyDescent="0.2">
      <c r="A2204" s="12" t="s">
        <v>58</v>
      </c>
      <c r="B2204" s="18" t="s">
        <v>242</v>
      </c>
      <c r="C2204" s="12" t="s">
        <v>427</v>
      </c>
      <c r="D2204" s="12" t="s">
        <v>1429</v>
      </c>
      <c r="E2204" s="19" t="s">
        <v>5</v>
      </c>
      <c r="F2204" s="19" t="s">
        <v>2273</v>
      </c>
      <c r="G2204" s="19" t="s">
        <v>5475</v>
      </c>
      <c r="H2204" s="12" t="s">
        <v>2720</v>
      </c>
      <c r="I2204" s="20">
        <v>10000</v>
      </c>
      <c r="J2204" s="12" t="s">
        <v>2264</v>
      </c>
      <c r="K2204" s="12" t="s">
        <v>5439</v>
      </c>
      <c r="L2204" s="12" t="s">
        <v>2288</v>
      </c>
      <c r="M2204" s="12"/>
      <c r="N2204" s="12" t="s">
        <v>2595</v>
      </c>
      <c r="O2204" s="23">
        <v>0</v>
      </c>
      <c r="P2204" s="23">
        <v>2000</v>
      </c>
      <c r="Q2204" s="23">
        <v>0</v>
      </c>
      <c r="R2204" s="24">
        <v>0</v>
      </c>
      <c r="S2204" s="25">
        <v>256</v>
      </c>
      <c r="U2204" s="22" t="str">
        <f>IFERROR(VLOOKUP(B2204,[1]Planilha1!$A$1:$B$34,2,FALSE),"Liberado")</f>
        <v>Liberado</v>
      </c>
    </row>
    <row r="2205" spans="1:21" s="21" customFormat="1" ht="20.100000000000001" customHeight="1" x14ac:dyDescent="0.2">
      <c r="A2205" s="12" t="s">
        <v>58</v>
      </c>
      <c r="B2205" s="18" t="s">
        <v>242</v>
      </c>
      <c r="C2205" s="12" t="s">
        <v>427</v>
      </c>
      <c r="D2205" s="12" t="s">
        <v>1453</v>
      </c>
      <c r="E2205" s="19" t="s">
        <v>5</v>
      </c>
      <c r="F2205" s="19" t="s">
        <v>2519</v>
      </c>
      <c r="G2205" s="19" t="s">
        <v>5476</v>
      </c>
      <c r="H2205" s="12" t="s">
        <v>2720</v>
      </c>
      <c r="I2205" s="20">
        <v>15760</v>
      </c>
      <c r="J2205" s="12" t="s">
        <v>2264</v>
      </c>
      <c r="K2205" s="12" t="s">
        <v>2728</v>
      </c>
      <c r="L2205" s="12" t="s">
        <v>8183</v>
      </c>
      <c r="M2205" s="12"/>
      <c r="N2205" s="12" t="s">
        <v>2342</v>
      </c>
      <c r="O2205" s="23">
        <v>1000</v>
      </c>
      <c r="P2205" s="23">
        <v>0</v>
      </c>
      <c r="Q2205" s="23">
        <v>0</v>
      </c>
      <c r="R2205" s="24">
        <v>0</v>
      </c>
      <c r="S2205" s="25">
        <v>256</v>
      </c>
      <c r="U2205" s="22" t="str">
        <f>IFERROR(VLOOKUP(B2205,[1]Planilha1!$A$1:$B$34,2,FALSE),"Liberado")</f>
        <v>Liberado</v>
      </c>
    </row>
    <row r="2206" spans="1:21" s="21" customFormat="1" ht="20.100000000000001" customHeight="1" x14ac:dyDescent="0.2">
      <c r="A2206" s="12" t="s">
        <v>58</v>
      </c>
      <c r="B2206" s="18" t="s">
        <v>242</v>
      </c>
      <c r="C2206" s="12" t="s">
        <v>427</v>
      </c>
      <c r="D2206" s="12" t="s">
        <v>10081</v>
      </c>
      <c r="E2206" s="19" t="s">
        <v>5</v>
      </c>
      <c r="F2206" s="19" t="s">
        <v>2519</v>
      </c>
      <c r="G2206" s="19" t="s">
        <v>10082</v>
      </c>
      <c r="H2206" s="12" t="s">
        <v>2720</v>
      </c>
      <c r="I2206" s="20">
        <v>9000</v>
      </c>
      <c r="J2206" s="12" t="s">
        <v>2264</v>
      </c>
      <c r="K2206" s="12" t="s">
        <v>3216</v>
      </c>
      <c r="L2206" s="12" t="s">
        <v>2296</v>
      </c>
      <c r="M2206" s="12"/>
      <c r="N2206" s="12" t="s">
        <v>3216</v>
      </c>
      <c r="O2206" s="23">
        <v>0</v>
      </c>
      <c r="P2206" s="23">
        <v>0</v>
      </c>
      <c r="Q2206" s="23">
        <v>0</v>
      </c>
      <c r="R2206" s="24">
        <v>0</v>
      </c>
      <c r="S2206" s="25">
        <v>256</v>
      </c>
      <c r="U2206" s="22" t="str">
        <f>IFERROR(VLOOKUP(B2206,[1]Planilha1!$A$1:$B$34,2,FALSE),"Liberado")</f>
        <v>Liberado</v>
      </c>
    </row>
    <row r="2207" spans="1:21" s="21" customFormat="1" ht="20.100000000000001" customHeight="1" x14ac:dyDescent="0.2">
      <c r="A2207" s="12" t="s">
        <v>58</v>
      </c>
      <c r="B2207" s="18" t="s">
        <v>242</v>
      </c>
      <c r="C2207" s="12" t="s">
        <v>427</v>
      </c>
      <c r="D2207" s="12" t="s">
        <v>1447</v>
      </c>
      <c r="E2207" s="19" t="s">
        <v>5</v>
      </c>
      <c r="F2207" s="19" t="s">
        <v>2273</v>
      </c>
      <c r="G2207" s="19" t="s">
        <v>10083</v>
      </c>
      <c r="H2207" s="12" t="s">
        <v>2720</v>
      </c>
      <c r="I2207" s="20">
        <v>10000</v>
      </c>
      <c r="J2207" s="12" t="s">
        <v>2264</v>
      </c>
      <c r="K2207" s="12" t="s">
        <v>2446</v>
      </c>
      <c r="L2207" s="12" t="s">
        <v>2677</v>
      </c>
      <c r="M2207" s="12"/>
      <c r="N2207" s="12" t="s">
        <v>4890</v>
      </c>
      <c r="O2207" s="23">
        <v>0</v>
      </c>
      <c r="P2207" s="23">
        <v>0</v>
      </c>
      <c r="Q2207" s="23">
        <v>0</v>
      </c>
      <c r="R2207" s="24">
        <v>0</v>
      </c>
      <c r="S2207" s="25">
        <v>256</v>
      </c>
      <c r="U2207" s="22" t="str">
        <f>IFERROR(VLOOKUP(B2207,[1]Planilha1!$A$1:$B$34,2,FALSE),"Liberado")</f>
        <v>Liberado</v>
      </c>
    </row>
    <row r="2208" spans="1:21" s="21" customFormat="1" ht="20.100000000000001" customHeight="1" x14ac:dyDescent="0.2">
      <c r="A2208" s="12" t="s">
        <v>58</v>
      </c>
      <c r="B2208" s="18" t="s">
        <v>242</v>
      </c>
      <c r="C2208" s="12" t="s">
        <v>427</v>
      </c>
      <c r="D2208" s="12" t="s">
        <v>10084</v>
      </c>
      <c r="E2208" s="19" t="s">
        <v>5</v>
      </c>
      <c r="F2208" s="19" t="s">
        <v>2519</v>
      </c>
      <c r="G2208" s="19" t="s">
        <v>10085</v>
      </c>
      <c r="H2208" s="12" t="s">
        <v>2720</v>
      </c>
      <c r="I2208" s="20">
        <v>937</v>
      </c>
      <c r="J2208" s="12" t="s">
        <v>2264</v>
      </c>
      <c r="K2208" s="12" t="s">
        <v>10080</v>
      </c>
      <c r="L2208" s="12" t="s">
        <v>8183</v>
      </c>
      <c r="M2208" s="12"/>
      <c r="N2208" s="12" t="s">
        <v>9455</v>
      </c>
      <c r="O2208" s="23">
        <v>1000</v>
      </c>
      <c r="P2208" s="23">
        <v>0</v>
      </c>
      <c r="Q2208" s="23">
        <v>0</v>
      </c>
      <c r="R2208" s="24">
        <v>0</v>
      </c>
      <c r="S2208" s="25">
        <v>256</v>
      </c>
      <c r="U2208" s="22" t="str">
        <f>IFERROR(VLOOKUP(B2208,[1]Planilha1!$A$1:$B$34,2,FALSE),"Liberado")</f>
        <v>Liberado</v>
      </c>
    </row>
    <row r="2209" spans="1:21" s="21" customFormat="1" ht="20.100000000000001" customHeight="1" x14ac:dyDescent="0.2">
      <c r="A2209" s="12" t="s">
        <v>58</v>
      </c>
      <c r="B2209" s="18" t="s">
        <v>242</v>
      </c>
      <c r="C2209" s="12" t="s">
        <v>427</v>
      </c>
      <c r="D2209" s="12" t="s">
        <v>7824</v>
      </c>
      <c r="E2209" s="19" t="s">
        <v>5</v>
      </c>
      <c r="F2209" s="19" t="s">
        <v>2519</v>
      </c>
      <c r="G2209" s="19" t="s">
        <v>7828</v>
      </c>
      <c r="H2209" s="12" t="s">
        <v>10086</v>
      </c>
      <c r="I2209" s="20">
        <v>0</v>
      </c>
      <c r="J2209" s="12" t="s">
        <v>2264</v>
      </c>
      <c r="K2209" s="12" t="s">
        <v>2465</v>
      </c>
      <c r="L2209" s="12" t="s">
        <v>2249</v>
      </c>
      <c r="M2209" s="12"/>
      <c r="N2209" s="12" t="s">
        <v>10087</v>
      </c>
      <c r="O2209" s="23">
        <v>0</v>
      </c>
      <c r="P2209" s="23">
        <v>0</v>
      </c>
      <c r="Q2209" s="23">
        <v>0</v>
      </c>
      <c r="R2209" s="24">
        <v>0</v>
      </c>
      <c r="S2209" s="25">
        <v>240</v>
      </c>
      <c r="U2209" s="22" t="str">
        <f>IFERROR(VLOOKUP(B2209,[1]Planilha1!$A$1:$B$34,2,FALSE),"Liberado")</f>
        <v>Liberado</v>
      </c>
    </row>
    <row r="2210" spans="1:21" s="21" customFormat="1" ht="20.100000000000001" customHeight="1" x14ac:dyDescent="0.2">
      <c r="A2210" s="12" t="s">
        <v>58</v>
      </c>
      <c r="B2210" s="18" t="s">
        <v>242</v>
      </c>
      <c r="C2210" s="12" t="s">
        <v>427</v>
      </c>
      <c r="D2210" s="12" t="s">
        <v>10088</v>
      </c>
      <c r="E2210" s="19" t="s">
        <v>5</v>
      </c>
      <c r="F2210" s="19" t="s">
        <v>2273</v>
      </c>
      <c r="G2210" s="19" t="s">
        <v>10089</v>
      </c>
      <c r="H2210" s="12" t="s">
        <v>3020</v>
      </c>
      <c r="I2210" s="20">
        <v>16334.22</v>
      </c>
      <c r="J2210" s="12" t="s">
        <v>2264</v>
      </c>
      <c r="K2210" s="12" t="s">
        <v>8236</v>
      </c>
      <c r="L2210" s="12" t="s">
        <v>2546</v>
      </c>
      <c r="M2210" s="12" t="s">
        <v>10090</v>
      </c>
      <c r="N2210" s="12" t="s">
        <v>8237</v>
      </c>
      <c r="O2210" s="23">
        <v>0</v>
      </c>
      <c r="P2210" s="23">
        <v>15000</v>
      </c>
      <c r="Q2210" s="23">
        <v>0</v>
      </c>
      <c r="R2210" s="24">
        <v>0</v>
      </c>
      <c r="S2210" s="25">
        <v>280</v>
      </c>
      <c r="U2210" s="22" t="str">
        <f>IFERROR(VLOOKUP(B2210,[1]Planilha1!$A$1:$B$34,2,FALSE),"Liberado")</f>
        <v>Liberado</v>
      </c>
    </row>
    <row r="2211" spans="1:21" s="21" customFormat="1" ht="20.100000000000001" customHeight="1" x14ac:dyDescent="0.2">
      <c r="A2211" s="12" t="s">
        <v>58</v>
      </c>
      <c r="B2211" s="18" t="s">
        <v>242</v>
      </c>
      <c r="C2211" s="12" t="s">
        <v>427</v>
      </c>
      <c r="D2211" s="12" t="s">
        <v>1231</v>
      </c>
      <c r="E2211" s="19" t="s">
        <v>5</v>
      </c>
      <c r="F2211" s="19" t="s">
        <v>2519</v>
      </c>
      <c r="G2211" s="19" t="s">
        <v>5477</v>
      </c>
      <c r="H2211" s="12" t="s">
        <v>2720</v>
      </c>
      <c r="I2211" s="20">
        <v>10000</v>
      </c>
      <c r="J2211" s="12" t="s">
        <v>2264</v>
      </c>
      <c r="K2211" s="12" t="s">
        <v>2728</v>
      </c>
      <c r="L2211" s="12" t="s">
        <v>3435</v>
      </c>
      <c r="M2211" s="12" t="s">
        <v>10090</v>
      </c>
      <c r="N2211" s="12" t="s">
        <v>2321</v>
      </c>
      <c r="O2211" s="23">
        <v>0</v>
      </c>
      <c r="P2211" s="23">
        <v>2000</v>
      </c>
      <c r="Q2211" s="23">
        <v>0</v>
      </c>
      <c r="R2211" s="24">
        <v>0</v>
      </c>
      <c r="S2211" s="25">
        <v>160</v>
      </c>
      <c r="U2211" s="22" t="str">
        <f>IFERROR(VLOOKUP(B2211,[1]Planilha1!$A$1:$B$34,2,FALSE),"Liberado")</f>
        <v>Liberado</v>
      </c>
    </row>
    <row r="2212" spans="1:21" s="21" customFormat="1" ht="20.100000000000001" customHeight="1" x14ac:dyDescent="0.2">
      <c r="A2212" s="12" t="s">
        <v>58</v>
      </c>
      <c r="B2212" s="18" t="s">
        <v>242</v>
      </c>
      <c r="C2212" s="12" t="s">
        <v>427</v>
      </c>
      <c r="D2212" s="12" t="s">
        <v>10091</v>
      </c>
      <c r="E2212" s="19" t="s">
        <v>5</v>
      </c>
      <c r="F2212" s="19" t="s">
        <v>2519</v>
      </c>
      <c r="G2212" s="19" t="s">
        <v>10092</v>
      </c>
      <c r="H2212" s="12" t="s">
        <v>2720</v>
      </c>
      <c r="I2212" s="20">
        <v>5000</v>
      </c>
      <c r="J2212" s="12" t="s">
        <v>2264</v>
      </c>
      <c r="K2212" s="12" t="s">
        <v>10093</v>
      </c>
      <c r="L2212" s="12" t="s">
        <v>2288</v>
      </c>
      <c r="M2212" s="12" t="s">
        <v>10090</v>
      </c>
      <c r="N2212" s="12" t="s">
        <v>8237</v>
      </c>
      <c r="O2212" s="23">
        <v>0</v>
      </c>
      <c r="P2212" s="23">
        <v>2000</v>
      </c>
      <c r="Q2212" s="23">
        <v>0</v>
      </c>
      <c r="R2212" s="24">
        <v>0</v>
      </c>
      <c r="S2212" s="25">
        <v>160</v>
      </c>
      <c r="U2212" s="22" t="str">
        <f>IFERROR(VLOOKUP(B2212,[1]Planilha1!$A$1:$B$34,2,FALSE),"Liberado")</f>
        <v>Liberado</v>
      </c>
    </row>
    <row r="2213" spans="1:21" s="21" customFormat="1" ht="20.100000000000001" customHeight="1" x14ac:dyDescent="0.2">
      <c r="A2213" s="12" t="s">
        <v>58</v>
      </c>
      <c r="B2213" s="18" t="s">
        <v>242</v>
      </c>
      <c r="C2213" s="12" t="s">
        <v>427</v>
      </c>
      <c r="D2213" s="12" t="s">
        <v>10091</v>
      </c>
      <c r="E2213" s="19" t="s">
        <v>5</v>
      </c>
      <c r="F2213" s="19" t="s">
        <v>2519</v>
      </c>
      <c r="G2213" s="19" t="s">
        <v>10094</v>
      </c>
      <c r="H2213" s="12" t="s">
        <v>2720</v>
      </c>
      <c r="I2213" s="20">
        <v>5000</v>
      </c>
      <c r="J2213" s="12" t="s">
        <v>2264</v>
      </c>
      <c r="K2213" s="12" t="s">
        <v>10093</v>
      </c>
      <c r="L2213" s="12" t="s">
        <v>3435</v>
      </c>
      <c r="M2213" s="12" t="s">
        <v>10090</v>
      </c>
      <c r="N2213" s="12" t="s">
        <v>8237</v>
      </c>
      <c r="O2213" s="23">
        <v>0</v>
      </c>
      <c r="P2213" s="23">
        <v>2000</v>
      </c>
      <c r="Q2213" s="23">
        <v>0</v>
      </c>
      <c r="R2213" s="24">
        <v>0</v>
      </c>
      <c r="S2213" s="25">
        <v>160</v>
      </c>
      <c r="U2213" s="22" t="str">
        <f>IFERROR(VLOOKUP(B2213,[1]Planilha1!$A$1:$B$34,2,FALSE),"Liberado")</f>
        <v>Liberado</v>
      </c>
    </row>
    <row r="2214" spans="1:21" s="21" customFormat="1" ht="20.100000000000001" customHeight="1" x14ac:dyDescent="0.2">
      <c r="A2214" s="12" t="s">
        <v>58</v>
      </c>
      <c r="B2214" s="18" t="s">
        <v>242</v>
      </c>
      <c r="C2214" s="12" t="s">
        <v>427</v>
      </c>
      <c r="D2214" s="12" t="s">
        <v>7824</v>
      </c>
      <c r="E2214" s="19" t="s">
        <v>5</v>
      </c>
      <c r="F2214" s="19" t="s">
        <v>2273</v>
      </c>
      <c r="G2214" s="19" t="s">
        <v>10095</v>
      </c>
      <c r="H2214" s="12" t="s">
        <v>3020</v>
      </c>
      <c r="I2214" s="20">
        <v>10000</v>
      </c>
      <c r="J2214" s="12" t="s">
        <v>2264</v>
      </c>
      <c r="K2214" s="12" t="s">
        <v>4916</v>
      </c>
      <c r="L2214" s="12" t="s">
        <v>7875</v>
      </c>
      <c r="M2214" s="12"/>
      <c r="N2214" s="12" t="s">
        <v>4890</v>
      </c>
      <c r="O2214" s="23">
        <v>0</v>
      </c>
      <c r="P2214" s="23">
        <v>0</v>
      </c>
      <c r="Q2214" s="23">
        <v>0</v>
      </c>
      <c r="R2214" s="24">
        <v>0</v>
      </c>
      <c r="S2214" s="25">
        <v>240</v>
      </c>
      <c r="U2214" s="22" t="str">
        <f>IFERROR(VLOOKUP(B2214,[1]Planilha1!$A$1:$B$34,2,FALSE),"Liberado")</f>
        <v>Liberado</v>
      </c>
    </row>
    <row r="2215" spans="1:21" s="21" customFormat="1" ht="20.100000000000001" customHeight="1" x14ac:dyDescent="0.2">
      <c r="A2215" s="12" t="s">
        <v>58</v>
      </c>
      <c r="B2215" s="18" t="s">
        <v>242</v>
      </c>
      <c r="C2215" s="12" t="s">
        <v>427</v>
      </c>
      <c r="D2215" s="12" t="s">
        <v>10096</v>
      </c>
      <c r="E2215" s="19" t="s">
        <v>5</v>
      </c>
      <c r="F2215" s="19" t="s">
        <v>2519</v>
      </c>
      <c r="G2215" s="19" t="s">
        <v>10097</v>
      </c>
      <c r="H2215" s="12" t="s">
        <v>2720</v>
      </c>
      <c r="I2215" s="20">
        <v>5000</v>
      </c>
      <c r="J2215" s="12" t="s">
        <v>2264</v>
      </c>
      <c r="K2215" s="12" t="s">
        <v>4916</v>
      </c>
      <c r="L2215" s="12" t="s">
        <v>2249</v>
      </c>
      <c r="M2215" s="12"/>
      <c r="N2215" s="12" t="s">
        <v>2321</v>
      </c>
      <c r="O2215" s="23">
        <v>0</v>
      </c>
      <c r="P2215" s="23">
        <v>2000</v>
      </c>
      <c r="Q2215" s="23">
        <v>0</v>
      </c>
      <c r="R2215" s="24">
        <v>0</v>
      </c>
      <c r="S2215" s="25">
        <v>192</v>
      </c>
      <c r="U2215" s="22" t="str">
        <f>IFERROR(VLOOKUP(B2215,[1]Planilha1!$A$1:$B$34,2,FALSE),"Liberado")</f>
        <v>Liberado</v>
      </c>
    </row>
    <row r="2216" spans="1:21" s="21" customFormat="1" ht="20.100000000000001" customHeight="1" x14ac:dyDescent="0.2">
      <c r="A2216" s="12" t="s">
        <v>58</v>
      </c>
      <c r="B2216" s="18" t="s">
        <v>242</v>
      </c>
      <c r="C2216" s="12" t="s">
        <v>427</v>
      </c>
      <c r="D2216" s="12" t="s">
        <v>460</v>
      </c>
      <c r="E2216" s="19" t="s">
        <v>5</v>
      </c>
      <c r="F2216" s="19" t="s">
        <v>2519</v>
      </c>
      <c r="G2216" s="19" t="s">
        <v>10098</v>
      </c>
      <c r="H2216" s="12" t="s">
        <v>2720</v>
      </c>
      <c r="I2216" s="20">
        <v>37480</v>
      </c>
      <c r="J2216" s="12" t="s">
        <v>2264</v>
      </c>
      <c r="K2216" s="12" t="s">
        <v>3216</v>
      </c>
      <c r="L2216" s="12" t="s">
        <v>2827</v>
      </c>
      <c r="M2216" s="12"/>
      <c r="N2216" s="12" t="s">
        <v>3216</v>
      </c>
      <c r="O2216" s="23">
        <v>1000</v>
      </c>
      <c r="P2216" s="23">
        <v>0</v>
      </c>
      <c r="Q2216" s="23">
        <v>0</v>
      </c>
      <c r="R2216" s="24">
        <v>0</v>
      </c>
      <c r="S2216" s="25">
        <v>1212.3399999999999</v>
      </c>
      <c r="U2216" s="22" t="str">
        <f>IFERROR(VLOOKUP(B2216,[1]Planilha1!$A$1:$B$34,2,FALSE),"Liberado")</f>
        <v>Liberado</v>
      </c>
    </row>
    <row r="2217" spans="1:21" s="21" customFormat="1" ht="20.100000000000001" customHeight="1" x14ac:dyDescent="0.2">
      <c r="A2217" s="12" t="s">
        <v>58</v>
      </c>
      <c r="B2217" s="18" t="s">
        <v>242</v>
      </c>
      <c r="C2217" s="12" t="s">
        <v>427</v>
      </c>
      <c r="D2217" s="12" t="s">
        <v>10099</v>
      </c>
      <c r="E2217" s="19" t="s">
        <v>5</v>
      </c>
      <c r="F2217" s="19" t="s">
        <v>2519</v>
      </c>
      <c r="G2217" s="19" t="s">
        <v>10100</v>
      </c>
      <c r="H2217" s="12" t="s">
        <v>2720</v>
      </c>
      <c r="I2217" s="20">
        <v>5000</v>
      </c>
      <c r="J2217" s="12" t="s">
        <v>2264</v>
      </c>
      <c r="K2217" s="12" t="s">
        <v>4916</v>
      </c>
      <c r="L2217" s="12" t="s">
        <v>8183</v>
      </c>
      <c r="M2217" s="12"/>
      <c r="N2217" s="12" t="s">
        <v>2321</v>
      </c>
      <c r="O2217" s="23">
        <v>1000</v>
      </c>
      <c r="P2217" s="23">
        <v>0</v>
      </c>
      <c r="Q2217" s="23">
        <v>0</v>
      </c>
      <c r="R2217" s="24">
        <v>0</v>
      </c>
      <c r="S2217" s="25">
        <v>192</v>
      </c>
      <c r="U2217" s="22" t="str">
        <f>IFERROR(VLOOKUP(B2217,[1]Planilha1!$A$1:$B$34,2,FALSE),"Liberado")</f>
        <v>Liberado</v>
      </c>
    </row>
    <row r="2218" spans="1:21" s="21" customFormat="1" ht="20.100000000000001" customHeight="1" x14ac:dyDescent="0.2">
      <c r="A2218" s="12" t="s">
        <v>58</v>
      </c>
      <c r="B2218" s="18" t="s">
        <v>242</v>
      </c>
      <c r="C2218" s="12" t="s">
        <v>427</v>
      </c>
      <c r="D2218" s="12" t="s">
        <v>10101</v>
      </c>
      <c r="E2218" s="19" t="s">
        <v>5</v>
      </c>
      <c r="F2218" s="19" t="s">
        <v>2273</v>
      </c>
      <c r="G2218" s="19" t="s">
        <v>10102</v>
      </c>
      <c r="H2218" s="12" t="s">
        <v>2720</v>
      </c>
      <c r="I2218" s="20">
        <v>10000</v>
      </c>
      <c r="J2218" s="12" t="s">
        <v>2264</v>
      </c>
      <c r="K2218" s="12" t="s">
        <v>10103</v>
      </c>
      <c r="L2218" s="12" t="s">
        <v>2288</v>
      </c>
      <c r="M2218" s="12" t="s">
        <v>10104</v>
      </c>
      <c r="N2218" s="12" t="s">
        <v>2438</v>
      </c>
      <c r="O2218" s="23">
        <v>0</v>
      </c>
      <c r="P2218" s="23">
        <v>10000</v>
      </c>
      <c r="Q2218" s="23">
        <v>0</v>
      </c>
      <c r="R2218" s="24">
        <v>0</v>
      </c>
      <c r="S2218" s="25">
        <v>96</v>
      </c>
      <c r="U2218" s="22" t="str">
        <f>IFERROR(VLOOKUP(B2218,[1]Planilha1!$A$1:$B$34,2,FALSE),"Liberado")</f>
        <v>Liberado</v>
      </c>
    </row>
    <row r="2219" spans="1:21" s="21" customFormat="1" ht="20.100000000000001" customHeight="1" x14ac:dyDescent="0.2">
      <c r="A2219" s="12" t="s">
        <v>58</v>
      </c>
      <c r="B2219" s="18" t="s">
        <v>242</v>
      </c>
      <c r="C2219" s="12" t="s">
        <v>427</v>
      </c>
      <c r="D2219" s="12" t="s">
        <v>10105</v>
      </c>
      <c r="E2219" s="19" t="s">
        <v>5</v>
      </c>
      <c r="F2219" s="19" t="s">
        <v>10</v>
      </c>
      <c r="G2219" s="19" t="s">
        <v>10106</v>
      </c>
      <c r="H2219" s="12" t="s">
        <v>2720</v>
      </c>
      <c r="I2219" s="20">
        <v>3006.56</v>
      </c>
      <c r="J2219" s="12" t="s">
        <v>2264</v>
      </c>
      <c r="K2219" s="12" t="s">
        <v>10107</v>
      </c>
      <c r="L2219" s="12" t="s">
        <v>2288</v>
      </c>
      <c r="M2219" s="12" t="s">
        <v>8456</v>
      </c>
      <c r="N2219" s="12" t="s">
        <v>2438</v>
      </c>
      <c r="O2219" s="23">
        <v>0</v>
      </c>
      <c r="P2219" s="23">
        <v>8000</v>
      </c>
      <c r="Q2219" s="23">
        <v>0</v>
      </c>
      <c r="R2219" s="24">
        <v>0</v>
      </c>
      <c r="S2219" s="25">
        <v>64</v>
      </c>
      <c r="U2219" s="22" t="str">
        <f>IFERROR(VLOOKUP(B2219,[1]Planilha1!$A$1:$B$34,2,FALSE),"Liberado")</f>
        <v>Liberado</v>
      </c>
    </row>
    <row r="2220" spans="1:21" s="21" customFormat="1" ht="20.100000000000001" customHeight="1" x14ac:dyDescent="0.2">
      <c r="A2220" s="12" t="s">
        <v>58</v>
      </c>
      <c r="B2220" s="18" t="s">
        <v>242</v>
      </c>
      <c r="C2220" s="12" t="s">
        <v>427</v>
      </c>
      <c r="D2220" s="12" t="s">
        <v>8200</v>
      </c>
      <c r="E2220" s="19" t="s">
        <v>5</v>
      </c>
      <c r="F2220" s="19" t="s">
        <v>4670</v>
      </c>
      <c r="G2220" s="19" t="s">
        <v>10108</v>
      </c>
      <c r="H2220" s="12" t="s">
        <v>2720</v>
      </c>
      <c r="I2220" s="20">
        <v>5000</v>
      </c>
      <c r="J2220" s="12" t="s">
        <v>2264</v>
      </c>
      <c r="K2220" s="12" t="s">
        <v>3216</v>
      </c>
      <c r="L2220" s="12" t="s">
        <v>7875</v>
      </c>
      <c r="M2220" s="12"/>
      <c r="N2220" s="12" t="s">
        <v>3216</v>
      </c>
      <c r="O2220" s="23">
        <v>0</v>
      </c>
      <c r="P2220" s="23">
        <v>0</v>
      </c>
      <c r="Q2220" s="23">
        <v>0</v>
      </c>
      <c r="R2220" s="24">
        <v>0</v>
      </c>
      <c r="S2220" s="25">
        <v>0</v>
      </c>
      <c r="U2220" s="22" t="str">
        <f>IFERROR(VLOOKUP(B2220,[1]Planilha1!$A$1:$B$34,2,FALSE),"Liberado")</f>
        <v>Liberado</v>
      </c>
    </row>
    <row r="2221" spans="1:21" s="21" customFormat="1" ht="20.100000000000001" customHeight="1" x14ac:dyDescent="0.2">
      <c r="A2221" s="12" t="s">
        <v>58</v>
      </c>
      <c r="B2221" s="18" t="s">
        <v>242</v>
      </c>
      <c r="C2221" s="12" t="s">
        <v>466</v>
      </c>
      <c r="D2221" s="12" t="s">
        <v>1454</v>
      </c>
      <c r="E2221" s="19" t="s">
        <v>5</v>
      </c>
      <c r="F2221" s="19" t="s">
        <v>2273</v>
      </c>
      <c r="G2221" s="19" t="s">
        <v>5478</v>
      </c>
      <c r="H2221" s="12" t="s">
        <v>2815</v>
      </c>
      <c r="I2221" s="20">
        <v>28960</v>
      </c>
      <c r="J2221" s="12" t="s">
        <v>2264</v>
      </c>
      <c r="K2221" s="12" t="s">
        <v>5479</v>
      </c>
      <c r="L2221" s="12" t="s">
        <v>3329</v>
      </c>
      <c r="M2221" s="12"/>
      <c r="N2221" s="12" t="s">
        <v>2657</v>
      </c>
      <c r="O2221" s="23">
        <v>8154.68</v>
      </c>
      <c r="P2221" s="23">
        <v>0</v>
      </c>
      <c r="Q2221" s="23">
        <v>0</v>
      </c>
      <c r="R2221" s="24">
        <v>8154.68</v>
      </c>
      <c r="S2221" s="25">
        <v>960</v>
      </c>
      <c r="U2221" s="22" t="str">
        <f>IFERROR(VLOOKUP(B2221,[1]Planilha1!$A$1:$B$34,2,FALSE),"Liberado")</f>
        <v>Liberado</v>
      </c>
    </row>
    <row r="2222" spans="1:21" s="21" customFormat="1" ht="20.100000000000001" customHeight="1" x14ac:dyDescent="0.2">
      <c r="A2222" s="12" t="s">
        <v>58</v>
      </c>
      <c r="B2222" s="18" t="s">
        <v>242</v>
      </c>
      <c r="C2222" s="12" t="s">
        <v>466</v>
      </c>
      <c r="D2222" s="12" t="s">
        <v>1455</v>
      </c>
      <c r="E2222" s="19" t="s">
        <v>5</v>
      </c>
      <c r="F2222" s="19" t="s">
        <v>2244</v>
      </c>
      <c r="G2222" s="19" t="s">
        <v>5480</v>
      </c>
      <c r="H2222" s="12" t="s">
        <v>5481</v>
      </c>
      <c r="I2222" s="20">
        <v>650</v>
      </c>
      <c r="J2222" s="12" t="s">
        <v>2264</v>
      </c>
      <c r="K2222" s="12" t="s">
        <v>5482</v>
      </c>
      <c r="L2222" s="12" t="s">
        <v>8057</v>
      </c>
      <c r="M2222" s="12"/>
      <c r="N2222" s="12" t="s">
        <v>2321</v>
      </c>
      <c r="O2222" s="23">
        <v>0</v>
      </c>
      <c r="P2222" s="23">
        <v>10000</v>
      </c>
      <c r="Q2222" s="23">
        <v>0</v>
      </c>
      <c r="R2222" s="24">
        <v>0</v>
      </c>
      <c r="S2222" s="25">
        <v>960</v>
      </c>
      <c r="U2222" s="22" t="str">
        <f>IFERROR(VLOOKUP(B2222,[1]Planilha1!$A$1:$B$34,2,FALSE),"Liberado")</f>
        <v>Liberado</v>
      </c>
    </row>
    <row r="2223" spans="1:21" s="21" customFormat="1" ht="20.100000000000001" customHeight="1" x14ac:dyDescent="0.2">
      <c r="A2223" s="12" t="s">
        <v>58</v>
      </c>
      <c r="B2223" s="18" t="s">
        <v>242</v>
      </c>
      <c r="C2223" s="12" t="s">
        <v>466</v>
      </c>
      <c r="D2223" s="12" t="s">
        <v>1456</v>
      </c>
      <c r="E2223" s="19" t="s">
        <v>5</v>
      </c>
      <c r="F2223" s="19" t="s">
        <v>2273</v>
      </c>
      <c r="G2223" s="19" t="s">
        <v>5483</v>
      </c>
      <c r="H2223" s="12" t="s">
        <v>2815</v>
      </c>
      <c r="I2223" s="20">
        <v>15760</v>
      </c>
      <c r="J2223" s="12" t="s">
        <v>2264</v>
      </c>
      <c r="K2223" s="12" t="s">
        <v>5484</v>
      </c>
      <c r="L2223" s="12" t="s">
        <v>2249</v>
      </c>
      <c r="M2223" s="12"/>
      <c r="N2223" s="12" t="s">
        <v>2321</v>
      </c>
      <c r="O2223" s="23">
        <v>0</v>
      </c>
      <c r="P2223" s="23">
        <v>10000</v>
      </c>
      <c r="Q2223" s="23">
        <v>0</v>
      </c>
      <c r="R2223" s="24">
        <v>0</v>
      </c>
      <c r="S2223" s="25">
        <v>960</v>
      </c>
      <c r="U2223" s="22" t="str">
        <f>IFERROR(VLOOKUP(B2223,[1]Planilha1!$A$1:$B$34,2,FALSE),"Liberado")</f>
        <v>Liberado</v>
      </c>
    </row>
    <row r="2224" spans="1:21" s="21" customFormat="1" ht="20.100000000000001" customHeight="1" x14ac:dyDescent="0.2">
      <c r="A2224" s="12" t="s">
        <v>58</v>
      </c>
      <c r="B2224" s="18" t="s">
        <v>242</v>
      </c>
      <c r="C2224" s="12" t="s">
        <v>466</v>
      </c>
      <c r="D2224" s="12" t="s">
        <v>1457</v>
      </c>
      <c r="E2224" s="19" t="s">
        <v>5</v>
      </c>
      <c r="F2224" s="19" t="s">
        <v>2244</v>
      </c>
      <c r="G2224" s="19" t="s">
        <v>5485</v>
      </c>
      <c r="H2224" s="12" t="s">
        <v>5486</v>
      </c>
      <c r="I2224" s="20">
        <v>30000</v>
      </c>
      <c r="J2224" s="12" t="s">
        <v>2264</v>
      </c>
      <c r="K2224" s="12" t="s">
        <v>5487</v>
      </c>
      <c r="L2224" s="12" t="s">
        <v>10109</v>
      </c>
      <c r="M2224" s="12"/>
      <c r="N2224" s="12" t="s">
        <v>2438</v>
      </c>
      <c r="O2224" s="23">
        <v>0</v>
      </c>
      <c r="P2224" s="23">
        <v>8000</v>
      </c>
      <c r="Q2224" s="23">
        <v>0</v>
      </c>
      <c r="R2224" s="24">
        <v>0</v>
      </c>
      <c r="S2224" s="25">
        <v>680</v>
      </c>
      <c r="U2224" s="22" t="str">
        <f>IFERROR(VLOOKUP(B2224,[1]Planilha1!$A$1:$B$34,2,FALSE),"Liberado")</f>
        <v>Liberado</v>
      </c>
    </row>
    <row r="2225" spans="1:21" s="21" customFormat="1" ht="20.100000000000001" customHeight="1" x14ac:dyDescent="0.2">
      <c r="A2225" s="12" t="s">
        <v>58</v>
      </c>
      <c r="B2225" s="18" t="s">
        <v>242</v>
      </c>
      <c r="C2225" s="12" t="s">
        <v>466</v>
      </c>
      <c r="D2225" s="12" t="s">
        <v>1458</v>
      </c>
      <c r="E2225" s="19" t="s">
        <v>5</v>
      </c>
      <c r="F2225" s="19" t="s">
        <v>2273</v>
      </c>
      <c r="G2225" s="19" t="s">
        <v>5488</v>
      </c>
      <c r="H2225" s="12" t="s">
        <v>5486</v>
      </c>
      <c r="I2225" s="20">
        <v>30000</v>
      </c>
      <c r="J2225" s="12" t="s">
        <v>2264</v>
      </c>
      <c r="K2225" s="12" t="s">
        <v>5489</v>
      </c>
      <c r="L2225" s="12" t="s">
        <v>8057</v>
      </c>
      <c r="M2225" s="12"/>
      <c r="N2225" s="12" t="s">
        <v>2342</v>
      </c>
      <c r="O2225" s="23">
        <v>0</v>
      </c>
      <c r="P2225" s="23">
        <v>0</v>
      </c>
      <c r="Q2225" s="23">
        <v>0</v>
      </c>
      <c r="R2225" s="24">
        <v>0</v>
      </c>
      <c r="S2225" s="25">
        <v>1080</v>
      </c>
      <c r="U2225" s="22" t="str">
        <f>IFERROR(VLOOKUP(B2225,[1]Planilha1!$A$1:$B$34,2,FALSE),"Liberado")</f>
        <v>Liberado</v>
      </c>
    </row>
    <row r="2226" spans="1:21" s="21" customFormat="1" ht="20.100000000000001" customHeight="1" x14ac:dyDescent="0.2">
      <c r="A2226" s="12" t="s">
        <v>58</v>
      </c>
      <c r="B2226" s="18" t="s">
        <v>242</v>
      </c>
      <c r="C2226" s="12" t="s">
        <v>466</v>
      </c>
      <c r="D2226" s="12" t="s">
        <v>1459</v>
      </c>
      <c r="E2226" s="19" t="s">
        <v>5</v>
      </c>
      <c r="F2226" s="19" t="s">
        <v>2244</v>
      </c>
      <c r="G2226" s="19" t="s">
        <v>5490</v>
      </c>
      <c r="H2226" s="12" t="s">
        <v>5491</v>
      </c>
      <c r="I2226" s="20">
        <v>20000</v>
      </c>
      <c r="J2226" s="12" t="s">
        <v>2264</v>
      </c>
      <c r="K2226" s="12" t="s">
        <v>5492</v>
      </c>
      <c r="L2226" s="12" t="s">
        <v>2296</v>
      </c>
      <c r="M2226" s="12"/>
      <c r="N2226" s="12" t="s">
        <v>2342</v>
      </c>
      <c r="O2226" s="23">
        <v>4014.93</v>
      </c>
      <c r="P2226" s="23">
        <v>0</v>
      </c>
      <c r="Q2226" s="23">
        <v>0</v>
      </c>
      <c r="R2226" s="24">
        <v>4014.93</v>
      </c>
      <c r="S2226" s="25">
        <v>704</v>
      </c>
      <c r="U2226" s="22" t="str">
        <f>IFERROR(VLOOKUP(B2226,[1]Planilha1!$A$1:$B$34,2,FALSE),"Liberado")</f>
        <v>Liberado</v>
      </c>
    </row>
    <row r="2227" spans="1:21" s="21" customFormat="1" ht="20.100000000000001" customHeight="1" x14ac:dyDescent="0.2">
      <c r="A2227" s="12" t="s">
        <v>58</v>
      </c>
      <c r="B2227" s="18" t="s">
        <v>242</v>
      </c>
      <c r="C2227" s="12" t="s">
        <v>466</v>
      </c>
      <c r="D2227" s="12" t="s">
        <v>1460</v>
      </c>
      <c r="E2227" s="19" t="s">
        <v>5</v>
      </c>
      <c r="F2227" s="19" t="s">
        <v>2255</v>
      </c>
      <c r="G2227" s="19" t="s">
        <v>5493</v>
      </c>
      <c r="H2227" s="12" t="s">
        <v>2815</v>
      </c>
      <c r="I2227" s="20">
        <v>35200</v>
      </c>
      <c r="J2227" s="12" t="s">
        <v>2264</v>
      </c>
      <c r="K2227" s="12" t="s">
        <v>5494</v>
      </c>
      <c r="L2227" s="12" t="s">
        <v>2334</v>
      </c>
      <c r="M2227" s="12"/>
      <c r="N2227" s="12" t="s">
        <v>8170</v>
      </c>
      <c r="O2227" s="23">
        <v>46608.86</v>
      </c>
      <c r="P2227" s="23">
        <v>0</v>
      </c>
      <c r="Q2227" s="23">
        <v>0</v>
      </c>
      <c r="R2227" s="24">
        <v>0</v>
      </c>
      <c r="S2227" s="25">
        <v>608</v>
      </c>
      <c r="U2227" s="22" t="str">
        <f>IFERROR(VLOOKUP(B2227,[1]Planilha1!$A$1:$B$34,2,FALSE),"Liberado")</f>
        <v>Liberado</v>
      </c>
    </row>
    <row r="2228" spans="1:21" s="21" customFormat="1" ht="20.100000000000001" customHeight="1" x14ac:dyDescent="0.2">
      <c r="A2228" s="12" t="s">
        <v>58</v>
      </c>
      <c r="B2228" s="18" t="s">
        <v>242</v>
      </c>
      <c r="C2228" s="12" t="s">
        <v>466</v>
      </c>
      <c r="D2228" s="12" t="s">
        <v>1461</v>
      </c>
      <c r="E2228" s="19" t="s">
        <v>5</v>
      </c>
      <c r="F2228" s="19" t="s">
        <v>2273</v>
      </c>
      <c r="G2228" s="19" t="s">
        <v>5495</v>
      </c>
      <c r="H2228" s="12" t="s">
        <v>2815</v>
      </c>
      <c r="I2228" s="20">
        <v>35000</v>
      </c>
      <c r="J2228" s="12" t="s">
        <v>2264</v>
      </c>
      <c r="K2228" s="12" t="s">
        <v>2647</v>
      </c>
      <c r="L2228" s="12" t="s">
        <v>2249</v>
      </c>
      <c r="M2228" s="12"/>
      <c r="N2228" s="12" t="s">
        <v>2438</v>
      </c>
      <c r="O2228" s="23">
        <v>0</v>
      </c>
      <c r="P2228" s="23">
        <v>0</v>
      </c>
      <c r="Q2228" s="23">
        <v>0</v>
      </c>
      <c r="R2228" s="24">
        <v>0</v>
      </c>
      <c r="S2228" s="25">
        <v>384</v>
      </c>
      <c r="U2228" s="22" t="str">
        <f>IFERROR(VLOOKUP(B2228,[1]Planilha1!$A$1:$B$34,2,FALSE),"Liberado")</f>
        <v>Liberado</v>
      </c>
    </row>
    <row r="2229" spans="1:21" s="21" customFormat="1" ht="20.100000000000001" customHeight="1" x14ac:dyDescent="0.2">
      <c r="A2229" s="12" t="s">
        <v>58</v>
      </c>
      <c r="B2229" s="18" t="s">
        <v>242</v>
      </c>
      <c r="C2229" s="12" t="s">
        <v>466</v>
      </c>
      <c r="D2229" s="12" t="s">
        <v>1462</v>
      </c>
      <c r="E2229" s="19" t="s">
        <v>5</v>
      </c>
      <c r="F2229" s="19" t="s">
        <v>2273</v>
      </c>
      <c r="G2229" s="19" t="s">
        <v>5496</v>
      </c>
      <c r="H2229" s="12" t="s">
        <v>5486</v>
      </c>
      <c r="I2229" s="20">
        <v>10000</v>
      </c>
      <c r="J2229" s="12" t="s">
        <v>2264</v>
      </c>
      <c r="K2229" s="12" t="s">
        <v>5497</v>
      </c>
      <c r="L2229" s="12" t="s">
        <v>2334</v>
      </c>
      <c r="M2229" s="12"/>
      <c r="N2229" s="12" t="s">
        <v>2612</v>
      </c>
      <c r="O2229" s="23">
        <v>0</v>
      </c>
      <c r="P2229" s="23">
        <v>5000</v>
      </c>
      <c r="Q2229" s="23">
        <v>0</v>
      </c>
      <c r="R2229" s="24">
        <v>0</v>
      </c>
      <c r="S2229" s="25">
        <v>520</v>
      </c>
      <c r="U2229" s="22" t="str">
        <f>IFERROR(VLOOKUP(B2229,[1]Planilha1!$A$1:$B$34,2,FALSE),"Liberado")</f>
        <v>Liberado</v>
      </c>
    </row>
    <row r="2230" spans="1:21" s="21" customFormat="1" ht="20.100000000000001" customHeight="1" x14ac:dyDescent="0.2">
      <c r="A2230" s="12" t="s">
        <v>58</v>
      </c>
      <c r="B2230" s="18" t="s">
        <v>242</v>
      </c>
      <c r="C2230" s="12" t="s">
        <v>466</v>
      </c>
      <c r="D2230" s="12" t="s">
        <v>1463</v>
      </c>
      <c r="E2230" s="19" t="s">
        <v>5</v>
      </c>
      <c r="F2230" s="19" t="s">
        <v>2519</v>
      </c>
      <c r="G2230" s="19" t="s">
        <v>5498</v>
      </c>
      <c r="H2230" s="12" t="s">
        <v>2815</v>
      </c>
      <c r="I2230" s="20">
        <v>8000</v>
      </c>
      <c r="J2230" s="12" t="s">
        <v>2264</v>
      </c>
      <c r="K2230" s="12" t="s">
        <v>2728</v>
      </c>
      <c r="L2230" s="12" t="s">
        <v>2249</v>
      </c>
      <c r="M2230" s="12"/>
      <c r="N2230" s="12" t="s">
        <v>2438</v>
      </c>
      <c r="O2230" s="23">
        <v>0</v>
      </c>
      <c r="P2230" s="23">
        <v>0</v>
      </c>
      <c r="Q2230" s="23">
        <v>0</v>
      </c>
      <c r="R2230" s="24">
        <v>0</v>
      </c>
      <c r="S2230" s="25">
        <v>352</v>
      </c>
      <c r="U2230" s="22" t="str">
        <f>IFERROR(VLOOKUP(B2230,[1]Planilha1!$A$1:$B$34,2,FALSE),"Liberado")</f>
        <v>Liberado</v>
      </c>
    </row>
    <row r="2231" spans="1:21" s="21" customFormat="1" ht="20.100000000000001" customHeight="1" x14ac:dyDescent="0.2">
      <c r="A2231" s="12" t="s">
        <v>58</v>
      </c>
      <c r="B2231" s="18" t="s">
        <v>242</v>
      </c>
      <c r="C2231" s="12" t="s">
        <v>466</v>
      </c>
      <c r="D2231" s="12" t="s">
        <v>1464</v>
      </c>
      <c r="E2231" s="19" t="s">
        <v>5</v>
      </c>
      <c r="F2231" s="19" t="s">
        <v>2273</v>
      </c>
      <c r="G2231" s="19" t="s">
        <v>5499</v>
      </c>
      <c r="H2231" s="12" t="s">
        <v>2815</v>
      </c>
      <c r="I2231" s="20">
        <v>18459.990000000002</v>
      </c>
      <c r="J2231" s="12" t="s">
        <v>2264</v>
      </c>
      <c r="K2231" s="12" t="s">
        <v>5500</v>
      </c>
      <c r="L2231" s="12" t="s">
        <v>2249</v>
      </c>
      <c r="M2231" s="12"/>
      <c r="N2231" s="12" t="s">
        <v>8224</v>
      </c>
      <c r="O2231" s="23">
        <v>6459.99</v>
      </c>
      <c r="P2231" s="23">
        <v>0</v>
      </c>
      <c r="Q2231" s="23">
        <v>0</v>
      </c>
      <c r="R2231" s="24">
        <v>6459.99</v>
      </c>
      <c r="S2231" s="25">
        <v>352</v>
      </c>
      <c r="U2231" s="22" t="str">
        <f>IFERROR(VLOOKUP(B2231,[1]Planilha1!$A$1:$B$34,2,FALSE),"Liberado")</f>
        <v>Liberado</v>
      </c>
    </row>
    <row r="2232" spans="1:21" s="21" customFormat="1" ht="20.100000000000001" customHeight="1" x14ac:dyDescent="0.2">
      <c r="A2232" s="12" t="s">
        <v>58</v>
      </c>
      <c r="B2232" s="18" t="s">
        <v>242</v>
      </c>
      <c r="C2232" s="12" t="s">
        <v>466</v>
      </c>
      <c r="D2232" s="12" t="s">
        <v>1465</v>
      </c>
      <c r="E2232" s="19" t="s">
        <v>5</v>
      </c>
      <c r="F2232" s="19" t="s">
        <v>12</v>
      </c>
      <c r="G2232" s="19" t="s">
        <v>5501</v>
      </c>
      <c r="H2232" s="12" t="s">
        <v>5370</v>
      </c>
      <c r="I2232" s="20">
        <v>48572.75</v>
      </c>
      <c r="J2232" s="12" t="s">
        <v>2264</v>
      </c>
      <c r="K2232" s="12" t="s">
        <v>5502</v>
      </c>
      <c r="L2232" s="12" t="s">
        <v>7881</v>
      </c>
      <c r="M2232" s="12"/>
      <c r="N2232" s="12" t="s">
        <v>2595</v>
      </c>
      <c r="O2232" s="23">
        <v>0</v>
      </c>
      <c r="P2232" s="23">
        <v>8000</v>
      </c>
      <c r="Q2232" s="23">
        <v>0</v>
      </c>
      <c r="R2232" s="24">
        <v>0</v>
      </c>
      <c r="S2232" s="25">
        <v>320</v>
      </c>
      <c r="U2232" s="22" t="str">
        <f>IFERROR(VLOOKUP(B2232,[1]Planilha1!$A$1:$B$34,2,FALSE),"Liberado")</f>
        <v>Liberado</v>
      </c>
    </row>
    <row r="2233" spans="1:21" s="21" customFormat="1" ht="20.100000000000001" customHeight="1" x14ac:dyDescent="0.2">
      <c r="A2233" s="12" t="s">
        <v>58</v>
      </c>
      <c r="B2233" s="18" t="s">
        <v>242</v>
      </c>
      <c r="C2233" s="12" t="s">
        <v>466</v>
      </c>
      <c r="D2233" s="12" t="s">
        <v>10110</v>
      </c>
      <c r="E2233" s="19" t="s">
        <v>5</v>
      </c>
      <c r="F2233" s="19" t="s">
        <v>2244</v>
      </c>
      <c r="G2233" s="19" t="s">
        <v>10111</v>
      </c>
      <c r="H2233" s="12" t="s">
        <v>2815</v>
      </c>
      <c r="I2233" s="20">
        <v>12000</v>
      </c>
      <c r="J2233" s="12" t="s">
        <v>2264</v>
      </c>
      <c r="K2233" s="12" t="s">
        <v>10112</v>
      </c>
      <c r="L2233" s="12" t="s">
        <v>7875</v>
      </c>
      <c r="M2233" s="12"/>
      <c r="N2233" s="12" t="s">
        <v>8237</v>
      </c>
      <c r="O2233" s="23">
        <v>0</v>
      </c>
      <c r="P2233" s="23">
        <v>15000</v>
      </c>
      <c r="Q2233" s="23">
        <v>0</v>
      </c>
      <c r="R2233" s="24">
        <v>0</v>
      </c>
      <c r="S2233" s="25">
        <v>160</v>
      </c>
      <c r="U2233" s="22" t="str">
        <f>IFERROR(VLOOKUP(B2233,[1]Planilha1!$A$1:$B$34,2,FALSE),"Liberado")</f>
        <v>Liberado</v>
      </c>
    </row>
    <row r="2234" spans="1:21" s="21" customFormat="1" ht="20.100000000000001" customHeight="1" x14ac:dyDescent="0.2">
      <c r="A2234" s="12" t="s">
        <v>58</v>
      </c>
      <c r="B2234" s="18" t="s">
        <v>242</v>
      </c>
      <c r="C2234" s="12" t="s">
        <v>466</v>
      </c>
      <c r="D2234" s="12" t="s">
        <v>10113</v>
      </c>
      <c r="E2234" s="19" t="s">
        <v>5</v>
      </c>
      <c r="F2234" s="19" t="s">
        <v>2273</v>
      </c>
      <c r="G2234" s="19" t="s">
        <v>10114</v>
      </c>
      <c r="H2234" s="12" t="s">
        <v>2815</v>
      </c>
      <c r="I2234" s="20">
        <v>18740</v>
      </c>
      <c r="J2234" s="12" t="s">
        <v>2264</v>
      </c>
      <c r="K2234" s="12" t="s">
        <v>5455</v>
      </c>
      <c r="L2234" s="12" t="s">
        <v>2288</v>
      </c>
      <c r="M2234" s="12" t="s">
        <v>10115</v>
      </c>
      <c r="N2234" s="12" t="s">
        <v>2438</v>
      </c>
      <c r="O2234" s="23">
        <v>0</v>
      </c>
      <c r="P2234" s="23">
        <v>15000</v>
      </c>
      <c r="Q2234" s="23">
        <v>0</v>
      </c>
      <c r="R2234" s="24">
        <v>0</v>
      </c>
      <c r="S2234" s="25">
        <v>64</v>
      </c>
      <c r="U2234" s="22" t="str">
        <f>IFERROR(VLOOKUP(B2234,[1]Planilha1!$A$1:$B$34,2,FALSE),"Liberado")</f>
        <v>Liberado</v>
      </c>
    </row>
    <row r="2235" spans="1:21" s="21" customFormat="1" ht="20.100000000000001" customHeight="1" x14ac:dyDescent="0.2">
      <c r="A2235" s="12" t="s">
        <v>58</v>
      </c>
      <c r="B2235" s="18" t="s">
        <v>242</v>
      </c>
      <c r="C2235" s="12" t="s">
        <v>466</v>
      </c>
      <c r="D2235" s="12" t="s">
        <v>10116</v>
      </c>
      <c r="E2235" s="19" t="s">
        <v>5</v>
      </c>
      <c r="F2235" s="19" t="s">
        <v>2244</v>
      </c>
      <c r="G2235" s="19" t="s">
        <v>10117</v>
      </c>
      <c r="H2235" s="12" t="s">
        <v>2815</v>
      </c>
      <c r="I2235" s="20">
        <v>30000</v>
      </c>
      <c r="J2235" s="12" t="s">
        <v>2264</v>
      </c>
      <c r="K2235" s="12" t="s">
        <v>10118</v>
      </c>
      <c r="L2235" s="12" t="s">
        <v>6531</v>
      </c>
      <c r="M2235" s="12"/>
      <c r="N2235" s="12" t="s">
        <v>2768</v>
      </c>
      <c r="O2235" s="23">
        <v>0</v>
      </c>
      <c r="P2235" s="23">
        <v>10000</v>
      </c>
      <c r="Q2235" s="23">
        <v>0</v>
      </c>
      <c r="R2235" s="24">
        <v>0</v>
      </c>
      <c r="S2235" s="25">
        <v>64</v>
      </c>
      <c r="U2235" s="22" t="str">
        <f>IFERROR(VLOOKUP(B2235,[1]Planilha1!$A$1:$B$34,2,FALSE),"Liberado")</f>
        <v>Liberado</v>
      </c>
    </row>
    <row r="2236" spans="1:21" s="21" customFormat="1" ht="20.100000000000001" customHeight="1" x14ac:dyDescent="0.2">
      <c r="A2236" s="12" t="s">
        <v>58</v>
      </c>
      <c r="B2236" s="18" t="s">
        <v>242</v>
      </c>
      <c r="C2236" s="12" t="s">
        <v>318</v>
      </c>
      <c r="D2236" s="12" t="s">
        <v>1466</v>
      </c>
      <c r="E2236" s="19" t="s">
        <v>5</v>
      </c>
      <c r="F2236" s="19" t="s">
        <v>2244</v>
      </c>
      <c r="G2236" s="19" t="s">
        <v>5503</v>
      </c>
      <c r="H2236" s="12" t="s">
        <v>5504</v>
      </c>
      <c r="I2236" s="20">
        <v>20583.560000000001</v>
      </c>
      <c r="J2236" s="12" t="s">
        <v>2264</v>
      </c>
      <c r="K2236" s="12" t="s">
        <v>5505</v>
      </c>
      <c r="L2236" s="12" t="s">
        <v>7881</v>
      </c>
      <c r="M2236" s="12"/>
      <c r="N2236" s="12" t="s">
        <v>5506</v>
      </c>
      <c r="O2236" s="23">
        <v>0</v>
      </c>
      <c r="P2236" s="23">
        <v>6000</v>
      </c>
      <c r="Q2236" s="23">
        <v>0</v>
      </c>
      <c r="R2236" s="24">
        <v>0</v>
      </c>
      <c r="S2236" s="25">
        <v>960</v>
      </c>
      <c r="U2236" s="22" t="str">
        <f>IFERROR(VLOOKUP(B2236,[1]Planilha1!$A$1:$B$34,2,FALSE),"Liberado")</f>
        <v>Liberado</v>
      </c>
    </row>
    <row r="2237" spans="1:21" s="21" customFormat="1" ht="20.100000000000001" customHeight="1" x14ac:dyDescent="0.2">
      <c r="A2237" s="12" t="s">
        <v>58</v>
      </c>
      <c r="B2237" s="18" t="s">
        <v>242</v>
      </c>
      <c r="C2237" s="12" t="s">
        <v>318</v>
      </c>
      <c r="D2237" s="12" t="s">
        <v>7825</v>
      </c>
      <c r="E2237" s="19" t="s">
        <v>5</v>
      </c>
      <c r="F2237" s="19" t="s">
        <v>2244</v>
      </c>
      <c r="G2237" s="19" t="s">
        <v>10119</v>
      </c>
      <c r="H2237" s="12" t="s">
        <v>4931</v>
      </c>
      <c r="I2237" s="20">
        <v>37480</v>
      </c>
      <c r="J2237" s="12" t="s">
        <v>2264</v>
      </c>
      <c r="K2237" s="12" t="s">
        <v>8264</v>
      </c>
      <c r="L2237" s="12" t="s">
        <v>2677</v>
      </c>
      <c r="M2237" s="12"/>
      <c r="N2237" s="12" t="s">
        <v>8112</v>
      </c>
      <c r="O2237" s="23">
        <v>0</v>
      </c>
      <c r="P2237" s="23">
        <v>0</v>
      </c>
      <c r="Q2237" s="23">
        <v>0</v>
      </c>
      <c r="R2237" s="24">
        <v>0</v>
      </c>
      <c r="S2237" s="25">
        <v>192</v>
      </c>
      <c r="U2237" s="22" t="str">
        <f>IFERROR(VLOOKUP(B2237,[1]Planilha1!$A$1:$B$34,2,FALSE),"Liberado")</f>
        <v>Liberado</v>
      </c>
    </row>
    <row r="2238" spans="1:21" s="21" customFormat="1" ht="20.100000000000001" customHeight="1" x14ac:dyDescent="0.2">
      <c r="A2238" s="12" t="s">
        <v>58</v>
      </c>
      <c r="B2238" s="18" t="s">
        <v>242</v>
      </c>
      <c r="C2238" s="12" t="s">
        <v>318</v>
      </c>
      <c r="D2238" s="12" t="s">
        <v>10120</v>
      </c>
      <c r="E2238" s="19" t="s">
        <v>5</v>
      </c>
      <c r="F2238" s="19" t="s">
        <v>4902</v>
      </c>
      <c r="G2238" s="19" t="s">
        <v>10121</v>
      </c>
      <c r="H2238" s="12" t="s">
        <v>5504</v>
      </c>
      <c r="I2238" s="20">
        <v>0</v>
      </c>
      <c r="J2238" s="12" t="s">
        <v>2264</v>
      </c>
      <c r="K2238" s="12" t="s">
        <v>3216</v>
      </c>
      <c r="L2238" s="12" t="s">
        <v>7875</v>
      </c>
      <c r="M2238" s="12"/>
      <c r="N2238" s="12" t="s">
        <v>3216</v>
      </c>
      <c r="O2238" s="23">
        <v>0</v>
      </c>
      <c r="P2238" s="23">
        <v>0</v>
      </c>
      <c r="Q2238" s="23">
        <v>0</v>
      </c>
      <c r="R2238" s="24">
        <v>0</v>
      </c>
      <c r="S2238" s="25">
        <v>0</v>
      </c>
      <c r="U2238" s="22" t="str">
        <f>IFERROR(VLOOKUP(B2238,[1]Planilha1!$A$1:$B$34,2,FALSE),"Liberado")</f>
        <v>Liberado</v>
      </c>
    </row>
    <row r="2239" spans="1:21" s="21" customFormat="1" ht="20.100000000000001" customHeight="1" x14ac:dyDescent="0.2">
      <c r="A2239" s="12" t="s">
        <v>58</v>
      </c>
      <c r="B2239" s="18" t="s">
        <v>242</v>
      </c>
      <c r="C2239" s="12" t="s">
        <v>320</v>
      </c>
      <c r="D2239" s="12" t="s">
        <v>1467</v>
      </c>
      <c r="E2239" s="19" t="s">
        <v>5</v>
      </c>
      <c r="F2239" s="19" t="s">
        <v>2273</v>
      </c>
      <c r="G2239" s="19" t="s">
        <v>5507</v>
      </c>
      <c r="H2239" s="12" t="s">
        <v>5432</v>
      </c>
      <c r="I2239" s="20">
        <v>100000</v>
      </c>
      <c r="J2239" s="12" t="s">
        <v>2264</v>
      </c>
      <c r="K2239" s="12" t="s">
        <v>5508</v>
      </c>
      <c r="L2239" s="12" t="s">
        <v>2249</v>
      </c>
      <c r="M2239" s="12"/>
      <c r="N2239" s="12" t="s">
        <v>8224</v>
      </c>
      <c r="O2239" s="23">
        <v>0</v>
      </c>
      <c r="P2239" s="23">
        <v>6000</v>
      </c>
      <c r="Q2239" s="23">
        <v>0</v>
      </c>
      <c r="R2239" s="24">
        <v>0</v>
      </c>
      <c r="S2239" s="25">
        <v>720</v>
      </c>
      <c r="U2239" s="22" t="str">
        <f>IFERROR(VLOOKUP(B2239,[1]Planilha1!$A$1:$B$34,2,FALSE),"Liberado")</f>
        <v>Liberado</v>
      </c>
    </row>
    <row r="2240" spans="1:21" s="21" customFormat="1" ht="20.100000000000001" customHeight="1" x14ac:dyDescent="0.2">
      <c r="A2240" s="12" t="s">
        <v>58</v>
      </c>
      <c r="B2240" s="18" t="s">
        <v>242</v>
      </c>
      <c r="C2240" s="12" t="s">
        <v>320</v>
      </c>
      <c r="D2240" s="12" t="s">
        <v>10122</v>
      </c>
      <c r="E2240" s="19" t="s">
        <v>5</v>
      </c>
      <c r="F2240" s="19" t="s">
        <v>2273</v>
      </c>
      <c r="G2240" s="19" t="s">
        <v>10123</v>
      </c>
      <c r="H2240" s="12" t="s">
        <v>2720</v>
      </c>
      <c r="I2240" s="20">
        <v>9370</v>
      </c>
      <c r="J2240" s="12" t="s">
        <v>2264</v>
      </c>
      <c r="K2240" s="12" t="s">
        <v>10124</v>
      </c>
      <c r="L2240" s="12" t="s">
        <v>2266</v>
      </c>
      <c r="M2240" s="12"/>
      <c r="N2240" s="12" t="s">
        <v>8237</v>
      </c>
      <c r="O2240" s="23">
        <v>0</v>
      </c>
      <c r="P2240" s="23">
        <v>15000</v>
      </c>
      <c r="Q2240" s="23">
        <v>0</v>
      </c>
      <c r="R2240" s="24">
        <v>0</v>
      </c>
      <c r="S2240" s="25">
        <v>160</v>
      </c>
      <c r="U2240" s="22" t="str">
        <f>IFERROR(VLOOKUP(B2240,[1]Planilha1!$A$1:$B$34,2,FALSE),"Liberado")</f>
        <v>Liberado</v>
      </c>
    </row>
    <row r="2241" spans="1:21" s="21" customFormat="1" ht="20.100000000000001" customHeight="1" x14ac:dyDescent="0.2">
      <c r="A2241" s="12" t="s">
        <v>58</v>
      </c>
      <c r="B2241" s="18" t="s">
        <v>242</v>
      </c>
      <c r="C2241" s="12" t="s">
        <v>320</v>
      </c>
      <c r="D2241" s="12" t="s">
        <v>10125</v>
      </c>
      <c r="E2241" s="19" t="s">
        <v>5</v>
      </c>
      <c r="F2241" s="19" t="s">
        <v>2255</v>
      </c>
      <c r="G2241" s="19" t="s">
        <v>10126</v>
      </c>
      <c r="H2241" s="12" t="s">
        <v>2720</v>
      </c>
      <c r="I2241" s="20">
        <v>37480</v>
      </c>
      <c r="J2241" s="12" t="s">
        <v>2264</v>
      </c>
      <c r="K2241" s="12" t="s">
        <v>10127</v>
      </c>
      <c r="L2241" s="12" t="s">
        <v>2288</v>
      </c>
      <c r="M2241" s="12" t="s">
        <v>10128</v>
      </c>
      <c r="N2241" s="12" t="s">
        <v>2438</v>
      </c>
      <c r="O2241" s="23">
        <v>0</v>
      </c>
      <c r="P2241" s="23">
        <v>6000</v>
      </c>
      <c r="Q2241" s="23">
        <v>0</v>
      </c>
      <c r="R2241" s="24">
        <v>0</v>
      </c>
      <c r="S2241" s="25">
        <v>96</v>
      </c>
      <c r="U2241" s="22" t="str">
        <f>IFERROR(VLOOKUP(B2241,[1]Planilha1!$A$1:$B$34,2,FALSE),"Liberado")</f>
        <v>Liberado</v>
      </c>
    </row>
    <row r="2242" spans="1:21" s="21" customFormat="1" ht="20.100000000000001" customHeight="1" x14ac:dyDescent="0.2">
      <c r="A2242" s="12" t="s">
        <v>58</v>
      </c>
      <c r="B2242" s="18" t="s">
        <v>242</v>
      </c>
      <c r="C2242" s="12" t="s">
        <v>320</v>
      </c>
      <c r="D2242" s="12" t="s">
        <v>10129</v>
      </c>
      <c r="E2242" s="19" t="s">
        <v>5</v>
      </c>
      <c r="F2242" s="19" t="s">
        <v>2273</v>
      </c>
      <c r="G2242" s="19" t="s">
        <v>10130</v>
      </c>
      <c r="H2242" s="12" t="s">
        <v>5432</v>
      </c>
      <c r="I2242" s="20">
        <v>10000</v>
      </c>
      <c r="J2242" s="12" t="s">
        <v>2264</v>
      </c>
      <c r="K2242" s="12" t="s">
        <v>10131</v>
      </c>
      <c r="L2242" s="12" t="s">
        <v>2266</v>
      </c>
      <c r="M2242" s="12"/>
      <c r="N2242" s="12" t="s">
        <v>2321</v>
      </c>
      <c r="O2242" s="23">
        <v>0</v>
      </c>
      <c r="P2242" s="23">
        <v>10000</v>
      </c>
      <c r="Q2242" s="23">
        <v>0</v>
      </c>
      <c r="R2242" s="24">
        <v>0</v>
      </c>
      <c r="S2242" s="25">
        <v>120</v>
      </c>
      <c r="U2242" s="22" t="str">
        <f>IFERROR(VLOOKUP(B2242,[1]Planilha1!$A$1:$B$34,2,FALSE),"Liberado")</f>
        <v>Liberado</v>
      </c>
    </row>
    <row r="2243" spans="1:21" s="21" customFormat="1" ht="20.100000000000001" customHeight="1" x14ac:dyDescent="0.2">
      <c r="A2243" s="12" t="s">
        <v>58</v>
      </c>
      <c r="B2243" s="18" t="s">
        <v>242</v>
      </c>
      <c r="C2243" s="12" t="s">
        <v>320</v>
      </c>
      <c r="D2243" s="12" t="s">
        <v>10132</v>
      </c>
      <c r="E2243" s="19" t="s">
        <v>5</v>
      </c>
      <c r="F2243" s="19" t="s">
        <v>9867</v>
      </c>
      <c r="G2243" s="19" t="s">
        <v>10133</v>
      </c>
      <c r="H2243" s="12" t="s">
        <v>5410</v>
      </c>
      <c r="I2243" s="20">
        <v>300000</v>
      </c>
      <c r="J2243" s="12" t="s">
        <v>2264</v>
      </c>
      <c r="K2243" s="12" t="s">
        <v>3216</v>
      </c>
      <c r="L2243" s="12" t="s">
        <v>2288</v>
      </c>
      <c r="M2243" s="12" t="s">
        <v>10134</v>
      </c>
      <c r="N2243" s="12" t="s">
        <v>3216</v>
      </c>
      <c r="O2243" s="23">
        <v>0</v>
      </c>
      <c r="P2243" s="23">
        <v>0</v>
      </c>
      <c r="Q2243" s="23">
        <v>0</v>
      </c>
      <c r="R2243" s="24">
        <v>0</v>
      </c>
      <c r="S2243" s="25">
        <v>40</v>
      </c>
      <c r="U2243" s="22" t="str">
        <f>IFERROR(VLOOKUP(B2243,[1]Planilha1!$A$1:$B$34,2,FALSE),"Liberado")</f>
        <v>Liberado</v>
      </c>
    </row>
    <row r="2244" spans="1:21" s="21" customFormat="1" ht="20.100000000000001" customHeight="1" x14ac:dyDescent="0.2">
      <c r="A2244" s="12" t="s">
        <v>58</v>
      </c>
      <c r="B2244" s="18" t="s">
        <v>242</v>
      </c>
      <c r="C2244" s="12" t="s">
        <v>519</v>
      </c>
      <c r="D2244" s="12" t="s">
        <v>1468</v>
      </c>
      <c r="E2244" s="19" t="s">
        <v>5</v>
      </c>
      <c r="F2244" s="19" t="s">
        <v>2244</v>
      </c>
      <c r="G2244" s="19" t="s">
        <v>5509</v>
      </c>
      <c r="H2244" s="12" t="s">
        <v>5510</v>
      </c>
      <c r="I2244" s="20">
        <v>58759.59</v>
      </c>
      <c r="J2244" s="12" t="s">
        <v>2264</v>
      </c>
      <c r="K2244" s="12" t="s">
        <v>5511</v>
      </c>
      <c r="L2244" s="12" t="s">
        <v>2334</v>
      </c>
      <c r="M2244" s="12"/>
      <c r="N2244" s="12" t="s">
        <v>3170</v>
      </c>
      <c r="O2244" s="23">
        <v>8000</v>
      </c>
      <c r="P2244" s="23">
        <v>0</v>
      </c>
      <c r="Q2244" s="23">
        <v>0</v>
      </c>
      <c r="R2244" s="24">
        <v>0</v>
      </c>
      <c r="S2244" s="25">
        <v>1640</v>
      </c>
      <c r="U2244" s="22" t="str">
        <f>IFERROR(VLOOKUP(B2244,[1]Planilha1!$A$1:$B$34,2,FALSE),"Liberado")</f>
        <v>Liberado</v>
      </c>
    </row>
    <row r="2245" spans="1:21" s="21" customFormat="1" ht="20.100000000000001" customHeight="1" x14ac:dyDescent="0.2">
      <c r="A2245" s="12" t="s">
        <v>58</v>
      </c>
      <c r="B2245" s="18" t="s">
        <v>242</v>
      </c>
      <c r="C2245" s="12" t="s">
        <v>519</v>
      </c>
      <c r="D2245" s="12" t="s">
        <v>1469</v>
      </c>
      <c r="E2245" s="19" t="s">
        <v>5</v>
      </c>
      <c r="F2245" s="19" t="s">
        <v>2255</v>
      </c>
      <c r="G2245" s="19" t="s">
        <v>5512</v>
      </c>
      <c r="H2245" s="12" t="s">
        <v>2655</v>
      </c>
      <c r="I2245" s="20">
        <v>6000</v>
      </c>
      <c r="J2245" s="12" t="s">
        <v>2264</v>
      </c>
      <c r="K2245" s="12" t="s">
        <v>5513</v>
      </c>
      <c r="L2245" s="12" t="s">
        <v>2677</v>
      </c>
      <c r="M2245" s="12"/>
      <c r="N2245" s="12" t="s">
        <v>2321</v>
      </c>
      <c r="O2245" s="23">
        <v>0</v>
      </c>
      <c r="P2245" s="23">
        <v>0</v>
      </c>
      <c r="Q2245" s="23">
        <v>0</v>
      </c>
      <c r="R2245" s="24">
        <v>0</v>
      </c>
      <c r="S2245" s="25">
        <v>960</v>
      </c>
      <c r="U2245" s="22" t="str">
        <f>IFERROR(VLOOKUP(B2245,[1]Planilha1!$A$1:$B$34,2,FALSE),"Liberado")</f>
        <v>Liberado</v>
      </c>
    </row>
    <row r="2246" spans="1:21" s="21" customFormat="1" ht="20.100000000000001" customHeight="1" x14ac:dyDescent="0.2">
      <c r="A2246" s="12" t="s">
        <v>58</v>
      </c>
      <c r="B2246" s="18" t="s">
        <v>242</v>
      </c>
      <c r="C2246" s="12" t="s">
        <v>519</v>
      </c>
      <c r="D2246" s="12" t="s">
        <v>1470</v>
      </c>
      <c r="E2246" s="19" t="s">
        <v>5</v>
      </c>
      <c r="F2246" s="19" t="s">
        <v>2273</v>
      </c>
      <c r="G2246" s="19" t="s">
        <v>5514</v>
      </c>
      <c r="H2246" s="12" t="s">
        <v>5515</v>
      </c>
      <c r="I2246" s="20">
        <v>485</v>
      </c>
      <c r="J2246" s="12" t="s">
        <v>2264</v>
      </c>
      <c r="K2246" s="12" t="s">
        <v>5516</v>
      </c>
      <c r="L2246" s="12" t="s">
        <v>2296</v>
      </c>
      <c r="M2246" s="12"/>
      <c r="N2246" s="12" t="s">
        <v>2342</v>
      </c>
      <c r="O2246" s="23">
        <v>15746.92</v>
      </c>
      <c r="P2246" s="23">
        <v>0</v>
      </c>
      <c r="Q2246" s="23">
        <v>0</v>
      </c>
      <c r="R2246" s="24">
        <v>15746.92</v>
      </c>
      <c r="S2246" s="25">
        <v>960</v>
      </c>
      <c r="U2246" s="22" t="str">
        <f>IFERROR(VLOOKUP(B2246,[1]Planilha1!$A$1:$B$34,2,FALSE),"Liberado")</f>
        <v>Liberado</v>
      </c>
    </row>
    <row r="2247" spans="1:21" s="21" customFormat="1" ht="20.100000000000001" customHeight="1" x14ac:dyDescent="0.2">
      <c r="A2247" s="12" t="s">
        <v>58</v>
      </c>
      <c r="B2247" s="18" t="s">
        <v>242</v>
      </c>
      <c r="C2247" s="12" t="s">
        <v>519</v>
      </c>
      <c r="D2247" s="12" t="s">
        <v>1471</v>
      </c>
      <c r="E2247" s="19" t="s">
        <v>5</v>
      </c>
      <c r="F2247" s="19" t="s">
        <v>2244</v>
      </c>
      <c r="G2247" s="19" t="s">
        <v>5517</v>
      </c>
      <c r="H2247" s="12" t="s">
        <v>5383</v>
      </c>
      <c r="I2247" s="20">
        <v>18129</v>
      </c>
      <c r="J2247" s="12" t="s">
        <v>2264</v>
      </c>
      <c r="K2247" s="12" t="s">
        <v>5518</v>
      </c>
      <c r="L2247" s="12" t="s">
        <v>2827</v>
      </c>
      <c r="M2247" s="12"/>
      <c r="N2247" s="12" t="s">
        <v>2342</v>
      </c>
      <c r="O2247" s="23">
        <v>3000</v>
      </c>
      <c r="P2247" s="23">
        <v>0</v>
      </c>
      <c r="Q2247" s="23">
        <v>0</v>
      </c>
      <c r="R2247" s="24">
        <v>0</v>
      </c>
      <c r="S2247" s="25">
        <v>1000</v>
      </c>
      <c r="U2247" s="22" t="str">
        <f>IFERROR(VLOOKUP(B2247,[1]Planilha1!$A$1:$B$34,2,FALSE),"Liberado")</f>
        <v>Liberado</v>
      </c>
    </row>
    <row r="2248" spans="1:21" s="21" customFormat="1" ht="20.100000000000001" customHeight="1" x14ac:dyDescent="0.2">
      <c r="A2248" s="12" t="s">
        <v>58</v>
      </c>
      <c r="B2248" s="18" t="s">
        <v>242</v>
      </c>
      <c r="C2248" s="12" t="s">
        <v>519</v>
      </c>
      <c r="D2248" s="12" t="s">
        <v>1472</v>
      </c>
      <c r="E2248" s="19" t="s">
        <v>5</v>
      </c>
      <c r="F2248" s="19" t="s">
        <v>2255</v>
      </c>
      <c r="G2248" s="19" t="s">
        <v>5519</v>
      </c>
      <c r="H2248" s="12" t="s">
        <v>2655</v>
      </c>
      <c r="I2248" s="20">
        <v>5500</v>
      </c>
      <c r="J2248" s="12" t="s">
        <v>2264</v>
      </c>
      <c r="K2248" s="12" t="s">
        <v>5520</v>
      </c>
      <c r="L2248" s="12" t="s">
        <v>7881</v>
      </c>
      <c r="M2248" s="12"/>
      <c r="N2248" s="12" t="s">
        <v>8345</v>
      </c>
      <c r="O2248" s="23">
        <v>0</v>
      </c>
      <c r="P2248" s="23">
        <v>5000</v>
      </c>
      <c r="Q2248" s="23">
        <v>0</v>
      </c>
      <c r="R2248" s="24">
        <v>0</v>
      </c>
      <c r="S2248" s="25">
        <v>672</v>
      </c>
      <c r="U2248" s="22" t="str">
        <f>IFERROR(VLOOKUP(B2248,[1]Planilha1!$A$1:$B$34,2,FALSE),"Liberado")</f>
        <v>Liberado</v>
      </c>
    </row>
    <row r="2249" spans="1:21" s="21" customFormat="1" ht="20.100000000000001" customHeight="1" x14ac:dyDescent="0.2">
      <c r="A2249" s="12" t="s">
        <v>58</v>
      </c>
      <c r="B2249" s="18" t="s">
        <v>242</v>
      </c>
      <c r="C2249" s="12" t="s">
        <v>519</v>
      </c>
      <c r="D2249" s="12" t="s">
        <v>1473</v>
      </c>
      <c r="E2249" s="19" t="s">
        <v>5</v>
      </c>
      <c r="F2249" s="19" t="s">
        <v>2255</v>
      </c>
      <c r="G2249" s="19" t="s">
        <v>5521</v>
      </c>
      <c r="H2249" s="12" t="s">
        <v>2655</v>
      </c>
      <c r="I2249" s="20">
        <v>35200</v>
      </c>
      <c r="J2249" s="12" t="s">
        <v>2264</v>
      </c>
      <c r="K2249" s="12" t="s">
        <v>5522</v>
      </c>
      <c r="L2249" s="12" t="s">
        <v>3215</v>
      </c>
      <c r="M2249" s="12"/>
      <c r="N2249" s="12" t="s">
        <v>2438</v>
      </c>
      <c r="O2249" s="23">
        <v>0</v>
      </c>
      <c r="P2249" s="23">
        <v>6000</v>
      </c>
      <c r="Q2249" s="23">
        <v>0</v>
      </c>
      <c r="R2249" s="24">
        <v>0</v>
      </c>
      <c r="S2249" s="25">
        <v>640</v>
      </c>
      <c r="U2249" s="22" t="str">
        <f>IFERROR(VLOOKUP(B2249,[1]Planilha1!$A$1:$B$34,2,FALSE),"Liberado")</f>
        <v>Liberado</v>
      </c>
    </row>
    <row r="2250" spans="1:21" s="21" customFormat="1" ht="20.100000000000001" customHeight="1" x14ac:dyDescent="0.2">
      <c r="A2250" s="12" t="s">
        <v>58</v>
      </c>
      <c r="B2250" s="18" t="s">
        <v>242</v>
      </c>
      <c r="C2250" s="12" t="s">
        <v>519</v>
      </c>
      <c r="D2250" s="12" t="s">
        <v>1474</v>
      </c>
      <c r="E2250" s="19" t="s">
        <v>5</v>
      </c>
      <c r="F2250" s="19" t="s">
        <v>2244</v>
      </c>
      <c r="G2250" s="19" t="s">
        <v>5523</v>
      </c>
      <c r="H2250" s="12" t="s">
        <v>2655</v>
      </c>
      <c r="I2250" s="20">
        <v>11177.2</v>
      </c>
      <c r="J2250" s="12" t="s">
        <v>2264</v>
      </c>
      <c r="K2250" s="12" t="s">
        <v>5524</v>
      </c>
      <c r="L2250" s="12" t="s">
        <v>2249</v>
      </c>
      <c r="M2250" s="12"/>
      <c r="N2250" s="12" t="s">
        <v>2438</v>
      </c>
      <c r="O2250" s="23">
        <v>0</v>
      </c>
      <c r="P2250" s="23">
        <v>5000</v>
      </c>
      <c r="Q2250" s="23">
        <v>0</v>
      </c>
      <c r="R2250" s="24">
        <v>0</v>
      </c>
      <c r="S2250" s="25">
        <v>416</v>
      </c>
      <c r="U2250" s="22" t="str">
        <f>IFERROR(VLOOKUP(B2250,[1]Planilha1!$A$1:$B$34,2,FALSE),"Liberado")</f>
        <v>Liberado</v>
      </c>
    </row>
    <row r="2251" spans="1:21" s="21" customFormat="1" ht="20.100000000000001" customHeight="1" x14ac:dyDescent="0.2">
      <c r="A2251" s="12" t="s">
        <v>58</v>
      </c>
      <c r="B2251" s="18" t="s">
        <v>242</v>
      </c>
      <c r="C2251" s="12" t="s">
        <v>519</v>
      </c>
      <c r="D2251" s="12" t="s">
        <v>1474</v>
      </c>
      <c r="E2251" s="19" t="s">
        <v>5</v>
      </c>
      <c r="F2251" s="19" t="s">
        <v>2244</v>
      </c>
      <c r="G2251" s="19" t="s">
        <v>5525</v>
      </c>
      <c r="H2251" s="12" t="s">
        <v>2655</v>
      </c>
      <c r="I2251" s="20">
        <v>10121.08</v>
      </c>
      <c r="J2251" s="12" t="s">
        <v>2264</v>
      </c>
      <c r="K2251" s="12" t="s">
        <v>5526</v>
      </c>
      <c r="L2251" s="12" t="s">
        <v>2249</v>
      </c>
      <c r="M2251" s="12"/>
      <c r="N2251" s="12" t="s">
        <v>2438</v>
      </c>
      <c r="O2251" s="23">
        <v>0</v>
      </c>
      <c r="P2251" s="23">
        <v>5000</v>
      </c>
      <c r="Q2251" s="23">
        <v>0</v>
      </c>
      <c r="R2251" s="24">
        <v>0</v>
      </c>
      <c r="S2251" s="25">
        <v>416</v>
      </c>
      <c r="U2251" s="22" t="str">
        <f>IFERROR(VLOOKUP(B2251,[1]Planilha1!$A$1:$B$34,2,FALSE),"Liberado")</f>
        <v>Liberado</v>
      </c>
    </row>
    <row r="2252" spans="1:21" s="21" customFormat="1" ht="20.100000000000001" customHeight="1" x14ac:dyDescent="0.2">
      <c r="A2252" s="12" t="s">
        <v>58</v>
      </c>
      <c r="B2252" s="18" t="s">
        <v>242</v>
      </c>
      <c r="C2252" s="12" t="s">
        <v>519</v>
      </c>
      <c r="D2252" s="12" t="s">
        <v>1474</v>
      </c>
      <c r="E2252" s="19" t="s">
        <v>5</v>
      </c>
      <c r="F2252" s="19" t="s">
        <v>2244</v>
      </c>
      <c r="G2252" s="19" t="s">
        <v>5527</v>
      </c>
      <c r="H2252" s="12" t="s">
        <v>2655</v>
      </c>
      <c r="I2252" s="20">
        <v>10639.6</v>
      </c>
      <c r="J2252" s="12" t="s">
        <v>2264</v>
      </c>
      <c r="K2252" s="12" t="s">
        <v>5528</v>
      </c>
      <c r="L2252" s="12" t="s">
        <v>2249</v>
      </c>
      <c r="M2252" s="12"/>
      <c r="N2252" s="12" t="s">
        <v>2438</v>
      </c>
      <c r="O2252" s="23">
        <v>0</v>
      </c>
      <c r="P2252" s="23">
        <v>5000</v>
      </c>
      <c r="Q2252" s="23">
        <v>0</v>
      </c>
      <c r="R2252" s="24">
        <v>0</v>
      </c>
      <c r="S2252" s="25">
        <v>448</v>
      </c>
      <c r="U2252" s="22" t="str">
        <f>IFERROR(VLOOKUP(B2252,[1]Planilha1!$A$1:$B$34,2,FALSE),"Liberado")</f>
        <v>Liberado</v>
      </c>
    </row>
    <row r="2253" spans="1:21" s="21" customFormat="1" ht="20.100000000000001" customHeight="1" x14ac:dyDescent="0.2">
      <c r="A2253" s="12" t="s">
        <v>58</v>
      </c>
      <c r="B2253" s="18" t="s">
        <v>242</v>
      </c>
      <c r="C2253" s="12" t="s">
        <v>519</v>
      </c>
      <c r="D2253" s="12" t="s">
        <v>1475</v>
      </c>
      <c r="E2253" s="19" t="s">
        <v>5</v>
      </c>
      <c r="F2253" s="19" t="s">
        <v>2273</v>
      </c>
      <c r="G2253" s="19" t="s">
        <v>5529</v>
      </c>
      <c r="H2253" s="12" t="s">
        <v>2655</v>
      </c>
      <c r="I2253" s="20">
        <v>10000</v>
      </c>
      <c r="J2253" s="12" t="s">
        <v>2264</v>
      </c>
      <c r="K2253" s="12" t="s">
        <v>5530</v>
      </c>
      <c r="L2253" s="12" t="s">
        <v>2249</v>
      </c>
      <c r="M2253" s="12"/>
      <c r="N2253" s="12" t="s">
        <v>2438</v>
      </c>
      <c r="O2253" s="23">
        <v>0</v>
      </c>
      <c r="P2253" s="23">
        <v>0</v>
      </c>
      <c r="Q2253" s="23">
        <v>0</v>
      </c>
      <c r="R2253" s="24">
        <v>0</v>
      </c>
      <c r="S2253" s="25">
        <v>384</v>
      </c>
      <c r="U2253" s="22" t="str">
        <f>IFERROR(VLOOKUP(B2253,[1]Planilha1!$A$1:$B$34,2,FALSE),"Liberado")</f>
        <v>Liberado</v>
      </c>
    </row>
    <row r="2254" spans="1:21" s="21" customFormat="1" ht="20.100000000000001" customHeight="1" x14ac:dyDescent="0.2">
      <c r="A2254" s="12" t="s">
        <v>58</v>
      </c>
      <c r="B2254" s="18" t="s">
        <v>242</v>
      </c>
      <c r="C2254" s="12" t="s">
        <v>519</v>
      </c>
      <c r="D2254" s="12" t="s">
        <v>1476</v>
      </c>
      <c r="E2254" s="19" t="s">
        <v>5</v>
      </c>
      <c r="F2254" s="19" t="s">
        <v>2273</v>
      </c>
      <c r="G2254" s="19" t="s">
        <v>5531</v>
      </c>
      <c r="H2254" s="12" t="s">
        <v>2655</v>
      </c>
      <c r="I2254" s="20">
        <v>17600</v>
      </c>
      <c r="J2254" s="12" t="s">
        <v>2264</v>
      </c>
      <c r="K2254" s="12" t="s">
        <v>5532</v>
      </c>
      <c r="L2254" s="12" t="s">
        <v>2249</v>
      </c>
      <c r="M2254" s="12"/>
      <c r="N2254" s="12" t="s">
        <v>3446</v>
      </c>
      <c r="O2254" s="23">
        <v>0</v>
      </c>
      <c r="P2254" s="23">
        <v>0</v>
      </c>
      <c r="Q2254" s="23">
        <v>0</v>
      </c>
      <c r="R2254" s="24">
        <v>0</v>
      </c>
      <c r="S2254" s="25">
        <v>384</v>
      </c>
      <c r="U2254" s="22" t="str">
        <f>IFERROR(VLOOKUP(B2254,[1]Planilha1!$A$1:$B$34,2,FALSE),"Liberado")</f>
        <v>Liberado</v>
      </c>
    </row>
    <row r="2255" spans="1:21" s="21" customFormat="1" ht="20.100000000000001" customHeight="1" x14ac:dyDescent="0.2">
      <c r="A2255" s="12" t="s">
        <v>58</v>
      </c>
      <c r="B2255" s="18" t="s">
        <v>242</v>
      </c>
      <c r="C2255" s="12" t="s">
        <v>519</v>
      </c>
      <c r="D2255" s="12" t="s">
        <v>1477</v>
      </c>
      <c r="E2255" s="19" t="s">
        <v>5</v>
      </c>
      <c r="F2255" s="19" t="s">
        <v>2273</v>
      </c>
      <c r="G2255" s="19" t="s">
        <v>5533</v>
      </c>
      <c r="H2255" s="12" t="s">
        <v>2635</v>
      </c>
      <c r="I2255" s="20">
        <v>15300</v>
      </c>
      <c r="J2255" s="12" t="s">
        <v>2264</v>
      </c>
      <c r="K2255" s="12" t="s">
        <v>2647</v>
      </c>
      <c r="L2255" s="12" t="s">
        <v>2249</v>
      </c>
      <c r="M2255" s="12"/>
      <c r="N2255" s="12" t="s">
        <v>2438</v>
      </c>
      <c r="O2255" s="23">
        <v>0</v>
      </c>
      <c r="P2255" s="23">
        <v>0</v>
      </c>
      <c r="Q2255" s="23">
        <v>0</v>
      </c>
      <c r="R2255" s="24">
        <v>0</v>
      </c>
      <c r="S2255" s="25">
        <v>440</v>
      </c>
      <c r="U2255" s="22" t="str">
        <f>IFERROR(VLOOKUP(B2255,[1]Planilha1!$A$1:$B$34,2,FALSE),"Liberado")</f>
        <v>Liberado</v>
      </c>
    </row>
    <row r="2256" spans="1:21" s="21" customFormat="1" ht="20.100000000000001" customHeight="1" x14ac:dyDescent="0.2">
      <c r="A2256" s="12" t="s">
        <v>58</v>
      </c>
      <c r="B2256" s="18" t="s">
        <v>242</v>
      </c>
      <c r="C2256" s="12" t="s">
        <v>519</v>
      </c>
      <c r="D2256" s="12" t="s">
        <v>1478</v>
      </c>
      <c r="E2256" s="19" t="s">
        <v>5</v>
      </c>
      <c r="F2256" s="19" t="s">
        <v>2273</v>
      </c>
      <c r="G2256" s="19" t="s">
        <v>5534</v>
      </c>
      <c r="H2256" s="12" t="s">
        <v>2655</v>
      </c>
      <c r="I2256" s="20">
        <v>10000</v>
      </c>
      <c r="J2256" s="12" t="s">
        <v>2264</v>
      </c>
      <c r="K2256" s="12" t="s">
        <v>5535</v>
      </c>
      <c r="L2256" s="12" t="s">
        <v>2447</v>
      </c>
      <c r="M2256" s="12"/>
      <c r="N2256" s="12" t="s">
        <v>4831</v>
      </c>
      <c r="O2256" s="23">
        <v>5000</v>
      </c>
      <c r="P2256" s="23">
        <v>0</v>
      </c>
      <c r="Q2256" s="23">
        <v>0</v>
      </c>
      <c r="R2256" s="24">
        <v>5000</v>
      </c>
      <c r="S2256" s="25">
        <v>320</v>
      </c>
      <c r="U2256" s="22" t="str">
        <f>IFERROR(VLOOKUP(B2256,[1]Planilha1!$A$1:$B$34,2,FALSE),"Liberado")</f>
        <v>Liberado</v>
      </c>
    </row>
    <row r="2257" spans="1:21" s="21" customFormat="1" ht="20.100000000000001" customHeight="1" x14ac:dyDescent="0.2">
      <c r="A2257" s="12" t="s">
        <v>58</v>
      </c>
      <c r="B2257" s="18" t="s">
        <v>242</v>
      </c>
      <c r="C2257" s="12" t="s">
        <v>519</v>
      </c>
      <c r="D2257" s="12" t="s">
        <v>1479</v>
      </c>
      <c r="E2257" s="19" t="s">
        <v>5</v>
      </c>
      <c r="F2257" s="19" t="s">
        <v>2273</v>
      </c>
      <c r="G2257" s="19" t="s">
        <v>5536</v>
      </c>
      <c r="H2257" s="12" t="s">
        <v>2655</v>
      </c>
      <c r="I2257" s="20">
        <v>20000</v>
      </c>
      <c r="J2257" s="12" t="s">
        <v>2264</v>
      </c>
      <c r="K2257" s="12" t="s">
        <v>5537</v>
      </c>
      <c r="L2257" s="12" t="s">
        <v>2249</v>
      </c>
      <c r="M2257" s="12"/>
      <c r="N2257" s="12" t="s">
        <v>2321</v>
      </c>
      <c r="O2257" s="23">
        <v>0</v>
      </c>
      <c r="P2257" s="23">
        <v>8000</v>
      </c>
      <c r="Q2257" s="23">
        <v>0</v>
      </c>
      <c r="R2257" s="24">
        <v>0</v>
      </c>
      <c r="S2257" s="25">
        <v>288</v>
      </c>
      <c r="U2257" s="22" t="str">
        <f>IFERROR(VLOOKUP(B2257,[1]Planilha1!$A$1:$B$34,2,FALSE),"Liberado")</f>
        <v>Liberado</v>
      </c>
    </row>
    <row r="2258" spans="1:21" s="21" customFormat="1" ht="20.100000000000001" customHeight="1" x14ac:dyDescent="0.2">
      <c r="A2258" s="12" t="s">
        <v>58</v>
      </c>
      <c r="B2258" s="18" t="s">
        <v>242</v>
      </c>
      <c r="C2258" s="12" t="s">
        <v>519</v>
      </c>
      <c r="D2258" s="12" t="s">
        <v>7829</v>
      </c>
      <c r="E2258" s="19" t="s">
        <v>5</v>
      </c>
      <c r="F2258" s="19" t="s">
        <v>2273</v>
      </c>
      <c r="G2258" s="19" t="s">
        <v>10135</v>
      </c>
      <c r="H2258" s="12" t="s">
        <v>2655</v>
      </c>
      <c r="I2258" s="20">
        <v>30000</v>
      </c>
      <c r="J2258" s="12" t="s">
        <v>2264</v>
      </c>
      <c r="K2258" s="12" t="s">
        <v>10136</v>
      </c>
      <c r="L2258" s="12" t="s">
        <v>2249</v>
      </c>
      <c r="M2258" s="12"/>
      <c r="N2258" s="12" t="s">
        <v>8237</v>
      </c>
      <c r="O2258" s="23">
        <v>0</v>
      </c>
      <c r="P2258" s="23">
        <v>10000</v>
      </c>
      <c r="Q2258" s="23">
        <v>0</v>
      </c>
      <c r="R2258" s="24">
        <v>0</v>
      </c>
      <c r="S2258" s="25">
        <v>256</v>
      </c>
      <c r="U2258" s="22" t="str">
        <f>IFERROR(VLOOKUP(B2258,[1]Planilha1!$A$1:$B$34,2,FALSE),"Liberado")</f>
        <v>Liberado</v>
      </c>
    </row>
    <row r="2259" spans="1:21" s="21" customFormat="1" ht="20.100000000000001" customHeight="1" x14ac:dyDescent="0.2">
      <c r="A2259" s="12" t="s">
        <v>58</v>
      </c>
      <c r="B2259" s="18" t="s">
        <v>242</v>
      </c>
      <c r="C2259" s="12" t="s">
        <v>519</v>
      </c>
      <c r="D2259" s="12" t="s">
        <v>10137</v>
      </c>
      <c r="E2259" s="19" t="s">
        <v>5</v>
      </c>
      <c r="F2259" s="19" t="s">
        <v>2255</v>
      </c>
      <c r="G2259" s="19" t="s">
        <v>10138</v>
      </c>
      <c r="H2259" s="12" t="s">
        <v>2275</v>
      </c>
      <c r="I2259" s="20">
        <v>17172.689999999999</v>
      </c>
      <c r="J2259" s="12" t="s">
        <v>2264</v>
      </c>
      <c r="K2259" s="12" t="s">
        <v>8236</v>
      </c>
      <c r="L2259" s="12" t="s">
        <v>2249</v>
      </c>
      <c r="M2259" s="12"/>
      <c r="N2259" s="12" t="s">
        <v>8237</v>
      </c>
      <c r="O2259" s="23">
        <v>0</v>
      </c>
      <c r="P2259" s="23">
        <v>15000</v>
      </c>
      <c r="Q2259" s="23">
        <v>0</v>
      </c>
      <c r="R2259" s="24">
        <v>0</v>
      </c>
      <c r="S2259" s="25">
        <v>224</v>
      </c>
      <c r="U2259" s="22" t="str">
        <f>IFERROR(VLOOKUP(B2259,[1]Planilha1!$A$1:$B$34,2,FALSE),"Liberado")</f>
        <v>Liberado</v>
      </c>
    </row>
    <row r="2260" spans="1:21" s="21" customFormat="1" ht="20.100000000000001" customHeight="1" x14ac:dyDescent="0.2">
      <c r="A2260" s="12" t="s">
        <v>58</v>
      </c>
      <c r="B2260" s="18" t="s">
        <v>242</v>
      </c>
      <c r="C2260" s="12" t="s">
        <v>519</v>
      </c>
      <c r="D2260" s="12" t="s">
        <v>10139</v>
      </c>
      <c r="E2260" s="19" t="s">
        <v>5</v>
      </c>
      <c r="F2260" s="19" t="s">
        <v>2273</v>
      </c>
      <c r="G2260" s="19" t="s">
        <v>10140</v>
      </c>
      <c r="H2260" s="12" t="s">
        <v>2655</v>
      </c>
      <c r="I2260" s="20">
        <v>10000</v>
      </c>
      <c r="J2260" s="12" t="s">
        <v>2264</v>
      </c>
      <c r="K2260" s="12" t="s">
        <v>10141</v>
      </c>
      <c r="L2260" s="12" t="s">
        <v>7881</v>
      </c>
      <c r="M2260" s="12"/>
      <c r="N2260" s="12" t="s">
        <v>8237</v>
      </c>
      <c r="O2260" s="23">
        <v>0</v>
      </c>
      <c r="P2260" s="23">
        <v>15000</v>
      </c>
      <c r="Q2260" s="23">
        <v>0</v>
      </c>
      <c r="R2260" s="24">
        <v>0</v>
      </c>
      <c r="S2260" s="25">
        <v>224</v>
      </c>
      <c r="U2260" s="22" t="str">
        <f>IFERROR(VLOOKUP(B2260,[1]Planilha1!$A$1:$B$34,2,FALSE),"Liberado")</f>
        <v>Liberado</v>
      </c>
    </row>
    <row r="2261" spans="1:21" s="21" customFormat="1" ht="20.100000000000001" customHeight="1" x14ac:dyDescent="0.2">
      <c r="A2261" s="12" t="s">
        <v>58</v>
      </c>
      <c r="B2261" s="18" t="s">
        <v>242</v>
      </c>
      <c r="C2261" s="12" t="s">
        <v>519</v>
      </c>
      <c r="D2261" s="12" t="s">
        <v>10142</v>
      </c>
      <c r="E2261" s="19" t="s">
        <v>5</v>
      </c>
      <c r="F2261" s="19" t="s">
        <v>2244</v>
      </c>
      <c r="G2261" s="19" t="s">
        <v>10143</v>
      </c>
      <c r="H2261" s="12" t="s">
        <v>4923</v>
      </c>
      <c r="I2261" s="20">
        <v>17127.689999999999</v>
      </c>
      <c r="J2261" s="12" t="s">
        <v>2264</v>
      </c>
      <c r="K2261" s="12" t="s">
        <v>10144</v>
      </c>
      <c r="L2261" s="12" t="s">
        <v>2249</v>
      </c>
      <c r="M2261" s="12"/>
      <c r="N2261" s="12" t="s">
        <v>8237</v>
      </c>
      <c r="O2261" s="23">
        <v>0</v>
      </c>
      <c r="P2261" s="23">
        <v>10000</v>
      </c>
      <c r="Q2261" s="23">
        <v>0</v>
      </c>
      <c r="R2261" s="24">
        <v>0</v>
      </c>
      <c r="S2261" s="25">
        <v>192</v>
      </c>
      <c r="U2261" s="22" t="str">
        <f>IFERROR(VLOOKUP(B2261,[1]Planilha1!$A$1:$B$34,2,FALSE),"Liberado")</f>
        <v>Liberado</v>
      </c>
    </row>
    <row r="2262" spans="1:21" s="21" customFormat="1" ht="20.100000000000001" customHeight="1" x14ac:dyDescent="0.2">
      <c r="A2262" s="12" t="s">
        <v>58</v>
      </c>
      <c r="B2262" s="18" t="s">
        <v>242</v>
      </c>
      <c r="C2262" s="12" t="s">
        <v>519</v>
      </c>
      <c r="D2262" s="12" t="s">
        <v>10145</v>
      </c>
      <c r="E2262" s="19" t="s">
        <v>5</v>
      </c>
      <c r="F2262" s="19" t="s">
        <v>2273</v>
      </c>
      <c r="G2262" s="19" t="s">
        <v>10146</v>
      </c>
      <c r="H2262" s="12" t="s">
        <v>2655</v>
      </c>
      <c r="I2262" s="20">
        <v>5356.7</v>
      </c>
      <c r="J2262" s="12" t="s">
        <v>2264</v>
      </c>
      <c r="K2262" s="12" t="s">
        <v>10147</v>
      </c>
      <c r="L2262" s="12" t="s">
        <v>2249</v>
      </c>
      <c r="M2262" s="12"/>
      <c r="N2262" s="12" t="s">
        <v>8237</v>
      </c>
      <c r="O2262" s="23">
        <v>0</v>
      </c>
      <c r="P2262" s="23">
        <v>8000</v>
      </c>
      <c r="Q2262" s="23">
        <v>0</v>
      </c>
      <c r="R2262" s="24">
        <v>0</v>
      </c>
      <c r="S2262" s="25">
        <v>192</v>
      </c>
      <c r="U2262" s="22" t="str">
        <f>IFERROR(VLOOKUP(B2262,[1]Planilha1!$A$1:$B$34,2,FALSE),"Liberado")</f>
        <v>Liberado</v>
      </c>
    </row>
    <row r="2263" spans="1:21" s="21" customFormat="1" ht="20.100000000000001" customHeight="1" x14ac:dyDescent="0.2">
      <c r="A2263" s="12" t="s">
        <v>58</v>
      </c>
      <c r="B2263" s="18" t="s">
        <v>242</v>
      </c>
      <c r="C2263" s="12" t="s">
        <v>534</v>
      </c>
      <c r="D2263" s="12" t="s">
        <v>10148</v>
      </c>
      <c r="E2263" s="19" t="s">
        <v>5</v>
      </c>
      <c r="F2263" s="19" t="s">
        <v>2273</v>
      </c>
      <c r="G2263" s="19" t="s">
        <v>10149</v>
      </c>
      <c r="H2263" s="12" t="s">
        <v>2610</v>
      </c>
      <c r="I2263" s="20">
        <v>10000</v>
      </c>
      <c r="J2263" s="12" t="s">
        <v>2264</v>
      </c>
      <c r="K2263" s="12" t="s">
        <v>10150</v>
      </c>
      <c r="L2263" s="12" t="s">
        <v>2546</v>
      </c>
      <c r="M2263" s="12"/>
      <c r="N2263" s="12" t="s">
        <v>8237</v>
      </c>
      <c r="O2263" s="23">
        <v>0</v>
      </c>
      <c r="P2263" s="23">
        <v>8000</v>
      </c>
      <c r="Q2263" s="23">
        <v>0</v>
      </c>
      <c r="R2263" s="24">
        <v>0</v>
      </c>
      <c r="S2263" s="25">
        <v>174.09</v>
      </c>
      <c r="U2263" s="22" t="str">
        <f>IFERROR(VLOOKUP(B2263,[1]Planilha1!$A$1:$B$34,2,FALSE),"Liberado")</f>
        <v>Liberado</v>
      </c>
    </row>
    <row r="2264" spans="1:21" s="21" customFormat="1" ht="20.100000000000001" customHeight="1" x14ac:dyDescent="0.2">
      <c r="A2264" s="12" t="s">
        <v>58</v>
      </c>
      <c r="B2264" s="18" t="s">
        <v>242</v>
      </c>
      <c r="C2264" s="12" t="s">
        <v>556</v>
      </c>
      <c r="D2264" s="12" t="s">
        <v>10151</v>
      </c>
      <c r="E2264" s="19" t="s">
        <v>5</v>
      </c>
      <c r="F2264" s="19" t="s">
        <v>2324</v>
      </c>
      <c r="G2264" s="19" t="s">
        <v>10152</v>
      </c>
      <c r="H2264" s="12" t="s">
        <v>3020</v>
      </c>
      <c r="I2264" s="20">
        <v>553029.35</v>
      </c>
      <c r="J2264" s="12" t="s">
        <v>2264</v>
      </c>
      <c r="K2264" s="12" t="s">
        <v>9454</v>
      </c>
      <c r="L2264" s="12" t="s">
        <v>3215</v>
      </c>
      <c r="M2264" s="12"/>
      <c r="N2264" s="12" t="s">
        <v>8237</v>
      </c>
      <c r="O2264" s="23">
        <v>0</v>
      </c>
      <c r="P2264" s="23">
        <v>0</v>
      </c>
      <c r="Q2264" s="23">
        <v>0</v>
      </c>
      <c r="R2264" s="24">
        <v>0</v>
      </c>
      <c r="S2264" s="25">
        <v>240</v>
      </c>
      <c r="U2264" s="22" t="str">
        <f>IFERROR(VLOOKUP(B2264,[1]Planilha1!$A$1:$B$34,2,FALSE),"Liberado")</f>
        <v>Liberado</v>
      </c>
    </row>
    <row r="2265" spans="1:21" s="21" customFormat="1" ht="20.100000000000001" customHeight="1" x14ac:dyDescent="0.2">
      <c r="A2265" s="12" t="s">
        <v>58</v>
      </c>
      <c r="B2265" s="18" t="s">
        <v>242</v>
      </c>
      <c r="C2265" s="12" t="s">
        <v>556</v>
      </c>
      <c r="D2265" s="12" t="s">
        <v>10153</v>
      </c>
      <c r="E2265" s="19" t="s">
        <v>5</v>
      </c>
      <c r="F2265" s="19" t="s">
        <v>7910</v>
      </c>
      <c r="G2265" s="19" t="s">
        <v>10154</v>
      </c>
      <c r="H2265" s="12" t="s">
        <v>5481</v>
      </c>
      <c r="I2265" s="20">
        <v>15000</v>
      </c>
      <c r="J2265" s="12" t="s">
        <v>2264</v>
      </c>
      <c r="K2265" s="12" t="s">
        <v>5455</v>
      </c>
      <c r="L2265" s="12" t="s">
        <v>7875</v>
      </c>
      <c r="M2265" s="12"/>
      <c r="N2265" s="12" t="s">
        <v>2438</v>
      </c>
      <c r="O2265" s="23">
        <v>0</v>
      </c>
      <c r="P2265" s="23">
        <v>15000</v>
      </c>
      <c r="Q2265" s="23">
        <v>0</v>
      </c>
      <c r="R2265" s="24">
        <v>0</v>
      </c>
      <c r="S2265" s="25">
        <v>64</v>
      </c>
      <c r="U2265" s="22" t="str">
        <f>IFERROR(VLOOKUP(B2265,[1]Planilha1!$A$1:$B$34,2,FALSE),"Liberado")</f>
        <v>Liberado</v>
      </c>
    </row>
    <row r="2266" spans="1:21" s="21" customFormat="1" ht="20.100000000000001" customHeight="1" x14ac:dyDescent="0.2">
      <c r="A2266" s="12" t="s">
        <v>58</v>
      </c>
      <c r="B2266" s="18" t="s">
        <v>242</v>
      </c>
      <c r="C2266" s="12" t="s">
        <v>574</v>
      </c>
      <c r="D2266" s="12" t="s">
        <v>1481</v>
      </c>
      <c r="E2266" s="19" t="s">
        <v>5</v>
      </c>
      <c r="F2266" s="19" t="s">
        <v>2881</v>
      </c>
      <c r="G2266" s="19" t="s">
        <v>5542</v>
      </c>
      <c r="H2266" s="12" t="s">
        <v>5543</v>
      </c>
      <c r="I2266" s="20">
        <v>500</v>
      </c>
      <c r="J2266" s="12" t="s">
        <v>2264</v>
      </c>
      <c r="K2266" s="12" t="s">
        <v>5411</v>
      </c>
      <c r="L2266" s="12" t="s">
        <v>2827</v>
      </c>
      <c r="M2266" s="12"/>
      <c r="N2266" s="12" t="s">
        <v>5411</v>
      </c>
      <c r="O2266" s="23">
        <v>0</v>
      </c>
      <c r="P2266" s="23">
        <v>0</v>
      </c>
      <c r="Q2266" s="23">
        <v>0</v>
      </c>
      <c r="R2266" s="24">
        <v>0</v>
      </c>
      <c r="S2266" s="25">
        <v>228</v>
      </c>
      <c r="U2266" s="22" t="str">
        <f>IFERROR(VLOOKUP(B2266,[1]Planilha1!$A$1:$B$34,2,FALSE),"Liberado")</f>
        <v>Liberado</v>
      </c>
    </row>
    <row r="2267" spans="1:21" s="21" customFormat="1" ht="20.100000000000001" customHeight="1" x14ac:dyDescent="0.2">
      <c r="A2267" s="12" t="s">
        <v>58</v>
      </c>
      <c r="B2267" s="18" t="s">
        <v>242</v>
      </c>
      <c r="C2267" s="12" t="s">
        <v>602</v>
      </c>
      <c r="D2267" s="12" t="s">
        <v>1482</v>
      </c>
      <c r="E2267" s="19" t="s">
        <v>5</v>
      </c>
      <c r="F2267" s="19" t="s">
        <v>5544</v>
      </c>
      <c r="G2267" s="19" t="s">
        <v>5545</v>
      </c>
      <c r="H2267" s="12" t="s">
        <v>5546</v>
      </c>
      <c r="I2267" s="20">
        <v>251565.88</v>
      </c>
      <c r="J2267" s="12" t="s">
        <v>2264</v>
      </c>
      <c r="K2267" s="12" t="s">
        <v>5547</v>
      </c>
      <c r="L2267" s="12" t="s">
        <v>10155</v>
      </c>
      <c r="M2267" s="12"/>
      <c r="N2267" s="12" t="s">
        <v>5548</v>
      </c>
      <c r="O2267" s="23">
        <v>0</v>
      </c>
      <c r="P2267" s="23">
        <v>0</v>
      </c>
      <c r="Q2267" s="23">
        <v>0</v>
      </c>
      <c r="R2267" s="24">
        <v>0</v>
      </c>
      <c r="S2267" s="25">
        <v>1450.46</v>
      </c>
      <c r="U2267" s="22" t="str">
        <f>IFERROR(VLOOKUP(B2267,[1]Planilha1!$A$1:$B$34,2,FALSE),"Liberado")</f>
        <v>Liberado</v>
      </c>
    </row>
    <row r="2268" spans="1:21" s="21" customFormat="1" ht="20.100000000000001" customHeight="1" x14ac:dyDescent="0.2">
      <c r="A2268" s="12" t="s">
        <v>58</v>
      </c>
      <c r="B2268" s="18" t="s">
        <v>242</v>
      </c>
      <c r="C2268" s="12" t="s">
        <v>602</v>
      </c>
      <c r="D2268" s="12" t="s">
        <v>1483</v>
      </c>
      <c r="E2268" s="19" t="s">
        <v>5</v>
      </c>
      <c r="F2268" s="19" t="s">
        <v>2273</v>
      </c>
      <c r="G2268" s="19" t="s">
        <v>5549</v>
      </c>
      <c r="H2268" s="12" t="s">
        <v>3286</v>
      </c>
      <c r="I2268" s="20">
        <v>12000</v>
      </c>
      <c r="J2268" s="12" t="s">
        <v>2264</v>
      </c>
      <c r="K2268" s="12" t="s">
        <v>5550</v>
      </c>
      <c r="L2268" s="12" t="s">
        <v>2334</v>
      </c>
      <c r="M2268" s="12"/>
      <c r="N2268" s="12" t="s">
        <v>2729</v>
      </c>
      <c r="O2268" s="23">
        <v>20646.21</v>
      </c>
      <c r="P2268" s="23">
        <v>0</v>
      </c>
      <c r="Q2268" s="23">
        <v>0</v>
      </c>
      <c r="R2268" s="24">
        <v>20646.21</v>
      </c>
      <c r="S2268" s="25">
        <v>864</v>
      </c>
      <c r="U2268" s="22" t="str">
        <f>IFERROR(VLOOKUP(B2268,[1]Planilha1!$A$1:$B$34,2,FALSE),"Liberado")</f>
        <v>Liberado</v>
      </c>
    </row>
    <row r="2269" spans="1:21" s="21" customFormat="1" ht="20.100000000000001" customHeight="1" x14ac:dyDescent="0.2">
      <c r="A2269" s="12" t="s">
        <v>58</v>
      </c>
      <c r="B2269" s="18" t="s">
        <v>242</v>
      </c>
      <c r="C2269" s="12" t="s">
        <v>602</v>
      </c>
      <c r="D2269" s="12" t="s">
        <v>7831</v>
      </c>
      <c r="E2269" s="19" t="s">
        <v>5</v>
      </c>
      <c r="F2269" s="19" t="s">
        <v>10</v>
      </c>
      <c r="G2269" s="19" t="s">
        <v>10156</v>
      </c>
      <c r="H2269" s="12" t="s">
        <v>3286</v>
      </c>
      <c r="I2269" s="20">
        <v>9043.44</v>
      </c>
      <c r="J2269" s="12" t="s">
        <v>2264</v>
      </c>
      <c r="K2269" s="12" t="s">
        <v>10157</v>
      </c>
      <c r="L2269" s="12" t="s">
        <v>2296</v>
      </c>
      <c r="M2269" s="12"/>
      <c r="N2269" s="12" t="s">
        <v>8224</v>
      </c>
      <c r="O2269" s="23">
        <v>2000</v>
      </c>
      <c r="P2269" s="23">
        <v>0</v>
      </c>
      <c r="Q2269" s="23">
        <v>0</v>
      </c>
      <c r="R2269" s="24">
        <v>0</v>
      </c>
      <c r="S2269" s="25">
        <v>480</v>
      </c>
      <c r="U2269" s="22" t="str">
        <f>IFERROR(VLOOKUP(B2269,[1]Planilha1!$A$1:$B$34,2,FALSE),"Liberado")</f>
        <v>Liberado</v>
      </c>
    </row>
    <row r="2270" spans="1:21" s="21" customFormat="1" ht="20.100000000000001" customHeight="1" x14ac:dyDescent="0.2">
      <c r="A2270" s="12" t="s">
        <v>58</v>
      </c>
      <c r="B2270" s="18" t="s">
        <v>242</v>
      </c>
      <c r="C2270" s="12" t="s">
        <v>602</v>
      </c>
      <c r="D2270" s="12" t="s">
        <v>1485</v>
      </c>
      <c r="E2270" s="19" t="s">
        <v>5</v>
      </c>
      <c r="F2270" s="19" t="s">
        <v>2324</v>
      </c>
      <c r="G2270" s="19" t="s">
        <v>5554</v>
      </c>
      <c r="H2270" s="12" t="s">
        <v>3286</v>
      </c>
      <c r="I2270" s="20">
        <v>5000</v>
      </c>
      <c r="J2270" s="12" t="s">
        <v>2264</v>
      </c>
      <c r="K2270" s="12" t="s">
        <v>5555</v>
      </c>
      <c r="L2270" s="12" t="s">
        <v>2349</v>
      </c>
      <c r="M2270" s="12"/>
      <c r="N2270" s="12" t="s">
        <v>9</v>
      </c>
      <c r="O2270" s="23">
        <v>0</v>
      </c>
      <c r="P2270" s="23">
        <v>0</v>
      </c>
      <c r="Q2270" s="23">
        <v>0</v>
      </c>
      <c r="R2270" s="24">
        <v>0</v>
      </c>
      <c r="S2270" s="25">
        <v>384</v>
      </c>
      <c r="U2270" s="22" t="str">
        <f>IFERROR(VLOOKUP(B2270,[1]Planilha1!$A$1:$B$34,2,FALSE),"Liberado")</f>
        <v>Liberado</v>
      </c>
    </row>
    <row r="2271" spans="1:21" s="21" customFormat="1" ht="20.100000000000001" customHeight="1" x14ac:dyDescent="0.2">
      <c r="A2271" s="12" t="s">
        <v>58</v>
      </c>
      <c r="B2271" s="18" t="s">
        <v>242</v>
      </c>
      <c r="C2271" s="12" t="s">
        <v>602</v>
      </c>
      <c r="D2271" s="12" t="s">
        <v>1485</v>
      </c>
      <c r="E2271" s="19" t="s">
        <v>5</v>
      </c>
      <c r="F2271" s="19" t="s">
        <v>2324</v>
      </c>
      <c r="G2271" s="19" t="s">
        <v>5556</v>
      </c>
      <c r="H2271" s="12" t="s">
        <v>3286</v>
      </c>
      <c r="I2271" s="20">
        <v>4000</v>
      </c>
      <c r="J2271" s="12" t="s">
        <v>2264</v>
      </c>
      <c r="K2271" s="12" t="s">
        <v>5557</v>
      </c>
      <c r="L2271" s="12" t="s">
        <v>2349</v>
      </c>
      <c r="M2271" s="12"/>
      <c r="N2271" s="12" t="s">
        <v>9</v>
      </c>
      <c r="O2271" s="23">
        <v>0</v>
      </c>
      <c r="P2271" s="23">
        <v>0</v>
      </c>
      <c r="Q2271" s="23">
        <v>0</v>
      </c>
      <c r="R2271" s="24">
        <v>0</v>
      </c>
      <c r="S2271" s="25">
        <v>384</v>
      </c>
      <c r="U2271" s="22" t="str">
        <f>IFERROR(VLOOKUP(B2271,[1]Planilha1!$A$1:$B$34,2,FALSE),"Liberado")</f>
        <v>Liberado</v>
      </c>
    </row>
    <row r="2272" spans="1:21" s="21" customFormat="1" ht="20.100000000000001" customHeight="1" x14ac:dyDescent="0.2">
      <c r="A2272" s="12" t="s">
        <v>58</v>
      </c>
      <c r="B2272" s="18" t="s">
        <v>242</v>
      </c>
      <c r="C2272" s="12" t="s">
        <v>602</v>
      </c>
      <c r="D2272" s="12" t="s">
        <v>619</v>
      </c>
      <c r="E2272" s="19" t="s">
        <v>5</v>
      </c>
      <c r="F2272" s="19" t="s">
        <v>2255</v>
      </c>
      <c r="G2272" s="19" t="s">
        <v>10158</v>
      </c>
      <c r="H2272" s="12" t="s">
        <v>3286</v>
      </c>
      <c r="I2272" s="20">
        <v>15327.12</v>
      </c>
      <c r="J2272" s="12" t="s">
        <v>2264</v>
      </c>
      <c r="K2272" s="12" t="s">
        <v>3216</v>
      </c>
      <c r="L2272" s="12" t="s">
        <v>2288</v>
      </c>
      <c r="M2272" s="12" t="s">
        <v>10159</v>
      </c>
      <c r="N2272" s="12" t="s">
        <v>3216</v>
      </c>
      <c r="O2272" s="23">
        <v>0</v>
      </c>
      <c r="P2272" s="23">
        <v>0</v>
      </c>
      <c r="Q2272" s="23">
        <v>0</v>
      </c>
      <c r="R2272" s="24">
        <v>0</v>
      </c>
      <c r="S2272" s="25">
        <v>0</v>
      </c>
      <c r="U2272" s="22" t="str">
        <f>IFERROR(VLOOKUP(B2272,[1]Planilha1!$A$1:$B$34,2,FALSE),"Liberado")</f>
        <v>Liberado</v>
      </c>
    </row>
    <row r="2273" spans="1:21" s="21" customFormat="1" ht="20.100000000000001" customHeight="1" x14ac:dyDescent="0.2">
      <c r="A2273" s="12" t="s">
        <v>58</v>
      </c>
      <c r="B2273" s="18" t="s">
        <v>242</v>
      </c>
      <c r="C2273" s="12" t="s">
        <v>323</v>
      </c>
      <c r="D2273" s="12" t="s">
        <v>1486</v>
      </c>
      <c r="E2273" s="19" t="s">
        <v>5</v>
      </c>
      <c r="F2273" s="19" t="s">
        <v>2244</v>
      </c>
      <c r="G2273" s="19" t="s">
        <v>5558</v>
      </c>
      <c r="H2273" s="12" t="s">
        <v>5559</v>
      </c>
      <c r="I2273" s="20">
        <v>1000</v>
      </c>
      <c r="J2273" s="12" t="s">
        <v>2258</v>
      </c>
      <c r="K2273" s="12" t="s">
        <v>5560</v>
      </c>
      <c r="L2273" s="12" t="s">
        <v>7926</v>
      </c>
      <c r="M2273" s="12"/>
      <c r="N2273" s="12" t="s">
        <v>5561</v>
      </c>
      <c r="O2273" s="23">
        <v>0</v>
      </c>
      <c r="P2273" s="23">
        <v>10000</v>
      </c>
      <c r="Q2273" s="23">
        <v>0</v>
      </c>
      <c r="R2273" s="24">
        <v>0</v>
      </c>
      <c r="S2273" s="25">
        <v>1920</v>
      </c>
      <c r="U2273" s="22" t="str">
        <f>IFERROR(VLOOKUP(B2273,[1]Planilha1!$A$1:$B$34,2,FALSE),"Liberado")</f>
        <v>Liberado</v>
      </c>
    </row>
    <row r="2274" spans="1:21" s="21" customFormat="1" ht="20.100000000000001" customHeight="1" x14ac:dyDescent="0.2">
      <c r="A2274" s="12" t="s">
        <v>58</v>
      </c>
      <c r="B2274" s="18" t="s">
        <v>242</v>
      </c>
      <c r="C2274" s="12" t="s">
        <v>323</v>
      </c>
      <c r="D2274" s="12" t="s">
        <v>1487</v>
      </c>
      <c r="E2274" s="19" t="s">
        <v>5</v>
      </c>
      <c r="F2274" s="19" t="s">
        <v>2273</v>
      </c>
      <c r="G2274" s="19" t="s">
        <v>5562</v>
      </c>
      <c r="H2274" s="12" t="s">
        <v>5563</v>
      </c>
      <c r="I2274" s="20">
        <v>10000</v>
      </c>
      <c r="J2274" s="12" t="s">
        <v>2264</v>
      </c>
      <c r="K2274" s="12" t="s">
        <v>5564</v>
      </c>
      <c r="L2274" s="12" t="s">
        <v>2296</v>
      </c>
      <c r="M2274" s="12"/>
      <c r="N2274" s="12" t="s">
        <v>2657</v>
      </c>
      <c r="O2274" s="23">
        <v>6732.68</v>
      </c>
      <c r="P2274" s="23">
        <v>0</v>
      </c>
      <c r="Q2274" s="23">
        <v>0</v>
      </c>
      <c r="R2274" s="24">
        <v>6732.68</v>
      </c>
      <c r="S2274" s="25">
        <v>864</v>
      </c>
      <c r="U2274" s="22" t="str">
        <f>IFERROR(VLOOKUP(B2274,[1]Planilha1!$A$1:$B$34,2,FALSE),"Liberado")</f>
        <v>Liberado</v>
      </c>
    </row>
    <row r="2275" spans="1:21" s="21" customFormat="1" ht="20.100000000000001" customHeight="1" x14ac:dyDescent="0.2">
      <c r="A2275" s="12" t="s">
        <v>58</v>
      </c>
      <c r="B2275" s="18" t="s">
        <v>242</v>
      </c>
      <c r="C2275" s="12" t="s">
        <v>323</v>
      </c>
      <c r="D2275" s="12" t="s">
        <v>10160</v>
      </c>
      <c r="E2275" s="19" t="s">
        <v>5</v>
      </c>
      <c r="F2275" s="19" t="s">
        <v>3200</v>
      </c>
      <c r="G2275" s="19" t="s">
        <v>10161</v>
      </c>
      <c r="H2275" s="12" t="s">
        <v>2263</v>
      </c>
      <c r="I2275" s="20">
        <v>100000</v>
      </c>
      <c r="J2275" s="12" t="s">
        <v>2264</v>
      </c>
      <c r="K2275" s="12" t="s">
        <v>3216</v>
      </c>
      <c r="L2275" s="12" t="s">
        <v>2288</v>
      </c>
      <c r="M2275" s="12" t="s">
        <v>10162</v>
      </c>
      <c r="N2275" s="12" t="s">
        <v>3216</v>
      </c>
      <c r="O2275" s="23">
        <v>0</v>
      </c>
      <c r="P2275" s="23">
        <v>0</v>
      </c>
      <c r="Q2275" s="23">
        <v>0</v>
      </c>
      <c r="R2275" s="24">
        <v>0</v>
      </c>
      <c r="S2275" s="25">
        <v>0</v>
      </c>
      <c r="U2275" s="22" t="str">
        <f>IFERROR(VLOOKUP(B2275,[1]Planilha1!$A$1:$B$34,2,FALSE),"Liberado")</f>
        <v>Liberado</v>
      </c>
    </row>
    <row r="2276" spans="1:21" s="21" customFormat="1" ht="20.100000000000001" customHeight="1" x14ac:dyDescent="0.2">
      <c r="A2276" s="12" t="s">
        <v>58</v>
      </c>
      <c r="B2276" s="18" t="s">
        <v>242</v>
      </c>
      <c r="C2276" s="12" t="s">
        <v>323</v>
      </c>
      <c r="D2276" s="12" t="s">
        <v>10163</v>
      </c>
      <c r="E2276" s="19" t="s">
        <v>5</v>
      </c>
      <c r="F2276" s="19" t="s">
        <v>2273</v>
      </c>
      <c r="G2276" s="19" t="s">
        <v>10164</v>
      </c>
      <c r="H2276" s="12" t="s">
        <v>2263</v>
      </c>
      <c r="I2276" s="20">
        <v>93382.84</v>
      </c>
      <c r="J2276" s="12" t="s">
        <v>2264</v>
      </c>
      <c r="K2276" s="12" t="s">
        <v>10165</v>
      </c>
      <c r="L2276" s="12" t="s">
        <v>7875</v>
      </c>
      <c r="M2276" s="12"/>
      <c r="N2276" s="12" t="s">
        <v>8237</v>
      </c>
      <c r="O2276" s="23">
        <v>0</v>
      </c>
      <c r="P2276" s="23">
        <v>93382.84</v>
      </c>
      <c r="Q2276" s="23">
        <v>0</v>
      </c>
      <c r="R2276" s="24">
        <v>0</v>
      </c>
      <c r="S2276" s="25">
        <v>200</v>
      </c>
      <c r="U2276" s="22" t="str">
        <f>IFERROR(VLOOKUP(B2276,[1]Planilha1!$A$1:$B$34,2,FALSE),"Liberado")</f>
        <v>Liberado</v>
      </c>
    </row>
    <row r="2277" spans="1:21" s="21" customFormat="1" ht="20.100000000000001" customHeight="1" x14ac:dyDescent="0.2">
      <c r="A2277" s="12" t="s">
        <v>58</v>
      </c>
      <c r="B2277" s="18" t="s">
        <v>242</v>
      </c>
      <c r="C2277" s="12" t="s">
        <v>323</v>
      </c>
      <c r="D2277" s="12" t="s">
        <v>10166</v>
      </c>
      <c r="E2277" s="19" t="s">
        <v>5</v>
      </c>
      <c r="F2277" s="19" t="s">
        <v>2255</v>
      </c>
      <c r="G2277" s="19" t="s">
        <v>10167</v>
      </c>
      <c r="H2277" s="12" t="s">
        <v>5563</v>
      </c>
      <c r="I2277" s="20">
        <v>16256</v>
      </c>
      <c r="J2277" s="12" t="s">
        <v>2264</v>
      </c>
      <c r="K2277" s="12" t="s">
        <v>10168</v>
      </c>
      <c r="L2277" s="12" t="s">
        <v>2546</v>
      </c>
      <c r="M2277" s="12" t="s">
        <v>10169</v>
      </c>
      <c r="N2277" s="12" t="s">
        <v>2321</v>
      </c>
      <c r="O2277" s="23">
        <v>0</v>
      </c>
      <c r="P2277" s="23">
        <v>15000</v>
      </c>
      <c r="Q2277" s="23">
        <v>0</v>
      </c>
      <c r="R2277" s="24">
        <v>0</v>
      </c>
      <c r="S2277" s="25">
        <v>96</v>
      </c>
      <c r="U2277" s="22" t="str">
        <f>IFERROR(VLOOKUP(B2277,[1]Planilha1!$A$1:$B$34,2,FALSE),"Liberado")</f>
        <v>Liberado</v>
      </c>
    </row>
    <row r="2278" spans="1:21" s="21" customFormat="1" ht="20.100000000000001" customHeight="1" x14ac:dyDescent="0.2">
      <c r="A2278" s="12" t="s">
        <v>58</v>
      </c>
      <c r="B2278" s="18" t="s">
        <v>242</v>
      </c>
      <c r="C2278" s="12" t="s">
        <v>323</v>
      </c>
      <c r="D2278" s="12" t="s">
        <v>10170</v>
      </c>
      <c r="E2278" s="19" t="s">
        <v>5</v>
      </c>
      <c r="F2278" s="19" t="s">
        <v>2244</v>
      </c>
      <c r="G2278" s="19" t="s">
        <v>10171</v>
      </c>
      <c r="H2278" s="12" t="s">
        <v>5563</v>
      </c>
      <c r="I2278" s="20">
        <v>37400</v>
      </c>
      <c r="J2278" s="12" t="s">
        <v>2264</v>
      </c>
      <c r="K2278" s="12" t="s">
        <v>10172</v>
      </c>
      <c r="L2278" s="12" t="s">
        <v>2288</v>
      </c>
      <c r="M2278" s="12" t="s">
        <v>10169</v>
      </c>
      <c r="N2278" s="12" t="s">
        <v>2438</v>
      </c>
      <c r="O2278" s="23">
        <v>0</v>
      </c>
      <c r="P2278" s="23">
        <v>10000</v>
      </c>
      <c r="Q2278" s="23">
        <v>0</v>
      </c>
      <c r="R2278" s="24">
        <v>0</v>
      </c>
      <c r="S2278" s="25">
        <v>96</v>
      </c>
      <c r="U2278" s="22" t="str">
        <f>IFERROR(VLOOKUP(B2278,[1]Planilha1!$A$1:$B$34,2,FALSE),"Liberado")</f>
        <v>Liberado</v>
      </c>
    </row>
    <row r="2279" spans="1:21" s="21" customFormat="1" ht="20.100000000000001" customHeight="1" x14ac:dyDescent="0.2">
      <c r="A2279" s="12" t="s">
        <v>58</v>
      </c>
      <c r="B2279" s="18" t="s">
        <v>242</v>
      </c>
      <c r="C2279" s="12" t="s">
        <v>667</v>
      </c>
      <c r="D2279" s="12" t="s">
        <v>10173</v>
      </c>
      <c r="E2279" s="19" t="s">
        <v>5</v>
      </c>
      <c r="F2279" s="19" t="s">
        <v>2244</v>
      </c>
      <c r="G2279" s="19" t="s">
        <v>10174</v>
      </c>
      <c r="H2279" s="12" t="s">
        <v>10175</v>
      </c>
      <c r="I2279" s="20">
        <v>19288.990000000002</v>
      </c>
      <c r="J2279" s="12" t="s">
        <v>2264</v>
      </c>
      <c r="K2279" s="12" t="s">
        <v>10176</v>
      </c>
      <c r="L2279" s="12" t="s">
        <v>2879</v>
      </c>
      <c r="M2279" s="12"/>
      <c r="N2279" s="12" t="s">
        <v>10177</v>
      </c>
      <c r="O2279" s="23">
        <v>0</v>
      </c>
      <c r="P2279" s="23">
        <v>0</v>
      </c>
      <c r="Q2279" s="23">
        <v>0</v>
      </c>
      <c r="R2279" s="24">
        <v>0</v>
      </c>
      <c r="S2279" s="25">
        <v>448</v>
      </c>
      <c r="U2279" s="22" t="str">
        <f>IFERROR(VLOOKUP(B2279,[1]Planilha1!$A$1:$B$34,2,FALSE),"Liberado")</f>
        <v>Liberado</v>
      </c>
    </row>
    <row r="2280" spans="1:21" s="21" customFormat="1" ht="20.100000000000001" customHeight="1" x14ac:dyDescent="0.2">
      <c r="A2280" s="12" t="s">
        <v>58</v>
      </c>
      <c r="B2280" s="18" t="s">
        <v>242</v>
      </c>
      <c r="C2280" s="12" t="s">
        <v>674</v>
      </c>
      <c r="D2280" s="12" t="s">
        <v>1488</v>
      </c>
      <c r="E2280" s="19" t="s">
        <v>5</v>
      </c>
      <c r="F2280" s="19" t="s">
        <v>2273</v>
      </c>
      <c r="G2280" s="19" t="s">
        <v>5565</v>
      </c>
      <c r="H2280" s="12" t="s">
        <v>5563</v>
      </c>
      <c r="I2280" s="20">
        <v>1300</v>
      </c>
      <c r="J2280" s="12" t="s">
        <v>2264</v>
      </c>
      <c r="K2280" s="12" t="s">
        <v>10178</v>
      </c>
      <c r="L2280" s="12" t="s">
        <v>2677</v>
      </c>
      <c r="M2280" s="12"/>
      <c r="N2280" s="12" t="s">
        <v>5566</v>
      </c>
      <c r="O2280" s="23">
        <v>0</v>
      </c>
      <c r="P2280" s="23">
        <v>0</v>
      </c>
      <c r="Q2280" s="23">
        <v>0</v>
      </c>
      <c r="R2280" s="24">
        <v>0</v>
      </c>
      <c r="S2280" s="25">
        <v>288</v>
      </c>
      <c r="U2280" s="22" t="str">
        <f>IFERROR(VLOOKUP(B2280,[1]Planilha1!$A$1:$B$34,2,FALSE),"Liberado")</f>
        <v>Liberado</v>
      </c>
    </row>
    <row r="2281" spans="1:21" s="21" customFormat="1" ht="20.100000000000001" customHeight="1" x14ac:dyDescent="0.2">
      <c r="A2281" s="12" t="s">
        <v>58</v>
      </c>
      <c r="B2281" s="18" t="s">
        <v>242</v>
      </c>
      <c r="C2281" s="12" t="s">
        <v>674</v>
      </c>
      <c r="D2281" s="12" t="s">
        <v>10179</v>
      </c>
      <c r="E2281" s="19" t="s">
        <v>5</v>
      </c>
      <c r="F2281" s="19" t="s">
        <v>10</v>
      </c>
      <c r="G2281" s="19" t="s">
        <v>10180</v>
      </c>
      <c r="H2281" s="12" t="s">
        <v>2263</v>
      </c>
      <c r="I2281" s="20">
        <v>60000</v>
      </c>
      <c r="J2281" s="12" t="s">
        <v>2264</v>
      </c>
      <c r="K2281" s="12" t="s">
        <v>10181</v>
      </c>
      <c r="L2281" s="12" t="s">
        <v>8533</v>
      </c>
      <c r="M2281" s="12"/>
      <c r="N2281" s="12" t="s">
        <v>8237</v>
      </c>
      <c r="O2281" s="23">
        <v>0</v>
      </c>
      <c r="P2281" s="23">
        <v>40000</v>
      </c>
      <c r="Q2281" s="23">
        <v>0</v>
      </c>
      <c r="R2281" s="24">
        <v>0</v>
      </c>
      <c r="S2281" s="25">
        <v>200</v>
      </c>
      <c r="U2281" s="22" t="str">
        <f>IFERROR(VLOOKUP(B2281,[1]Planilha1!$A$1:$B$34,2,FALSE),"Liberado")</f>
        <v>Liberado</v>
      </c>
    </row>
    <row r="2282" spans="1:21" s="21" customFormat="1" ht="20.100000000000001" customHeight="1" x14ac:dyDescent="0.2">
      <c r="A2282" s="12" t="s">
        <v>58</v>
      </c>
      <c r="B2282" s="18" t="s">
        <v>242</v>
      </c>
      <c r="C2282" s="12" t="s">
        <v>674</v>
      </c>
      <c r="D2282" s="12" t="s">
        <v>10182</v>
      </c>
      <c r="E2282" s="19" t="s">
        <v>5</v>
      </c>
      <c r="F2282" s="19" t="s">
        <v>2324</v>
      </c>
      <c r="G2282" s="19" t="s">
        <v>10183</v>
      </c>
      <c r="H2282" s="12" t="s">
        <v>5563</v>
      </c>
      <c r="I2282" s="20">
        <v>937</v>
      </c>
      <c r="J2282" s="12" t="s">
        <v>2264</v>
      </c>
      <c r="K2282" s="12" t="s">
        <v>3216</v>
      </c>
      <c r="L2282" s="12" t="s">
        <v>2288</v>
      </c>
      <c r="M2282" s="12" t="s">
        <v>10184</v>
      </c>
      <c r="N2282" s="12" t="s">
        <v>3216</v>
      </c>
      <c r="O2282" s="23">
        <v>0</v>
      </c>
      <c r="P2282" s="23">
        <v>0</v>
      </c>
      <c r="Q2282" s="23">
        <v>0</v>
      </c>
      <c r="R2282" s="24">
        <v>0</v>
      </c>
      <c r="S2282" s="25">
        <v>0</v>
      </c>
      <c r="U2282" s="22" t="str">
        <f>IFERROR(VLOOKUP(B2282,[1]Planilha1!$A$1:$B$34,2,FALSE),"Liberado")</f>
        <v>Liberado</v>
      </c>
    </row>
    <row r="2283" spans="1:21" s="21" customFormat="1" ht="20.100000000000001" customHeight="1" x14ac:dyDescent="0.2">
      <c r="A2283" s="12" t="s">
        <v>58</v>
      </c>
      <c r="B2283" s="18" t="s">
        <v>242</v>
      </c>
      <c r="C2283" s="12" t="s">
        <v>325</v>
      </c>
      <c r="D2283" s="12" t="s">
        <v>10185</v>
      </c>
      <c r="E2283" s="19" t="s">
        <v>5</v>
      </c>
      <c r="F2283" s="19" t="s">
        <v>2273</v>
      </c>
      <c r="G2283" s="19" t="s">
        <v>10186</v>
      </c>
      <c r="H2283" s="12" t="s">
        <v>3483</v>
      </c>
      <c r="I2283" s="20">
        <v>937</v>
      </c>
      <c r="J2283" s="12" t="s">
        <v>2264</v>
      </c>
      <c r="K2283" s="12" t="s">
        <v>2647</v>
      </c>
      <c r="L2283" s="12" t="s">
        <v>3196</v>
      </c>
      <c r="M2283" s="12"/>
      <c r="N2283" s="12" t="s">
        <v>2342</v>
      </c>
      <c r="O2283" s="23">
        <v>5000</v>
      </c>
      <c r="P2283" s="23">
        <v>0</v>
      </c>
      <c r="Q2283" s="23">
        <v>0</v>
      </c>
      <c r="R2283" s="24">
        <v>0</v>
      </c>
      <c r="S2283" s="25">
        <v>224</v>
      </c>
      <c r="U2283" s="22" t="str">
        <f>IFERROR(VLOOKUP(B2283,[1]Planilha1!$A$1:$B$34,2,FALSE),"Liberado")</f>
        <v>Liberado</v>
      </c>
    </row>
    <row r="2284" spans="1:21" s="21" customFormat="1" ht="20.100000000000001" customHeight="1" x14ac:dyDescent="0.2">
      <c r="A2284" s="12" t="s">
        <v>58</v>
      </c>
      <c r="B2284" s="18" t="s">
        <v>242</v>
      </c>
      <c r="C2284" s="12" t="s">
        <v>696</v>
      </c>
      <c r="D2284" s="12" t="s">
        <v>10187</v>
      </c>
      <c r="E2284" s="19" t="s">
        <v>5</v>
      </c>
      <c r="F2284" s="19" t="s">
        <v>10</v>
      </c>
      <c r="G2284" s="19" t="s">
        <v>10188</v>
      </c>
      <c r="H2284" s="12" t="s">
        <v>3532</v>
      </c>
      <c r="I2284" s="20">
        <v>25430.7</v>
      </c>
      <c r="J2284" s="12" t="s">
        <v>2264</v>
      </c>
      <c r="K2284" s="12" t="s">
        <v>10189</v>
      </c>
      <c r="L2284" s="12" t="s">
        <v>7875</v>
      </c>
      <c r="M2284" s="12"/>
      <c r="N2284" s="12" t="s">
        <v>8237</v>
      </c>
      <c r="O2284" s="23">
        <v>0</v>
      </c>
      <c r="P2284" s="23">
        <v>8000</v>
      </c>
      <c r="Q2284" s="23">
        <v>0</v>
      </c>
      <c r="R2284" s="24">
        <v>0</v>
      </c>
      <c r="S2284" s="25">
        <v>128</v>
      </c>
      <c r="U2284" s="22" t="str">
        <f>IFERROR(VLOOKUP(B2284,[1]Planilha1!$A$1:$B$34,2,FALSE),"Liberado")</f>
        <v>Liberado</v>
      </c>
    </row>
    <row r="2285" spans="1:21" s="21" customFormat="1" ht="20.100000000000001" customHeight="1" x14ac:dyDescent="0.2">
      <c r="A2285" s="12" t="s">
        <v>58</v>
      </c>
      <c r="B2285" s="18" t="s">
        <v>242</v>
      </c>
      <c r="C2285" s="12" t="s">
        <v>696</v>
      </c>
      <c r="D2285" s="12" t="s">
        <v>10190</v>
      </c>
      <c r="E2285" s="19" t="s">
        <v>5</v>
      </c>
      <c r="F2285" s="19" t="s">
        <v>2279</v>
      </c>
      <c r="G2285" s="19" t="s">
        <v>10191</v>
      </c>
      <c r="H2285" s="12" t="s">
        <v>3532</v>
      </c>
      <c r="I2285" s="20">
        <v>2000</v>
      </c>
      <c r="J2285" s="12" t="s">
        <v>2264</v>
      </c>
      <c r="K2285" s="12" t="s">
        <v>10192</v>
      </c>
      <c r="L2285" s="12" t="s">
        <v>7875</v>
      </c>
      <c r="M2285" s="12"/>
      <c r="N2285" s="12" t="s">
        <v>2438</v>
      </c>
      <c r="O2285" s="23">
        <v>0</v>
      </c>
      <c r="P2285" s="23">
        <v>2000</v>
      </c>
      <c r="Q2285" s="23">
        <v>0</v>
      </c>
      <c r="R2285" s="24">
        <v>0</v>
      </c>
      <c r="S2285" s="25">
        <v>96</v>
      </c>
      <c r="U2285" s="22" t="str">
        <f>IFERROR(VLOOKUP(B2285,[1]Planilha1!$A$1:$B$34,2,FALSE),"Liberado")</f>
        <v>Liberado</v>
      </c>
    </row>
    <row r="2286" spans="1:21" s="21" customFormat="1" ht="20.100000000000001" customHeight="1" x14ac:dyDescent="0.2">
      <c r="A2286" s="12" t="s">
        <v>58</v>
      </c>
      <c r="B2286" s="18" t="s">
        <v>242</v>
      </c>
      <c r="C2286" s="12" t="s">
        <v>701</v>
      </c>
      <c r="D2286" s="12" t="s">
        <v>1489</v>
      </c>
      <c r="E2286" s="19" t="s">
        <v>5</v>
      </c>
      <c r="F2286" s="19" t="s">
        <v>2273</v>
      </c>
      <c r="G2286" s="19" t="s">
        <v>5567</v>
      </c>
      <c r="H2286" s="12" t="s">
        <v>3532</v>
      </c>
      <c r="I2286" s="20">
        <v>20500</v>
      </c>
      <c r="J2286" s="12" t="s">
        <v>2264</v>
      </c>
      <c r="K2286" s="12" t="s">
        <v>5568</v>
      </c>
      <c r="L2286" s="12" t="s">
        <v>2879</v>
      </c>
      <c r="M2286" s="12"/>
      <c r="N2286" s="12" t="s">
        <v>2438</v>
      </c>
      <c r="O2286" s="23">
        <v>0</v>
      </c>
      <c r="P2286" s="23">
        <v>0</v>
      </c>
      <c r="Q2286" s="23">
        <v>0</v>
      </c>
      <c r="R2286" s="24">
        <v>0</v>
      </c>
      <c r="S2286" s="25">
        <v>416</v>
      </c>
      <c r="U2286" s="22" t="str">
        <f>IFERROR(VLOOKUP(B2286,[1]Planilha1!$A$1:$B$34,2,FALSE),"Liberado")</f>
        <v>Liberado</v>
      </c>
    </row>
    <row r="2287" spans="1:21" s="21" customFormat="1" ht="20.100000000000001" customHeight="1" x14ac:dyDescent="0.2">
      <c r="A2287" s="12" t="s">
        <v>58</v>
      </c>
      <c r="B2287" s="18" t="s">
        <v>242</v>
      </c>
      <c r="C2287" s="12" t="s">
        <v>701</v>
      </c>
      <c r="D2287" s="12" t="s">
        <v>1490</v>
      </c>
      <c r="E2287" s="19" t="s">
        <v>5</v>
      </c>
      <c r="F2287" s="19" t="s">
        <v>2273</v>
      </c>
      <c r="G2287" s="19" t="s">
        <v>5569</v>
      </c>
      <c r="H2287" s="12" t="s">
        <v>3532</v>
      </c>
      <c r="I2287" s="20">
        <v>18652.22</v>
      </c>
      <c r="J2287" s="12" t="s">
        <v>2264</v>
      </c>
      <c r="K2287" s="12" t="s">
        <v>5500</v>
      </c>
      <c r="L2287" s="12" t="s">
        <v>2334</v>
      </c>
      <c r="M2287" s="12"/>
      <c r="N2287" s="12" t="s">
        <v>10193</v>
      </c>
      <c r="O2287" s="23">
        <v>5000</v>
      </c>
      <c r="P2287" s="23">
        <v>0</v>
      </c>
      <c r="Q2287" s="23">
        <v>0</v>
      </c>
      <c r="R2287" s="24">
        <v>0</v>
      </c>
      <c r="S2287" s="25">
        <v>352</v>
      </c>
      <c r="U2287" s="22" t="str">
        <f>IFERROR(VLOOKUP(B2287,[1]Planilha1!$A$1:$B$34,2,FALSE),"Liberado")</f>
        <v>Liberado</v>
      </c>
    </row>
    <row r="2288" spans="1:21" s="21" customFormat="1" ht="20.100000000000001" customHeight="1" x14ac:dyDescent="0.2">
      <c r="A2288" s="12" t="s">
        <v>58</v>
      </c>
      <c r="B2288" s="18" t="s">
        <v>242</v>
      </c>
      <c r="C2288" s="12" t="s">
        <v>701</v>
      </c>
      <c r="D2288" s="12" t="s">
        <v>10194</v>
      </c>
      <c r="E2288" s="19" t="s">
        <v>5</v>
      </c>
      <c r="F2288" s="19" t="s">
        <v>2244</v>
      </c>
      <c r="G2288" s="19" t="s">
        <v>10195</v>
      </c>
      <c r="H2288" s="12" t="s">
        <v>9658</v>
      </c>
      <c r="I2288" s="20">
        <v>18740</v>
      </c>
      <c r="J2288" s="12" t="s">
        <v>2264</v>
      </c>
      <c r="K2288" s="12" t="s">
        <v>3216</v>
      </c>
      <c r="L2288" s="12" t="s">
        <v>2288</v>
      </c>
      <c r="M2288" s="12" t="s">
        <v>10196</v>
      </c>
      <c r="N2288" s="12" t="s">
        <v>3216</v>
      </c>
      <c r="O2288" s="23">
        <v>0</v>
      </c>
      <c r="P2288" s="23">
        <v>0</v>
      </c>
      <c r="Q2288" s="23">
        <v>0</v>
      </c>
      <c r="R2288" s="24">
        <v>0</v>
      </c>
      <c r="S2288" s="25">
        <v>32</v>
      </c>
      <c r="U2288" s="22" t="str">
        <f>IFERROR(VLOOKUP(B2288,[1]Planilha1!$A$1:$B$34,2,FALSE),"Liberado")</f>
        <v>Liberado</v>
      </c>
    </row>
    <row r="2289" spans="1:21" s="21" customFormat="1" ht="20.100000000000001" customHeight="1" x14ac:dyDescent="0.2">
      <c r="A2289" s="12" t="s">
        <v>58</v>
      </c>
      <c r="B2289" s="18" t="s">
        <v>242</v>
      </c>
      <c r="C2289" s="12" t="s">
        <v>706</v>
      </c>
      <c r="D2289" s="12" t="s">
        <v>1491</v>
      </c>
      <c r="E2289" s="19" t="s">
        <v>5</v>
      </c>
      <c r="F2289" s="19" t="s">
        <v>2244</v>
      </c>
      <c r="G2289" s="19" t="s">
        <v>5570</v>
      </c>
      <c r="H2289" s="12" t="s">
        <v>5571</v>
      </c>
      <c r="I2289" s="20">
        <v>6000</v>
      </c>
      <c r="J2289" s="12" t="s">
        <v>2264</v>
      </c>
      <c r="K2289" s="12" t="s">
        <v>5572</v>
      </c>
      <c r="L2289" s="12" t="s">
        <v>2266</v>
      </c>
      <c r="M2289" s="12"/>
      <c r="N2289" s="12" t="s">
        <v>8225</v>
      </c>
      <c r="O2289" s="23">
        <v>0</v>
      </c>
      <c r="P2289" s="23">
        <v>15000</v>
      </c>
      <c r="Q2289" s="23">
        <v>0</v>
      </c>
      <c r="R2289" s="24">
        <v>0</v>
      </c>
      <c r="S2289" s="25">
        <v>1000</v>
      </c>
      <c r="U2289" s="22" t="str">
        <f>IFERROR(VLOOKUP(B2289,[1]Planilha1!$A$1:$B$34,2,FALSE),"Liberado")</f>
        <v>Liberado</v>
      </c>
    </row>
    <row r="2290" spans="1:21" s="21" customFormat="1" ht="20.100000000000001" customHeight="1" x14ac:dyDescent="0.2">
      <c r="A2290" s="12" t="s">
        <v>58</v>
      </c>
      <c r="B2290" s="18" t="s">
        <v>242</v>
      </c>
      <c r="C2290" s="12" t="s">
        <v>706</v>
      </c>
      <c r="D2290" s="12" t="s">
        <v>1492</v>
      </c>
      <c r="E2290" s="19" t="s">
        <v>5</v>
      </c>
      <c r="F2290" s="19" t="s">
        <v>2244</v>
      </c>
      <c r="G2290" s="19" t="s">
        <v>5573</v>
      </c>
      <c r="H2290" s="12" t="s">
        <v>5395</v>
      </c>
      <c r="I2290" s="20">
        <v>17600</v>
      </c>
      <c r="J2290" s="12" t="s">
        <v>2264</v>
      </c>
      <c r="K2290" s="12" t="s">
        <v>5574</v>
      </c>
      <c r="L2290" s="12" t="s">
        <v>8057</v>
      </c>
      <c r="M2290" s="12"/>
      <c r="N2290" s="12" t="s">
        <v>2657</v>
      </c>
      <c r="O2290" s="23">
        <v>6000</v>
      </c>
      <c r="P2290" s="23">
        <v>0</v>
      </c>
      <c r="Q2290" s="23">
        <v>0</v>
      </c>
      <c r="R2290" s="24">
        <v>0</v>
      </c>
      <c r="S2290" s="25">
        <v>416</v>
      </c>
      <c r="U2290" s="22" t="str">
        <f>IFERROR(VLOOKUP(B2290,[1]Planilha1!$A$1:$B$34,2,FALSE),"Liberado")</f>
        <v>Liberado</v>
      </c>
    </row>
    <row r="2291" spans="1:21" s="21" customFormat="1" ht="20.100000000000001" customHeight="1" x14ac:dyDescent="0.2">
      <c r="A2291" s="12" t="s">
        <v>58</v>
      </c>
      <c r="B2291" s="18" t="s">
        <v>242</v>
      </c>
      <c r="C2291" s="12" t="s">
        <v>706</v>
      </c>
      <c r="D2291" s="12" t="s">
        <v>10197</v>
      </c>
      <c r="E2291" s="19" t="s">
        <v>5</v>
      </c>
      <c r="F2291" s="19" t="s">
        <v>2273</v>
      </c>
      <c r="G2291" s="19" t="s">
        <v>10198</v>
      </c>
      <c r="H2291" s="12" t="s">
        <v>5395</v>
      </c>
      <c r="I2291" s="20">
        <v>30000</v>
      </c>
      <c r="J2291" s="12" t="s">
        <v>2264</v>
      </c>
      <c r="K2291" s="12" t="s">
        <v>10199</v>
      </c>
      <c r="L2291" s="12" t="s">
        <v>2249</v>
      </c>
      <c r="M2291" s="12"/>
      <c r="N2291" s="12" t="s">
        <v>2595</v>
      </c>
      <c r="O2291" s="23">
        <v>0</v>
      </c>
      <c r="P2291" s="23">
        <v>15000</v>
      </c>
      <c r="Q2291" s="23">
        <v>0</v>
      </c>
      <c r="R2291" s="24">
        <v>0</v>
      </c>
      <c r="S2291" s="25">
        <v>224</v>
      </c>
      <c r="U2291" s="22" t="str">
        <f>IFERROR(VLOOKUP(B2291,[1]Planilha1!$A$1:$B$34,2,FALSE),"Liberado")</f>
        <v>Liberado</v>
      </c>
    </row>
    <row r="2292" spans="1:21" s="21" customFormat="1" ht="20.100000000000001" customHeight="1" x14ac:dyDescent="0.2">
      <c r="A2292" s="12" t="s">
        <v>58</v>
      </c>
      <c r="B2292" s="18" t="s">
        <v>242</v>
      </c>
      <c r="C2292" s="12" t="s">
        <v>707</v>
      </c>
      <c r="D2292" s="12" t="s">
        <v>1493</v>
      </c>
      <c r="E2292" s="19" t="s">
        <v>5</v>
      </c>
      <c r="F2292" s="19" t="s">
        <v>2244</v>
      </c>
      <c r="G2292" s="19" t="s">
        <v>5575</v>
      </c>
      <c r="H2292" s="12" t="s">
        <v>2957</v>
      </c>
      <c r="I2292" s="20">
        <v>1000</v>
      </c>
      <c r="J2292" s="12" t="s">
        <v>2264</v>
      </c>
      <c r="K2292" s="12" t="s">
        <v>5576</v>
      </c>
      <c r="L2292" s="12" t="s">
        <v>2296</v>
      </c>
      <c r="M2292" s="12"/>
      <c r="N2292" s="12" t="s">
        <v>2342</v>
      </c>
      <c r="O2292" s="23">
        <v>0</v>
      </c>
      <c r="P2292" s="23">
        <v>0</v>
      </c>
      <c r="Q2292" s="23">
        <v>0</v>
      </c>
      <c r="R2292" s="24">
        <v>0</v>
      </c>
      <c r="S2292" s="25">
        <v>640</v>
      </c>
      <c r="U2292" s="22" t="str">
        <f>IFERROR(VLOOKUP(B2292,[1]Planilha1!$A$1:$B$34,2,FALSE),"Liberado")</f>
        <v>Liberado</v>
      </c>
    </row>
    <row r="2293" spans="1:21" s="21" customFormat="1" ht="20.100000000000001" customHeight="1" x14ac:dyDescent="0.2">
      <c r="A2293" s="12" t="s">
        <v>58</v>
      </c>
      <c r="B2293" s="18" t="s">
        <v>242</v>
      </c>
      <c r="C2293" s="12" t="s">
        <v>707</v>
      </c>
      <c r="D2293" s="12" t="s">
        <v>10200</v>
      </c>
      <c r="E2293" s="19" t="s">
        <v>5</v>
      </c>
      <c r="F2293" s="19" t="s">
        <v>2273</v>
      </c>
      <c r="G2293" s="19" t="s">
        <v>10201</v>
      </c>
      <c r="H2293" s="12" t="s">
        <v>2957</v>
      </c>
      <c r="I2293" s="20">
        <v>15000</v>
      </c>
      <c r="J2293" s="12" t="s">
        <v>2264</v>
      </c>
      <c r="K2293" s="12" t="s">
        <v>10112</v>
      </c>
      <c r="L2293" s="12" t="s">
        <v>7875</v>
      </c>
      <c r="M2293" s="12"/>
      <c r="N2293" s="12" t="s">
        <v>8237</v>
      </c>
      <c r="O2293" s="23">
        <v>0</v>
      </c>
      <c r="P2293" s="23">
        <v>0</v>
      </c>
      <c r="Q2293" s="23">
        <v>0</v>
      </c>
      <c r="R2293" s="24">
        <v>0</v>
      </c>
      <c r="S2293" s="25">
        <v>128</v>
      </c>
      <c r="U2293" s="22" t="str">
        <f>IFERROR(VLOOKUP(B2293,[1]Planilha1!$A$1:$B$34,2,FALSE),"Liberado")</f>
        <v>Liberado</v>
      </c>
    </row>
    <row r="2294" spans="1:21" s="21" customFormat="1" ht="20.100000000000001" customHeight="1" x14ac:dyDescent="0.2">
      <c r="A2294" s="12" t="s">
        <v>58</v>
      </c>
      <c r="B2294" s="18" t="s">
        <v>242</v>
      </c>
      <c r="C2294" s="12" t="s">
        <v>709</v>
      </c>
      <c r="D2294" s="12" t="s">
        <v>1494</v>
      </c>
      <c r="E2294" s="19" t="s">
        <v>5</v>
      </c>
      <c r="F2294" s="19" t="s">
        <v>2273</v>
      </c>
      <c r="G2294" s="19" t="s">
        <v>5577</v>
      </c>
      <c r="H2294" s="12" t="s">
        <v>2957</v>
      </c>
      <c r="I2294" s="20">
        <v>10000</v>
      </c>
      <c r="J2294" s="12" t="s">
        <v>2264</v>
      </c>
      <c r="K2294" s="12" t="s">
        <v>5578</v>
      </c>
      <c r="L2294" s="12" t="s">
        <v>2296</v>
      </c>
      <c r="M2294" s="12"/>
      <c r="N2294" s="12" t="s">
        <v>2342</v>
      </c>
      <c r="O2294" s="23">
        <v>10000</v>
      </c>
      <c r="P2294" s="23">
        <v>0</v>
      </c>
      <c r="Q2294" s="23">
        <v>0</v>
      </c>
      <c r="R2294" s="24">
        <v>0</v>
      </c>
      <c r="S2294" s="25">
        <v>896</v>
      </c>
      <c r="U2294" s="22" t="str">
        <f>IFERROR(VLOOKUP(B2294,[1]Planilha1!$A$1:$B$34,2,FALSE),"Liberado")</f>
        <v>Liberado</v>
      </c>
    </row>
    <row r="2295" spans="1:21" s="21" customFormat="1" ht="20.100000000000001" customHeight="1" x14ac:dyDescent="0.2">
      <c r="A2295" s="12" t="s">
        <v>58</v>
      </c>
      <c r="B2295" s="18" t="s">
        <v>242</v>
      </c>
      <c r="C2295" s="12" t="s">
        <v>709</v>
      </c>
      <c r="D2295" s="12" t="s">
        <v>1495</v>
      </c>
      <c r="E2295" s="19" t="s">
        <v>5</v>
      </c>
      <c r="F2295" s="19" t="s">
        <v>2244</v>
      </c>
      <c r="G2295" s="19" t="s">
        <v>5579</v>
      </c>
      <c r="H2295" s="12" t="s">
        <v>2957</v>
      </c>
      <c r="I2295" s="20">
        <v>1000</v>
      </c>
      <c r="J2295" s="12" t="s">
        <v>2264</v>
      </c>
      <c r="K2295" s="12" t="s">
        <v>5580</v>
      </c>
      <c r="L2295" s="12" t="s">
        <v>3196</v>
      </c>
      <c r="M2295" s="12"/>
      <c r="N2295" s="12" t="s">
        <v>2342</v>
      </c>
      <c r="O2295" s="23">
        <v>6000</v>
      </c>
      <c r="P2295" s="23">
        <v>0</v>
      </c>
      <c r="Q2295" s="23">
        <v>0</v>
      </c>
      <c r="R2295" s="24">
        <v>0</v>
      </c>
      <c r="S2295" s="25">
        <v>960</v>
      </c>
      <c r="U2295" s="22" t="str">
        <f>IFERROR(VLOOKUP(B2295,[1]Planilha1!$A$1:$B$34,2,FALSE),"Liberado")</f>
        <v>Liberado</v>
      </c>
    </row>
    <row r="2296" spans="1:21" s="21" customFormat="1" ht="20.100000000000001" customHeight="1" x14ac:dyDescent="0.2">
      <c r="A2296" s="12" t="s">
        <v>58</v>
      </c>
      <c r="B2296" s="18" t="s">
        <v>242</v>
      </c>
      <c r="C2296" s="12" t="s">
        <v>709</v>
      </c>
      <c r="D2296" s="12" t="s">
        <v>1496</v>
      </c>
      <c r="E2296" s="19" t="s">
        <v>5</v>
      </c>
      <c r="F2296" s="19" t="s">
        <v>2244</v>
      </c>
      <c r="G2296" s="19" t="s">
        <v>5581</v>
      </c>
      <c r="H2296" s="12" t="s">
        <v>2957</v>
      </c>
      <c r="I2296" s="20">
        <v>115</v>
      </c>
      <c r="J2296" s="12" t="s">
        <v>2264</v>
      </c>
      <c r="K2296" s="12" t="s">
        <v>2512</v>
      </c>
      <c r="L2296" s="12" t="s">
        <v>2296</v>
      </c>
      <c r="M2296" s="12"/>
      <c r="N2296" s="12" t="s">
        <v>2342</v>
      </c>
      <c r="O2296" s="23">
        <v>12000</v>
      </c>
      <c r="P2296" s="23">
        <v>0</v>
      </c>
      <c r="Q2296" s="23">
        <v>0</v>
      </c>
      <c r="R2296" s="24">
        <v>0</v>
      </c>
      <c r="S2296" s="25">
        <v>960</v>
      </c>
      <c r="U2296" s="22" t="str">
        <f>IFERROR(VLOOKUP(B2296,[1]Planilha1!$A$1:$B$34,2,FALSE),"Liberado")</f>
        <v>Liberado</v>
      </c>
    </row>
    <row r="2297" spans="1:21" s="21" customFormat="1" ht="20.100000000000001" customHeight="1" x14ac:dyDescent="0.2">
      <c r="A2297" s="12" t="s">
        <v>58</v>
      </c>
      <c r="B2297" s="18" t="s">
        <v>242</v>
      </c>
      <c r="C2297" s="12" t="s">
        <v>709</v>
      </c>
      <c r="D2297" s="12" t="s">
        <v>1497</v>
      </c>
      <c r="E2297" s="19" t="s">
        <v>5</v>
      </c>
      <c r="F2297" s="19" t="s">
        <v>2244</v>
      </c>
      <c r="G2297" s="19" t="s">
        <v>5582</v>
      </c>
      <c r="H2297" s="12" t="s">
        <v>2957</v>
      </c>
      <c r="I2297" s="20">
        <v>542.47</v>
      </c>
      <c r="J2297" s="12" t="s">
        <v>2264</v>
      </c>
      <c r="K2297" s="12" t="s">
        <v>5583</v>
      </c>
      <c r="L2297" s="12" t="s">
        <v>2249</v>
      </c>
      <c r="M2297" s="12"/>
      <c r="N2297" s="12" t="s">
        <v>8345</v>
      </c>
      <c r="O2297" s="23">
        <v>0</v>
      </c>
      <c r="P2297" s="23">
        <v>5000</v>
      </c>
      <c r="Q2297" s="23">
        <v>0</v>
      </c>
      <c r="R2297" s="24">
        <v>0</v>
      </c>
      <c r="S2297" s="25">
        <v>736</v>
      </c>
      <c r="U2297" s="22" t="str">
        <f>IFERROR(VLOOKUP(B2297,[1]Planilha1!$A$1:$B$34,2,FALSE),"Liberado")</f>
        <v>Liberado</v>
      </c>
    </row>
    <row r="2298" spans="1:21" s="21" customFormat="1" ht="20.100000000000001" customHeight="1" x14ac:dyDescent="0.2">
      <c r="A2298" s="12" t="s">
        <v>58</v>
      </c>
      <c r="B2298" s="18" t="s">
        <v>242</v>
      </c>
      <c r="C2298" s="12" t="s">
        <v>709</v>
      </c>
      <c r="D2298" s="12" t="s">
        <v>1498</v>
      </c>
      <c r="E2298" s="19" t="s">
        <v>5</v>
      </c>
      <c r="F2298" s="19" t="s">
        <v>14</v>
      </c>
      <c r="G2298" s="19" t="s">
        <v>5584</v>
      </c>
      <c r="H2298" s="12" t="s">
        <v>2957</v>
      </c>
      <c r="I2298" s="20">
        <v>15000</v>
      </c>
      <c r="J2298" s="12" t="s">
        <v>2264</v>
      </c>
      <c r="K2298" s="12" t="s">
        <v>5585</v>
      </c>
      <c r="L2298" s="12" t="s">
        <v>2266</v>
      </c>
      <c r="M2298" s="12"/>
      <c r="N2298" s="12" t="s">
        <v>2342</v>
      </c>
      <c r="O2298" s="23">
        <v>8000</v>
      </c>
      <c r="P2298" s="23">
        <v>0</v>
      </c>
      <c r="Q2298" s="23">
        <v>0</v>
      </c>
      <c r="R2298" s="24">
        <v>0</v>
      </c>
      <c r="S2298" s="25">
        <v>544</v>
      </c>
      <c r="U2298" s="22" t="str">
        <f>IFERROR(VLOOKUP(B2298,[1]Planilha1!$A$1:$B$34,2,FALSE),"Liberado")</f>
        <v>Liberado</v>
      </c>
    </row>
    <row r="2299" spans="1:21" s="21" customFormat="1" ht="20.100000000000001" customHeight="1" x14ac:dyDescent="0.2">
      <c r="A2299" s="12" t="s">
        <v>58</v>
      </c>
      <c r="B2299" s="18" t="s">
        <v>242</v>
      </c>
      <c r="C2299" s="12" t="s">
        <v>709</v>
      </c>
      <c r="D2299" s="12" t="s">
        <v>1499</v>
      </c>
      <c r="E2299" s="19" t="s">
        <v>5</v>
      </c>
      <c r="F2299" s="19" t="s">
        <v>14</v>
      </c>
      <c r="G2299" s="19" t="s">
        <v>5586</v>
      </c>
      <c r="H2299" s="12" t="s">
        <v>2957</v>
      </c>
      <c r="I2299" s="20">
        <v>15000</v>
      </c>
      <c r="J2299" s="12" t="s">
        <v>2264</v>
      </c>
      <c r="K2299" s="12" t="s">
        <v>5585</v>
      </c>
      <c r="L2299" s="12" t="s">
        <v>2266</v>
      </c>
      <c r="M2299" s="12"/>
      <c r="N2299" s="12" t="s">
        <v>2342</v>
      </c>
      <c r="O2299" s="23">
        <v>8000</v>
      </c>
      <c r="P2299" s="23">
        <v>0</v>
      </c>
      <c r="Q2299" s="23">
        <v>0</v>
      </c>
      <c r="R2299" s="24">
        <v>0</v>
      </c>
      <c r="S2299" s="25">
        <v>544</v>
      </c>
      <c r="U2299" s="22" t="str">
        <f>IFERROR(VLOOKUP(B2299,[1]Planilha1!$A$1:$B$34,2,FALSE),"Liberado")</f>
        <v>Liberado</v>
      </c>
    </row>
    <row r="2300" spans="1:21" s="21" customFormat="1" ht="20.100000000000001" customHeight="1" x14ac:dyDescent="0.2">
      <c r="A2300" s="12" t="s">
        <v>58</v>
      </c>
      <c r="B2300" s="18" t="s">
        <v>242</v>
      </c>
      <c r="C2300" s="12" t="s">
        <v>709</v>
      </c>
      <c r="D2300" s="12" t="s">
        <v>7830</v>
      </c>
      <c r="E2300" s="19" t="s">
        <v>5</v>
      </c>
      <c r="F2300" s="19" t="s">
        <v>2244</v>
      </c>
      <c r="G2300" s="19" t="s">
        <v>10202</v>
      </c>
      <c r="H2300" s="12" t="s">
        <v>2957</v>
      </c>
      <c r="I2300" s="20">
        <v>15000</v>
      </c>
      <c r="J2300" s="12" t="s">
        <v>2264</v>
      </c>
      <c r="K2300" s="12" t="s">
        <v>10203</v>
      </c>
      <c r="L2300" s="12" t="s">
        <v>2879</v>
      </c>
      <c r="M2300" s="12"/>
      <c r="N2300" s="12" t="s">
        <v>10061</v>
      </c>
      <c r="O2300" s="23">
        <v>5000</v>
      </c>
      <c r="P2300" s="23">
        <v>0</v>
      </c>
      <c r="Q2300" s="23">
        <v>0</v>
      </c>
      <c r="R2300" s="24">
        <v>0</v>
      </c>
      <c r="S2300" s="25">
        <v>480</v>
      </c>
      <c r="U2300" s="22" t="str">
        <f>IFERROR(VLOOKUP(B2300,[1]Planilha1!$A$1:$B$34,2,FALSE),"Liberado")</f>
        <v>Liberado</v>
      </c>
    </row>
    <row r="2301" spans="1:21" s="21" customFormat="1" ht="20.100000000000001" customHeight="1" x14ac:dyDescent="0.2">
      <c r="A2301" s="12" t="s">
        <v>58</v>
      </c>
      <c r="B2301" s="18" t="s">
        <v>242</v>
      </c>
      <c r="C2301" s="12" t="s">
        <v>709</v>
      </c>
      <c r="D2301" s="12" t="s">
        <v>7832</v>
      </c>
      <c r="E2301" s="19" t="s">
        <v>5</v>
      </c>
      <c r="F2301" s="19" t="s">
        <v>2244</v>
      </c>
      <c r="G2301" s="19" t="s">
        <v>10204</v>
      </c>
      <c r="H2301" s="12" t="s">
        <v>2957</v>
      </c>
      <c r="I2301" s="20">
        <v>15000</v>
      </c>
      <c r="J2301" s="12" t="s">
        <v>2264</v>
      </c>
      <c r="K2301" s="12" t="s">
        <v>10203</v>
      </c>
      <c r="L2301" s="12" t="s">
        <v>2249</v>
      </c>
      <c r="M2301" s="12"/>
      <c r="N2301" s="12" t="s">
        <v>8224</v>
      </c>
      <c r="O2301" s="23">
        <v>0</v>
      </c>
      <c r="P2301" s="23">
        <v>0</v>
      </c>
      <c r="Q2301" s="23">
        <v>0</v>
      </c>
      <c r="R2301" s="24">
        <v>0</v>
      </c>
      <c r="S2301" s="25">
        <v>480</v>
      </c>
      <c r="U2301" s="22" t="str">
        <f>IFERROR(VLOOKUP(B2301,[1]Planilha1!$A$1:$B$34,2,FALSE),"Liberado")</f>
        <v>Liberado</v>
      </c>
    </row>
    <row r="2302" spans="1:21" s="21" customFormat="1" ht="20.100000000000001" customHeight="1" x14ac:dyDescent="0.2">
      <c r="A2302" s="12" t="s">
        <v>58</v>
      </c>
      <c r="B2302" s="18" t="s">
        <v>242</v>
      </c>
      <c r="C2302" s="12" t="s">
        <v>709</v>
      </c>
      <c r="D2302" s="12" t="s">
        <v>1500</v>
      </c>
      <c r="E2302" s="19" t="s">
        <v>5</v>
      </c>
      <c r="F2302" s="19" t="s">
        <v>2273</v>
      </c>
      <c r="G2302" s="19" t="s">
        <v>5587</v>
      </c>
      <c r="H2302" s="12" t="s">
        <v>2957</v>
      </c>
      <c r="I2302" s="20">
        <v>8000</v>
      </c>
      <c r="J2302" s="12" t="s">
        <v>2264</v>
      </c>
      <c r="K2302" s="12" t="s">
        <v>5588</v>
      </c>
      <c r="L2302" s="12" t="s">
        <v>2249</v>
      </c>
      <c r="M2302" s="12"/>
      <c r="N2302" s="12" t="s">
        <v>2438</v>
      </c>
      <c r="O2302" s="23">
        <v>0</v>
      </c>
      <c r="P2302" s="23">
        <v>5000</v>
      </c>
      <c r="Q2302" s="23">
        <v>0</v>
      </c>
      <c r="R2302" s="24">
        <v>0</v>
      </c>
      <c r="S2302" s="25">
        <v>448</v>
      </c>
      <c r="U2302" s="22" t="str">
        <f>IFERROR(VLOOKUP(B2302,[1]Planilha1!$A$1:$B$34,2,FALSE),"Liberado")</f>
        <v>Liberado</v>
      </c>
    </row>
    <row r="2303" spans="1:21" s="21" customFormat="1" ht="20.100000000000001" customHeight="1" x14ac:dyDescent="0.2">
      <c r="A2303" s="12" t="s">
        <v>58</v>
      </c>
      <c r="B2303" s="18" t="s">
        <v>242</v>
      </c>
      <c r="C2303" s="12" t="s">
        <v>327</v>
      </c>
      <c r="D2303" s="12" t="s">
        <v>1501</v>
      </c>
      <c r="E2303" s="19" t="s">
        <v>5</v>
      </c>
      <c r="F2303" s="19" t="s">
        <v>2273</v>
      </c>
      <c r="G2303" s="19" t="s">
        <v>5589</v>
      </c>
      <c r="H2303" s="12" t="s">
        <v>5510</v>
      </c>
      <c r="I2303" s="20">
        <v>15000</v>
      </c>
      <c r="J2303" s="12" t="s">
        <v>2264</v>
      </c>
      <c r="K2303" s="12" t="s">
        <v>5590</v>
      </c>
      <c r="L2303" s="12" t="s">
        <v>2334</v>
      </c>
      <c r="M2303" s="12"/>
      <c r="N2303" s="12" t="s">
        <v>3170</v>
      </c>
      <c r="O2303" s="23">
        <v>6000</v>
      </c>
      <c r="P2303" s="23">
        <v>0</v>
      </c>
      <c r="Q2303" s="23">
        <v>0</v>
      </c>
      <c r="R2303" s="24">
        <v>0</v>
      </c>
      <c r="S2303" s="25">
        <v>800</v>
      </c>
      <c r="U2303" s="22" t="str">
        <f>IFERROR(VLOOKUP(B2303,[1]Planilha1!$A$1:$B$34,2,FALSE),"Liberado")</f>
        <v>Liberado</v>
      </c>
    </row>
    <row r="2304" spans="1:21" s="21" customFormat="1" ht="20.100000000000001" customHeight="1" x14ac:dyDescent="0.2">
      <c r="A2304" s="12" t="s">
        <v>58</v>
      </c>
      <c r="B2304" s="18" t="s">
        <v>242</v>
      </c>
      <c r="C2304" s="12" t="s">
        <v>327</v>
      </c>
      <c r="D2304" s="12" t="s">
        <v>1502</v>
      </c>
      <c r="E2304" s="19" t="s">
        <v>5</v>
      </c>
      <c r="F2304" s="19" t="s">
        <v>2244</v>
      </c>
      <c r="G2304" s="19" t="s">
        <v>5591</v>
      </c>
      <c r="H2304" s="12" t="s">
        <v>3547</v>
      </c>
      <c r="I2304" s="20">
        <v>1000</v>
      </c>
      <c r="J2304" s="12" t="s">
        <v>2264</v>
      </c>
      <c r="K2304" s="12" t="s">
        <v>5592</v>
      </c>
      <c r="L2304" s="12" t="s">
        <v>2349</v>
      </c>
      <c r="M2304" s="12"/>
      <c r="N2304" s="12" t="s">
        <v>2657</v>
      </c>
      <c r="O2304" s="23">
        <v>3000</v>
      </c>
      <c r="P2304" s="23">
        <v>0</v>
      </c>
      <c r="Q2304" s="23">
        <v>0</v>
      </c>
      <c r="R2304" s="24">
        <v>0</v>
      </c>
      <c r="S2304" s="25">
        <v>864</v>
      </c>
      <c r="U2304" s="22" t="str">
        <f>IFERROR(VLOOKUP(B2304,[1]Planilha1!$A$1:$B$34,2,FALSE),"Liberado")</f>
        <v>Liberado</v>
      </c>
    </row>
    <row r="2305" spans="1:21" s="21" customFormat="1" ht="20.100000000000001" customHeight="1" x14ac:dyDescent="0.2">
      <c r="A2305" s="12" t="s">
        <v>58</v>
      </c>
      <c r="B2305" s="18" t="s">
        <v>242</v>
      </c>
      <c r="C2305" s="12" t="s">
        <v>327</v>
      </c>
      <c r="D2305" s="12" t="s">
        <v>1503</v>
      </c>
      <c r="E2305" s="19" t="s">
        <v>5</v>
      </c>
      <c r="F2305" s="19" t="s">
        <v>2255</v>
      </c>
      <c r="G2305" s="19" t="s">
        <v>5593</v>
      </c>
      <c r="H2305" s="12" t="s">
        <v>5510</v>
      </c>
      <c r="I2305" s="20">
        <v>100000</v>
      </c>
      <c r="J2305" s="12" t="s">
        <v>2264</v>
      </c>
      <c r="K2305" s="12" t="s">
        <v>5594</v>
      </c>
      <c r="L2305" s="12" t="s">
        <v>2334</v>
      </c>
      <c r="M2305" s="12"/>
      <c r="N2305" s="12" t="s">
        <v>8534</v>
      </c>
      <c r="O2305" s="23">
        <v>5000</v>
      </c>
      <c r="P2305" s="23">
        <v>0</v>
      </c>
      <c r="Q2305" s="23">
        <v>0</v>
      </c>
      <c r="R2305" s="24">
        <v>0</v>
      </c>
      <c r="S2305" s="25">
        <v>1040</v>
      </c>
      <c r="U2305" s="22" t="str">
        <f>IFERROR(VLOOKUP(B2305,[1]Planilha1!$A$1:$B$34,2,FALSE),"Liberado")</f>
        <v>Liberado</v>
      </c>
    </row>
    <row r="2306" spans="1:21" s="21" customFormat="1" ht="20.100000000000001" customHeight="1" x14ac:dyDescent="0.2">
      <c r="A2306" s="12" t="s">
        <v>58</v>
      </c>
      <c r="B2306" s="18" t="s">
        <v>242</v>
      </c>
      <c r="C2306" s="12" t="s">
        <v>327</v>
      </c>
      <c r="D2306" s="12" t="s">
        <v>1504</v>
      </c>
      <c r="E2306" s="19" t="s">
        <v>5</v>
      </c>
      <c r="F2306" s="19" t="s">
        <v>10</v>
      </c>
      <c r="G2306" s="19" t="s">
        <v>5595</v>
      </c>
      <c r="H2306" s="12" t="s">
        <v>3547</v>
      </c>
      <c r="I2306" s="20">
        <v>28177.38</v>
      </c>
      <c r="J2306" s="12" t="s">
        <v>2264</v>
      </c>
      <c r="K2306" s="12" t="s">
        <v>5596</v>
      </c>
      <c r="L2306" s="12" t="s">
        <v>2334</v>
      </c>
      <c r="M2306" s="12"/>
      <c r="N2306" s="12" t="s">
        <v>2342</v>
      </c>
      <c r="O2306" s="23">
        <v>1020.35</v>
      </c>
      <c r="P2306" s="23">
        <v>0</v>
      </c>
      <c r="Q2306" s="23">
        <v>0</v>
      </c>
      <c r="R2306" s="24">
        <v>0</v>
      </c>
      <c r="S2306" s="25">
        <v>608</v>
      </c>
      <c r="U2306" s="22" t="str">
        <f>IFERROR(VLOOKUP(B2306,[1]Planilha1!$A$1:$B$34,2,FALSE),"Liberado")</f>
        <v>Liberado</v>
      </c>
    </row>
    <row r="2307" spans="1:21" s="21" customFormat="1" ht="20.100000000000001" customHeight="1" x14ac:dyDescent="0.2">
      <c r="A2307" s="12" t="s">
        <v>58</v>
      </c>
      <c r="B2307" s="18" t="s">
        <v>242</v>
      </c>
      <c r="C2307" s="12" t="s">
        <v>327</v>
      </c>
      <c r="D2307" s="12" t="s">
        <v>1505</v>
      </c>
      <c r="E2307" s="19" t="s">
        <v>5</v>
      </c>
      <c r="F2307" s="19" t="s">
        <v>2308</v>
      </c>
      <c r="G2307" s="19" t="s">
        <v>5597</v>
      </c>
      <c r="H2307" s="12" t="s">
        <v>3547</v>
      </c>
      <c r="I2307" s="20">
        <v>18000</v>
      </c>
      <c r="J2307" s="12" t="s">
        <v>2264</v>
      </c>
      <c r="K2307" s="12" t="s">
        <v>5598</v>
      </c>
      <c r="L2307" s="12" t="s">
        <v>2334</v>
      </c>
      <c r="M2307" s="12"/>
      <c r="N2307" s="12" t="s">
        <v>2959</v>
      </c>
      <c r="O2307" s="23">
        <v>7300</v>
      </c>
      <c r="P2307" s="23">
        <v>0</v>
      </c>
      <c r="Q2307" s="23">
        <v>0</v>
      </c>
      <c r="R2307" s="24">
        <v>0</v>
      </c>
      <c r="S2307" s="25">
        <v>736</v>
      </c>
      <c r="U2307" s="22" t="str">
        <f>IFERROR(VLOOKUP(B2307,[1]Planilha1!$A$1:$B$34,2,FALSE),"Liberado")</f>
        <v>Liberado</v>
      </c>
    </row>
    <row r="2308" spans="1:21" s="21" customFormat="1" ht="20.100000000000001" customHeight="1" x14ac:dyDescent="0.2">
      <c r="A2308" s="12" t="s">
        <v>58</v>
      </c>
      <c r="B2308" s="18" t="s">
        <v>242</v>
      </c>
      <c r="C2308" s="12" t="s">
        <v>327</v>
      </c>
      <c r="D2308" s="12" t="s">
        <v>1506</v>
      </c>
      <c r="E2308" s="19" t="s">
        <v>5</v>
      </c>
      <c r="F2308" s="19" t="s">
        <v>2273</v>
      </c>
      <c r="G2308" s="19" t="s">
        <v>5599</v>
      </c>
      <c r="H2308" s="12" t="s">
        <v>3547</v>
      </c>
      <c r="I2308" s="20">
        <v>1000</v>
      </c>
      <c r="J2308" s="12" t="s">
        <v>2264</v>
      </c>
      <c r="K2308" s="12" t="s">
        <v>5600</v>
      </c>
      <c r="L2308" s="12" t="s">
        <v>2334</v>
      </c>
      <c r="M2308" s="12"/>
      <c r="N2308" s="12" t="s">
        <v>3170</v>
      </c>
      <c r="O2308" s="23">
        <v>6000</v>
      </c>
      <c r="P2308" s="23">
        <v>0</v>
      </c>
      <c r="Q2308" s="23">
        <v>0</v>
      </c>
      <c r="R2308" s="24">
        <v>0</v>
      </c>
      <c r="S2308" s="25">
        <v>384</v>
      </c>
      <c r="U2308" s="22" t="str">
        <f>IFERROR(VLOOKUP(B2308,[1]Planilha1!$A$1:$B$34,2,FALSE),"Liberado")</f>
        <v>Liberado</v>
      </c>
    </row>
    <row r="2309" spans="1:21" s="21" customFormat="1" ht="20.100000000000001" customHeight="1" x14ac:dyDescent="0.2">
      <c r="A2309" s="12" t="s">
        <v>58</v>
      </c>
      <c r="B2309" s="18" t="s">
        <v>242</v>
      </c>
      <c r="C2309" s="12" t="s">
        <v>327</v>
      </c>
      <c r="D2309" s="12" t="s">
        <v>10205</v>
      </c>
      <c r="E2309" s="19" t="s">
        <v>5</v>
      </c>
      <c r="F2309" s="19" t="s">
        <v>2244</v>
      </c>
      <c r="G2309" s="19" t="s">
        <v>10206</v>
      </c>
      <c r="H2309" s="12" t="s">
        <v>5611</v>
      </c>
      <c r="I2309" s="20">
        <v>44000</v>
      </c>
      <c r="J2309" s="12" t="s">
        <v>2264</v>
      </c>
      <c r="K2309" s="12" t="s">
        <v>10207</v>
      </c>
      <c r="L2309" s="12" t="s">
        <v>7976</v>
      </c>
      <c r="M2309" s="12"/>
      <c r="N2309" s="12" t="s">
        <v>3446</v>
      </c>
      <c r="O2309" s="23">
        <v>0</v>
      </c>
      <c r="P2309" s="23">
        <v>8000</v>
      </c>
      <c r="Q2309" s="23">
        <v>0</v>
      </c>
      <c r="R2309" s="24">
        <v>0</v>
      </c>
      <c r="S2309" s="25">
        <v>640</v>
      </c>
      <c r="U2309" s="22" t="str">
        <f>IFERROR(VLOOKUP(B2309,[1]Planilha1!$A$1:$B$34,2,FALSE),"Liberado")</f>
        <v>Liberado</v>
      </c>
    </row>
    <row r="2310" spans="1:21" s="21" customFormat="1" ht="20.100000000000001" customHeight="1" x14ac:dyDescent="0.2">
      <c r="A2310" s="12" t="s">
        <v>58</v>
      </c>
      <c r="B2310" s="18" t="s">
        <v>242</v>
      </c>
      <c r="C2310" s="12" t="s">
        <v>327</v>
      </c>
      <c r="D2310" s="12" t="s">
        <v>1507</v>
      </c>
      <c r="E2310" s="19" t="s">
        <v>5</v>
      </c>
      <c r="F2310" s="19" t="s">
        <v>10</v>
      </c>
      <c r="G2310" s="19" t="s">
        <v>5601</v>
      </c>
      <c r="H2310" s="12" t="s">
        <v>3547</v>
      </c>
      <c r="I2310" s="20">
        <v>21848.07</v>
      </c>
      <c r="J2310" s="12" t="s">
        <v>2264</v>
      </c>
      <c r="K2310" s="12" t="s">
        <v>5602</v>
      </c>
      <c r="L2310" s="12" t="s">
        <v>2296</v>
      </c>
      <c r="M2310" s="12"/>
      <c r="N2310" s="12" t="s">
        <v>2438</v>
      </c>
      <c r="O2310" s="23">
        <v>5000</v>
      </c>
      <c r="P2310" s="23">
        <v>0</v>
      </c>
      <c r="Q2310" s="23">
        <v>0</v>
      </c>
      <c r="R2310" s="24">
        <v>0</v>
      </c>
      <c r="S2310" s="25">
        <v>576</v>
      </c>
      <c r="U2310" s="22" t="str">
        <f>IFERROR(VLOOKUP(B2310,[1]Planilha1!$A$1:$B$34,2,FALSE),"Liberado")</f>
        <v>Liberado</v>
      </c>
    </row>
    <row r="2311" spans="1:21" s="21" customFormat="1" ht="20.100000000000001" customHeight="1" x14ac:dyDescent="0.2">
      <c r="A2311" s="12" t="s">
        <v>58</v>
      </c>
      <c r="B2311" s="18" t="s">
        <v>242</v>
      </c>
      <c r="C2311" s="12" t="s">
        <v>327</v>
      </c>
      <c r="D2311" s="12" t="s">
        <v>1508</v>
      </c>
      <c r="E2311" s="19" t="s">
        <v>5</v>
      </c>
      <c r="F2311" s="19" t="s">
        <v>2273</v>
      </c>
      <c r="G2311" s="12" t="s">
        <v>5603</v>
      </c>
      <c r="H2311" s="12" t="s">
        <v>3547</v>
      </c>
      <c r="I2311" s="20">
        <v>25000</v>
      </c>
      <c r="J2311" s="12" t="s">
        <v>2264</v>
      </c>
      <c r="K2311" s="12" t="s">
        <v>5604</v>
      </c>
      <c r="L2311" s="12" t="s">
        <v>2296</v>
      </c>
      <c r="M2311" s="12"/>
      <c r="N2311" s="12" t="s">
        <v>2342</v>
      </c>
      <c r="O2311" s="23">
        <v>5045.8900000000003</v>
      </c>
      <c r="P2311" s="23">
        <v>0</v>
      </c>
      <c r="Q2311" s="23">
        <v>0</v>
      </c>
      <c r="R2311" s="24">
        <v>5045.8900000000003</v>
      </c>
      <c r="S2311" s="25">
        <v>544</v>
      </c>
      <c r="U2311" s="22" t="str">
        <f>IFERROR(VLOOKUP(B2311,[1]Planilha1!$A$1:$B$34,2,FALSE),"Liberado")</f>
        <v>Liberado</v>
      </c>
    </row>
    <row r="2312" spans="1:21" s="21" customFormat="1" ht="20.100000000000001" customHeight="1" x14ac:dyDescent="0.2">
      <c r="A2312" s="12" t="s">
        <v>58</v>
      </c>
      <c r="B2312" s="18" t="s">
        <v>242</v>
      </c>
      <c r="C2312" s="12" t="s">
        <v>327</v>
      </c>
      <c r="D2312" s="12" t="s">
        <v>1508</v>
      </c>
      <c r="E2312" s="19" t="s">
        <v>5</v>
      </c>
      <c r="F2312" s="19" t="s">
        <v>2273</v>
      </c>
      <c r="G2312" s="19" t="s">
        <v>5605</v>
      </c>
      <c r="H2312" s="12" t="s">
        <v>3547</v>
      </c>
      <c r="I2312" s="20">
        <v>25000</v>
      </c>
      <c r="J2312" s="12" t="s">
        <v>2264</v>
      </c>
      <c r="K2312" s="12" t="s">
        <v>5606</v>
      </c>
      <c r="L2312" s="12" t="s">
        <v>2296</v>
      </c>
      <c r="M2312" s="12"/>
      <c r="N2312" s="12" t="s">
        <v>2342</v>
      </c>
      <c r="O2312" s="23">
        <v>5045.8900000000003</v>
      </c>
      <c r="P2312" s="23">
        <v>0</v>
      </c>
      <c r="Q2312" s="23">
        <v>0</v>
      </c>
      <c r="R2312" s="24">
        <v>5045.8900000000003</v>
      </c>
      <c r="S2312" s="25">
        <v>544</v>
      </c>
      <c r="U2312" s="22" t="str">
        <f>IFERROR(VLOOKUP(B2312,[1]Planilha1!$A$1:$B$34,2,FALSE),"Liberado")</f>
        <v>Liberado</v>
      </c>
    </row>
    <row r="2313" spans="1:21" s="21" customFormat="1" ht="20.100000000000001" customHeight="1" x14ac:dyDescent="0.2">
      <c r="A2313" s="12" t="s">
        <v>58</v>
      </c>
      <c r="B2313" s="18" t="s">
        <v>242</v>
      </c>
      <c r="C2313" s="12" t="s">
        <v>327</v>
      </c>
      <c r="D2313" s="12" t="s">
        <v>10208</v>
      </c>
      <c r="E2313" s="19" t="s">
        <v>5</v>
      </c>
      <c r="F2313" s="19" t="s">
        <v>2273</v>
      </c>
      <c r="G2313" s="19" t="s">
        <v>10209</v>
      </c>
      <c r="H2313" s="12" t="s">
        <v>3547</v>
      </c>
      <c r="I2313" s="20">
        <v>4000</v>
      </c>
      <c r="J2313" s="12" t="s">
        <v>2264</v>
      </c>
      <c r="K2313" s="12" t="s">
        <v>3216</v>
      </c>
      <c r="L2313" s="12" t="s">
        <v>2288</v>
      </c>
      <c r="M2313" s="12"/>
      <c r="N2313" s="12" t="s">
        <v>3216</v>
      </c>
      <c r="O2313" s="23">
        <v>0</v>
      </c>
      <c r="P2313" s="23">
        <v>2000</v>
      </c>
      <c r="Q2313" s="23">
        <v>0</v>
      </c>
      <c r="R2313" s="24">
        <v>0</v>
      </c>
      <c r="S2313" s="25">
        <v>160</v>
      </c>
      <c r="U2313" s="22" t="str">
        <f>IFERROR(VLOOKUP(B2313,[1]Planilha1!$A$1:$B$34,2,FALSE),"Liberado")</f>
        <v>Liberado</v>
      </c>
    </row>
    <row r="2314" spans="1:21" s="21" customFormat="1" ht="20.100000000000001" customHeight="1" x14ac:dyDescent="0.2">
      <c r="A2314" s="12" t="s">
        <v>58</v>
      </c>
      <c r="B2314" s="18" t="s">
        <v>242</v>
      </c>
      <c r="C2314" s="12" t="s">
        <v>327</v>
      </c>
      <c r="D2314" s="12" t="s">
        <v>1509</v>
      </c>
      <c r="E2314" s="19" t="s">
        <v>5</v>
      </c>
      <c r="F2314" s="19" t="s">
        <v>5349</v>
      </c>
      <c r="G2314" s="19" t="s">
        <v>5607</v>
      </c>
      <c r="H2314" s="12" t="s">
        <v>5608</v>
      </c>
      <c r="I2314" s="20">
        <v>0</v>
      </c>
      <c r="J2314" s="12" t="s">
        <v>2264</v>
      </c>
      <c r="K2314" s="12" t="s">
        <v>5609</v>
      </c>
      <c r="L2314" s="12" t="s">
        <v>2249</v>
      </c>
      <c r="M2314" s="12"/>
      <c r="N2314" s="12" t="s">
        <v>2438</v>
      </c>
      <c r="O2314" s="23">
        <v>0</v>
      </c>
      <c r="P2314" s="23">
        <v>2000</v>
      </c>
      <c r="Q2314" s="23">
        <v>0</v>
      </c>
      <c r="R2314" s="24">
        <v>0</v>
      </c>
      <c r="S2314" s="25">
        <v>360</v>
      </c>
      <c r="U2314" s="22" t="str">
        <f>IFERROR(VLOOKUP(B2314,[1]Planilha1!$A$1:$B$34,2,FALSE),"Liberado")</f>
        <v>Liberado</v>
      </c>
    </row>
    <row r="2315" spans="1:21" s="21" customFormat="1" ht="20.100000000000001" customHeight="1" x14ac:dyDescent="0.2">
      <c r="A2315" s="12" t="s">
        <v>58</v>
      </c>
      <c r="B2315" s="18" t="s">
        <v>242</v>
      </c>
      <c r="C2315" s="12" t="s">
        <v>327</v>
      </c>
      <c r="D2315" s="12" t="s">
        <v>713</v>
      </c>
      <c r="E2315" s="19" t="s">
        <v>5</v>
      </c>
      <c r="F2315" s="19" t="s">
        <v>2244</v>
      </c>
      <c r="G2315" s="19" t="s">
        <v>10210</v>
      </c>
      <c r="H2315" s="12" t="s">
        <v>3547</v>
      </c>
      <c r="I2315" s="20">
        <v>1000</v>
      </c>
      <c r="J2315" s="12" t="s">
        <v>2264</v>
      </c>
      <c r="K2315" s="12" t="s">
        <v>10211</v>
      </c>
      <c r="L2315" s="12" t="s">
        <v>2879</v>
      </c>
      <c r="M2315" s="12"/>
      <c r="N2315" s="12" t="s">
        <v>2657</v>
      </c>
      <c r="O2315" s="23">
        <v>6000</v>
      </c>
      <c r="P2315" s="23">
        <v>0</v>
      </c>
      <c r="Q2315" s="23">
        <v>0</v>
      </c>
      <c r="R2315" s="24">
        <v>0</v>
      </c>
      <c r="S2315" s="25">
        <v>480</v>
      </c>
      <c r="U2315" s="22" t="str">
        <f>IFERROR(VLOOKUP(B2315,[1]Planilha1!$A$1:$B$34,2,FALSE),"Liberado")</f>
        <v>Liberado</v>
      </c>
    </row>
    <row r="2316" spans="1:21" s="21" customFormat="1" ht="20.100000000000001" customHeight="1" x14ac:dyDescent="0.2">
      <c r="A2316" s="12" t="s">
        <v>58</v>
      </c>
      <c r="B2316" s="18" t="s">
        <v>242</v>
      </c>
      <c r="C2316" s="12" t="s">
        <v>327</v>
      </c>
      <c r="D2316" s="12" t="s">
        <v>7833</v>
      </c>
      <c r="E2316" s="19" t="s">
        <v>5</v>
      </c>
      <c r="F2316" s="19" t="s">
        <v>2519</v>
      </c>
      <c r="G2316" s="19" t="s">
        <v>7834</v>
      </c>
      <c r="H2316" s="12" t="s">
        <v>10212</v>
      </c>
      <c r="I2316" s="20">
        <v>0</v>
      </c>
      <c r="J2316" s="12" t="s">
        <v>2264</v>
      </c>
      <c r="K2316" s="12" t="s">
        <v>10213</v>
      </c>
      <c r="L2316" s="12" t="s">
        <v>2260</v>
      </c>
      <c r="M2316" s="12"/>
      <c r="N2316" s="12" t="s">
        <v>10214</v>
      </c>
      <c r="O2316" s="23">
        <v>0</v>
      </c>
      <c r="P2316" s="23">
        <v>0</v>
      </c>
      <c r="Q2316" s="23">
        <v>0</v>
      </c>
      <c r="R2316" s="24">
        <v>0</v>
      </c>
      <c r="S2316" s="25">
        <v>360</v>
      </c>
      <c r="U2316" s="22" t="str">
        <f>IFERROR(VLOOKUP(B2316,[1]Planilha1!$A$1:$B$34,2,FALSE),"Liberado")</f>
        <v>Liberado</v>
      </c>
    </row>
    <row r="2317" spans="1:21" s="21" customFormat="1" ht="20.100000000000001" customHeight="1" x14ac:dyDescent="0.2">
      <c r="A2317" s="12" t="s">
        <v>58</v>
      </c>
      <c r="B2317" s="18" t="s">
        <v>242</v>
      </c>
      <c r="C2317" s="12" t="s">
        <v>327</v>
      </c>
      <c r="D2317" s="12" t="s">
        <v>1510</v>
      </c>
      <c r="E2317" s="19" t="s">
        <v>5</v>
      </c>
      <c r="F2317" s="19" t="s">
        <v>2255</v>
      </c>
      <c r="G2317" s="19" t="s">
        <v>5610</v>
      </c>
      <c r="H2317" s="12" t="s">
        <v>5611</v>
      </c>
      <c r="I2317" s="20">
        <v>9600</v>
      </c>
      <c r="J2317" s="12" t="s">
        <v>2264</v>
      </c>
      <c r="K2317" s="12" t="s">
        <v>5612</v>
      </c>
      <c r="L2317" s="12" t="s">
        <v>2249</v>
      </c>
      <c r="M2317" s="12"/>
      <c r="N2317" s="12" t="s">
        <v>8224</v>
      </c>
      <c r="O2317" s="23">
        <v>0</v>
      </c>
      <c r="P2317" s="23">
        <v>0</v>
      </c>
      <c r="Q2317" s="23">
        <v>0</v>
      </c>
      <c r="R2317" s="24">
        <v>0</v>
      </c>
      <c r="S2317" s="25">
        <v>440</v>
      </c>
      <c r="U2317" s="22" t="str">
        <f>IFERROR(VLOOKUP(B2317,[1]Planilha1!$A$1:$B$34,2,FALSE),"Liberado")</f>
        <v>Liberado</v>
      </c>
    </row>
    <row r="2318" spans="1:21" s="21" customFormat="1" ht="20.100000000000001" customHeight="1" x14ac:dyDescent="0.2">
      <c r="A2318" s="12" t="s">
        <v>58</v>
      </c>
      <c r="B2318" s="18" t="s">
        <v>242</v>
      </c>
      <c r="C2318" s="12" t="s">
        <v>327</v>
      </c>
      <c r="D2318" s="12" t="s">
        <v>1511</v>
      </c>
      <c r="E2318" s="19" t="s">
        <v>5</v>
      </c>
      <c r="F2318" s="19" t="s">
        <v>2273</v>
      </c>
      <c r="G2318" s="19" t="s">
        <v>5613</v>
      </c>
      <c r="H2318" s="12" t="s">
        <v>3547</v>
      </c>
      <c r="I2318" s="20">
        <v>35200</v>
      </c>
      <c r="J2318" s="12" t="s">
        <v>2264</v>
      </c>
      <c r="K2318" s="12" t="s">
        <v>2486</v>
      </c>
      <c r="L2318" s="12" t="s">
        <v>2879</v>
      </c>
      <c r="M2318" s="12"/>
      <c r="N2318" s="12" t="s">
        <v>4890</v>
      </c>
      <c r="O2318" s="23">
        <v>0</v>
      </c>
      <c r="P2318" s="23">
        <v>0</v>
      </c>
      <c r="Q2318" s="23">
        <v>0</v>
      </c>
      <c r="R2318" s="24">
        <v>0</v>
      </c>
      <c r="S2318" s="25">
        <v>416</v>
      </c>
      <c r="U2318" s="22" t="str">
        <f>IFERROR(VLOOKUP(B2318,[1]Planilha1!$A$1:$B$34,2,FALSE),"Liberado")</f>
        <v>Liberado</v>
      </c>
    </row>
    <row r="2319" spans="1:21" s="21" customFormat="1" ht="20.100000000000001" customHeight="1" x14ac:dyDescent="0.2">
      <c r="A2319" s="12" t="s">
        <v>58</v>
      </c>
      <c r="B2319" s="18" t="s">
        <v>242</v>
      </c>
      <c r="C2319" s="12" t="s">
        <v>327</v>
      </c>
      <c r="D2319" s="12" t="s">
        <v>1512</v>
      </c>
      <c r="E2319" s="19" t="s">
        <v>5</v>
      </c>
      <c r="F2319" s="19" t="s">
        <v>2273</v>
      </c>
      <c r="G2319" s="19" t="s">
        <v>5614</v>
      </c>
      <c r="H2319" s="12" t="s">
        <v>3547</v>
      </c>
      <c r="I2319" s="20">
        <v>35200</v>
      </c>
      <c r="J2319" s="12" t="s">
        <v>2264</v>
      </c>
      <c r="K2319" s="12" t="s">
        <v>2486</v>
      </c>
      <c r="L2319" s="12" t="s">
        <v>2249</v>
      </c>
      <c r="M2319" s="12"/>
      <c r="N2319" s="12" t="s">
        <v>3446</v>
      </c>
      <c r="O2319" s="23">
        <v>0</v>
      </c>
      <c r="P2319" s="23">
        <v>0</v>
      </c>
      <c r="Q2319" s="23">
        <v>0</v>
      </c>
      <c r="R2319" s="24">
        <v>0</v>
      </c>
      <c r="S2319" s="25">
        <v>416</v>
      </c>
      <c r="U2319" s="22" t="str">
        <f>IFERROR(VLOOKUP(B2319,[1]Planilha1!$A$1:$B$34,2,FALSE),"Liberado")</f>
        <v>Liberado</v>
      </c>
    </row>
    <row r="2320" spans="1:21" s="21" customFormat="1" ht="20.100000000000001" customHeight="1" x14ac:dyDescent="0.2">
      <c r="A2320" s="12" t="s">
        <v>58</v>
      </c>
      <c r="B2320" s="18" t="s">
        <v>242</v>
      </c>
      <c r="C2320" s="12" t="s">
        <v>327</v>
      </c>
      <c r="D2320" s="12" t="s">
        <v>1513</v>
      </c>
      <c r="E2320" s="19" t="s">
        <v>5</v>
      </c>
      <c r="F2320" s="19" t="s">
        <v>2519</v>
      </c>
      <c r="G2320" s="19" t="s">
        <v>5615</v>
      </c>
      <c r="H2320" s="12" t="s">
        <v>3547</v>
      </c>
      <c r="I2320" s="20">
        <v>3000</v>
      </c>
      <c r="J2320" s="12" t="s">
        <v>2264</v>
      </c>
      <c r="K2320" s="12" t="s">
        <v>5616</v>
      </c>
      <c r="L2320" s="12" t="s">
        <v>2546</v>
      </c>
      <c r="M2320" s="12" t="s">
        <v>9425</v>
      </c>
      <c r="N2320" s="12" t="s">
        <v>5405</v>
      </c>
      <c r="O2320" s="23">
        <v>0</v>
      </c>
      <c r="P2320" s="23">
        <v>2000</v>
      </c>
      <c r="Q2320" s="23">
        <v>0</v>
      </c>
      <c r="R2320" s="24">
        <v>0</v>
      </c>
      <c r="S2320" s="25">
        <v>320</v>
      </c>
      <c r="U2320" s="22" t="str">
        <f>IFERROR(VLOOKUP(B2320,[1]Planilha1!$A$1:$B$34,2,FALSE),"Liberado")</f>
        <v>Liberado</v>
      </c>
    </row>
    <row r="2321" spans="1:21" s="21" customFormat="1" ht="20.100000000000001" customHeight="1" x14ac:dyDescent="0.2">
      <c r="A2321" s="12" t="s">
        <v>58</v>
      </c>
      <c r="B2321" s="18" t="s">
        <v>242</v>
      </c>
      <c r="C2321" s="12" t="s">
        <v>327</v>
      </c>
      <c r="D2321" s="12" t="s">
        <v>1514</v>
      </c>
      <c r="E2321" s="19" t="s">
        <v>5</v>
      </c>
      <c r="F2321" s="19" t="s">
        <v>2273</v>
      </c>
      <c r="G2321" s="19" t="s">
        <v>5617</v>
      </c>
      <c r="H2321" s="12" t="s">
        <v>3547</v>
      </c>
      <c r="I2321" s="20">
        <v>1000</v>
      </c>
      <c r="J2321" s="12" t="s">
        <v>2264</v>
      </c>
      <c r="K2321" s="12" t="s">
        <v>10215</v>
      </c>
      <c r="L2321" s="12" t="s">
        <v>8183</v>
      </c>
      <c r="M2321" s="12"/>
      <c r="N2321" s="12" t="s">
        <v>10070</v>
      </c>
      <c r="O2321" s="23">
        <v>5000</v>
      </c>
      <c r="P2321" s="23">
        <v>0</v>
      </c>
      <c r="Q2321" s="23">
        <v>0</v>
      </c>
      <c r="R2321" s="24">
        <v>0</v>
      </c>
      <c r="S2321" s="25">
        <v>288</v>
      </c>
      <c r="U2321" s="22" t="str">
        <f>IFERROR(VLOOKUP(B2321,[1]Planilha1!$A$1:$B$34,2,FALSE),"Liberado")</f>
        <v>Liberado</v>
      </c>
    </row>
    <row r="2322" spans="1:21" s="21" customFormat="1" ht="20.100000000000001" customHeight="1" x14ac:dyDescent="0.2">
      <c r="A2322" s="12" t="s">
        <v>58</v>
      </c>
      <c r="B2322" s="18" t="s">
        <v>242</v>
      </c>
      <c r="C2322" s="12" t="s">
        <v>327</v>
      </c>
      <c r="D2322" s="12" t="s">
        <v>1515</v>
      </c>
      <c r="E2322" s="19" t="s">
        <v>5</v>
      </c>
      <c r="F2322" s="19" t="s">
        <v>2273</v>
      </c>
      <c r="G2322" s="19" t="s">
        <v>5618</v>
      </c>
      <c r="H2322" s="12" t="s">
        <v>3547</v>
      </c>
      <c r="I2322" s="20">
        <v>15929</v>
      </c>
      <c r="J2322" s="12" t="s">
        <v>2264</v>
      </c>
      <c r="K2322" s="12" t="s">
        <v>2277</v>
      </c>
      <c r="L2322" s="12" t="s">
        <v>2827</v>
      </c>
      <c r="M2322" s="12"/>
      <c r="N2322" s="12" t="s">
        <v>4823</v>
      </c>
      <c r="O2322" s="23">
        <v>4000</v>
      </c>
      <c r="P2322" s="23">
        <v>0</v>
      </c>
      <c r="Q2322" s="23">
        <v>0</v>
      </c>
      <c r="R2322" s="24">
        <v>0</v>
      </c>
      <c r="S2322" s="25">
        <v>288</v>
      </c>
      <c r="U2322" s="22" t="str">
        <f>IFERROR(VLOOKUP(B2322,[1]Planilha1!$A$1:$B$34,2,FALSE),"Liberado")</f>
        <v>Liberado</v>
      </c>
    </row>
    <row r="2323" spans="1:21" s="21" customFormat="1" ht="20.100000000000001" customHeight="1" x14ac:dyDescent="0.2">
      <c r="A2323" s="12" t="s">
        <v>58</v>
      </c>
      <c r="B2323" s="18" t="s">
        <v>242</v>
      </c>
      <c r="C2323" s="12" t="s">
        <v>327</v>
      </c>
      <c r="D2323" s="12" t="s">
        <v>10216</v>
      </c>
      <c r="E2323" s="19" t="s">
        <v>5</v>
      </c>
      <c r="F2323" s="19" t="s">
        <v>2273</v>
      </c>
      <c r="G2323" s="19" t="s">
        <v>10217</v>
      </c>
      <c r="H2323" s="12" t="s">
        <v>10218</v>
      </c>
      <c r="I2323" s="20">
        <v>10000</v>
      </c>
      <c r="J2323" s="12" t="s">
        <v>2264</v>
      </c>
      <c r="K2323" s="12" t="s">
        <v>10219</v>
      </c>
      <c r="L2323" s="12" t="s">
        <v>2266</v>
      </c>
      <c r="M2323" s="12"/>
      <c r="N2323" s="12" t="s">
        <v>10220</v>
      </c>
      <c r="O2323" s="23">
        <v>0</v>
      </c>
      <c r="P2323" s="23">
        <v>15000</v>
      </c>
      <c r="Q2323" s="23">
        <v>0</v>
      </c>
      <c r="R2323" s="24">
        <v>0</v>
      </c>
      <c r="S2323" s="25">
        <v>256</v>
      </c>
      <c r="U2323" s="22" t="str">
        <f>IFERROR(VLOOKUP(B2323,[1]Planilha1!$A$1:$B$34,2,FALSE),"Liberado")</f>
        <v>Liberado</v>
      </c>
    </row>
    <row r="2324" spans="1:21" s="21" customFormat="1" ht="20.100000000000001" customHeight="1" x14ac:dyDescent="0.2">
      <c r="A2324" s="12" t="s">
        <v>58</v>
      </c>
      <c r="B2324" s="18" t="s">
        <v>242</v>
      </c>
      <c r="C2324" s="12" t="s">
        <v>327</v>
      </c>
      <c r="D2324" s="12" t="s">
        <v>10221</v>
      </c>
      <c r="E2324" s="19" t="s">
        <v>5</v>
      </c>
      <c r="F2324" s="19" t="s">
        <v>12</v>
      </c>
      <c r="G2324" s="19" t="s">
        <v>10222</v>
      </c>
      <c r="H2324" s="12" t="s">
        <v>5510</v>
      </c>
      <c r="I2324" s="20">
        <v>5946.57</v>
      </c>
      <c r="J2324" s="12" t="s">
        <v>2264</v>
      </c>
      <c r="K2324" s="12" t="s">
        <v>12</v>
      </c>
      <c r="L2324" s="12" t="s">
        <v>2249</v>
      </c>
      <c r="M2324" s="12"/>
      <c r="N2324" s="12" t="s">
        <v>9438</v>
      </c>
      <c r="O2324" s="23">
        <v>0</v>
      </c>
      <c r="P2324" s="23">
        <v>0</v>
      </c>
      <c r="Q2324" s="23">
        <v>0</v>
      </c>
      <c r="R2324" s="24">
        <v>0</v>
      </c>
      <c r="S2324" s="25">
        <v>620</v>
      </c>
      <c r="U2324" s="22" t="str">
        <f>IFERROR(VLOOKUP(B2324,[1]Planilha1!$A$1:$B$34,2,FALSE),"Liberado")</f>
        <v>Liberado</v>
      </c>
    </row>
    <row r="2325" spans="1:21" s="21" customFormat="1" ht="20.100000000000001" customHeight="1" x14ac:dyDescent="0.2">
      <c r="A2325" s="12" t="s">
        <v>58</v>
      </c>
      <c r="B2325" s="18" t="s">
        <v>242</v>
      </c>
      <c r="C2325" s="12" t="s">
        <v>327</v>
      </c>
      <c r="D2325" s="12" t="s">
        <v>10223</v>
      </c>
      <c r="E2325" s="19" t="s">
        <v>5</v>
      </c>
      <c r="F2325" s="19" t="s">
        <v>2273</v>
      </c>
      <c r="G2325" s="19" t="s">
        <v>10224</v>
      </c>
      <c r="H2325" s="12" t="s">
        <v>3547</v>
      </c>
      <c r="I2325" s="20">
        <v>5000</v>
      </c>
      <c r="J2325" s="12" t="s">
        <v>2264</v>
      </c>
      <c r="K2325" s="12" t="s">
        <v>10080</v>
      </c>
      <c r="L2325" s="12" t="s">
        <v>2288</v>
      </c>
      <c r="M2325" s="12" t="s">
        <v>10225</v>
      </c>
      <c r="N2325" s="12" t="s">
        <v>8237</v>
      </c>
      <c r="O2325" s="23">
        <v>0</v>
      </c>
      <c r="P2325" s="23">
        <v>8000</v>
      </c>
      <c r="Q2325" s="23">
        <v>0</v>
      </c>
      <c r="R2325" s="24">
        <v>0</v>
      </c>
      <c r="S2325" s="25">
        <v>192</v>
      </c>
      <c r="U2325" s="22" t="str">
        <f>IFERROR(VLOOKUP(B2325,[1]Planilha1!$A$1:$B$34,2,FALSE),"Liberado")</f>
        <v>Liberado</v>
      </c>
    </row>
    <row r="2326" spans="1:21" s="21" customFormat="1" ht="20.100000000000001" customHeight="1" x14ac:dyDescent="0.2">
      <c r="A2326" s="12" t="s">
        <v>58</v>
      </c>
      <c r="B2326" s="18" t="s">
        <v>242</v>
      </c>
      <c r="C2326" s="12" t="s">
        <v>327</v>
      </c>
      <c r="D2326" s="12" t="s">
        <v>10226</v>
      </c>
      <c r="E2326" s="19" t="s">
        <v>5</v>
      </c>
      <c r="F2326" s="19" t="s">
        <v>2273</v>
      </c>
      <c r="G2326" s="19" t="s">
        <v>10227</v>
      </c>
      <c r="H2326" s="12" t="s">
        <v>3547</v>
      </c>
      <c r="I2326" s="20">
        <v>18740</v>
      </c>
      <c r="J2326" s="12" t="s">
        <v>2264</v>
      </c>
      <c r="K2326" s="12" t="s">
        <v>10228</v>
      </c>
      <c r="L2326" s="12" t="s">
        <v>2249</v>
      </c>
      <c r="M2326" s="12"/>
      <c r="N2326" s="12" t="s">
        <v>8237</v>
      </c>
      <c r="O2326" s="23">
        <v>0</v>
      </c>
      <c r="P2326" s="23">
        <v>10000</v>
      </c>
      <c r="Q2326" s="23">
        <v>0</v>
      </c>
      <c r="R2326" s="24">
        <v>0</v>
      </c>
      <c r="S2326" s="25">
        <v>160</v>
      </c>
      <c r="U2326" s="22" t="str">
        <f>IFERROR(VLOOKUP(B2326,[1]Planilha1!$A$1:$B$34,2,FALSE),"Liberado")</f>
        <v>Liberado</v>
      </c>
    </row>
    <row r="2327" spans="1:21" s="21" customFormat="1" ht="20.100000000000001" customHeight="1" x14ac:dyDescent="0.2">
      <c r="A2327" s="12" t="s">
        <v>58</v>
      </c>
      <c r="B2327" s="18" t="s">
        <v>242</v>
      </c>
      <c r="C2327" s="12" t="s">
        <v>327</v>
      </c>
      <c r="D2327" s="12" t="s">
        <v>10229</v>
      </c>
      <c r="E2327" s="19" t="s">
        <v>5</v>
      </c>
      <c r="F2327" s="19" t="s">
        <v>6474</v>
      </c>
      <c r="G2327" s="19" t="s">
        <v>10230</v>
      </c>
      <c r="H2327" s="12" t="s">
        <v>5510</v>
      </c>
      <c r="I2327" s="20">
        <v>17367.47</v>
      </c>
      <c r="J2327" s="12" t="s">
        <v>2264</v>
      </c>
      <c r="K2327" s="12" t="s">
        <v>2512</v>
      </c>
      <c r="L2327" s="12" t="s">
        <v>2266</v>
      </c>
      <c r="M2327" s="12"/>
      <c r="N2327" s="12" t="s">
        <v>2342</v>
      </c>
      <c r="O2327" s="23">
        <v>17821.48</v>
      </c>
      <c r="P2327" s="23">
        <v>0</v>
      </c>
      <c r="Q2327" s="23">
        <v>0</v>
      </c>
      <c r="R2327" s="24">
        <v>17821.48</v>
      </c>
      <c r="S2327" s="25">
        <v>120</v>
      </c>
      <c r="U2327" s="22" t="str">
        <f>IFERROR(VLOOKUP(B2327,[1]Planilha1!$A$1:$B$34,2,FALSE),"Liberado")</f>
        <v>Liberado</v>
      </c>
    </row>
    <row r="2328" spans="1:21" s="21" customFormat="1" ht="20.100000000000001" customHeight="1" x14ac:dyDescent="0.2">
      <c r="A2328" s="12" t="s">
        <v>58</v>
      </c>
      <c r="B2328" s="18" t="s">
        <v>242</v>
      </c>
      <c r="C2328" s="12" t="s">
        <v>327</v>
      </c>
      <c r="D2328" s="12" t="s">
        <v>10231</v>
      </c>
      <c r="E2328" s="19" t="s">
        <v>5</v>
      </c>
      <c r="F2328" s="19" t="s">
        <v>2244</v>
      </c>
      <c r="G2328" s="19" t="s">
        <v>10232</v>
      </c>
      <c r="H2328" s="12" t="s">
        <v>4653</v>
      </c>
      <c r="I2328" s="20">
        <v>229974.17</v>
      </c>
      <c r="J2328" s="12" t="s">
        <v>2264</v>
      </c>
      <c r="K2328" s="12" t="s">
        <v>3216</v>
      </c>
      <c r="L2328" s="12" t="s">
        <v>6531</v>
      </c>
      <c r="M2328" s="12"/>
      <c r="N2328" s="12" t="s">
        <v>3216</v>
      </c>
      <c r="O2328" s="23">
        <v>0</v>
      </c>
      <c r="P2328" s="23">
        <v>0</v>
      </c>
      <c r="Q2328" s="23">
        <v>0</v>
      </c>
      <c r="R2328" s="24">
        <v>0</v>
      </c>
      <c r="S2328" s="25">
        <v>0</v>
      </c>
      <c r="U2328" s="22" t="str">
        <f>IFERROR(VLOOKUP(B2328,[1]Planilha1!$A$1:$B$34,2,FALSE),"Liberado")</f>
        <v>Liberado</v>
      </c>
    </row>
    <row r="2329" spans="1:21" s="21" customFormat="1" ht="20.100000000000001" customHeight="1" x14ac:dyDescent="0.2">
      <c r="A2329" s="12" t="s">
        <v>58</v>
      </c>
      <c r="B2329" s="18" t="s">
        <v>242</v>
      </c>
      <c r="C2329" s="12" t="s">
        <v>327</v>
      </c>
      <c r="D2329" s="12" t="s">
        <v>10233</v>
      </c>
      <c r="E2329" s="19" t="s">
        <v>5</v>
      </c>
      <c r="F2329" s="19" t="s">
        <v>2434</v>
      </c>
      <c r="G2329" s="19" t="s">
        <v>10234</v>
      </c>
      <c r="H2329" s="12" t="s">
        <v>3547</v>
      </c>
      <c r="I2329" s="20">
        <v>10000</v>
      </c>
      <c r="J2329" s="12" t="s">
        <v>2264</v>
      </c>
      <c r="K2329" s="12" t="s">
        <v>8306</v>
      </c>
      <c r="L2329" s="12" t="s">
        <v>2288</v>
      </c>
      <c r="M2329" s="12" t="s">
        <v>10235</v>
      </c>
      <c r="N2329" s="12" t="s">
        <v>2768</v>
      </c>
      <c r="O2329" s="23">
        <v>0</v>
      </c>
      <c r="P2329" s="23">
        <v>8000</v>
      </c>
      <c r="Q2329" s="23">
        <v>0</v>
      </c>
      <c r="R2329" s="24">
        <v>0</v>
      </c>
      <c r="S2329" s="25">
        <v>32</v>
      </c>
      <c r="U2329" s="22" t="str">
        <f>IFERROR(VLOOKUP(B2329,[1]Planilha1!$A$1:$B$34,2,FALSE),"Liberado")</f>
        <v>Liberado</v>
      </c>
    </row>
    <row r="2330" spans="1:21" s="21" customFormat="1" ht="20.100000000000001" customHeight="1" x14ac:dyDescent="0.2">
      <c r="A2330" s="12" t="s">
        <v>58</v>
      </c>
      <c r="B2330" s="18" t="s">
        <v>242</v>
      </c>
      <c r="C2330" s="12" t="s">
        <v>327</v>
      </c>
      <c r="D2330" s="12" t="s">
        <v>10236</v>
      </c>
      <c r="E2330" s="19" t="s">
        <v>5</v>
      </c>
      <c r="F2330" s="19" t="s">
        <v>2244</v>
      </c>
      <c r="G2330" s="19" t="s">
        <v>10237</v>
      </c>
      <c r="H2330" s="12" t="s">
        <v>3371</v>
      </c>
      <c r="I2330" s="20">
        <v>15000</v>
      </c>
      <c r="J2330" s="12" t="s">
        <v>2264</v>
      </c>
      <c r="K2330" s="12" t="s">
        <v>7904</v>
      </c>
      <c r="L2330" s="12" t="s">
        <v>7961</v>
      </c>
      <c r="M2330" s="12" t="s">
        <v>10238</v>
      </c>
      <c r="N2330" s="12" t="s">
        <v>2768</v>
      </c>
      <c r="O2330" s="23">
        <v>0</v>
      </c>
      <c r="P2330" s="23">
        <v>8000</v>
      </c>
      <c r="Q2330" s="23">
        <v>0</v>
      </c>
      <c r="R2330" s="24">
        <v>0</v>
      </c>
      <c r="S2330" s="25">
        <v>0</v>
      </c>
      <c r="U2330" s="22" t="str">
        <f>IFERROR(VLOOKUP(B2330,[1]Planilha1!$A$1:$B$34,2,FALSE),"Liberado")</f>
        <v>Liberado</v>
      </c>
    </row>
    <row r="2331" spans="1:21" s="21" customFormat="1" ht="20.100000000000001" customHeight="1" x14ac:dyDescent="0.2">
      <c r="A2331" s="12" t="s">
        <v>58</v>
      </c>
      <c r="B2331" s="18" t="s">
        <v>242</v>
      </c>
      <c r="C2331" s="12" t="s">
        <v>327</v>
      </c>
      <c r="D2331" s="12" t="s">
        <v>10239</v>
      </c>
      <c r="E2331" s="19" t="s">
        <v>5</v>
      </c>
      <c r="F2331" s="19" t="s">
        <v>2434</v>
      </c>
      <c r="G2331" s="19" t="s">
        <v>10240</v>
      </c>
      <c r="H2331" s="12" t="s">
        <v>3547</v>
      </c>
      <c r="I2331" s="20">
        <v>1450</v>
      </c>
      <c r="J2331" s="12" t="s">
        <v>2264</v>
      </c>
      <c r="K2331" s="12" t="s">
        <v>2446</v>
      </c>
      <c r="L2331" s="12" t="s">
        <v>2288</v>
      </c>
      <c r="M2331" s="12" t="s">
        <v>10241</v>
      </c>
      <c r="N2331" s="12" t="s">
        <v>2768</v>
      </c>
      <c r="O2331" s="23">
        <v>0</v>
      </c>
      <c r="P2331" s="23">
        <v>8000</v>
      </c>
      <c r="Q2331" s="23">
        <v>0</v>
      </c>
      <c r="R2331" s="24">
        <v>0</v>
      </c>
      <c r="S2331" s="25">
        <v>0</v>
      </c>
      <c r="U2331" s="22" t="str">
        <f>IFERROR(VLOOKUP(B2331,[1]Planilha1!$A$1:$B$34,2,FALSE),"Liberado")</f>
        <v>Liberado</v>
      </c>
    </row>
    <row r="2332" spans="1:21" s="21" customFormat="1" ht="20.100000000000001" customHeight="1" x14ac:dyDescent="0.2">
      <c r="A2332" s="12" t="s">
        <v>58</v>
      </c>
      <c r="B2332" s="18" t="s">
        <v>242</v>
      </c>
      <c r="C2332" s="12" t="s">
        <v>334</v>
      </c>
      <c r="D2332" s="12" t="s">
        <v>1516</v>
      </c>
      <c r="E2332" s="19" t="s">
        <v>5</v>
      </c>
      <c r="F2332" s="19" t="s">
        <v>3330</v>
      </c>
      <c r="G2332" s="19" t="s">
        <v>5619</v>
      </c>
      <c r="H2332" s="12" t="s">
        <v>5611</v>
      </c>
      <c r="I2332" s="20">
        <v>68469.11</v>
      </c>
      <c r="J2332" s="12" t="s">
        <v>2264</v>
      </c>
      <c r="K2332" s="12" t="s">
        <v>2277</v>
      </c>
      <c r="L2332" s="12" t="s">
        <v>2249</v>
      </c>
      <c r="M2332" s="12"/>
      <c r="N2332" s="12" t="s">
        <v>2595</v>
      </c>
      <c r="O2332" s="23">
        <v>0</v>
      </c>
      <c r="P2332" s="23">
        <v>8000</v>
      </c>
      <c r="Q2332" s="23">
        <v>0</v>
      </c>
      <c r="R2332" s="24">
        <v>0</v>
      </c>
      <c r="S2332" s="25">
        <v>360</v>
      </c>
      <c r="U2332" s="22" t="str">
        <f>IFERROR(VLOOKUP(B2332,[1]Planilha1!$A$1:$B$34,2,FALSE),"Liberado")</f>
        <v>Liberado</v>
      </c>
    </row>
    <row r="2333" spans="1:21" s="21" customFormat="1" ht="20.100000000000001" customHeight="1" x14ac:dyDescent="0.2">
      <c r="A2333" s="12" t="s">
        <v>58</v>
      </c>
      <c r="B2333" s="18" t="s">
        <v>242</v>
      </c>
      <c r="C2333" s="12" t="s">
        <v>732</v>
      </c>
      <c r="D2333" s="12" t="s">
        <v>1517</v>
      </c>
      <c r="E2333" s="19" t="s">
        <v>5</v>
      </c>
      <c r="F2333" s="19" t="s">
        <v>2519</v>
      </c>
      <c r="G2333" s="19" t="s">
        <v>5620</v>
      </c>
      <c r="H2333" s="12" t="s">
        <v>2720</v>
      </c>
      <c r="I2333" s="20">
        <v>9000</v>
      </c>
      <c r="J2333" s="12" t="s">
        <v>2264</v>
      </c>
      <c r="K2333" s="12" t="s">
        <v>5621</v>
      </c>
      <c r="L2333" s="12" t="s">
        <v>2334</v>
      </c>
      <c r="M2333" s="12"/>
      <c r="N2333" s="12" t="s">
        <v>2722</v>
      </c>
      <c r="O2333" s="23">
        <v>1497.82</v>
      </c>
      <c r="P2333" s="23">
        <v>0</v>
      </c>
      <c r="Q2333" s="23">
        <v>0</v>
      </c>
      <c r="R2333" s="24">
        <v>1497.82</v>
      </c>
      <c r="S2333" s="25">
        <v>736</v>
      </c>
      <c r="U2333" s="22" t="str">
        <f>IFERROR(VLOOKUP(B2333,[1]Planilha1!$A$1:$B$34,2,FALSE),"Liberado")</f>
        <v>Liberado</v>
      </c>
    </row>
    <row r="2334" spans="1:21" s="21" customFormat="1" ht="20.100000000000001" customHeight="1" x14ac:dyDescent="0.2">
      <c r="A2334" s="12" t="s">
        <v>58</v>
      </c>
      <c r="B2334" s="18" t="s">
        <v>242</v>
      </c>
      <c r="C2334" s="12" t="s">
        <v>732</v>
      </c>
      <c r="D2334" s="12" t="s">
        <v>1518</v>
      </c>
      <c r="E2334" s="19" t="s">
        <v>5</v>
      </c>
      <c r="F2334" s="19" t="s">
        <v>2255</v>
      </c>
      <c r="G2334" s="19" t="s">
        <v>5623</v>
      </c>
      <c r="H2334" s="12" t="s">
        <v>2720</v>
      </c>
      <c r="I2334" s="20">
        <v>25635.72</v>
      </c>
      <c r="J2334" s="12" t="s">
        <v>2264</v>
      </c>
      <c r="K2334" s="12" t="s">
        <v>5624</v>
      </c>
      <c r="L2334" s="12" t="s">
        <v>2249</v>
      </c>
      <c r="M2334" s="12"/>
      <c r="N2334" s="12" t="s">
        <v>2438</v>
      </c>
      <c r="O2334" s="23">
        <v>0</v>
      </c>
      <c r="P2334" s="23">
        <v>5000</v>
      </c>
      <c r="Q2334" s="23">
        <v>0</v>
      </c>
      <c r="R2334" s="24">
        <v>0</v>
      </c>
      <c r="S2334" s="25">
        <v>416</v>
      </c>
      <c r="U2334" s="22" t="str">
        <f>IFERROR(VLOOKUP(B2334,[1]Planilha1!$A$1:$B$34,2,FALSE),"Liberado")</f>
        <v>Liberado</v>
      </c>
    </row>
    <row r="2335" spans="1:21" s="21" customFormat="1" ht="20.100000000000001" customHeight="1" x14ac:dyDescent="0.2">
      <c r="A2335" s="12" t="s">
        <v>58</v>
      </c>
      <c r="B2335" s="18" t="s">
        <v>242</v>
      </c>
      <c r="C2335" s="12" t="s">
        <v>732</v>
      </c>
      <c r="D2335" s="12" t="s">
        <v>1519</v>
      </c>
      <c r="E2335" s="19" t="s">
        <v>5</v>
      </c>
      <c r="F2335" s="19" t="s">
        <v>2519</v>
      </c>
      <c r="G2335" s="19" t="s">
        <v>5625</v>
      </c>
      <c r="H2335" s="12" t="s">
        <v>2286</v>
      </c>
      <c r="I2335" s="20">
        <v>10000</v>
      </c>
      <c r="J2335" s="12" t="s">
        <v>2264</v>
      </c>
      <c r="K2335" s="12" t="s">
        <v>5626</v>
      </c>
      <c r="L2335" s="12" t="s">
        <v>2334</v>
      </c>
      <c r="M2335" s="12"/>
      <c r="N2335" s="12" t="s">
        <v>5405</v>
      </c>
      <c r="O2335" s="23">
        <v>1000</v>
      </c>
      <c r="P2335" s="23">
        <v>0</v>
      </c>
      <c r="Q2335" s="23">
        <v>0</v>
      </c>
      <c r="R2335" s="24">
        <v>0</v>
      </c>
      <c r="S2335" s="25">
        <v>416</v>
      </c>
      <c r="U2335" s="22" t="str">
        <f>IFERROR(VLOOKUP(B2335,[1]Planilha1!$A$1:$B$34,2,FALSE),"Liberado")</f>
        <v>Liberado</v>
      </c>
    </row>
    <row r="2336" spans="1:21" s="21" customFormat="1" ht="20.100000000000001" customHeight="1" x14ac:dyDescent="0.2">
      <c r="A2336" s="12" t="s">
        <v>58</v>
      </c>
      <c r="B2336" s="18" t="s">
        <v>242</v>
      </c>
      <c r="C2336" s="12" t="s">
        <v>732</v>
      </c>
      <c r="D2336" s="12" t="s">
        <v>10242</v>
      </c>
      <c r="E2336" s="19" t="s">
        <v>5</v>
      </c>
      <c r="F2336" s="19" t="s">
        <v>8714</v>
      </c>
      <c r="G2336" s="19" t="s">
        <v>10243</v>
      </c>
      <c r="H2336" s="12" t="s">
        <v>4941</v>
      </c>
      <c r="I2336" s="20">
        <v>1868.15</v>
      </c>
      <c r="J2336" s="12" t="s">
        <v>2264</v>
      </c>
      <c r="K2336" s="12" t="s">
        <v>10244</v>
      </c>
      <c r="L2336" s="12" t="s">
        <v>7976</v>
      </c>
      <c r="M2336" s="12"/>
      <c r="N2336" s="12" t="s">
        <v>3170</v>
      </c>
      <c r="O2336" s="23">
        <v>5000</v>
      </c>
      <c r="P2336" s="23">
        <v>0</v>
      </c>
      <c r="Q2336" s="23">
        <v>0</v>
      </c>
      <c r="R2336" s="24">
        <v>0</v>
      </c>
      <c r="S2336" s="25">
        <v>440</v>
      </c>
      <c r="U2336" s="22" t="str">
        <f>IFERROR(VLOOKUP(B2336,[1]Planilha1!$A$1:$B$34,2,FALSE),"Liberado")</f>
        <v>Liberado</v>
      </c>
    </row>
    <row r="2337" spans="1:53" s="21" customFormat="1" ht="20.100000000000001" customHeight="1" x14ac:dyDescent="0.2">
      <c r="A2337" s="12" t="s">
        <v>58</v>
      </c>
      <c r="B2337" s="18" t="s">
        <v>242</v>
      </c>
      <c r="C2337" s="12" t="s">
        <v>732</v>
      </c>
      <c r="D2337" s="12" t="s">
        <v>449</v>
      </c>
      <c r="E2337" s="19" t="s">
        <v>5</v>
      </c>
      <c r="F2337" s="19" t="s">
        <v>2519</v>
      </c>
      <c r="G2337" s="19" t="s">
        <v>5627</v>
      </c>
      <c r="H2337" s="12" t="s">
        <v>5410</v>
      </c>
      <c r="I2337" s="20">
        <v>17600</v>
      </c>
      <c r="J2337" s="12" t="s">
        <v>2264</v>
      </c>
      <c r="K2337" s="12" t="s">
        <v>2728</v>
      </c>
      <c r="L2337" s="12" t="s">
        <v>2249</v>
      </c>
      <c r="M2337" s="12"/>
      <c r="N2337" s="12" t="s">
        <v>4890</v>
      </c>
      <c r="O2337" s="23">
        <v>0</v>
      </c>
      <c r="P2337" s="23">
        <v>0</v>
      </c>
      <c r="Q2337" s="23">
        <v>0</v>
      </c>
      <c r="R2337" s="24">
        <v>0</v>
      </c>
      <c r="S2337" s="25">
        <v>440</v>
      </c>
      <c r="U2337" s="22" t="str">
        <f>IFERROR(VLOOKUP(B2337,[1]Planilha1!$A$1:$B$34,2,FALSE),"Liberado")</f>
        <v>Liberado</v>
      </c>
    </row>
    <row r="2338" spans="1:53" s="21" customFormat="1" ht="20.100000000000001" customHeight="1" x14ac:dyDescent="0.2">
      <c r="A2338" s="12" t="s">
        <v>58</v>
      </c>
      <c r="B2338" s="18" t="s">
        <v>242</v>
      </c>
      <c r="C2338" s="12" t="s">
        <v>732</v>
      </c>
      <c r="D2338" s="12" t="s">
        <v>10245</v>
      </c>
      <c r="E2338" s="19" t="s">
        <v>5</v>
      </c>
      <c r="F2338" s="19" t="s">
        <v>2519</v>
      </c>
      <c r="G2338" s="19" t="s">
        <v>10246</v>
      </c>
      <c r="H2338" s="12" t="s">
        <v>2720</v>
      </c>
      <c r="I2338" s="20">
        <v>8000</v>
      </c>
      <c r="J2338" s="12" t="s">
        <v>2264</v>
      </c>
      <c r="K2338" s="12" t="s">
        <v>10080</v>
      </c>
      <c r="L2338" s="12" t="s">
        <v>2827</v>
      </c>
      <c r="M2338" s="12"/>
      <c r="N2338" s="12" t="s">
        <v>9455</v>
      </c>
      <c r="O2338" s="23">
        <v>1000</v>
      </c>
      <c r="P2338" s="23">
        <v>0</v>
      </c>
      <c r="Q2338" s="23">
        <v>0</v>
      </c>
      <c r="R2338" s="24">
        <v>0</v>
      </c>
      <c r="S2338" s="25">
        <v>256</v>
      </c>
      <c r="U2338" s="22" t="str">
        <f>IFERROR(VLOOKUP(B2338,[1]Planilha1!$A$1:$B$34,2,FALSE),"Liberado")</f>
        <v>Liberado</v>
      </c>
    </row>
    <row r="2339" spans="1:53" s="21" customFormat="1" ht="20.100000000000001" customHeight="1" x14ac:dyDescent="0.2">
      <c r="A2339" s="12" t="s">
        <v>58</v>
      </c>
      <c r="B2339" s="18" t="s">
        <v>242</v>
      </c>
      <c r="C2339" s="12" t="s">
        <v>732</v>
      </c>
      <c r="D2339" s="12" t="s">
        <v>7826</v>
      </c>
      <c r="E2339" s="19" t="s">
        <v>5</v>
      </c>
      <c r="F2339" s="19" t="s">
        <v>2308</v>
      </c>
      <c r="G2339" s="19" t="s">
        <v>10247</v>
      </c>
      <c r="H2339" s="12" t="s">
        <v>5410</v>
      </c>
      <c r="I2339" s="20">
        <v>25138.79</v>
      </c>
      <c r="J2339" s="12" t="s">
        <v>2264</v>
      </c>
      <c r="K2339" s="12" t="s">
        <v>10248</v>
      </c>
      <c r="L2339" s="12" t="s">
        <v>2249</v>
      </c>
      <c r="M2339" s="12"/>
      <c r="N2339" s="12" t="s">
        <v>8237</v>
      </c>
      <c r="O2339" s="23">
        <v>0</v>
      </c>
      <c r="P2339" s="23">
        <v>30138.79</v>
      </c>
      <c r="Q2339" s="23">
        <v>0</v>
      </c>
      <c r="R2339" s="24">
        <v>0</v>
      </c>
      <c r="S2339" s="25">
        <v>280</v>
      </c>
      <c r="U2339" s="22" t="str">
        <f>IFERROR(VLOOKUP(B2339,[1]Planilha1!$A$1:$B$34,2,FALSE),"Liberado")</f>
        <v>Liberado</v>
      </c>
    </row>
    <row r="2340" spans="1:53" s="21" customFormat="1" ht="20.100000000000001" customHeight="1" x14ac:dyDescent="0.2">
      <c r="A2340" s="12" t="s">
        <v>58</v>
      </c>
      <c r="B2340" s="18" t="s">
        <v>242</v>
      </c>
      <c r="C2340" s="12" t="s">
        <v>732</v>
      </c>
      <c r="D2340" s="12" t="s">
        <v>10249</v>
      </c>
      <c r="E2340" s="19" t="s">
        <v>5</v>
      </c>
      <c r="F2340" s="19" t="s">
        <v>2519</v>
      </c>
      <c r="G2340" s="19" t="s">
        <v>10250</v>
      </c>
      <c r="H2340" s="12" t="s">
        <v>2720</v>
      </c>
      <c r="I2340" s="20">
        <v>2000</v>
      </c>
      <c r="J2340" s="12" t="s">
        <v>2264</v>
      </c>
      <c r="K2340" s="12" t="s">
        <v>10251</v>
      </c>
      <c r="L2340" s="12" t="s">
        <v>2288</v>
      </c>
      <c r="M2340" s="12"/>
      <c r="N2340" s="12" t="s">
        <v>2768</v>
      </c>
      <c r="O2340" s="23">
        <v>0</v>
      </c>
      <c r="P2340" s="23">
        <v>3000</v>
      </c>
      <c r="Q2340" s="23">
        <v>0</v>
      </c>
      <c r="R2340" s="24">
        <v>0</v>
      </c>
      <c r="S2340" s="25">
        <v>96</v>
      </c>
      <c r="U2340" s="22" t="str">
        <f>IFERROR(VLOOKUP(B2340,[1]Planilha1!$A$1:$B$34,2,FALSE),"Liberado")</f>
        <v>Liberado</v>
      </c>
    </row>
    <row r="2341" spans="1:53" s="21" customFormat="1" ht="20.100000000000001" customHeight="1" x14ac:dyDescent="0.2">
      <c r="A2341" s="12" t="s">
        <v>58</v>
      </c>
      <c r="B2341" s="18" t="s">
        <v>242</v>
      </c>
      <c r="C2341" s="12" t="s">
        <v>738</v>
      </c>
      <c r="D2341" s="12" t="s">
        <v>10252</v>
      </c>
      <c r="E2341" s="19" t="s">
        <v>5</v>
      </c>
      <c r="F2341" s="19" t="s">
        <v>2244</v>
      </c>
      <c r="G2341" s="19" t="s">
        <v>10253</v>
      </c>
      <c r="H2341" s="12" t="s">
        <v>10254</v>
      </c>
      <c r="I2341" s="20">
        <v>6000</v>
      </c>
      <c r="J2341" s="12" t="s">
        <v>2264</v>
      </c>
      <c r="K2341" s="12" t="s">
        <v>8306</v>
      </c>
      <c r="L2341" s="12" t="s">
        <v>2266</v>
      </c>
      <c r="M2341" s="12"/>
      <c r="N2341" s="12" t="s">
        <v>2768</v>
      </c>
      <c r="O2341" s="23">
        <v>0</v>
      </c>
      <c r="P2341" s="23">
        <v>51580</v>
      </c>
      <c r="Q2341" s="23">
        <v>0</v>
      </c>
      <c r="R2341" s="24">
        <v>0</v>
      </c>
      <c r="S2341" s="25">
        <v>320</v>
      </c>
      <c r="U2341" s="22" t="str">
        <f>IFERROR(VLOOKUP(B2341,[1]Planilha1!$A$1:$B$34,2,FALSE),"Liberado")</f>
        <v>Liberado</v>
      </c>
    </row>
    <row r="2342" spans="1:53" s="21" customFormat="1" ht="20.100000000000001" customHeight="1" x14ac:dyDescent="0.2">
      <c r="A2342" s="12" t="s">
        <v>58</v>
      </c>
      <c r="B2342" s="18" t="s">
        <v>242</v>
      </c>
      <c r="C2342" s="12" t="s">
        <v>738</v>
      </c>
      <c r="D2342" s="12" t="s">
        <v>10255</v>
      </c>
      <c r="E2342" s="19" t="s">
        <v>5</v>
      </c>
      <c r="F2342" s="19" t="s">
        <v>2273</v>
      </c>
      <c r="G2342" s="19" t="s">
        <v>10256</v>
      </c>
      <c r="H2342" s="12" t="s">
        <v>3395</v>
      </c>
      <c r="I2342" s="20">
        <v>10416.6</v>
      </c>
      <c r="J2342" s="12" t="s">
        <v>2264</v>
      </c>
      <c r="K2342" s="12" t="s">
        <v>8296</v>
      </c>
      <c r="L2342" s="12" t="s">
        <v>2249</v>
      </c>
      <c r="M2342" s="12"/>
      <c r="N2342" s="12" t="s">
        <v>8237</v>
      </c>
      <c r="O2342" s="23">
        <v>0</v>
      </c>
      <c r="P2342" s="23">
        <v>15000</v>
      </c>
      <c r="Q2342" s="23">
        <v>0</v>
      </c>
      <c r="R2342" s="24">
        <v>0</v>
      </c>
      <c r="S2342" s="25">
        <v>400</v>
      </c>
      <c r="U2342" s="22" t="str">
        <f>IFERROR(VLOOKUP(B2342,[1]Planilha1!$A$1:$B$34,2,FALSE),"Liberado")</f>
        <v>Liberado</v>
      </c>
    </row>
    <row r="2343" spans="1:53" s="21" customFormat="1" ht="20.100000000000001" customHeight="1" x14ac:dyDescent="0.2">
      <c r="A2343" s="12" t="s">
        <v>58</v>
      </c>
      <c r="B2343" s="18" t="s">
        <v>242</v>
      </c>
      <c r="C2343" s="12" t="s">
        <v>741</v>
      </c>
      <c r="D2343" s="12" t="s">
        <v>10257</v>
      </c>
      <c r="E2343" s="19" t="s">
        <v>5</v>
      </c>
      <c r="F2343" s="19" t="s">
        <v>10</v>
      </c>
      <c r="G2343" s="19" t="s">
        <v>10258</v>
      </c>
      <c r="H2343" s="12" t="s">
        <v>4631</v>
      </c>
      <c r="I2343" s="20">
        <v>37262.58</v>
      </c>
      <c r="J2343" s="12" t="s">
        <v>2264</v>
      </c>
      <c r="K2343" s="12" t="s">
        <v>2446</v>
      </c>
      <c r="L2343" s="12" t="s">
        <v>2288</v>
      </c>
      <c r="M2343" s="12" t="s">
        <v>10259</v>
      </c>
      <c r="N2343" s="12" t="s">
        <v>2768</v>
      </c>
      <c r="O2343" s="23">
        <v>0</v>
      </c>
      <c r="P2343" s="23">
        <v>8000</v>
      </c>
      <c r="Q2343" s="23">
        <v>0</v>
      </c>
      <c r="R2343" s="24">
        <v>0</v>
      </c>
      <c r="S2343" s="25">
        <v>32</v>
      </c>
      <c r="U2343" s="22" t="str">
        <f>IFERROR(VLOOKUP(B2343,[1]Planilha1!$A$1:$B$34,2,FALSE),"Liberado")</f>
        <v>Liberado</v>
      </c>
    </row>
    <row r="2344" spans="1:53" s="21" customFormat="1" ht="20.100000000000001" customHeight="1" x14ac:dyDescent="0.2">
      <c r="A2344" s="12" t="s">
        <v>58</v>
      </c>
      <c r="B2344" s="18" t="s">
        <v>242</v>
      </c>
      <c r="C2344" s="12" t="s">
        <v>746</v>
      </c>
      <c r="D2344" s="12" t="s">
        <v>10260</v>
      </c>
      <c r="E2344" s="19" t="s">
        <v>5</v>
      </c>
      <c r="F2344" s="19" t="s">
        <v>2324</v>
      </c>
      <c r="G2344" s="19" t="s">
        <v>10261</v>
      </c>
      <c r="H2344" s="12" t="s">
        <v>10262</v>
      </c>
      <c r="I2344" s="20">
        <v>6652.69</v>
      </c>
      <c r="J2344" s="12" t="s">
        <v>2264</v>
      </c>
      <c r="K2344" s="12" t="s">
        <v>2446</v>
      </c>
      <c r="L2344" s="12" t="s">
        <v>2288</v>
      </c>
      <c r="M2344" s="12" t="s">
        <v>10263</v>
      </c>
      <c r="N2344" s="12" t="s">
        <v>2768</v>
      </c>
      <c r="O2344" s="23">
        <v>0</v>
      </c>
      <c r="P2344" s="23">
        <v>8000</v>
      </c>
      <c r="Q2344" s="23">
        <v>0</v>
      </c>
      <c r="R2344" s="24">
        <v>0</v>
      </c>
      <c r="S2344" s="25">
        <v>0</v>
      </c>
      <c r="U2344" s="22" t="str">
        <f>IFERROR(VLOOKUP(B2344,[1]Planilha1!$A$1:$B$34,2,FALSE),"Liberado")</f>
        <v>Liberado</v>
      </c>
    </row>
    <row r="2345" spans="1:53" s="21" customFormat="1" ht="20.100000000000001" customHeight="1" x14ac:dyDescent="0.2">
      <c r="A2345" s="12" t="s">
        <v>58</v>
      </c>
      <c r="B2345" s="18" t="s">
        <v>242</v>
      </c>
      <c r="C2345" s="12" t="s">
        <v>751</v>
      </c>
      <c r="D2345" s="12" t="s">
        <v>1520</v>
      </c>
      <c r="E2345" s="19" t="s">
        <v>5</v>
      </c>
      <c r="F2345" s="19" t="s">
        <v>2273</v>
      </c>
      <c r="G2345" s="19" t="s">
        <v>5628</v>
      </c>
      <c r="H2345" s="12" t="s">
        <v>5629</v>
      </c>
      <c r="I2345" s="20">
        <v>22000</v>
      </c>
      <c r="J2345" s="12" t="s">
        <v>2264</v>
      </c>
      <c r="K2345" s="12" t="s">
        <v>5630</v>
      </c>
      <c r="L2345" s="12" t="s">
        <v>2249</v>
      </c>
      <c r="M2345" s="12"/>
      <c r="N2345" s="12" t="s">
        <v>10264</v>
      </c>
      <c r="O2345" s="23">
        <v>0</v>
      </c>
      <c r="P2345" s="23">
        <v>5000</v>
      </c>
      <c r="Q2345" s="23">
        <v>0</v>
      </c>
      <c r="R2345" s="24">
        <v>0</v>
      </c>
      <c r="S2345" s="25">
        <v>512</v>
      </c>
      <c r="U2345" s="22" t="str">
        <f>IFERROR(VLOOKUP(B2345,[1]Planilha1!$A$1:$B$34,2,FALSE),"Liberado")</f>
        <v>Liberado</v>
      </c>
    </row>
    <row r="2346" spans="1:53" s="21" customFormat="1" ht="20.100000000000001" customHeight="1" x14ac:dyDescent="0.2">
      <c r="A2346" s="12" t="s">
        <v>58</v>
      </c>
      <c r="B2346" s="18" t="s">
        <v>242</v>
      </c>
      <c r="C2346" s="12" t="s">
        <v>751</v>
      </c>
      <c r="D2346" s="12" t="s">
        <v>1521</v>
      </c>
      <c r="E2346" s="19" t="s">
        <v>5</v>
      </c>
      <c r="F2346" s="19" t="s">
        <v>2255</v>
      </c>
      <c r="G2346" s="19" t="s">
        <v>5631</v>
      </c>
      <c r="H2346" s="12" t="s">
        <v>5632</v>
      </c>
      <c r="I2346" s="20">
        <v>15707</v>
      </c>
      <c r="J2346" s="12" t="s">
        <v>2264</v>
      </c>
      <c r="K2346" s="12" t="s">
        <v>5633</v>
      </c>
      <c r="L2346" s="12" t="s">
        <v>2546</v>
      </c>
      <c r="M2346" s="12" t="s">
        <v>10265</v>
      </c>
      <c r="N2346" s="12" t="s">
        <v>2321</v>
      </c>
      <c r="O2346" s="23">
        <v>0</v>
      </c>
      <c r="P2346" s="23">
        <v>5000</v>
      </c>
      <c r="Q2346" s="23">
        <v>0</v>
      </c>
      <c r="R2346" s="24">
        <v>0</v>
      </c>
      <c r="S2346" s="25">
        <v>416</v>
      </c>
      <c r="U2346" s="22" t="str">
        <f>IFERROR(VLOOKUP(B2346,[1]Planilha1!$A$1:$B$34,2,FALSE),"Liberado")</f>
        <v>Liberado</v>
      </c>
    </row>
    <row r="2347" spans="1:53" s="21" customFormat="1" ht="20.100000000000001" customHeight="1" x14ac:dyDescent="0.2">
      <c r="A2347" s="12" t="s">
        <v>58</v>
      </c>
      <c r="B2347" s="18" t="s">
        <v>242</v>
      </c>
      <c r="C2347" s="12" t="s">
        <v>751</v>
      </c>
      <c r="D2347" s="12" t="s">
        <v>10266</v>
      </c>
      <c r="E2347" s="19" t="s">
        <v>5</v>
      </c>
      <c r="F2347" s="19" t="s">
        <v>2255</v>
      </c>
      <c r="G2347" s="19" t="s">
        <v>10267</v>
      </c>
      <c r="H2347" s="12" t="s">
        <v>2825</v>
      </c>
      <c r="I2347" s="20">
        <v>37480</v>
      </c>
      <c r="J2347" s="12" t="s">
        <v>2264</v>
      </c>
      <c r="K2347" s="12" t="s">
        <v>2446</v>
      </c>
      <c r="L2347" s="12" t="s">
        <v>2288</v>
      </c>
      <c r="M2347" s="12" t="s">
        <v>10268</v>
      </c>
      <c r="N2347" s="12" t="s">
        <v>2768</v>
      </c>
      <c r="O2347" s="23">
        <v>0</v>
      </c>
      <c r="P2347" s="23">
        <v>8000</v>
      </c>
      <c r="Q2347" s="23">
        <v>0</v>
      </c>
      <c r="R2347" s="24">
        <v>0</v>
      </c>
      <c r="S2347" s="25">
        <v>64</v>
      </c>
      <c r="U2347" s="22" t="str">
        <f>IFERROR(VLOOKUP(B2347,[1]Planilha1!$A$1:$B$34,2,FALSE),"Liberado")</f>
        <v>Liberado</v>
      </c>
    </row>
    <row r="2348" spans="1:53" s="21" customFormat="1" ht="20.100000000000001" customHeight="1" x14ac:dyDescent="0.2">
      <c r="A2348" s="12" t="s">
        <v>58</v>
      </c>
      <c r="B2348" s="18" t="s">
        <v>242</v>
      </c>
      <c r="C2348" s="12" t="s">
        <v>756</v>
      </c>
      <c r="D2348" s="12" t="s">
        <v>1523</v>
      </c>
      <c r="E2348" s="19" t="s">
        <v>5</v>
      </c>
      <c r="F2348" s="19" t="s">
        <v>2255</v>
      </c>
      <c r="G2348" s="19" t="s">
        <v>5636</v>
      </c>
      <c r="H2348" s="12" t="s">
        <v>5637</v>
      </c>
      <c r="I2348" s="20">
        <v>34558</v>
      </c>
      <c r="J2348" s="12" t="s">
        <v>2264</v>
      </c>
      <c r="K2348" s="12" t="s">
        <v>5624</v>
      </c>
      <c r="L2348" s="12" t="s">
        <v>2296</v>
      </c>
      <c r="M2348" s="12"/>
      <c r="N2348" s="12" t="s">
        <v>2342</v>
      </c>
      <c r="O2348" s="23">
        <v>3321.37</v>
      </c>
      <c r="P2348" s="23">
        <v>0</v>
      </c>
      <c r="Q2348" s="23">
        <v>0</v>
      </c>
      <c r="R2348" s="24">
        <v>3321.37</v>
      </c>
      <c r="S2348" s="25">
        <v>512</v>
      </c>
      <c r="U2348" s="22" t="str">
        <f>IFERROR(VLOOKUP(B2348,[1]Planilha1!$A$1:$B$34,2,FALSE),"Liberado")</f>
        <v>Liberado</v>
      </c>
    </row>
    <row r="2349" spans="1:53" s="31" customFormat="1" ht="20.100000000000001" customHeight="1" x14ac:dyDescent="0.2">
      <c r="A2349" s="12" t="s">
        <v>58</v>
      </c>
      <c r="B2349" s="18" t="s">
        <v>242</v>
      </c>
      <c r="C2349" s="12" t="s">
        <v>1524</v>
      </c>
      <c r="D2349" s="12" t="s">
        <v>1525</v>
      </c>
      <c r="E2349" s="19" t="s">
        <v>5</v>
      </c>
      <c r="F2349" s="19" t="s">
        <v>2273</v>
      </c>
      <c r="G2349" s="19" t="s">
        <v>5638</v>
      </c>
      <c r="H2349" s="12" t="s">
        <v>5395</v>
      </c>
      <c r="I2349" s="20">
        <v>20000</v>
      </c>
      <c r="J2349" s="12" t="s">
        <v>2264</v>
      </c>
      <c r="K2349" s="12" t="s">
        <v>5639</v>
      </c>
      <c r="L2349" s="12" t="s">
        <v>2249</v>
      </c>
      <c r="M2349" s="12"/>
      <c r="N2349" s="12" t="s">
        <v>8224</v>
      </c>
      <c r="O2349" s="23">
        <v>0</v>
      </c>
      <c r="P2349" s="23">
        <v>0</v>
      </c>
      <c r="Q2349" s="23">
        <v>0</v>
      </c>
      <c r="R2349" s="24">
        <v>0</v>
      </c>
      <c r="S2349" s="25">
        <v>352</v>
      </c>
      <c r="T2349" s="21"/>
      <c r="U2349" s="22" t="str">
        <f>IFERROR(VLOOKUP(B2349,[1]Planilha1!$A$1:$B$34,2,FALSE),"Liberado")</f>
        <v>Liberado</v>
      </c>
      <c r="V2349" s="21"/>
      <c r="W2349" s="21"/>
      <c r="X2349" s="21"/>
      <c r="Y2349" s="21"/>
      <c r="Z2349" s="21"/>
      <c r="AA2349" s="21"/>
      <c r="AB2349" s="21"/>
      <c r="AC2349" s="21"/>
      <c r="AD2349" s="21"/>
      <c r="AE2349" s="21"/>
      <c r="AF2349" s="21"/>
      <c r="AG2349" s="21"/>
      <c r="AH2349" s="21"/>
      <c r="AI2349" s="21"/>
      <c r="AJ2349" s="21"/>
      <c r="AK2349" s="21"/>
      <c r="AL2349" s="21"/>
      <c r="AM2349" s="21"/>
      <c r="AN2349" s="21"/>
      <c r="AO2349" s="21"/>
      <c r="AP2349" s="21"/>
      <c r="AQ2349" s="21"/>
      <c r="AR2349" s="21"/>
      <c r="AS2349" s="21"/>
      <c r="AT2349" s="21"/>
      <c r="AU2349" s="21"/>
      <c r="AV2349" s="21"/>
      <c r="AW2349" s="21"/>
      <c r="AX2349" s="21"/>
      <c r="AY2349" s="21"/>
      <c r="AZ2349" s="21"/>
      <c r="BA2349" s="21"/>
    </row>
    <row r="2350" spans="1:53" s="31" customFormat="1" ht="20.100000000000001" customHeight="1" x14ac:dyDescent="0.2">
      <c r="A2350" s="12" t="s">
        <v>58</v>
      </c>
      <c r="B2350" s="18" t="s">
        <v>242</v>
      </c>
      <c r="C2350" s="12" t="s">
        <v>1122</v>
      </c>
      <c r="D2350" s="12" t="s">
        <v>10270</v>
      </c>
      <c r="E2350" s="19" t="s">
        <v>5</v>
      </c>
      <c r="F2350" s="19" t="s">
        <v>4670</v>
      </c>
      <c r="G2350" s="19" t="s">
        <v>10271</v>
      </c>
      <c r="H2350" s="12" t="s">
        <v>10272</v>
      </c>
      <c r="I2350" s="20">
        <v>230947.65</v>
      </c>
      <c r="J2350" s="12" t="s">
        <v>2264</v>
      </c>
      <c r="K2350" s="12" t="s">
        <v>2512</v>
      </c>
      <c r="L2350" s="12" t="s">
        <v>7875</v>
      </c>
      <c r="M2350" s="12"/>
      <c r="N2350" s="12" t="s">
        <v>2438</v>
      </c>
      <c r="O2350" s="23">
        <v>0</v>
      </c>
      <c r="P2350" s="23">
        <v>15000</v>
      </c>
      <c r="Q2350" s="23">
        <v>0</v>
      </c>
      <c r="R2350" s="24">
        <v>0</v>
      </c>
      <c r="S2350" s="25">
        <v>155.21</v>
      </c>
      <c r="T2350" s="21"/>
      <c r="U2350" s="22" t="str">
        <f>IFERROR(VLOOKUP(B2350,[1]Planilha1!$A$1:$B$34,2,FALSE),"Liberado")</f>
        <v>Liberado</v>
      </c>
      <c r="V2350" s="21"/>
      <c r="W2350" s="21"/>
      <c r="X2350" s="21"/>
      <c r="Y2350" s="21"/>
      <c r="Z2350" s="21"/>
      <c r="AA2350" s="21"/>
      <c r="AB2350" s="21"/>
      <c r="AC2350" s="21"/>
      <c r="AD2350" s="21"/>
      <c r="AE2350" s="21"/>
      <c r="AF2350" s="21"/>
      <c r="AG2350" s="21"/>
      <c r="AH2350" s="21"/>
      <c r="AI2350" s="21"/>
      <c r="AJ2350" s="21"/>
      <c r="AK2350" s="21"/>
      <c r="AL2350" s="21"/>
      <c r="AM2350" s="21"/>
      <c r="AN2350" s="21"/>
      <c r="AO2350" s="21"/>
      <c r="AP2350" s="21"/>
      <c r="AQ2350" s="21"/>
      <c r="AR2350" s="21"/>
      <c r="AS2350" s="21"/>
      <c r="AT2350" s="21"/>
      <c r="AU2350" s="21"/>
      <c r="AV2350" s="21"/>
      <c r="AW2350" s="21"/>
      <c r="AX2350" s="21"/>
      <c r="AY2350" s="21"/>
      <c r="AZ2350" s="21"/>
      <c r="BA2350" s="21"/>
    </row>
    <row r="2351" spans="1:53" s="31" customFormat="1" ht="20.100000000000001" customHeight="1" x14ac:dyDescent="0.2">
      <c r="A2351" s="12" t="s">
        <v>58</v>
      </c>
      <c r="B2351" s="18" t="s">
        <v>242</v>
      </c>
      <c r="C2351" s="14" t="s">
        <v>327</v>
      </c>
      <c r="D2351" s="12" t="s">
        <v>10273</v>
      </c>
      <c r="E2351" s="19" t="s">
        <v>5</v>
      </c>
      <c r="F2351" s="19" t="s">
        <v>2273</v>
      </c>
      <c r="G2351" s="19" t="s">
        <v>10274</v>
      </c>
      <c r="H2351" s="12" t="s">
        <v>3547</v>
      </c>
      <c r="I2351" s="20">
        <v>1000</v>
      </c>
      <c r="J2351" s="12" t="s">
        <v>2264</v>
      </c>
      <c r="K2351" s="12" t="s">
        <v>8236</v>
      </c>
      <c r="L2351" s="12" t="s">
        <v>2249</v>
      </c>
      <c r="M2351" s="12"/>
      <c r="N2351" s="12" t="s">
        <v>8237</v>
      </c>
      <c r="O2351" s="23">
        <v>0</v>
      </c>
      <c r="P2351" s="23">
        <v>15000</v>
      </c>
      <c r="Q2351" s="23">
        <v>0</v>
      </c>
      <c r="R2351" s="24">
        <v>0</v>
      </c>
      <c r="S2351" s="25">
        <v>160</v>
      </c>
      <c r="T2351" s="21"/>
      <c r="U2351" s="22" t="str">
        <f>IFERROR(VLOOKUP(B2351,[1]Planilha1!$A$1:$B$34,2,FALSE),"Liberado")</f>
        <v>Liberado</v>
      </c>
      <c r="V2351" s="21"/>
      <c r="W2351" s="21"/>
      <c r="X2351" s="21"/>
      <c r="Y2351" s="21"/>
      <c r="Z2351" s="21"/>
      <c r="AA2351" s="21"/>
      <c r="AB2351" s="21"/>
      <c r="AC2351" s="21"/>
      <c r="AD2351" s="21"/>
      <c r="AE2351" s="21"/>
      <c r="AF2351" s="21"/>
      <c r="AG2351" s="21"/>
      <c r="AH2351" s="21"/>
      <c r="AI2351" s="21"/>
      <c r="AJ2351" s="21"/>
      <c r="AK2351" s="21"/>
      <c r="AL2351" s="21"/>
      <c r="AM2351" s="21"/>
      <c r="AN2351" s="21"/>
      <c r="AO2351" s="21"/>
      <c r="AP2351" s="21"/>
      <c r="AQ2351" s="21"/>
      <c r="AR2351" s="21"/>
      <c r="AS2351" s="21"/>
      <c r="AT2351" s="21"/>
      <c r="AU2351" s="21"/>
      <c r="AV2351" s="21"/>
      <c r="AW2351" s="21"/>
      <c r="AX2351" s="21"/>
      <c r="AY2351" s="21"/>
      <c r="AZ2351" s="21"/>
      <c r="BA2351" s="21"/>
    </row>
    <row r="2352" spans="1:53" s="31" customFormat="1" ht="20.100000000000001" customHeight="1" x14ac:dyDescent="0.2">
      <c r="A2352" s="12" t="s">
        <v>58</v>
      </c>
      <c r="B2352" s="18" t="s">
        <v>242</v>
      </c>
      <c r="C2352" s="14" t="s">
        <v>427</v>
      </c>
      <c r="D2352" s="12" t="s">
        <v>10275</v>
      </c>
      <c r="E2352" s="19" t="s">
        <v>5</v>
      </c>
      <c r="F2352" s="19" t="s">
        <v>7761</v>
      </c>
      <c r="G2352" s="19" t="s">
        <v>10276</v>
      </c>
      <c r="H2352" s="12" t="s">
        <v>2720</v>
      </c>
      <c r="I2352" s="20">
        <v>10812.46</v>
      </c>
      <c r="J2352" s="12" t="s">
        <v>2264</v>
      </c>
      <c r="K2352" s="12" t="s">
        <v>10277</v>
      </c>
      <c r="L2352" s="12" t="s">
        <v>2288</v>
      </c>
      <c r="M2352" s="12" t="s">
        <v>10278</v>
      </c>
      <c r="N2352" s="12" t="s">
        <v>2438</v>
      </c>
      <c r="O2352" s="23">
        <v>0</v>
      </c>
      <c r="P2352" s="23">
        <v>5000</v>
      </c>
      <c r="Q2352" s="23">
        <v>0</v>
      </c>
      <c r="R2352" s="24">
        <v>0</v>
      </c>
      <c r="S2352" s="25">
        <v>96</v>
      </c>
      <c r="T2352" s="21"/>
      <c r="U2352" s="22" t="str">
        <f>IFERROR(VLOOKUP(B2352,[1]Planilha1!$A$1:$B$34,2,FALSE),"Liberado")</f>
        <v>Liberado</v>
      </c>
      <c r="V2352" s="21"/>
      <c r="W2352" s="21"/>
      <c r="X2352" s="21"/>
      <c r="Y2352" s="21"/>
      <c r="Z2352" s="21"/>
      <c r="AA2352" s="21"/>
      <c r="AB2352" s="21"/>
      <c r="AC2352" s="21"/>
      <c r="AD2352" s="21"/>
      <c r="AE2352" s="21"/>
      <c r="AF2352" s="21"/>
      <c r="AG2352" s="21"/>
      <c r="AH2352" s="21"/>
      <c r="AI2352" s="21"/>
      <c r="AJ2352" s="21"/>
      <c r="AK2352" s="21"/>
      <c r="AL2352" s="21"/>
      <c r="AM2352" s="21"/>
      <c r="AN2352" s="21"/>
      <c r="AO2352" s="21"/>
      <c r="AP2352" s="21"/>
      <c r="AQ2352" s="21"/>
      <c r="AR2352" s="21"/>
      <c r="AS2352" s="21"/>
      <c r="AT2352" s="21"/>
      <c r="AU2352" s="21"/>
      <c r="AV2352" s="21"/>
      <c r="AW2352" s="21"/>
      <c r="AX2352" s="21"/>
      <c r="AY2352" s="21"/>
      <c r="AZ2352" s="21"/>
      <c r="BA2352" s="21"/>
    </row>
    <row r="2353" spans="1:53" s="31" customFormat="1" ht="20.100000000000001" customHeight="1" x14ac:dyDescent="0.2">
      <c r="A2353" s="12" t="s">
        <v>58</v>
      </c>
      <c r="B2353" s="18" t="s">
        <v>242</v>
      </c>
      <c r="C2353" s="12" t="s">
        <v>325</v>
      </c>
      <c r="D2353" s="12" t="s">
        <v>1655</v>
      </c>
      <c r="E2353" s="19" t="s">
        <v>5</v>
      </c>
      <c r="F2353" s="19" t="s">
        <v>2244</v>
      </c>
      <c r="G2353" s="19" t="s">
        <v>6004</v>
      </c>
      <c r="H2353" s="12" t="s">
        <v>6005</v>
      </c>
      <c r="I2353" s="20">
        <v>35200</v>
      </c>
      <c r="J2353" s="12" t="s">
        <v>2264</v>
      </c>
      <c r="K2353" s="12" t="s">
        <v>2647</v>
      </c>
      <c r="L2353" s="12" t="s">
        <v>2677</v>
      </c>
      <c r="M2353" s="12"/>
      <c r="N2353" s="12" t="s">
        <v>2342</v>
      </c>
      <c r="O2353" s="23">
        <v>0</v>
      </c>
      <c r="P2353" s="23">
        <v>0</v>
      </c>
      <c r="Q2353" s="23">
        <v>0</v>
      </c>
      <c r="R2353" s="24">
        <v>0</v>
      </c>
      <c r="S2353" s="25">
        <v>416</v>
      </c>
      <c r="T2353" s="21"/>
      <c r="U2353" s="22" t="str">
        <f>IFERROR(VLOOKUP(B2353,[1]Planilha1!$A$1:$B$34,2,FALSE),"Liberado")</f>
        <v>Liberado</v>
      </c>
      <c r="V2353" s="21"/>
      <c r="W2353" s="21"/>
      <c r="X2353" s="21"/>
      <c r="Y2353" s="21"/>
      <c r="Z2353" s="21"/>
      <c r="AA2353" s="21"/>
      <c r="AB2353" s="21"/>
      <c r="AC2353" s="21"/>
      <c r="AD2353" s="21"/>
      <c r="AE2353" s="21"/>
      <c r="AF2353" s="21"/>
      <c r="AG2353" s="21"/>
      <c r="AH2353" s="21"/>
      <c r="AI2353" s="21"/>
      <c r="AJ2353" s="21"/>
      <c r="AK2353" s="21"/>
      <c r="AL2353" s="21"/>
      <c r="AM2353" s="21"/>
      <c r="AN2353" s="21"/>
      <c r="AO2353" s="21"/>
      <c r="AP2353" s="21"/>
      <c r="AQ2353" s="21"/>
      <c r="AR2353" s="21"/>
      <c r="AS2353" s="21"/>
      <c r="AT2353" s="21"/>
      <c r="AU2353" s="21"/>
      <c r="AV2353" s="21"/>
      <c r="AW2353" s="21"/>
      <c r="AX2353" s="21"/>
      <c r="AY2353" s="21"/>
      <c r="AZ2353" s="21"/>
      <c r="BA2353" s="21"/>
    </row>
    <row r="2354" spans="1:53" s="31" customFormat="1" ht="20.100000000000001" customHeight="1" x14ac:dyDescent="0.2">
      <c r="A2354" s="12" t="s">
        <v>58</v>
      </c>
      <c r="B2354" s="18" t="s">
        <v>242</v>
      </c>
      <c r="C2354" s="12" t="s">
        <v>574</v>
      </c>
      <c r="D2354" s="12" t="s">
        <v>1819</v>
      </c>
      <c r="E2354" s="19" t="s">
        <v>5</v>
      </c>
      <c r="F2354" s="19" t="s">
        <v>2244</v>
      </c>
      <c r="G2354" s="19" t="s">
        <v>6466</v>
      </c>
      <c r="H2354" s="12" t="s">
        <v>6391</v>
      </c>
      <c r="I2354" s="20">
        <v>39400</v>
      </c>
      <c r="J2354" s="12" t="s">
        <v>2258</v>
      </c>
      <c r="K2354" s="12" t="s">
        <v>6467</v>
      </c>
      <c r="L2354" s="12" t="s">
        <v>7869</v>
      </c>
      <c r="M2354" s="12"/>
      <c r="N2354" s="12" t="s">
        <v>6468</v>
      </c>
      <c r="O2354" s="23">
        <v>0</v>
      </c>
      <c r="P2354" s="23">
        <v>10000</v>
      </c>
      <c r="Q2354" s="23">
        <v>0</v>
      </c>
      <c r="R2354" s="24">
        <v>0</v>
      </c>
      <c r="S2354" s="25">
        <v>1040</v>
      </c>
      <c r="T2354" s="21"/>
      <c r="U2354" s="22" t="str">
        <f>IFERROR(VLOOKUP(B2354,[1]Planilha1!$A$1:$B$34,2,FALSE),"Liberado")</f>
        <v>Liberado</v>
      </c>
      <c r="V2354" s="21"/>
      <c r="W2354" s="21"/>
      <c r="X2354" s="21"/>
      <c r="Y2354" s="21"/>
      <c r="Z2354" s="21"/>
      <c r="AA2354" s="21"/>
      <c r="AB2354" s="21"/>
      <c r="AC2354" s="21"/>
      <c r="AD2354" s="21"/>
      <c r="AE2354" s="21"/>
      <c r="AF2354" s="21"/>
      <c r="AG2354" s="21"/>
      <c r="AH2354" s="21"/>
      <c r="AI2354" s="21"/>
      <c r="AJ2354" s="21"/>
      <c r="AK2354" s="21"/>
      <c r="AL2354" s="21"/>
      <c r="AM2354" s="21"/>
      <c r="AN2354" s="21"/>
      <c r="AO2354" s="21"/>
      <c r="AP2354" s="21"/>
      <c r="AQ2354" s="21"/>
      <c r="AR2354" s="21"/>
      <c r="AS2354" s="21"/>
      <c r="AT2354" s="21"/>
      <c r="AU2354" s="21"/>
      <c r="AV2354" s="21"/>
      <c r="AW2354" s="21"/>
      <c r="AX2354" s="21"/>
      <c r="AY2354" s="21"/>
      <c r="AZ2354" s="21"/>
      <c r="BA2354" s="21"/>
    </row>
    <row r="2355" spans="1:53" s="31" customFormat="1" ht="20.100000000000001" customHeight="1" x14ac:dyDescent="0.2">
      <c r="A2355" s="27" t="s">
        <v>110</v>
      </c>
      <c r="B2355" s="28" t="s">
        <v>242</v>
      </c>
      <c r="C2355" s="27" t="s">
        <v>741</v>
      </c>
      <c r="D2355" s="27" t="s">
        <v>11140</v>
      </c>
      <c r="E2355" s="27" t="s">
        <v>7</v>
      </c>
      <c r="F2355" s="27" t="s">
        <v>6507</v>
      </c>
      <c r="G2355" s="27" t="s">
        <v>11141</v>
      </c>
      <c r="H2355" s="27" t="s">
        <v>11142</v>
      </c>
      <c r="I2355" s="29">
        <v>40000</v>
      </c>
      <c r="J2355" s="27" t="s">
        <v>6520</v>
      </c>
      <c r="K2355" s="27" t="s">
        <v>11099</v>
      </c>
      <c r="L2355" s="27" t="s">
        <v>6579</v>
      </c>
      <c r="M2355" s="30">
        <v>43052</v>
      </c>
      <c r="N2355" s="27" t="s">
        <v>11125</v>
      </c>
      <c r="O2355" s="23">
        <v>0</v>
      </c>
      <c r="P2355" s="23">
        <v>247900.09</v>
      </c>
      <c r="Q2355" s="23">
        <v>0</v>
      </c>
      <c r="R2355" s="24">
        <v>0</v>
      </c>
      <c r="S2355" s="25">
        <v>0</v>
      </c>
      <c r="T2355" s="34" t="s">
        <v>12065</v>
      </c>
      <c r="U2355" s="22" t="str">
        <f>IFERROR(VLOOKUP(B2355,[1]Planilha1!$A$1:$B$34,2,FALSE),"Liberado")</f>
        <v>Liberado</v>
      </c>
    </row>
    <row r="2356" spans="1:53" s="31" customFormat="1" ht="20.100000000000001" customHeight="1" x14ac:dyDescent="0.2">
      <c r="A2356" s="27" t="s">
        <v>110</v>
      </c>
      <c r="B2356" s="28" t="s">
        <v>242</v>
      </c>
      <c r="C2356" s="27" t="s">
        <v>746</v>
      </c>
      <c r="D2356" s="27" t="s">
        <v>11169</v>
      </c>
      <c r="E2356" s="27" t="s">
        <v>7</v>
      </c>
      <c r="F2356" s="27" t="s">
        <v>6507</v>
      </c>
      <c r="G2356" s="27" t="s">
        <v>11170</v>
      </c>
      <c r="H2356" s="27" t="s">
        <v>11171</v>
      </c>
      <c r="I2356" s="29">
        <v>50000</v>
      </c>
      <c r="J2356" s="27" t="s">
        <v>6520</v>
      </c>
      <c r="K2356" s="27" t="s">
        <v>11099</v>
      </c>
      <c r="L2356" s="27" t="s">
        <v>6579</v>
      </c>
      <c r="M2356" s="30">
        <v>43318</v>
      </c>
      <c r="N2356" s="27" t="s">
        <v>11125</v>
      </c>
      <c r="O2356" s="23">
        <v>0</v>
      </c>
      <c r="P2356" s="23">
        <v>489311.6</v>
      </c>
      <c r="Q2356" s="23">
        <v>0</v>
      </c>
      <c r="R2356" s="24">
        <v>0</v>
      </c>
      <c r="S2356" s="25">
        <v>0</v>
      </c>
      <c r="T2356" s="34" t="s">
        <v>12065</v>
      </c>
      <c r="U2356" s="22" t="str">
        <f>IFERROR(VLOOKUP(B2356,[1]Planilha1!$A$1:$B$34,2,FALSE),"Liberado")</f>
        <v>Liberado</v>
      </c>
    </row>
    <row r="2357" spans="1:53" s="31" customFormat="1" ht="20.100000000000001" customHeight="1" x14ac:dyDescent="0.2">
      <c r="A2357" s="27" t="s">
        <v>110</v>
      </c>
      <c r="B2357" s="28" t="s">
        <v>242</v>
      </c>
      <c r="C2357" s="27" t="s">
        <v>751</v>
      </c>
      <c r="D2357" s="36" t="s">
        <v>11208</v>
      </c>
      <c r="E2357" s="27" t="s">
        <v>7</v>
      </c>
      <c r="F2357" s="27" t="s">
        <v>6507</v>
      </c>
      <c r="G2357" s="27" t="s">
        <v>11209</v>
      </c>
      <c r="H2357" s="27" t="s">
        <v>11210</v>
      </c>
      <c r="I2357" s="29">
        <v>50000</v>
      </c>
      <c r="J2357" s="27" t="s">
        <v>6520</v>
      </c>
      <c r="K2357" s="27" t="s">
        <v>11099</v>
      </c>
      <c r="L2357" s="27" t="s">
        <v>11090</v>
      </c>
      <c r="M2357" s="30">
        <v>43073</v>
      </c>
      <c r="N2357" s="27" t="s">
        <v>11125</v>
      </c>
      <c r="O2357" s="23">
        <v>0</v>
      </c>
      <c r="P2357" s="23">
        <v>51639.07</v>
      </c>
      <c r="Q2357" s="23">
        <v>0</v>
      </c>
      <c r="R2357" s="24">
        <v>0</v>
      </c>
      <c r="S2357" s="25">
        <v>0</v>
      </c>
      <c r="T2357" s="32" t="s">
        <v>12066</v>
      </c>
      <c r="U2357" s="22" t="str">
        <f>IFERROR(VLOOKUP(B2357,[1]Planilha1!$A$1:$B$34,2,FALSE),"Liberado")</f>
        <v>Liberado</v>
      </c>
    </row>
    <row r="2358" spans="1:53" s="31" customFormat="1" ht="20.100000000000001" customHeight="1" x14ac:dyDescent="0.2">
      <c r="A2358" s="27" t="s">
        <v>110</v>
      </c>
      <c r="B2358" s="28" t="s">
        <v>242</v>
      </c>
      <c r="C2358" s="27" t="s">
        <v>602</v>
      </c>
      <c r="D2358" s="27" t="s">
        <v>11306</v>
      </c>
      <c r="E2358" s="27" t="s">
        <v>7</v>
      </c>
      <c r="F2358" s="27" t="s">
        <v>6507</v>
      </c>
      <c r="G2358" s="27" t="s">
        <v>11307</v>
      </c>
      <c r="H2358" s="27" t="s">
        <v>6643</v>
      </c>
      <c r="I2358" s="29">
        <v>50000</v>
      </c>
      <c r="J2358" s="27" t="s">
        <v>6520</v>
      </c>
      <c r="K2358" s="27" t="s">
        <v>11099</v>
      </c>
      <c r="L2358" s="27" t="s">
        <v>6579</v>
      </c>
      <c r="M2358" s="30">
        <v>43208</v>
      </c>
      <c r="N2358" s="27" t="s">
        <v>11125</v>
      </c>
      <c r="O2358" s="23">
        <v>0</v>
      </c>
      <c r="P2358" s="23">
        <v>1221139.8799999999</v>
      </c>
      <c r="Q2358" s="23">
        <v>0</v>
      </c>
      <c r="R2358" s="24">
        <v>0</v>
      </c>
      <c r="S2358" s="25">
        <v>0</v>
      </c>
      <c r="T2358" s="34" t="s">
        <v>12065</v>
      </c>
      <c r="U2358" s="22" t="str">
        <f>IFERROR(VLOOKUP(B2358,[1]Planilha1!$A$1:$B$34,2,FALSE),"Liberado")</f>
        <v>Liberado</v>
      </c>
    </row>
    <row r="2359" spans="1:53" s="31" customFormat="1" ht="20.100000000000001" customHeight="1" x14ac:dyDescent="0.2">
      <c r="A2359" s="27" t="s">
        <v>110</v>
      </c>
      <c r="B2359" s="28" t="s">
        <v>242</v>
      </c>
      <c r="C2359" s="27" t="s">
        <v>671</v>
      </c>
      <c r="D2359" s="27" t="s">
        <v>11355</v>
      </c>
      <c r="E2359" s="27" t="s">
        <v>7</v>
      </c>
      <c r="F2359" s="27" t="s">
        <v>6507</v>
      </c>
      <c r="G2359" s="27" t="s">
        <v>11356</v>
      </c>
      <c r="H2359" s="27" t="s">
        <v>6643</v>
      </c>
      <c r="I2359" s="29">
        <v>45000</v>
      </c>
      <c r="J2359" s="27" t="s">
        <v>6520</v>
      </c>
      <c r="K2359" s="27" t="s">
        <v>11099</v>
      </c>
      <c r="L2359" s="27" t="s">
        <v>6579</v>
      </c>
      <c r="M2359" s="30" t="s">
        <v>6531</v>
      </c>
      <c r="N2359" s="27" t="s">
        <v>11125</v>
      </c>
      <c r="O2359" s="23">
        <v>0</v>
      </c>
      <c r="P2359" s="23">
        <v>213962.22</v>
      </c>
      <c r="Q2359" s="23">
        <v>0</v>
      </c>
      <c r="R2359" s="24">
        <v>0</v>
      </c>
      <c r="S2359" s="25">
        <v>0</v>
      </c>
      <c r="T2359" s="34" t="s">
        <v>12065</v>
      </c>
      <c r="U2359" s="22" t="str">
        <f>IFERROR(VLOOKUP(B2359,[1]Planilha1!$A$1:$B$34,2,FALSE),"Liberado")</f>
        <v>Liberado</v>
      </c>
    </row>
    <row r="2360" spans="1:53" s="31" customFormat="1" ht="20.100000000000001" customHeight="1" x14ac:dyDescent="0.2">
      <c r="A2360" s="27" t="s">
        <v>110</v>
      </c>
      <c r="B2360" s="28" t="s">
        <v>242</v>
      </c>
      <c r="C2360" s="27" t="s">
        <v>709</v>
      </c>
      <c r="D2360" s="27" t="s">
        <v>11371</v>
      </c>
      <c r="E2360" s="27" t="s">
        <v>7</v>
      </c>
      <c r="F2360" s="27" t="s">
        <v>6507</v>
      </c>
      <c r="G2360" s="27" t="s">
        <v>11372</v>
      </c>
      <c r="H2360" s="27" t="s">
        <v>6550</v>
      </c>
      <c r="I2360" s="29">
        <v>80000</v>
      </c>
      <c r="J2360" s="27" t="s">
        <v>6520</v>
      </c>
      <c r="K2360" s="27" t="s">
        <v>11099</v>
      </c>
      <c r="L2360" s="27" t="s">
        <v>6579</v>
      </c>
      <c r="M2360" s="30">
        <v>42964</v>
      </c>
      <c r="N2360" s="27" t="s">
        <v>11125</v>
      </c>
      <c r="O2360" s="23">
        <v>0</v>
      </c>
      <c r="P2360" s="23">
        <v>148411.18</v>
      </c>
      <c r="Q2360" s="23">
        <v>0</v>
      </c>
      <c r="R2360" s="24">
        <v>0</v>
      </c>
      <c r="S2360" s="25">
        <v>0</v>
      </c>
      <c r="T2360" s="34" t="s">
        <v>12065</v>
      </c>
      <c r="U2360" s="22" t="str">
        <f>IFERROR(VLOOKUP(B2360,[1]Planilha1!$A$1:$B$34,2,FALSE),"Liberado")</f>
        <v>Liberado</v>
      </c>
    </row>
    <row r="2361" spans="1:53" s="31" customFormat="1" ht="20.100000000000001" customHeight="1" x14ac:dyDescent="0.2">
      <c r="A2361" s="27" t="s">
        <v>110</v>
      </c>
      <c r="B2361" s="28" t="s">
        <v>242</v>
      </c>
      <c r="C2361" s="27" t="s">
        <v>741</v>
      </c>
      <c r="D2361" s="27" t="s">
        <v>11397</v>
      </c>
      <c r="E2361" s="27" t="s">
        <v>7</v>
      </c>
      <c r="F2361" s="27" t="s">
        <v>6507</v>
      </c>
      <c r="G2361" s="27" t="s">
        <v>11398</v>
      </c>
      <c r="H2361" s="27" t="s">
        <v>11399</v>
      </c>
      <c r="I2361" s="29">
        <v>70011.12</v>
      </c>
      <c r="J2361" s="27" t="s">
        <v>6520</v>
      </c>
      <c r="K2361" s="27" t="s">
        <v>11099</v>
      </c>
      <c r="L2361" s="27" t="s">
        <v>6585</v>
      </c>
      <c r="M2361" s="30" t="s">
        <v>6531</v>
      </c>
      <c r="N2361" s="27" t="s">
        <v>11125</v>
      </c>
      <c r="O2361" s="23">
        <v>0</v>
      </c>
      <c r="P2361" s="23">
        <v>98415.85</v>
      </c>
      <c r="Q2361" s="23">
        <v>0</v>
      </c>
      <c r="R2361" s="24">
        <v>0</v>
      </c>
      <c r="S2361" s="25">
        <v>0</v>
      </c>
      <c r="T2361" s="34" t="s">
        <v>12065</v>
      </c>
      <c r="U2361" s="22" t="str">
        <f>IFERROR(VLOOKUP(B2361,[1]Planilha1!$A$1:$B$34,2,FALSE),"Liberado")</f>
        <v>Liberado</v>
      </c>
    </row>
    <row r="2362" spans="1:53" s="31" customFormat="1" ht="20.100000000000001" customHeight="1" x14ac:dyDescent="0.2">
      <c r="A2362" s="27" t="s">
        <v>110</v>
      </c>
      <c r="B2362" s="28" t="s">
        <v>242</v>
      </c>
      <c r="C2362" s="27" t="s">
        <v>1288</v>
      </c>
      <c r="D2362" s="27" t="s">
        <v>1855</v>
      </c>
      <c r="E2362" s="27" t="s">
        <v>7</v>
      </c>
      <c r="F2362" s="27" t="s">
        <v>6507</v>
      </c>
      <c r="G2362" s="27" t="s">
        <v>6557</v>
      </c>
      <c r="H2362" s="27" t="s">
        <v>6558</v>
      </c>
      <c r="I2362" s="29">
        <v>40000</v>
      </c>
      <c r="J2362" s="27" t="s">
        <v>6520</v>
      </c>
      <c r="K2362" s="27" t="s">
        <v>11354</v>
      </c>
      <c r="L2362" s="27" t="s">
        <v>11090</v>
      </c>
      <c r="M2362" s="30">
        <v>42990</v>
      </c>
      <c r="N2362" s="27" t="s">
        <v>6547</v>
      </c>
      <c r="O2362" s="23">
        <v>63952.95</v>
      </c>
      <c r="P2362" s="23">
        <v>0</v>
      </c>
      <c r="Q2362" s="23">
        <v>0</v>
      </c>
      <c r="R2362" s="24">
        <v>0</v>
      </c>
      <c r="S2362" s="25">
        <v>0</v>
      </c>
      <c r="T2362" s="32"/>
      <c r="U2362" s="22" t="str">
        <f>IFERROR(VLOOKUP(B2362,[1]Planilha1!$A$1:$B$34,2,FALSE),"Liberado")</f>
        <v>Liberado</v>
      </c>
    </row>
    <row r="2363" spans="1:53" s="31" customFormat="1" ht="20.100000000000001" customHeight="1" x14ac:dyDescent="0.2">
      <c r="A2363" s="27" t="s">
        <v>110</v>
      </c>
      <c r="B2363" s="28" t="s">
        <v>242</v>
      </c>
      <c r="C2363" s="27" t="s">
        <v>320</v>
      </c>
      <c r="D2363" s="27" t="s">
        <v>1884</v>
      </c>
      <c r="E2363" s="27" t="s">
        <v>7</v>
      </c>
      <c r="F2363" s="27" t="s">
        <v>6507</v>
      </c>
      <c r="G2363" s="27" t="s">
        <v>6608</v>
      </c>
      <c r="H2363" s="27" t="s">
        <v>6609</v>
      </c>
      <c r="I2363" s="29">
        <v>45000</v>
      </c>
      <c r="J2363" s="27" t="s">
        <v>6520</v>
      </c>
      <c r="K2363" s="27" t="s">
        <v>11354</v>
      </c>
      <c r="L2363" s="27" t="s">
        <v>6579</v>
      </c>
      <c r="M2363" s="30">
        <v>43070</v>
      </c>
      <c r="N2363" s="27" t="s">
        <v>6547</v>
      </c>
      <c r="O2363" s="23">
        <v>43406.34</v>
      </c>
      <c r="P2363" s="23">
        <v>0</v>
      </c>
      <c r="Q2363" s="23">
        <v>0</v>
      </c>
      <c r="R2363" s="24">
        <v>0</v>
      </c>
      <c r="S2363" s="25">
        <v>0</v>
      </c>
      <c r="T2363" s="32"/>
      <c r="U2363" s="22" t="str">
        <f>IFERROR(VLOOKUP(B2363,[1]Planilha1!$A$1:$B$34,2,FALSE),"Liberado")</f>
        <v>Liberado</v>
      </c>
    </row>
    <row r="2364" spans="1:53" s="31" customFormat="1" ht="20.100000000000001" customHeight="1" x14ac:dyDescent="0.2">
      <c r="A2364" s="27" t="s">
        <v>110</v>
      </c>
      <c r="B2364" s="28" t="s">
        <v>242</v>
      </c>
      <c r="C2364" s="27" t="s">
        <v>754</v>
      </c>
      <c r="D2364" s="27" t="s">
        <v>1903</v>
      </c>
      <c r="E2364" s="27" t="s">
        <v>7</v>
      </c>
      <c r="F2364" s="27" t="s">
        <v>6507</v>
      </c>
      <c r="G2364" s="27" t="s">
        <v>6637</v>
      </c>
      <c r="H2364" s="27" t="s">
        <v>6638</v>
      </c>
      <c r="I2364" s="29">
        <v>40000</v>
      </c>
      <c r="J2364" s="27" t="s">
        <v>6520</v>
      </c>
      <c r="K2364" s="27" t="s">
        <v>11553</v>
      </c>
      <c r="L2364" s="27" t="s">
        <v>6680</v>
      </c>
      <c r="M2364" s="30" t="s">
        <v>6531</v>
      </c>
      <c r="N2364" s="27" t="s">
        <v>11554</v>
      </c>
      <c r="O2364" s="23">
        <v>44370.879999999997</v>
      </c>
      <c r="P2364" s="23">
        <v>0</v>
      </c>
      <c r="Q2364" s="23">
        <v>0</v>
      </c>
      <c r="R2364" s="24">
        <v>9800</v>
      </c>
      <c r="S2364" s="25">
        <v>0</v>
      </c>
      <c r="T2364" s="32"/>
      <c r="U2364" s="22" t="str">
        <f>IFERROR(VLOOKUP(B2364,[1]Planilha1!$A$1:$B$34,2,FALSE),"Liberado")</f>
        <v>Liberado</v>
      </c>
    </row>
    <row r="2365" spans="1:53" s="31" customFormat="1" ht="20.100000000000001" customHeight="1" x14ac:dyDescent="0.2">
      <c r="A2365" s="27" t="s">
        <v>110</v>
      </c>
      <c r="B2365" s="28" t="s">
        <v>242</v>
      </c>
      <c r="C2365" s="27" t="s">
        <v>738</v>
      </c>
      <c r="D2365" s="27" t="s">
        <v>1935</v>
      </c>
      <c r="E2365" s="27" t="s">
        <v>7</v>
      </c>
      <c r="F2365" s="27" t="s">
        <v>6507</v>
      </c>
      <c r="G2365" s="27" t="s">
        <v>6707</v>
      </c>
      <c r="H2365" s="27" t="s">
        <v>6708</v>
      </c>
      <c r="I2365" s="29">
        <v>50000</v>
      </c>
      <c r="J2365" s="27" t="s">
        <v>6520</v>
      </c>
      <c r="K2365" s="27" t="s">
        <v>7854</v>
      </c>
      <c r="L2365" s="27" t="s">
        <v>6664</v>
      </c>
      <c r="M2365" s="30" t="s">
        <v>6531</v>
      </c>
      <c r="N2365" s="27" t="s">
        <v>11519</v>
      </c>
      <c r="O2365" s="23">
        <v>0</v>
      </c>
      <c r="P2365" s="23">
        <v>0.01</v>
      </c>
      <c r="Q2365" s="23">
        <v>0</v>
      </c>
      <c r="R2365" s="24">
        <v>0</v>
      </c>
      <c r="S2365" s="25">
        <v>0</v>
      </c>
      <c r="T2365" s="32"/>
      <c r="U2365" s="22" t="str">
        <f>IFERROR(VLOOKUP(B2365,[1]Planilha1!$A$1:$B$34,2,FALSE),"Liberado")</f>
        <v>Liberado</v>
      </c>
    </row>
    <row r="2366" spans="1:53" s="31" customFormat="1" ht="20.100000000000001" customHeight="1" x14ac:dyDescent="0.2">
      <c r="A2366" s="27" t="s">
        <v>110</v>
      </c>
      <c r="B2366" s="28" t="s">
        <v>242</v>
      </c>
      <c r="C2366" s="27" t="s">
        <v>427</v>
      </c>
      <c r="D2366" s="27" t="s">
        <v>1933</v>
      </c>
      <c r="E2366" s="27" t="s">
        <v>11130</v>
      </c>
      <c r="F2366" s="27" t="s">
        <v>5349</v>
      </c>
      <c r="G2366" s="27" t="s">
        <v>6728</v>
      </c>
      <c r="H2366" s="27" t="s">
        <v>6729</v>
      </c>
      <c r="I2366" s="29">
        <v>0</v>
      </c>
      <c r="J2366" s="27" t="s">
        <v>6520</v>
      </c>
      <c r="K2366" s="27" t="s">
        <v>11357</v>
      </c>
      <c r="L2366" s="27" t="s">
        <v>2930</v>
      </c>
      <c r="M2366" s="30" t="s">
        <v>6531</v>
      </c>
      <c r="N2366" s="27" t="s">
        <v>6689</v>
      </c>
      <c r="O2366" s="23">
        <v>0</v>
      </c>
      <c r="P2366" s="23">
        <v>0</v>
      </c>
      <c r="Q2366" s="23">
        <v>0</v>
      </c>
      <c r="R2366" s="24">
        <v>0</v>
      </c>
      <c r="S2366" s="25">
        <v>0</v>
      </c>
      <c r="T2366" s="32"/>
      <c r="U2366" s="22" t="str">
        <f>IFERROR(VLOOKUP(B2366,[1]Planilha1!$A$1:$B$34,2,FALSE),"Liberado")</f>
        <v>Liberado</v>
      </c>
    </row>
    <row r="2367" spans="1:53" s="31" customFormat="1" ht="20.100000000000001" customHeight="1" x14ac:dyDescent="0.2">
      <c r="A2367" s="27" t="s">
        <v>110</v>
      </c>
      <c r="B2367" s="28" t="s">
        <v>242</v>
      </c>
      <c r="C2367" s="27" t="s">
        <v>427</v>
      </c>
      <c r="D2367" s="27" t="s">
        <v>1933</v>
      </c>
      <c r="E2367" s="27" t="s">
        <v>11130</v>
      </c>
      <c r="F2367" s="27" t="s">
        <v>5349</v>
      </c>
      <c r="G2367" s="27" t="s">
        <v>6813</v>
      </c>
      <c r="H2367" s="27" t="s">
        <v>6729</v>
      </c>
      <c r="I2367" s="29">
        <v>0</v>
      </c>
      <c r="J2367" s="27" t="s">
        <v>6520</v>
      </c>
      <c r="K2367" s="27" t="s">
        <v>11357</v>
      </c>
      <c r="L2367" s="27" t="s">
        <v>6731</v>
      </c>
      <c r="M2367" s="30" t="s">
        <v>6531</v>
      </c>
      <c r="N2367" s="27" t="s">
        <v>6732</v>
      </c>
      <c r="O2367" s="23">
        <v>0</v>
      </c>
      <c r="P2367" s="23">
        <v>0</v>
      </c>
      <c r="Q2367" s="23">
        <v>0</v>
      </c>
      <c r="R2367" s="24">
        <v>0</v>
      </c>
      <c r="S2367" s="25">
        <v>0</v>
      </c>
      <c r="T2367" s="32"/>
      <c r="U2367" s="22" t="str">
        <f>IFERROR(VLOOKUP(B2367,[1]Planilha1!$A$1:$B$34,2,FALSE),"Liberado")</f>
        <v>Liberado</v>
      </c>
    </row>
    <row r="2368" spans="1:53" s="31" customFormat="1" ht="20.100000000000001" customHeight="1" x14ac:dyDescent="0.2">
      <c r="A2368" s="27" t="s">
        <v>110</v>
      </c>
      <c r="B2368" s="28" t="s">
        <v>242</v>
      </c>
      <c r="C2368" s="27" t="s">
        <v>534</v>
      </c>
      <c r="D2368" s="27" t="s">
        <v>1933</v>
      </c>
      <c r="E2368" s="27" t="s">
        <v>11130</v>
      </c>
      <c r="F2368" s="27" t="s">
        <v>5349</v>
      </c>
      <c r="G2368" s="27" t="s">
        <v>6814</v>
      </c>
      <c r="H2368" s="27" t="s">
        <v>6729</v>
      </c>
      <c r="I2368" s="29">
        <v>0</v>
      </c>
      <c r="J2368" s="27" t="s">
        <v>6520</v>
      </c>
      <c r="K2368" s="27" t="s">
        <v>11357</v>
      </c>
      <c r="L2368" s="27" t="s">
        <v>6731</v>
      </c>
      <c r="M2368" s="30" t="s">
        <v>6531</v>
      </c>
      <c r="N2368" s="27" t="s">
        <v>6732</v>
      </c>
      <c r="O2368" s="23">
        <v>0</v>
      </c>
      <c r="P2368" s="23">
        <v>0</v>
      </c>
      <c r="Q2368" s="23">
        <v>0</v>
      </c>
      <c r="R2368" s="24">
        <v>0</v>
      </c>
      <c r="S2368" s="25">
        <v>0</v>
      </c>
      <c r="T2368" s="32"/>
      <c r="U2368" s="22" t="str">
        <f>IFERROR(VLOOKUP(B2368,[1]Planilha1!$A$1:$B$34,2,FALSE),"Liberado")</f>
        <v>Liberado</v>
      </c>
    </row>
    <row r="2369" spans="1:21" s="31" customFormat="1" ht="20.100000000000001" customHeight="1" x14ac:dyDescent="0.2">
      <c r="A2369" s="27" t="s">
        <v>110</v>
      </c>
      <c r="B2369" s="28" t="s">
        <v>242</v>
      </c>
      <c r="C2369" s="27" t="s">
        <v>706</v>
      </c>
      <c r="D2369" s="27" t="s">
        <v>1933</v>
      </c>
      <c r="E2369" s="27" t="s">
        <v>11130</v>
      </c>
      <c r="F2369" s="27" t="s">
        <v>5349</v>
      </c>
      <c r="G2369" s="27" t="s">
        <v>6815</v>
      </c>
      <c r="H2369" s="27" t="s">
        <v>6729</v>
      </c>
      <c r="I2369" s="29">
        <v>0</v>
      </c>
      <c r="J2369" s="27" t="s">
        <v>6520</v>
      </c>
      <c r="K2369" s="27" t="s">
        <v>11357</v>
      </c>
      <c r="L2369" s="27" t="s">
        <v>6731</v>
      </c>
      <c r="M2369" s="30" t="s">
        <v>6531</v>
      </c>
      <c r="N2369" s="27" t="s">
        <v>6732</v>
      </c>
      <c r="O2369" s="23">
        <v>0</v>
      </c>
      <c r="P2369" s="23">
        <v>0</v>
      </c>
      <c r="Q2369" s="23">
        <v>0</v>
      </c>
      <c r="R2369" s="24">
        <v>0</v>
      </c>
      <c r="S2369" s="25">
        <v>0</v>
      </c>
      <c r="T2369" s="32"/>
      <c r="U2369" s="22" t="str">
        <f>IFERROR(VLOOKUP(B2369,[1]Planilha1!$A$1:$B$34,2,FALSE),"Liberado")</f>
        <v>Liberado</v>
      </c>
    </row>
    <row r="2370" spans="1:21" s="31" customFormat="1" ht="20.100000000000001" customHeight="1" x14ac:dyDescent="0.2">
      <c r="A2370" s="27" t="s">
        <v>110</v>
      </c>
      <c r="B2370" s="28" t="s">
        <v>242</v>
      </c>
      <c r="C2370" s="27" t="s">
        <v>706</v>
      </c>
      <c r="D2370" s="27" t="s">
        <v>1933</v>
      </c>
      <c r="E2370" s="27" t="s">
        <v>11130</v>
      </c>
      <c r="F2370" s="27" t="s">
        <v>5349</v>
      </c>
      <c r="G2370" s="27" t="s">
        <v>6816</v>
      </c>
      <c r="H2370" s="27" t="s">
        <v>6729</v>
      </c>
      <c r="I2370" s="29">
        <v>0</v>
      </c>
      <c r="J2370" s="27" t="s">
        <v>6520</v>
      </c>
      <c r="K2370" s="27" t="s">
        <v>11357</v>
      </c>
      <c r="L2370" s="27" t="s">
        <v>6731</v>
      </c>
      <c r="M2370" s="30" t="s">
        <v>6531</v>
      </c>
      <c r="N2370" s="27" t="s">
        <v>6732</v>
      </c>
      <c r="O2370" s="23">
        <v>0</v>
      </c>
      <c r="P2370" s="23">
        <v>0</v>
      </c>
      <c r="Q2370" s="23">
        <v>0</v>
      </c>
      <c r="R2370" s="24">
        <v>0</v>
      </c>
      <c r="S2370" s="25">
        <v>0</v>
      </c>
      <c r="T2370" s="32"/>
      <c r="U2370" s="22" t="str">
        <f>IFERROR(VLOOKUP(B2370,[1]Planilha1!$A$1:$B$34,2,FALSE),"Liberado")</f>
        <v>Liberado</v>
      </c>
    </row>
    <row r="2371" spans="1:21" s="31" customFormat="1" ht="20.100000000000001" customHeight="1" x14ac:dyDescent="0.2">
      <c r="A2371" s="27" t="s">
        <v>110</v>
      </c>
      <c r="B2371" s="28" t="s">
        <v>242</v>
      </c>
      <c r="C2371" s="27" t="s">
        <v>427</v>
      </c>
      <c r="D2371" s="27" t="s">
        <v>1933</v>
      </c>
      <c r="E2371" s="27" t="s">
        <v>11130</v>
      </c>
      <c r="F2371" s="27" t="s">
        <v>5349</v>
      </c>
      <c r="G2371" s="27" t="s">
        <v>6817</v>
      </c>
      <c r="H2371" s="27" t="s">
        <v>6729</v>
      </c>
      <c r="I2371" s="29">
        <v>0</v>
      </c>
      <c r="J2371" s="27" t="s">
        <v>6520</v>
      </c>
      <c r="K2371" s="27" t="s">
        <v>11357</v>
      </c>
      <c r="L2371" s="27" t="s">
        <v>6731</v>
      </c>
      <c r="M2371" s="30" t="s">
        <v>6531</v>
      </c>
      <c r="N2371" s="27" t="s">
        <v>6732</v>
      </c>
      <c r="O2371" s="23">
        <v>0</v>
      </c>
      <c r="P2371" s="23">
        <v>0</v>
      </c>
      <c r="Q2371" s="23">
        <v>0</v>
      </c>
      <c r="R2371" s="24">
        <v>0</v>
      </c>
      <c r="S2371" s="25">
        <v>0</v>
      </c>
      <c r="T2371" s="32"/>
      <c r="U2371" s="22" t="str">
        <f>IFERROR(VLOOKUP(B2371,[1]Planilha1!$A$1:$B$34,2,FALSE),"Liberado")</f>
        <v>Liberado</v>
      </c>
    </row>
    <row r="2372" spans="1:21" s="31" customFormat="1" ht="20.100000000000001" customHeight="1" x14ac:dyDescent="0.2">
      <c r="A2372" s="27" t="s">
        <v>110</v>
      </c>
      <c r="B2372" s="28" t="s">
        <v>242</v>
      </c>
      <c r="C2372" s="27" t="s">
        <v>337</v>
      </c>
      <c r="D2372" s="27" t="s">
        <v>1933</v>
      </c>
      <c r="E2372" s="27" t="s">
        <v>11130</v>
      </c>
      <c r="F2372" s="27" t="s">
        <v>5349</v>
      </c>
      <c r="G2372" s="27" t="s">
        <v>6818</v>
      </c>
      <c r="H2372" s="27" t="s">
        <v>6729</v>
      </c>
      <c r="I2372" s="29">
        <v>0</v>
      </c>
      <c r="J2372" s="27" t="s">
        <v>6520</v>
      </c>
      <c r="K2372" s="27" t="s">
        <v>11357</v>
      </c>
      <c r="L2372" s="27" t="s">
        <v>2930</v>
      </c>
      <c r="M2372" s="30" t="s">
        <v>6531</v>
      </c>
      <c r="N2372" s="27" t="s">
        <v>6689</v>
      </c>
      <c r="O2372" s="23">
        <v>0</v>
      </c>
      <c r="P2372" s="23">
        <v>0</v>
      </c>
      <c r="Q2372" s="23">
        <v>0</v>
      </c>
      <c r="R2372" s="24">
        <v>0</v>
      </c>
      <c r="S2372" s="25">
        <v>0</v>
      </c>
      <c r="T2372" s="32"/>
      <c r="U2372" s="22" t="str">
        <f>IFERROR(VLOOKUP(B2372,[1]Planilha1!$A$1:$B$34,2,FALSE),"Liberado")</f>
        <v>Liberado</v>
      </c>
    </row>
    <row r="2373" spans="1:21" s="31" customFormat="1" ht="20.100000000000001" customHeight="1" x14ac:dyDescent="0.2">
      <c r="A2373" s="27" t="s">
        <v>110</v>
      </c>
      <c r="B2373" s="28" t="s">
        <v>242</v>
      </c>
      <c r="C2373" s="27" t="s">
        <v>381</v>
      </c>
      <c r="D2373" s="27" t="s">
        <v>1933</v>
      </c>
      <c r="E2373" s="27" t="s">
        <v>11130</v>
      </c>
      <c r="F2373" s="27" t="s">
        <v>5349</v>
      </c>
      <c r="G2373" s="27" t="s">
        <v>6819</v>
      </c>
      <c r="H2373" s="27" t="s">
        <v>6729</v>
      </c>
      <c r="I2373" s="29">
        <v>0</v>
      </c>
      <c r="J2373" s="27" t="s">
        <v>6520</v>
      </c>
      <c r="K2373" s="27" t="s">
        <v>11357</v>
      </c>
      <c r="L2373" s="27" t="s">
        <v>2930</v>
      </c>
      <c r="M2373" s="30" t="s">
        <v>6531</v>
      </c>
      <c r="N2373" s="27" t="s">
        <v>6689</v>
      </c>
      <c r="O2373" s="23">
        <v>0</v>
      </c>
      <c r="P2373" s="23">
        <v>0</v>
      </c>
      <c r="Q2373" s="23">
        <v>0</v>
      </c>
      <c r="R2373" s="24">
        <v>0</v>
      </c>
      <c r="S2373" s="25">
        <v>0</v>
      </c>
      <c r="T2373" s="32"/>
      <c r="U2373" s="22" t="str">
        <f>IFERROR(VLOOKUP(B2373,[1]Planilha1!$A$1:$B$34,2,FALSE),"Liberado")</f>
        <v>Liberado</v>
      </c>
    </row>
    <row r="2374" spans="1:21" s="31" customFormat="1" ht="20.100000000000001" customHeight="1" x14ac:dyDescent="0.2">
      <c r="A2374" s="27" t="s">
        <v>110</v>
      </c>
      <c r="B2374" s="28" t="s">
        <v>242</v>
      </c>
      <c r="C2374" s="27" t="s">
        <v>381</v>
      </c>
      <c r="D2374" s="27" t="s">
        <v>1933</v>
      </c>
      <c r="E2374" s="27" t="s">
        <v>11130</v>
      </c>
      <c r="F2374" s="27" t="s">
        <v>5349</v>
      </c>
      <c r="G2374" s="27" t="s">
        <v>6820</v>
      </c>
      <c r="H2374" s="27" t="s">
        <v>6729</v>
      </c>
      <c r="I2374" s="29">
        <v>0</v>
      </c>
      <c r="J2374" s="27" t="s">
        <v>6520</v>
      </c>
      <c r="K2374" s="27" t="s">
        <v>11357</v>
      </c>
      <c r="L2374" s="27" t="s">
        <v>6731</v>
      </c>
      <c r="M2374" s="30" t="s">
        <v>6531</v>
      </c>
      <c r="N2374" s="27" t="s">
        <v>6732</v>
      </c>
      <c r="O2374" s="23">
        <v>0</v>
      </c>
      <c r="P2374" s="23">
        <v>0</v>
      </c>
      <c r="Q2374" s="23">
        <v>0</v>
      </c>
      <c r="R2374" s="24">
        <v>0</v>
      </c>
      <c r="S2374" s="25">
        <v>0</v>
      </c>
      <c r="T2374" s="32"/>
      <c r="U2374" s="22" t="str">
        <f>IFERROR(VLOOKUP(B2374,[1]Planilha1!$A$1:$B$34,2,FALSE),"Liberado")</f>
        <v>Liberado</v>
      </c>
    </row>
    <row r="2375" spans="1:21" s="31" customFormat="1" ht="20.100000000000001" customHeight="1" x14ac:dyDescent="0.2">
      <c r="A2375" s="27" t="s">
        <v>110</v>
      </c>
      <c r="B2375" s="28" t="s">
        <v>242</v>
      </c>
      <c r="C2375" s="27" t="s">
        <v>381</v>
      </c>
      <c r="D2375" s="27" t="s">
        <v>1933</v>
      </c>
      <c r="E2375" s="27" t="s">
        <v>11130</v>
      </c>
      <c r="F2375" s="27" t="s">
        <v>5349</v>
      </c>
      <c r="G2375" s="27" t="s">
        <v>6821</v>
      </c>
      <c r="H2375" s="27" t="s">
        <v>6729</v>
      </c>
      <c r="I2375" s="29">
        <v>0</v>
      </c>
      <c r="J2375" s="27" t="s">
        <v>6520</v>
      </c>
      <c r="K2375" s="27" t="s">
        <v>11357</v>
      </c>
      <c r="L2375" s="27" t="s">
        <v>6731</v>
      </c>
      <c r="M2375" s="30" t="s">
        <v>6531</v>
      </c>
      <c r="N2375" s="27" t="s">
        <v>6732</v>
      </c>
      <c r="O2375" s="23">
        <v>0</v>
      </c>
      <c r="P2375" s="23">
        <v>0</v>
      </c>
      <c r="Q2375" s="23">
        <v>0</v>
      </c>
      <c r="R2375" s="24">
        <v>0</v>
      </c>
      <c r="S2375" s="25">
        <v>0</v>
      </c>
      <c r="T2375" s="32"/>
      <c r="U2375" s="22" t="str">
        <f>IFERROR(VLOOKUP(B2375,[1]Planilha1!$A$1:$B$34,2,FALSE),"Liberado")</f>
        <v>Liberado</v>
      </c>
    </row>
    <row r="2376" spans="1:21" s="31" customFormat="1" ht="20.100000000000001" customHeight="1" x14ac:dyDescent="0.2">
      <c r="A2376" s="27" t="s">
        <v>110</v>
      </c>
      <c r="B2376" s="28" t="s">
        <v>242</v>
      </c>
      <c r="C2376" s="27" t="s">
        <v>318</v>
      </c>
      <c r="D2376" s="27" t="s">
        <v>1933</v>
      </c>
      <c r="E2376" s="27" t="s">
        <v>11130</v>
      </c>
      <c r="F2376" s="27" t="s">
        <v>5349</v>
      </c>
      <c r="G2376" s="27" t="s">
        <v>6822</v>
      </c>
      <c r="H2376" s="27" t="s">
        <v>6729</v>
      </c>
      <c r="I2376" s="29">
        <v>0</v>
      </c>
      <c r="J2376" s="27" t="s">
        <v>6520</v>
      </c>
      <c r="K2376" s="27" t="s">
        <v>11357</v>
      </c>
      <c r="L2376" s="27" t="s">
        <v>2249</v>
      </c>
      <c r="M2376" s="30" t="s">
        <v>6531</v>
      </c>
      <c r="N2376" s="27" t="s">
        <v>6732</v>
      </c>
      <c r="O2376" s="23">
        <v>0</v>
      </c>
      <c r="P2376" s="23">
        <v>0</v>
      </c>
      <c r="Q2376" s="23">
        <v>0</v>
      </c>
      <c r="R2376" s="24">
        <v>0</v>
      </c>
      <c r="S2376" s="25">
        <v>0</v>
      </c>
      <c r="T2376" s="32"/>
      <c r="U2376" s="22" t="str">
        <f>IFERROR(VLOOKUP(B2376,[1]Planilha1!$A$1:$B$34,2,FALSE),"Liberado")</f>
        <v>Liberado</v>
      </c>
    </row>
    <row r="2377" spans="1:21" s="31" customFormat="1" ht="20.100000000000001" customHeight="1" x14ac:dyDescent="0.2">
      <c r="A2377" s="27" t="s">
        <v>110</v>
      </c>
      <c r="B2377" s="28" t="s">
        <v>242</v>
      </c>
      <c r="C2377" s="27" t="s">
        <v>318</v>
      </c>
      <c r="D2377" s="27" t="s">
        <v>1933</v>
      </c>
      <c r="E2377" s="27" t="s">
        <v>11130</v>
      </c>
      <c r="F2377" s="27" t="s">
        <v>5349</v>
      </c>
      <c r="G2377" s="27" t="s">
        <v>6823</v>
      </c>
      <c r="H2377" s="27" t="s">
        <v>6729</v>
      </c>
      <c r="I2377" s="29">
        <v>0</v>
      </c>
      <c r="J2377" s="27" t="s">
        <v>6520</v>
      </c>
      <c r="K2377" s="27" t="s">
        <v>11357</v>
      </c>
      <c r="L2377" s="27" t="s">
        <v>6731</v>
      </c>
      <c r="M2377" s="30" t="s">
        <v>6531</v>
      </c>
      <c r="N2377" s="27" t="s">
        <v>6732</v>
      </c>
      <c r="O2377" s="23">
        <v>0</v>
      </c>
      <c r="P2377" s="23">
        <v>0</v>
      </c>
      <c r="Q2377" s="23">
        <v>0</v>
      </c>
      <c r="R2377" s="24">
        <v>0</v>
      </c>
      <c r="S2377" s="25">
        <v>0</v>
      </c>
      <c r="T2377" s="32"/>
      <c r="U2377" s="22" t="str">
        <f>IFERROR(VLOOKUP(B2377,[1]Planilha1!$A$1:$B$34,2,FALSE),"Liberado")</f>
        <v>Liberado</v>
      </c>
    </row>
    <row r="2378" spans="1:21" s="31" customFormat="1" ht="20.100000000000001" customHeight="1" x14ac:dyDescent="0.2">
      <c r="A2378" s="27" t="s">
        <v>110</v>
      </c>
      <c r="B2378" s="28" t="s">
        <v>242</v>
      </c>
      <c r="C2378" s="27" t="s">
        <v>741</v>
      </c>
      <c r="D2378" s="27" t="s">
        <v>1933</v>
      </c>
      <c r="E2378" s="27" t="s">
        <v>11130</v>
      </c>
      <c r="F2378" s="27" t="s">
        <v>5349</v>
      </c>
      <c r="G2378" s="27" t="s">
        <v>6824</v>
      </c>
      <c r="H2378" s="27" t="s">
        <v>6729</v>
      </c>
      <c r="I2378" s="29">
        <v>0</v>
      </c>
      <c r="J2378" s="27" t="s">
        <v>6520</v>
      </c>
      <c r="K2378" s="27" t="s">
        <v>11357</v>
      </c>
      <c r="L2378" s="27" t="s">
        <v>2930</v>
      </c>
      <c r="M2378" s="30" t="s">
        <v>6531</v>
      </c>
      <c r="N2378" s="27" t="s">
        <v>6689</v>
      </c>
      <c r="O2378" s="23">
        <v>0</v>
      </c>
      <c r="P2378" s="23">
        <v>0</v>
      </c>
      <c r="Q2378" s="23">
        <v>0</v>
      </c>
      <c r="R2378" s="24">
        <v>0</v>
      </c>
      <c r="S2378" s="25">
        <v>0</v>
      </c>
      <c r="T2378" s="32"/>
      <c r="U2378" s="22" t="str">
        <f>IFERROR(VLOOKUP(B2378,[1]Planilha1!$A$1:$B$34,2,FALSE),"Liberado")</f>
        <v>Liberado</v>
      </c>
    </row>
    <row r="2379" spans="1:21" s="31" customFormat="1" ht="20.100000000000001" customHeight="1" x14ac:dyDescent="0.2">
      <c r="A2379" s="27" t="s">
        <v>110</v>
      </c>
      <c r="B2379" s="28" t="s">
        <v>242</v>
      </c>
      <c r="C2379" s="27" t="s">
        <v>411</v>
      </c>
      <c r="D2379" s="27" t="s">
        <v>1933</v>
      </c>
      <c r="E2379" s="27" t="s">
        <v>11130</v>
      </c>
      <c r="F2379" s="27" t="s">
        <v>5349</v>
      </c>
      <c r="G2379" s="27" t="s">
        <v>6825</v>
      </c>
      <c r="H2379" s="27" t="s">
        <v>6729</v>
      </c>
      <c r="I2379" s="29">
        <v>0</v>
      </c>
      <c r="J2379" s="27" t="s">
        <v>6520</v>
      </c>
      <c r="K2379" s="27" t="s">
        <v>11357</v>
      </c>
      <c r="L2379" s="27" t="s">
        <v>6731</v>
      </c>
      <c r="M2379" s="30" t="s">
        <v>6531</v>
      </c>
      <c r="N2379" s="27" t="s">
        <v>6732</v>
      </c>
      <c r="O2379" s="23">
        <v>0</v>
      </c>
      <c r="P2379" s="23">
        <v>0</v>
      </c>
      <c r="Q2379" s="23">
        <v>0</v>
      </c>
      <c r="R2379" s="24">
        <v>0</v>
      </c>
      <c r="S2379" s="25">
        <v>0</v>
      </c>
      <c r="T2379" s="32"/>
      <c r="U2379" s="22" t="str">
        <f>IFERROR(VLOOKUP(B2379,[1]Planilha1!$A$1:$B$34,2,FALSE),"Liberado")</f>
        <v>Liberado</v>
      </c>
    </row>
    <row r="2380" spans="1:21" s="31" customFormat="1" ht="20.100000000000001" customHeight="1" x14ac:dyDescent="0.2">
      <c r="A2380" s="27" t="s">
        <v>110</v>
      </c>
      <c r="B2380" s="28" t="s">
        <v>242</v>
      </c>
      <c r="C2380" s="27" t="s">
        <v>689</v>
      </c>
      <c r="D2380" s="27" t="s">
        <v>1933</v>
      </c>
      <c r="E2380" s="27" t="s">
        <v>11130</v>
      </c>
      <c r="F2380" s="27" t="s">
        <v>5349</v>
      </c>
      <c r="G2380" s="27" t="s">
        <v>6826</v>
      </c>
      <c r="H2380" s="27" t="s">
        <v>6729</v>
      </c>
      <c r="I2380" s="29">
        <v>0</v>
      </c>
      <c r="J2380" s="27" t="s">
        <v>6520</v>
      </c>
      <c r="K2380" s="27" t="s">
        <v>11357</v>
      </c>
      <c r="L2380" s="27" t="s">
        <v>6731</v>
      </c>
      <c r="M2380" s="30" t="s">
        <v>6531</v>
      </c>
      <c r="N2380" s="27" t="s">
        <v>6732</v>
      </c>
      <c r="O2380" s="23">
        <v>0</v>
      </c>
      <c r="P2380" s="23">
        <v>0</v>
      </c>
      <c r="Q2380" s="23">
        <v>0</v>
      </c>
      <c r="R2380" s="24">
        <v>0</v>
      </c>
      <c r="S2380" s="25">
        <v>0</v>
      </c>
      <c r="T2380" s="32"/>
      <c r="U2380" s="22" t="str">
        <f>IFERROR(VLOOKUP(B2380,[1]Planilha1!$A$1:$B$34,2,FALSE),"Liberado")</f>
        <v>Liberado</v>
      </c>
    </row>
    <row r="2381" spans="1:21" s="31" customFormat="1" ht="20.100000000000001" customHeight="1" x14ac:dyDescent="0.2">
      <c r="A2381" s="27" t="s">
        <v>110</v>
      </c>
      <c r="B2381" s="28" t="s">
        <v>242</v>
      </c>
      <c r="C2381" s="27" t="s">
        <v>709</v>
      </c>
      <c r="D2381" s="27" t="s">
        <v>1933</v>
      </c>
      <c r="E2381" s="27" t="s">
        <v>11130</v>
      </c>
      <c r="F2381" s="27" t="s">
        <v>5349</v>
      </c>
      <c r="G2381" s="27" t="s">
        <v>6827</v>
      </c>
      <c r="H2381" s="27" t="s">
        <v>6729</v>
      </c>
      <c r="I2381" s="29">
        <v>0</v>
      </c>
      <c r="J2381" s="27" t="s">
        <v>6520</v>
      </c>
      <c r="K2381" s="27" t="s">
        <v>11357</v>
      </c>
      <c r="L2381" s="27" t="s">
        <v>2930</v>
      </c>
      <c r="M2381" s="30" t="s">
        <v>6531</v>
      </c>
      <c r="N2381" s="27" t="s">
        <v>6689</v>
      </c>
      <c r="O2381" s="23">
        <v>0</v>
      </c>
      <c r="P2381" s="23">
        <v>0</v>
      </c>
      <c r="Q2381" s="23">
        <v>0</v>
      </c>
      <c r="R2381" s="24">
        <v>0</v>
      </c>
      <c r="S2381" s="25">
        <v>0</v>
      </c>
      <c r="T2381" s="32"/>
      <c r="U2381" s="22" t="str">
        <f>IFERROR(VLOOKUP(B2381,[1]Planilha1!$A$1:$B$34,2,FALSE),"Liberado")</f>
        <v>Liberado</v>
      </c>
    </row>
    <row r="2382" spans="1:21" s="31" customFormat="1" ht="20.100000000000001" customHeight="1" x14ac:dyDescent="0.2">
      <c r="A2382" s="27" t="s">
        <v>110</v>
      </c>
      <c r="B2382" s="28" t="s">
        <v>242</v>
      </c>
      <c r="C2382" s="27" t="s">
        <v>381</v>
      </c>
      <c r="D2382" s="27" t="s">
        <v>1933</v>
      </c>
      <c r="E2382" s="27" t="s">
        <v>11130</v>
      </c>
      <c r="F2382" s="27" t="s">
        <v>5349</v>
      </c>
      <c r="G2382" s="27" t="s">
        <v>6828</v>
      </c>
      <c r="H2382" s="27" t="s">
        <v>6729</v>
      </c>
      <c r="I2382" s="29">
        <v>0</v>
      </c>
      <c r="J2382" s="27" t="s">
        <v>6520</v>
      </c>
      <c r="K2382" s="27" t="s">
        <v>11357</v>
      </c>
      <c r="L2382" s="27" t="s">
        <v>2930</v>
      </c>
      <c r="M2382" s="30" t="s">
        <v>6531</v>
      </c>
      <c r="N2382" s="27" t="s">
        <v>6689</v>
      </c>
      <c r="O2382" s="23">
        <v>0</v>
      </c>
      <c r="P2382" s="23">
        <v>0</v>
      </c>
      <c r="Q2382" s="23">
        <v>0</v>
      </c>
      <c r="R2382" s="24">
        <v>0</v>
      </c>
      <c r="S2382" s="25">
        <v>0</v>
      </c>
      <c r="T2382" s="32"/>
      <c r="U2382" s="22" t="str">
        <f>IFERROR(VLOOKUP(B2382,[1]Planilha1!$A$1:$B$34,2,FALSE),"Liberado")</f>
        <v>Liberado</v>
      </c>
    </row>
    <row r="2383" spans="1:21" s="31" customFormat="1" ht="20.100000000000001" customHeight="1" x14ac:dyDescent="0.2">
      <c r="A2383" s="27" t="s">
        <v>110</v>
      </c>
      <c r="B2383" s="28" t="s">
        <v>242</v>
      </c>
      <c r="C2383" s="27" t="s">
        <v>411</v>
      </c>
      <c r="D2383" s="27" t="s">
        <v>1933</v>
      </c>
      <c r="E2383" s="27" t="s">
        <v>11130</v>
      </c>
      <c r="F2383" s="27" t="s">
        <v>5349</v>
      </c>
      <c r="G2383" s="27" t="s">
        <v>6829</v>
      </c>
      <c r="H2383" s="27" t="s">
        <v>6729</v>
      </c>
      <c r="I2383" s="29">
        <v>0</v>
      </c>
      <c r="J2383" s="27" t="s">
        <v>6520</v>
      </c>
      <c r="K2383" s="27" t="s">
        <v>11357</v>
      </c>
      <c r="L2383" s="27" t="s">
        <v>6731</v>
      </c>
      <c r="M2383" s="30" t="s">
        <v>6531</v>
      </c>
      <c r="N2383" s="27" t="s">
        <v>6732</v>
      </c>
      <c r="O2383" s="23">
        <v>0</v>
      </c>
      <c r="P2383" s="23">
        <v>0</v>
      </c>
      <c r="Q2383" s="23">
        <v>0</v>
      </c>
      <c r="R2383" s="24">
        <v>0</v>
      </c>
      <c r="S2383" s="25">
        <v>0</v>
      </c>
      <c r="T2383" s="32"/>
      <c r="U2383" s="22" t="str">
        <f>IFERROR(VLOOKUP(B2383,[1]Planilha1!$A$1:$B$34,2,FALSE),"Liberado")</f>
        <v>Liberado</v>
      </c>
    </row>
    <row r="2384" spans="1:21" s="31" customFormat="1" ht="20.100000000000001" customHeight="1" x14ac:dyDescent="0.2">
      <c r="A2384" s="27" t="s">
        <v>110</v>
      </c>
      <c r="B2384" s="28" t="s">
        <v>242</v>
      </c>
      <c r="C2384" s="27" t="s">
        <v>411</v>
      </c>
      <c r="D2384" s="27" t="s">
        <v>1933</v>
      </c>
      <c r="E2384" s="27" t="s">
        <v>11130</v>
      </c>
      <c r="F2384" s="27" t="s">
        <v>5349</v>
      </c>
      <c r="G2384" s="27" t="s">
        <v>6835</v>
      </c>
      <c r="H2384" s="27" t="s">
        <v>6729</v>
      </c>
      <c r="I2384" s="29">
        <v>0</v>
      </c>
      <c r="J2384" s="27" t="s">
        <v>6520</v>
      </c>
      <c r="K2384" s="27" t="s">
        <v>11357</v>
      </c>
      <c r="L2384" s="27" t="s">
        <v>6731</v>
      </c>
      <c r="M2384" s="30" t="s">
        <v>6531</v>
      </c>
      <c r="N2384" s="27" t="s">
        <v>6732</v>
      </c>
      <c r="O2384" s="23">
        <v>0</v>
      </c>
      <c r="P2384" s="23">
        <v>0</v>
      </c>
      <c r="Q2384" s="23">
        <v>0</v>
      </c>
      <c r="R2384" s="24">
        <v>0</v>
      </c>
      <c r="S2384" s="25">
        <v>0</v>
      </c>
      <c r="T2384" s="32"/>
      <c r="U2384" s="22" t="str">
        <f>IFERROR(VLOOKUP(B2384,[1]Planilha1!$A$1:$B$34,2,FALSE),"Liberado")</f>
        <v>Liberado</v>
      </c>
    </row>
    <row r="2385" spans="1:21" s="31" customFormat="1" ht="20.100000000000001" customHeight="1" x14ac:dyDescent="0.2">
      <c r="A2385" s="27" t="s">
        <v>110</v>
      </c>
      <c r="B2385" s="28" t="s">
        <v>242</v>
      </c>
      <c r="C2385" s="27" t="s">
        <v>707</v>
      </c>
      <c r="D2385" s="27" t="s">
        <v>1933</v>
      </c>
      <c r="E2385" s="27" t="s">
        <v>11130</v>
      </c>
      <c r="F2385" s="27" t="s">
        <v>5349</v>
      </c>
      <c r="G2385" s="27" t="s">
        <v>6836</v>
      </c>
      <c r="H2385" s="27" t="s">
        <v>6729</v>
      </c>
      <c r="I2385" s="29">
        <v>0</v>
      </c>
      <c r="J2385" s="27" t="s">
        <v>6520</v>
      </c>
      <c r="K2385" s="27" t="s">
        <v>11357</v>
      </c>
      <c r="L2385" s="27" t="s">
        <v>6731</v>
      </c>
      <c r="M2385" s="30" t="s">
        <v>6531</v>
      </c>
      <c r="N2385" s="27" t="s">
        <v>6732</v>
      </c>
      <c r="O2385" s="23">
        <v>0</v>
      </c>
      <c r="P2385" s="23">
        <v>0</v>
      </c>
      <c r="Q2385" s="23">
        <v>0</v>
      </c>
      <c r="R2385" s="24">
        <v>0</v>
      </c>
      <c r="S2385" s="25">
        <v>0</v>
      </c>
      <c r="T2385" s="32"/>
      <c r="U2385" s="22" t="str">
        <f>IFERROR(VLOOKUP(B2385,[1]Planilha1!$A$1:$B$34,2,FALSE),"Liberado")</f>
        <v>Liberado</v>
      </c>
    </row>
    <row r="2386" spans="1:21" s="31" customFormat="1" ht="20.100000000000001" customHeight="1" x14ac:dyDescent="0.2">
      <c r="A2386" s="27" t="s">
        <v>110</v>
      </c>
      <c r="B2386" s="28" t="s">
        <v>242</v>
      </c>
      <c r="C2386" s="27" t="s">
        <v>466</v>
      </c>
      <c r="D2386" s="27" t="s">
        <v>1933</v>
      </c>
      <c r="E2386" s="27" t="s">
        <v>11130</v>
      </c>
      <c r="F2386" s="27" t="s">
        <v>5349</v>
      </c>
      <c r="G2386" s="27" t="s">
        <v>6840</v>
      </c>
      <c r="H2386" s="27" t="s">
        <v>6729</v>
      </c>
      <c r="I2386" s="29">
        <v>0</v>
      </c>
      <c r="J2386" s="27" t="s">
        <v>6520</v>
      </c>
      <c r="K2386" s="27" t="s">
        <v>11357</v>
      </c>
      <c r="L2386" s="27" t="s">
        <v>6731</v>
      </c>
      <c r="M2386" s="30" t="s">
        <v>6531</v>
      </c>
      <c r="N2386" s="27" t="s">
        <v>6732</v>
      </c>
      <c r="O2386" s="23">
        <v>0</v>
      </c>
      <c r="P2386" s="23">
        <v>0</v>
      </c>
      <c r="Q2386" s="23">
        <v>0</v>
      </c>
      <c r="R2386" s="24">
        <v>0</v>
      </c>
      <c r="S2386" s="25">
        <v>0</v>
      </c>
      <c r="T2386" s="32"/>
      <c r="U2386" s="22" t="str">
        <f>IFERROR(VLOOKUP(B2386,[1]Planilha1!$A$1:$B$34,2,FALSE),"Liberado")</f>
        <v>Liberado</v>
      </c>
    </row>
    <row r="2387" spans="1:21" s="31" customFormat="1" ht="20.100000000000001" customHeight="1" x14ac:dyDescent="0.2">
      <c r="A2387" s="27" t="s">
        <v>110</v>
      </c>
      <c r="B2387" s="28" t="s">
        <v>242</v>
      </c>
      <c r="C2387" s="27" t="s">
        <v>556</v>
      </c>
      <c r="D2387" s="27" t="s">
        <v>1933</v>
      </c>
      <c r="E2387" s="27" t="s">
        <v>11130</v>
      </c>
      <c r="F2387" s="27" t="s">
        <v>5349</v>
      </c>
      <c r="G2387" s="27" t="s">
        <v>6843</v>
      </c>
      <c r="H2387" s="27" t="s">
        <v>6729</v>
      </c>
      <c r="I2387" s="29">
        <v>0</v>
      </c>
      <c r="J2387" s="27" t="s">
        <v>6520</v>
      </c>
      <c r="K2387" s="27" t="s">
        <v>11357</v>
      </c>
      <c r="L2387" s="27" t="s">
        <v>6731</v>
      </c>
      <c r="M2387" s="30" t="s">
        <v>6531</v>
      </c>
      <c r="N2387" s="27" t="s">
        <v>6732</v>
      </c>
      <c r="O2387" s="23">
        <v>0</v>
      </c>
      <c r="P2387" s="23">
        <v>0</v>
      </c>
      <c r="Q2387" s="23">
        <v>0</v>
      </c>
      <c r="R2387" s="24">
        <v>0</v>
      </c>
      <c r="S2387" s="25">
        <v>0</v>
      </c>
      <c r="T2387" s="32"/>
      <c r="U2387" s="22" t="str">
        <f>IFERROR(VLOOKUP(B2387,[1]Planilha1!$A$1:$B$34,2,FALSE),"Liberado")</f>
        <v>Liberado</v>
      </c>
    </row>
    <row r="2388" spans="1:21" s="31" customFormat="1" ht="20.100000000000001" customHeight="1" x14ac:dyDescent="0.2">
      <c r="A2388" s="27" t="s">
        <v>110</v>
      </c>
      <c r="B2388" s="28" t="s">
        <v>242</v>
      </c>
      <c r="C2388" s="27" t="s">
        <v>634</v>
      </c>
      <c r="D2388" s="27" t="s">
        <v>1933</v>
      </c>
      <c r="E2388" s="27" t="s">
        <v>11130</v>
      </c>
      <c r="F2388" s="27" t="s">
        <v>5349</v>
      </c>
      <c r="G2388" s="27" t="s">
        <v>6845</v>
      </c>
      <c r="H2388" s="27" t="s">
        <v>6729</v>
      </c>
      <c r="I2388" s="29">
        <v>0</v>
      </c>
      <c r="J2388" s="27" t="s">
        <v>6520</v>
      </c>
      <c r="K2388" s="27" t="s">
        <v>11357</v>
      </c>
      <c r="L2388" s="27" t="s">
        <v>2930</v>
      </c>
      <c r="M2388" s="30" t="s">
        <v>6531</v>
      </c>
      <c r="N2388" s="27" t="s">
        <v>6689</v>
      </c>
      <c r="O2388" s="23">
        <v>0</v>
      </c>
      <c r="P2388" s="23">
        <v>0</v>
      </c>
      <c r="Q2388" s="23">
        <v>0</v>
      </c>
      <c r="R2388" s="24">
        <v>0</v>
      </c>
      <c r="S2388" s="25">
        <v>0</v>
      </c>
      <c r="T2388" s="32"/>
      <c r="U2388" s="22" t="str">
        <f>IFERROR(VLOOKUP(B2388,[1]Planilha1!$A$1:$B$34,2,FALSE),"Liberado")</f>
        <v>Liberado</v>
      </c>
    </row>
    <row r="2389" spans="1:21" s="31" customFormat="1" ht="20.100000000000001" customHeight="1" x14ac:dyDescent="0.2">
      <c r="A2389" s="27" t="s">
        <v>110</v>
      </c>
      <c r="B2389" s="28" t="s">
        <v>242</v>
      </c>
      <c r="C2389" s="27" t="s">
        <v>634</v>
      </c>
      <c r="D2389" s="27" t="s">
        <v>1933</v>
      </c>
      <c r="E2389" s="27" t="s">
        <v>11130</v>
      </c>
      <c r="F2389" s="27" t="s">
        <v>5349</v>
      </c>
      <c r="G2389" s="27" t="s">
        <v>6848</v>
      </c>
      <c r="H2389" s="27" t="s">
        <v>6729</v>
      </c>
      <c r="I2389" s="29">
        <v>0</v>
      </c>
      <c r="J2389" s="27" t="s">
        <v>6520</v>
      </c>
      <c r="K2389" s="27" t="s">
        <v>11357</v>
      </c>
      <c r="L2389" s="27" t="s">
        <v>6731</v>
      </c>
      <c r="M2389" s="30" t="s">
        <v>6531</v>
      </c>
      <c r="N2389" s="27" t="s">
        <v>6732</v>
      </c>
      <c r="O2389" s="23">
        <v>0</v>
      </c>
      <c r="P2389" s="23">
        <v>0</v>
      </c>
      <c r="Q2389" s="23">
        <v>0</v>
      </c>
      <c r="R2389" s="24">
        <v>0</v>
      </c>
      <c r="S2389" s="25">
        <v>0</v>
      </c>
      <c r="T2389" s="32"/>
      <c r="U2389" s="22" t="str">
        <f>IFERROR(VLOOKUP(B2389,[1]Planilha1!$A$1:$B$34,2,FALSE),"Liberado")</f>
        <v>Liberado</v>
      </c>
    </row>
    <row r="2390" spans="1:21" s="31" customFormat="1" ht="20.100000000000001" customHeight="1" x14ac:dyDescent="0.2">
      <c r="A2390" s="27" t="s">
        <v>110</v>
      </c>
      <c r="B2390" s="28" t="s">
        <v>242</v>
      </c>
      <c r="C2390" s="27" t="s">
        <v>634</v>
      </c>
      <c r="D2390" s="27" t="s">
        <v>1933</v>
      </c>
      <c r="E2390" s="27" t="s">
        <v>11130</v>
      </c>
      <c r="F2390" s="27" t="s">
        <v>5349</v>
      </c>
      <c r="G2390" s="27" t="s">
        <v>6853</v>
      </c>
      <c r="H2390" s="27" t="s">
        <v>6729</v>
      </c>
      <c r="I2390" s="29">
        <v>0</v>
      </c>
      <c r="J2390" s="27" t="s">
        <v>6520</v>
      </c>
      <c r="K2390" s="27" t="s">
        <v>11357</v>
      </c>
      <c r="L2390" s="27" t="s">
        <v>6731</v>
      </c>
      <c r="M2390" s="30" t="s">
        <v>6531</v>
      </c>
      <c r="N2390" s="27" t="s">
        <v>6732</v>
      </c>
      <c r="O2390" s="23">
        <v>0</v>
      </c>
      <c r="P2390" s="23">
        <v>0</v>
      </c>
      <c r="Q2390" s="23">
        <v>0</v>
      </c>
      <c r="R2390" s="24">
        <v>0</v>
      </c>
      <c r="S2390" s="25">
        <v>0</v>
      </c>
      <c r="T2390" s="32"/>
      <c r="U2390" s="22" t="str">
        <f>IFERROR(VLOOKUP(B2390,[1]Planilha1!$A$1:$B$34,2,FALSE),"Liberado")</f>
        <v>Liberado</v>
      </c>
    </row>
    <row r="2391" spans="1:21" s="31" customFormat="1" ht="20.100000000000001" customHeight="1" x14ac:dyDescent="0.2">
      <c r="A2391" s="27" t="s">
        <v>110</v>
      </c>
      <c r="B2391" s="28" t="s">
        <v>242</v>
      </c>
      <c r="C2391" s="27" t="s">
        <v>331</v>
      </c>
      <c r="D2391" s="27" t="s">
        <v>1933</v>
      </c>
      <c r="E2391" s="27" t="s">
        <v>11130</v>
      </c>
      <c r="F2391" s="27" t="s">
        <v>5349</v>
      </c>
      <c r="G2391" s="27" t="s">
        <v>6854</v>
      </c>
      <c r="H2391" s="27" t="s">
        <v>6729</v>
      </c>
      <c r="I2391" s="29">
        <v>0</v>
      </c>
      <c r="J2391" s="27" t="s">
        <v>6520</v>
      </c>
      <c r="K2391" s="27" t="s">
        <v>11357</v>
      </c>
      <c r="L2391" s="27" t="s">
        <v>6731</v>
      </c>
      <c r="M2391" s="30" t="s">
        <v>6531</v>
      </c>
      <c r="N2391" s="27" t="s">
        <v>6732</v>
      </c>
      <c r="O2391" s="23">
        <v>0</v>
      </c>
      <c r="P2391" s="23">
        <v>0</v>
      </c>
      <c r="Q2391" s="23">
        <v>0</v>
      </c>
      <c r="R2391" s="24">
        <v>0</v>
      </c>
      <c r="S2391" s="25">
        <v>0</v>
      </c>
      <c r="T2391" s="32"/>
      <c r="U2391" s="22" t="str">
        <f>IFERROR(VLOOKUP(B2391,[1]Planilha1!$A$1:$B$34,2,FALSE),"Liberado")</f>
        <v>Liberado</v>
      </c>
    </row>
    <row r="2392" spans="1:21" s="31" customFormat="1" ht="20.100000000000001" customHeight="1" x14ac:dyDescent="0.2">
      <c r="A2392" s="27" t="s">
        <v>110</v>
      </c>
      <c r="B2392" s="28" t="s">
        <v>242</v>
      </c>
      <c r="C2392" s="27" t="s">
        <v>318</v>
      </c>
      <c r="D2392" s="27" t="s">
        <v>1933</v>
      </c>
      <c r="E2392" s="27" t="s">
        <v>11130</v>
      </c>
      <c r="F2392" s="27" t="s">
        <v>5349</v>
      </c>
      <c r="G2392" s="27" t="s">
        <v>6857</v>
      </c>
      <c r="H2392" s="27" t="s">
        <v>6729</v>
      </c>
      <c r="I2392" s="29">
        <v>0</v>
      </c>
      <c r="J2392" s="27" t="s">
        <v>6520</v>
      </c>
      <c r="K2392" s="27" t="s">
        <v>11357</v>
      </c>
      <c r="L2392" s="27" t="s">
        <v>6731</v>
      </c>
      <c r="M2392" s="30" t="s">
        <v>6531</v>
      </c>
      <c r="N2392" s="27" t="s">
        <v>6732</v>
      </c>
      <c r="O2392" s="23">
        <v>0</v>
      </c>
      <c r="P2392" s="23">
        <v>0</v>
      </c>
      <c r="Q2392" s="23">
        <v>0</v>
      </c>
      <c r="R2392" s="24">
        <v>0</v>
      </c>
      <c r="S2392" s="25">
        <v>0</v>
      </c>
      <c r="T2392" s="32"/>
      <c r="U2392" s="22" t="str">
        <f>IFERROR(VLOOKUP(B2392,[1]Planilha1!$A$1:$B$34,2,FALSE),"Liberado")</f>
        <v>Liberado</v>
      </c>
    </row>
    <row r="2393" spans="1:21" s="31" customFormat="1" ht="20.100000000000001" customHeight="1" x14ac:dyDescent="0.2">
      <c r="A2393" s="27" t="s">
        <v>110</v>
      </c>
      <c r="B2393" s="28" t="s">
        <v>242</v>
      </c>
      <c r="C2393" s="27" t="s">
        <v>323</v>
      </c>
      <c r="D2393" s="27" t="s">
        <v>1933</v>
      </c>
      <c r="E2393" s="27" t="s">
        <v>11130</v>
      </c>
      <c r="F2393" s="27" t="s">
        <v>5349</v>
      </c>
      <c r="G2393" s="27" t="s">
        <v>6858</v>
      </c>
      <c r="H2393" s="27" t="s">
        <v>6729</v>
      </c>
      <c r="I2393" s="29">
        <v>0</v>
      </c>
      <c r="J2393" s="27" t="s">
        <v>6520</v>
      </c>
      <c r="K2393" s="27" t="s">
        <v>11357</v>
      </c>
      <c r="L2393" s="27" t="s">
        <v>6731</v>
      </c>
      <c r="M2393" s="30" t="s">
        <v>6531</v>
      </c>
      <c r="N2393" s="27" t="s">
        <v>6732</v>
      </c>
      <c r="O2393" s="23">
        <v>0</v>
      </c>
      <c r="P2393" s="23">
        <v>0</v>
      </c>
      <c r="Q2393" s="23">
        <v>0</v>
      </c>
      <c r="R2393" s="24">
        <v>0</v>
      </c>
      <c r="S2393" s="25">
        <v>0</v>
      </c>
      <c r="T2393" s="32"/>
      <c r="U2393" s="22" t="str">
        <f>IFERROR(VLOOKUP(B2393,[1]Planilha1!$A$1:$B$34,2,FALSE),"Liberado")</f>
        <v>Liberado</v>
      </c>
    </row>
    <row r="2394" spans="1:21" s="31" customFormat="1" ht="20.100000000000001" customHeight="1" x14ac:dyDescent="0.2">
      <c r="A2394" s="27" t="s">
        <v>110</v>
      </c>
      <c r="B2394" s="28" t="s">
        <v>242</v>
      </c>
      <c r="C2394" s="27" t="s">
        <v>732</v>
      </c>
      <c r="D2394" s="27" t="s">
        <v>1933</v>
      </c>
      <c r="E2394" s="27" t="s">
        <v>11130</v>
      </c>
      <c r="F2394" s="27" t="s">
        <v>5349</v>
      </c>
      <c r="G2394" s="27" t="s">
        <v>6859</v>
      </c>
      <c r="H2394" s="27" t="s">
        <v>6688</v>
      </c>
      <c r="I2394" s="29">
        <v>0</v>
      </c>
      <c r="J2394" s="27" t="s">
        <v>6520</v>
      </c>
      <c r="K2394" s="27" t="s">
        <v>11357</v>
      </c>
      <c r="L2394" s="27" t="s">
        <v>2930</v>
      </c>
      <c r="M2394" s="30" t="s">
        <v>6531</v>
      </c>
      <c r="N2394" s="27" t="s">
        <v>6689</v>
      </c>
      <c r="O2394" s="23">
        <v>0</v>
      </c>
      <c r="P2394" s="23">
        <v>0</v>
      </c>
      <c r="Q2394" s="23">
        <v>0</v>
      </c>
      <c r="R2394" s="24">
        <v>0</v>
      </c>
      <c r="S2394" s="25">
        <v>0</v>
      </c>
      <c r="T2394" s="32"/>
      <c r="U2394" s="22" t="str">
        <f>IFERROR(VLOOKUP(B2394,[1]Planilha1!$A$1:$B$34,2,FALSE),"Liberado")</f>
        <v>Liberado</v>
      </c>
    </row>
    <row r="2395" spans="1:21" s="31" customFormat="1" ht="20.100000000000001" customHeight="1" x14ac:dyDescent="0.2">
      <c r="A2395" s="27" t="s">
        <v>110</v>
      </c>
      <c r="B2395" s="28" t="s">
        <v>242</v>
      </c>
      <c r="C2395" s="27" t="s">
        <v>320</v>
      </c>
      <c r="D2395" s="27" t="s">
        <v>1933</v>
      </c>
      <c r="E2395" s="27" t="s">
        <v>11130</v>
      </c>
      <c r="F2395" s="27" t="s">
        <v>5349</v>
      </c>
      <c r="G2395" s="27" t="s">
        <v>6860</v>
      </c>
      <c r="H2395" s="27" t="s">
        <v>6688</v>
      </c>
      <c r="I2395" s="29">
        <v>0</v>
      </c>
      <c r="J2395" s="27" t="s">
        <v>6520</v>
      </c>
      <c r="K2395" s="27" t="s">
        <v>11357</v>
      </c>
      <c r="L2395" s="27" t="s">
        <v>6731</v>
      </c>
      <c r="M2395" s="30" t="s">
        <v>6531</v>
      </c>
      <c r="N2395" s="27" t="s">
        <v>6732</v>
      </c>
      <c r="O2395" s="23">
        <v>0</v>
      </c>
      <c r="P2395" s="23">
        <v>0</v>
      </c>
      <c r="Q2395" s="23">
        <v>0</v>
      </c>
      <c r="R2395" s="24">
        <v>0</v>
      </c>
      <c r="S2395" s="25">
        <v>0</v>
      </c>
      <c r="T2395" s="32"/>
      <c r="U2395" s="22" t="str">
        <f>IFERROR(VLOOKUP(B2395,[1]Planilha1!$A$1:$B$34,2,FALSE),"Liberado")</f>
        <v>Liberado</v>
      </c>
    </row>
    <row r="2396" spans="1:21" s="31" customFormat="1" ht="20.100000000000001" customHeight="1" x14ac:dyDescent="0.2">
      <c r="A2396" s="27" t="s">
        <v>110</v>
      </c>
      <c r="B2396" s="28" t="s">
        <v>242</v>
      </c>
      <c r="C2396" s="27" t="s">
        <v>534</v>
      </c>
      <c r="D2396" s="27" t="s">
        <v>1933</v>
      </c>
      <c r="E2396" s="27" t="s">
        <v>11130</v>
      </c>
      <c r="F2396" s="27" t="s">
        <v>5349</v>
      </c>
      <c r="G2396" s="27" t="s">
        <v>6861</v>
      </c>
      <c r="H2396" s="27" t="s">
        <v>6688</v>
      </c>
      <c r="I2396" s="29">
        <v>0</v>
      </c>
      <c r="J2396" s="27" t="s">
        <v>6520</v>
      </c>
      <c r="K2396" s="27" t="s">
        <v>11357</v>
      </c>
      <c r="L2396" s="27" t="s">
        <v>6731</v>
      </c>
      <c r="M2396" s="30" t="s">
        <v>6531</v>
      </c>
      <c r="N2396" s="27" t="s">
        <v>6732</v>
      </c>
      <c r="O2396" s="23">
        <v>0</v>
      </c>
      <c r="P2396" s="23">
        <v>0</v>
      </c>
      <c r="Q2396" s="23">
        <v>0</v>
      </c>
      <c r="R2396" s="24">
        <v>0</v>
      </c>
      <c r="S2396" s="25">
        <v>0</v>
      </c>
      <c r="T2396" s="32"/>
      <c r="U2396" s="22" t="str">
        <f>IFERROR(VLOOKUP(B2396,[1]Planilha1!$A$1:$B$34,2,FALSE),"Liberado")</f>
        <v>Liberado</v>
      </c>
    </row>
    <row r="2397" spans="1:21" s="31" customFormat="1" ht="20.100000000000001" customHeight="1" x14ac:dyDescent="0.2">
      <c r="A2397" s="27" t="s">
        <v>110</v>
      </c>
      <c r="B2397" s="28" t="s">
        <v>242</v>
      </c>
      <c r="C2397" s="27" t="s">
        <v>323</v>
      </c>
      <c r="D2397" s="27" t="s">
        <v>1933</v>
      </c>
      <c r="E2397" s="27" t="s">
        <v>11130</v>
      </c>
      <c r="F2397" s="27" t="s">
        <v>5349</v>
      </c>
      <c r="G2397" s="27" t="s">
        <v>6862</v>
      </c>
      <c r="H2397" s="27" t="s">
        <v>6688</v>
      </c>
      <c r="I2397" s="29">
        <v>0</v>
      </c>
      <c r="J2397" s="27" t="s">
        <v>6520</v>
      </c>
      <c r="K2397" s="27" t="s">
        <v>11357</v>
      </c>
      <c r="L2397" s="27" t="s">
        <v>6731</v>
      </c>
      <c r="M2397" s="30" t="s">
        <v>6531</v>
      </c>
      <c r="N2397" s="27" t="s">
        <v>6732</v>
      </c>
      <c r="O2397" s="23">
        <v>0</v>
      </c>
      <c r="P2397" s="23">
        <v>0</v>
      </c>
      <c r="Q2397" s="23">
        <v>0</v>
      </c>
      <c r="R2397" s="24">
        <v>0</v>
      </c>
      <c r="S2397" s="25">
        <v>0</v>
      </c>
      <c r="T2397" s="32"/>
      <c r="U2397" s="22" t="str">
        <f>IFERROR(VLOOKUP(B2397,[1]Planilha1!$A$1:$B$34,2,FALSE),"Liberado")</f>
        <v>Liberado</v>
      </c>
    </row>
    <row r="2398" spans="1:21" s="31" customFormat="1" ht="20.100000000000001" customHeight="1" x14ac:dyDescent="0.2">
      <c r="A2398" s="27" t="s">
        <v>110</v>
      </c>
      <c r="B2398" s="28" t="s">
        <v>242</v>
      </c>
      <c r="C2398" s="27" t="s">
        <v>325</v>
      </c>
      <c r="D2398" s="27" t="s">
        <v>1933</v>
      </c>
      <c r="E2398" s="27" t="s">
        <v>11130</v>
      </c>
      <c r="F2398" s="27" t="s">
        <v>5349</v>
      </c>
      <c r="G2398" s="27" t="s">
        <v>6863</v>
      </c>
      <c r="H2398" s="27" t="s">
        <v>6729</v>
      </c>
      <c r="I2398" s="29">
        <v>0</v>
      </c>
      <c r="J2398" s="27" t="s">
        <v>6520</v>
      </c>
      <c r="K2398" s="27" t="s">
        <v>11357</v>
      </c>
      <c r="L2398" s="27" t="s">
        <v>6731</v>
      </c>
      <c r="M2398" s="30" t="s">
        <v>6531</v>
      </c>
      <c r="N2398" s="27" t="s">
        <v>6732</v>
      </c>
      <c r="O2398" s="23">
        <v>0</v>
      </c>
      <c r="P2398" s="23">
        <v>0</v>
      </c>
      <c r="Q2398" s="23">
        <v>0</v>
      </c>
      <c r="R2398" s="24">
        <v>0</v>
      </c>
      <c r="S2398" s="25">
        <v>0</v>
      </c>
      <c r="T2398" s="32"/>
      <c r="U2398" s="22" t="str">
        <f>IFERROR(VLOOKUP(B2398,[1]Planilha1!$A$1:$B$34,2,FALSE),"Liberado")</f>
        <v>Liberado</v>
      </c>
    </row>
    <row r="2399" spans="1:21" s="31" customFormat="1" ht="20.100000000000001" customHeight="1" x14ac:dyDescent="0.2">
      <c r="A2399" s="27" t="s">
        <v>110</v>
      </c>
      <c r="B2399" s="28" t="s">
        <v>242</v>
      </c>
      <c r="C2399" s="27" t="s">
        <v>741</v>
      </c>
      <c r="D2399" s="27" t="s">
        <v>1933</v>
      </c>
      <c r="E2399" s="27" t="s">
        <v>11130</v>
      </c>
      <c r="F2399" s="27" t="s">
        <v>5349</v>
      </c>
      <c r="G2399" s="27" t="s">
        <v>6866</v>
      </c>
      <c r="H2399" s="27" t="s">
        <v>6688</v>
      </c>
      <c r="I2399" s="29">
        <v>0</v>
      </c>
      <c r="J2399" s="27" t="s">
        <v>6520</v>
      </c>
      <c r="K2399" s="27" t="s">
        <v>11357</v>
      </c>
      <c r="L2399" s="27" t="s">
        <v>2930</v>
      </c>
      <c r="M2399" s="30" t="s">
        <v>6531</v>
      </c>
      <c r="N2399" s="27" t="s">
        <v>6689</v>
      </c>
      <c r="O2399" s="23">
        <v>0</v>
      </c>
      <c r="P2399" s="23">
        <v>0</v>
      </c>
      <c r="Q2399" s="23">
        <v>0</v>
      </c>
      <c r="R2399" s="24">
        <v>0</v>
      </c>
      <c r="S2399" s="25">
        <v>0</v>
      </c>
      <c r="T2399" s="32"/>
      <c r="U2399" s="22" t="str">
        <f>IFERROR(VLOOKUP(B2399,[1]Planilha1!$A$1:$B$34,2,FALSE),"Liberado")</f>
        <v>Liberado</v>
      </c>
    </row>
    <row r="2400" spans="1:21" s="31" customFormat="1" ht="20.100000000000001" customHeight="1" x14ac:dyDescent="0.2">
      <c r="A2400" s="27" t="s">
        <v>110</v>
      </c>
      <c r="B2400" s="28" t="s">
        <v>242</v>
      </c>
      <c r="C2400" s="27" t="s">
        <v>574</v>
      </c>
      <c r="D2400" s="27" t="s">
        <v>1933</v>
      </c>
      <c r="E2400" s="27" t="s">
        <v>11130</v>
      </c>
      <c r="F2400" s="27" t="s">
        <v>5349</v>
      </c>
      <c r="G2400" s="27" t="s">
        <v>6869</v>
      </c>
      <c r="H2400" s="27" t="s">
        <v>6729</v>
      </c>
      <c r="I2400" s="29">
        <v>0</v>
      </c>
      <c r="J2400" s="27" t="s">
        <v>6520</v>
      </c>
      <c r="K2400" s="27" t="s">
        <v>11357</v>
      </c>
      <c r="L2400" s="27" t="s">
        <v>6731</v>
      </c>
      <c r="M2400" s="30" t="s">
        <v>6531</v>
      </c>
      <c r="N2400" s="27" t="s">
        <v>6732</v>
      </c>
      <c r="O2400" s="23">
        <v>0</v>
      </c>
      <c r="P2400" s="23">
        <v>0</v>
      </c>
      <c r="Q2400" s="23">
        <v>0</v>
      </c>
      <c r="R2400" s="24">
        <v>0</v>
      </c>
      <c r="S2400" s="25">
        <v>0</v>
      </c>
      <c r="T2400" s="32"/>
      <c r="U2400" s="22" t="str">
        <f>IFERROR(VLOOKUP(B2400,[1]Planilha1!$A$1:$B$34,2,FALSE),"Liberado")</f>
        <v>Liberado</v>
      </c>
    </row>
    <row r="2401" spans="1:21" s="31" customFormat="1" ht="20.100000000000001" customHeight="1" x14ac:dyDescent="0.2">
      <c r="A2401" s="27" t="s">
        <v>110</v>
      </c>
      <c r="B2401" s="28" t="s">
        <v>242</v>
      </c>
      <c r="C2401" s="27" t="s">
        <v>519</v>
      </c>
      <c r="D2401" s="27" t="s">
        <v>1933</v>
      </c>
      <c r="E2401" s="27" t="s">
        <v>11130</v>
      </c>
      <c r="F2401" s="27" t="s">
        <v>5349</v>
      </c>
      <c r="G2401" s="27" t="s">
        <v>6871</v>
      </c>
      <c r="H2401" s="27" t="s">
        <v>6729</v>
      </c>
      <c r="I2401" s="29">
        <v>0</v>
      </c>
      <c r="J2401" s="27" t="s">
        <v>6520</v>
      </c>
      <c r="K2401" s="27" t="s">
        <v>11357</v>
      </c>
      <c r="L2401" s="27" t="s">
        <v>2930</v>
      </c>
      <c r="M2401" s="30" t="s">
        <v>6531</v>
      </c>
      <c r="N2401" s="27" t="s">
        <v>6689</v>
      </c>
      <c r="O2401" s="23">
        <v>0</v>
      </c>
      <c r="P2401" s="23">
        <v>0</v>
      </c>
      <c r="Q2401" s="23">
        <v>0</v>
      </c>
      <c r="R2401" s="24">
        <v>0</v>
      </c>
      <c r="S2401" s="25">
        <v>0</v>
      </c>
      <c r="T2401" s="32"/>
      <c r="U2401" s="22" t="str">
        <f>IFERROR(VLOOKUP(B2401,[1]Planilha1!$A$1:$B$34,2,FALSE),"Liberado")</f>
        <v>Liberado</v>
      </c>
    </row>
    <row r="2402" spans="1:21" s="31" customFormat="1" ht="20.100000000000001" customHeight="1" x14ac:dyDescent="0.2">
      <c r="A2402" s="27" t="s">
        <v>110</v>
      </c>
      <c r="B2402" s="28" t="s">
        <v>242</v>
      </c>
      <c r="C2402" s="27" t="s">
        <v>327</v>
      </c>
      <c r="D2402" s="27" t="s">
        <v>1933</v>
      </c>
      <c r="E2402" s="27" t="s">
        <v>11130</v>
      </c>
      <c r="F2402" s="27" t="s">
        <v>5349</v>
      </c>
      <c r="G2402" s="27" t="s">
        <v>6873</v>
      </c>
      <c r="H2402" s="27" t="s">
        <v>6688</v>
      </c>
      <c r="I2402" s="29">
        <v>0</v>
      </c>
      <c r="J2402" s="27" t="s">
        <v>6520</v>
      </c>
      <c r="K2402" s="27" t="s">
        <v>11357</v>
      </c>
      <c r="L2402" s="27" t="s">
        <v>6731</v>
      </c>
      <c r="M2402" s="30" t="s">
        <v>6531</v>
      </c>
      <c r="N2402" s="27" t="s">
        <v>6732</v>
      </c>
      <c r="O2402" s="23">
        <v>0</v>
      </c>
      <c r="P2402" s="23">
        <v>0</v>
      </c>
      <c r="Q2402" s="23">
        <v>0</v>
      </c>
      <c r="R2402" s="24">
        <v>0</v>
      </c>
      <c r="S2402" s="25">
        <v>0</v>
      </c>
      <c r="T2402" s="32"/>
      <c r="U2402" s="22" t="str">
        <f>IFERROR(VLOOKUP(B2402,[1]Planilha1!$A$1:$B$34,2,FALSE),"Liberado")</f>
        <v>Liberado</v>
      </c>
    </row>
    <row r="2403" spans="1:21" s="31" customFormat="1" ht="20.100000000000001" customHeight="1" x14ac:dyDescent="0.2">
      <c r="A2403" s="27" t="s">
        <v>110</v>
      </c>
      <c r="B2403" s="28" t="s">
        <v>242</v>
      </c>
      <c r="C2403" s="27" t="s">
        <v>327</v>
      </c>
      <c r="D2403" s="27" t="s">
        <v>1933</v>
      </c>
      <c r="E2403" s="27" t="s">
        <v>11130</v>
      </c>
      <c r="F2403" s="27" t="s">
        <v>5349</v>
      </c>
      <c r="G2403" s="27" t="s">
        <v>6875</v>
      </c>
      <c r="H2403" s="27" t="s">
        <v>6688</v>
      </c>
      <c r="I2403" s="29">
        <v>0</v>
      </c>
      <c r="J2403" s="27" t="s">
        <v>6520</v>
      </c>
      <c r="K2403" s="27" t="s">
        <v>11357</v>
      </c>
      <c r="L2403" s="27" t="s">
        <v>6731</v>
      </c>
      <c r="M2403" s="30" t="s">
        <v>6531</v>
      </c>
      <c r="N2403" s="27" t="s">
        <v>6732</v>
      </c>
      <c r="O2403" s="23">
        <v>0</v>
      </c>
      <c r="P2403" s="23">
        <v>0</v>
      </c>
      <c r="Q2403" s="23">
        <v>0</v>
      </c>
      <c r="R2403" s="24">
        <v>0</v>
      </c>
      <c r="S2403" s="25">
        <v>0</v>
      </c>
      <c r="T2403" s="32"/>
      <c r="U2403" s="22" t="str">
        <f>IFERROR(VLOOKUP(B2403,[1]Planilha1!$A$1:$B$34,2,FALSE),"Liberado")</f>
        <v>Liberado</v>
      </c>
    </row>
    <row r="2404" spans="1:21" s="31" customFormat="1" ht="20.100000000000001" customHeight="1" x14ac:dyDescent="0.2">
      <c r="A2404" s="27" t="s">
        <v>110</v>
      </c>
      <c r="B2404" s="28" t="s">
        <v>242</v>
      </c>
      <c r="C2404" s="27" t="s">
        <v>674</v>
      </c>
      <c r="D2404" s="27" t="s">
        <v>1933</v>
      </c>
      <c r="E2404" s="27" t="s">
        <v>11130</v>
      </c>
      <c r="F2404" s="27" t="s">
        <v>5349</v>
      </c>
      <c r="G2404" s="27" t="s">
        <v>6878</v>
      </c>
      <c r="H2404" s="27" t="s">
        <v>6729</v>
      </c>
      <c r="I2404" s="29">
        <v>0</v>
      </c>
      <c r="J2404" s="27" t="s">
        <v>6520</v>
      </c>
      <c r="K2404" s="27" t="s">
        <v>11357</v>
      </c>
      <c r="L2404" s="27" t="s">
        <v>6731</v>
      </c>
      <c r="M2404" s="30" t="s">
        <v>6531</v>
      </c>
      <c r="N2404" s="27" t="s">
        <v>6732</v>
      </c>
      <c r="O2404" s="23">
        <v>0</v>
      </c>
      <c r="P2404" s="23">
        <v>0</v>
      </c>
      <c r="Q2404" s="23">
        <v>0</v>
      </c>
      <c r="R2404" s="24">
        <v>0</v>
      </c>
      <c r="S2404" s="25">
        <v>0</v>
      </c>
      <c r="T2404" s="32"/>
      <c r="U2404" s="22" t="str">
        <f>IFERROR(VLOOKUP(B2404,[1]Planilha1!$A$1:$B$34,2,FALSE),"Liberado")</f>
        <v>Liberado</v>
      </c>
    </row>
    <row r="2405" spans="1:21" s="31" customFormat="1" ht="20.100000000000001" customHeight="1" x14ac:dyDescent="0.2">
      <c r="A2405" s="27" t="s">
        <v>110</v>
      </c>
      <c r="B2405" s="28" t="s">
        <v>242</v>
      </c>
      <c r="C2405" s="27" t="s">
        <v>318</v>
      </c>
      <c r="D2405" s="27" t="s">
        <v>1933</v>
      </c>
      <c r="E2405" s="27" t="s">
        <v>11130</v>
      </c>
      <c r="F2405" s="27" t="s">
        <v>5349</v>
      </c>
      <c r="G2405" s="27" t="s">
        <v>6883</v>
      </c>
      <c r="H2405" s="27" t="s">
        <v>6729</v>
      </c>
      <c r="I2405" s="29">
        <v>0</v>
      </c>
      <c r="J2405" s="27" t="s">
        <v>6520</v>
      </c>
      <c r="K2405" s="27" t="s">
        <v>11357</v>
      </c>
      <c r="L2405" s="27" t="s">
        <v>6731</v>
      </c>
      <c r="M2405" s="30" t="s">
        <v>6531</v>
      </c>
      <c r="N2405" s="27" t="s">
        <v>6732</v>
      </c>
      <c r="O2405" s="23">
        <v>0</v>
      </c>
      <c r="P2405" s="23">
        <v>0</v>
      </c>
      <c r="Q2405" s="23">
        <v>0</v>
      </c>
      <c r="R2405" s="24">
        <v>0</v>
      </c>
      <c r="S2405" s="25">
        <v>0</v>
      </c>
      <c r="T2405" s="32"/>
      <c r="U2405" s="22" t="str">
        <f>IFERROR(VLOOKUP(B2405,[1]Planilha1!$A$1:$B$34,2,FALSE),"Liberado")</f>
        <v>Liberado</v>
      </c>
    </row>
    <row r="2406" spans="1:21" s="31" customFormat="1" ht="20.100000000000001" customHeight="1" x14ac:dyDescent="0.2">
      <c r="A2406" s="27" t="s">
        <v>110</v>
      </c>
      <c r="B2406" s="28" t="s">
        <v>242</v>
      </c>
      <c r="C2406" s="27" t="s">
        <v>674</v>
      </c>
      <c r="D2406" s="27" t="s">
        <v>1933</v>
      </c>
      <c r="E2406" s="27" t="s">
        <v>11130</v>
      </c>
      <c r="F2406" s="27" t="s">
        <v>5349</v>
      </c>
      <c r="G2406" s="27" t="s">
        <v>6886</v>
      </c>
      <c r="H2406" s="27" t="s">
        <v>6729</v>
      </c>
      <c r="I2406" s="29">
        <v>0</v>
      </c>
      <c r="J2406" s="27" t="s">
        <v>6520</v>
      </c>
      <c r="K2406" s="27" t="s">
        <v>11357</v>
      </c>
      <c r="L2406" s="27" t="s">
        <v>6731</v>
      </c>
      <c r="M2406" s="30" t="s">
        <v>6531</v>
      </c>
      <c r="N2406" s="27" t="s">
        <v>6732</v>
      </c>
      <c r="O2406" s="23">
        <v>0</v>
      </c>
      <c r="P2406" s="23">
        <v>0</v>
      </c>
      <c r="Q2406" s="23">
        <v>0</v>
      </c>
      <c r="R2406" s="24">
        <v>0</v>
      </c>
      <c r="S2406" s="25">
        <v>0</v>
      </c>
      <c r="T2406" s="32"/>
      <c r="U2406" s="22" t="str">
        <f>IFERROR(VLOOKUP(B2406,[1]Planilha1!$A$1:$B$34,2,FALSE),"Liberado")</f>
        <v>Liberado</v>
      </c>
    </row>
    <row r="2407" spans="1:21" s="31" customFormat="1" ht="20.100000000000001" customHeight="1" x14ac:dyDescent="0.2">
      <c r="A2407" s="27" t="s">
        <v>110</v>
      </c>
      <c r="B2407" s="28" t="s">
        <v>242</v>
      </c>
      <c r="C2407" s="27" t="s">
        <v>381</v>
      </c>
      <c r="D2407" s="27" t="s">
        <v>1933</v>
      </c>
      <c r="E2407" s="27" t="s">
        <v>11130</v>
      </c>
      <c r="F2407" s="27" t="s">
        <v>5349</v>
      </c>
      <c r="G2407" s="27" t="s">
        <v>6888</v>
      </c>
      <c r="H2407" s="27" t="s">
        <v>6688</v>
      </c>
      <c r="I2407" s="29">
        <v>0</v>
      </c>
      <c r="J2407" s="27" t="s">
        <v>6520</v>
      </c>
      <c r="K2407" s="27" t="s">
        <v>11357</v>
      </c>
      <c r="L2407" s="27" t="s">
        <v>6731</v>
      </c>
      <c r="M2407" s="30" t="s">
        <v>6531</v>
      </c>
      <c r="N2407" s="27" t="s">
        <v>6732</v>
      </c>
      <c r="O2407" s="23">
        <v>0</v>
      </c>
      <c r="P2407" s="23">
        <v>0</v>
      </c>
      <c r="Q2407" s="23">
        <v>0</v>
      </c>
      <c r="R2407" s="24">
        <v>0</v>
      </c>
      <c r="S2407" s="25">
        <v>0</v>
      </c>
      <c r="T2407" s="32"/>
      <c r="U2407" s="22" t="str">
        <f>IFERROR(VLOOKUP(B2407,[1]Planilha1!$A$1:$B$34,2,FALSE),"Liberado")</f>
        <v>Liberado</v>
      </c>
    </row>
    <row r="2408" spans="1:21" s="31" customFormat="1" ht="20.100000000000001" customHeight="1" x14ac:dyDescent="0.2">
      <c r="A2408" s="27" t="s">
        <v>110</v>
      </c>
      <c r="B2408" s="28" t="s">
        <v>242</v>
      </c>
      <c r="C2408" s="27" t="s">
        <v>756</v>
      </c>
      <c r="D2408" s="27" t="s">
        <v>1933</v>
      </c>
      <c r="E2408" s="27" t="s">
        <v>11130</v>
      </c>
      <c r="F2408" s="27" t="s">
        <v>5349</v>
      </c>
      <c r="G2408" s="27" t="s">
        <v>6890</v>
      </c>
      <c r="H2408" s="27" t="s">
        <v>6729</v>
      </c>
      <c r="I2408" s="29">
        <v>0</v>
      </c>
      <c r="J2408" s="27" t="s">
        <v>6520</v>
      </c>
      <c r="K2408" s="27" t="s">
        <v>11357</v>
      </c>
      <c r="L2408" s="27" t="s">
        <v>2930</v>
      </c>
      <c r="M2408" s="30" t="s">
        <v>6531</v>
      </c>
      <c r="N2408" s="27" t="s">
        <v>6689</v>
      </c>
      <c r="O2408" s="23">
        <v>0</v>
      </c>
      <c r="P2408" s="23">
        <v>0</v>
      </c>
      <c r="Q2408" s="23">
        <v>0</v>
      </c>
      <c r="R2408" s="24">
        <v>0</v>
      </c>
      <c r="S2408" s="25">
        <v>0</v>
      </c>
      <c r="T2408" s="32"/>
      <c r="U2408" s="22" t="str">
        <f>IFERROR(VLOOKUP(B2408,[1]Planilha1!$A$1:$B$34,2,FALSE),"Liberado")</f>
        <v>Liberado</v>
      </c>
    </row>
    <row r="2409" spans="1:21" s="31" customFormat="1" ht="20.100000000000001" customHeight="1" x14ac:dyDescent="0.2">
      <c r="A2409" s="27" t="s">
        <v>110</v>
      </c>
      <c r="B2409" s="28" t="s">
        <v>242</v>
      </c>
      <c r="C2409" s="27" t="s">
        <v>718</v>
      </c>
      <c r="D2409" s="27" t="s">
        <v>1933</v>
      </c>
      <c r="E2409" s="27" t="s">
        <v>11130</v>
      </c>
      <c r="F2409" s="27" t="s">
        <v>5349</v>
      </c>
      <c r="G2409" s="27" t="s">
        <v>6891</v>
      </c>
      <c r="H2409" s="27" t="s">
        <v>6729</v>
      </c>
      <c r="I2409" s="29">
        <v>0</v>
      </c>
      <c r="J2409" s="27" t="s">
        <v>6520</v>
      </c>
      <c r="K2409" s="27" t="s">
        <v>11357</v>
      </c>
      <c r="L2409" s="27" t="s">
        <v>2930</v>
      </c>
      <c r="M2409" s="30" t="s">
        <v>6531</v>
      </c>
      <c r="N2409" s="27" t="s">
        <v>6689</v>
      </c>
      <c r="O2409" s="23">
        <v>0</v>
      </c>
      <c r="P2409" s="23">
        <v>0</v>
      </c>
      <c r="Q2409" s="23">
        <v>0</v>
      </c>
      <c r="R2409" s="24">
        <v>0</v>
      </c>
      <c r="S2409" s="25">
        <v>0</v>
      </c>
      <c r="T2409" s="32"/>
      <c r="U2409" s="22" t="str">
        <f>IFERROR(VLOOKUP(B2409,[1]Planilha1!$A$1:$B$34,2,FALSE),"Liberado")</f>
        <v>Liberado</v>
      </c>
    </row>
    <row r="2410" spans="1:21" s="31" customFormat="1" ht="20.100000000000001" customHeight="1" x14ac:dyDescent="0.2">
      <c r="A2410" s="27" t="s">
        <v>110</v>
      </c>
      <c r="B2410" s="28" t="s">
        <v>242</v>
      </c>
      <c r="C2410" s="27" t="s">
        <v>689</v>
      </c>
      <c r="D2410" s="27" t="s">
        <v>1933</v>
      </c>
      <c r="E2410" s="27" t="s">
        <v>11130</v>
      </c>
      <c r="F2410" s="27" t="s">
        <v>5349</v>
      </c>
      <c r="G2410" s="27" t="s">
        <v>6892</v>
      </c>
      <c r="H2410" s="27" t="s">
        <v>6729</v>
      </c>
      <c r="I2410" s="29">
        <v>0</v>
      </c>
      <c r="J2410" s="27" t="s">
        <v>6520</v>
      </c>
      <c r="K2410" s="27" t="s">
        <v>11357</v>
      </c>
      <c r="L2410" s="27" t="s">
        <v>6731</v>
      </c>
      <c r="M2410" s="30" t="s">
        <v>6531</v>
      </c>
      <c r="N2410" s="27" t="s">
        <v>6732</v>
      </c>
      <c r="O2410" s="23">
        <v>0</v>
      </c>
      <c r="P2410" s="23">
        <v>0</v>
      </c>
      <c r="Q2410" s="23">
        <v>0</v>
      </c>
      <c r="R2410" s="24">
        <v>0</v>
      </c>
      <c r="S2410" s="25">
        <v>0</v>
      </c>
      <c r="T2410" s="32"/>
      <c r="U2410" s="22" t="str">
        <f>IFERROR(VLOOKUP(B2410,[1]Planilha1!$A$1:$B$34,2,FALSE),"Liberado")</f>
        <v>Liberado</v>
      </c>
    </row>
    <row r="2411" spans="1:21" s="31" customFormat="1" ht="20.100000000000001" customHeight="1" x14ac:dyDescent="0.2">
      <c r="A2411" s="27" t="s">
        <v>110</v>
      </c>
      <c r="B2411" s="28" t="s">
        <v>242</v>
      </c>
      <c r="C2411" s="27" t="s">
        <v>741</v>
      </c>
      <c r="D2411" s="27" t="s">
        <v>1982</v>
      </c>
      <c r="E2411" s="27" t="s">
        <v>7</v>
      </c>
      <c r="F2411" s="27" t="s">
        <v>6507</v>
      </c>
      <c r="G2411" s="27" t="s">
        <v>6977</v>
      </c>
      <c r="H2411" s="27" t="s">
        <v>6978</v>
      </c>
      <c r="I2411" s="29">
        <v>40000</v>
      </c>
      <c r="J2411" s="27" t="s">
        <v>6520</v>
      </c>
      <c r="K2411" s="27" t="s">
        <v>11685</v>
      </c>
      <c r="L2411" s="27" t="s">
        <v>11479</v>
      </c>
      <c r="M2411" s="30" t="s">
        <v>6531</v>
      </c>
      <c r="N2411" s="27" t="s">
        <v>6979</v>
      </c>
      <c r="O2411" s="23">
        <v>2352.5300000000002</v>
      </c>
      <c r="P2411" s="23">
        <v>0</v>
      </c>
      <c r="Q2411" s="23">
        <v>0</v>
      </c>
      <c r="R2411" s="24">
        <v>7352.53</v>
      </c>
      <c r="S2411" s="25">
        <v>0</v>
      </c>
      <c r="T2411" s="32"/>
      <c r="U2411" s="22" t="str">
        <f>IFERROR(VLOOKUP(B2411,[1]Planilha1!$A$1:$B$34,2,FALSE),"Liberado")</f>
        <v>Liberado</v>
      </c>
    </row>
    <row r="2412" spans="1:21" s="31" customFormat="1" ht="20.100000000000001" customHeight="1" x14ac:dyDescent="0.2">
      <c r="A2412" s="27" t="s">
        <v>110</v>
      </c>
      <c r="B2412" s="28" t="s">
        <v>242</v>
      </c>
      <c r="C2412" s="27" t="s">
        <v>1122</v>
      </c>
      <c r="D2412" s="27" t="s">
        <v>1991</v>
      </c>
      <c r="E2412" s="27" t="s">
        <v>7</v>
      </c>
      <c r="F2412" s="27" t="s">
        <v>6507</v>
      </c>
      <c r="G2412" s="27" t="s">
        <v>6994</v>
      </c>
      <c r="H2412" s="27" t="s">
        <v>6995</v>
      </c>
      <c r="I2412" s="29">
        <v>36000</v>
      </c>
      <c r="J2412" s="27" t="s">
        <v>6520</v>
      </c>
      <c r="K2412" s="27" t="s">
        <v>11706</v>
      </c>
      <c r="L2412" s="27" t="s">
        <v>6684</v>
      </c>
      <c r="M2412" s="30" t="s">
        <v>6531</v>
      </c>
      <c r="N2412" s="27" t="s">
        <v>6996</v>
      </c>
      <c r="O2412" s="23">
        <v>49789.06</v>
      </c>
      <c r="P2412" s="23">
        <v>0</v>
      </c>
      <c r="Q2412" s="23">
        <v>0</v>
      </c>
      <c r="R2412" s="24">
        <v>9000</v>
      </c>
      <c r="S2412" s="25">
        <v>0</v>
      </c>
      <c r="T2412" s="32"/>
      <c r="U2412" s="22" t="str">
        <f>IFERROR(VLOOKUP(B2412,[1]Planilha1!$A$1:$B$34,2,FALSE),"Liberado")</f>
        <v>Liberado</v>
      </c>
    </row>
    <row r="2413" spans="1:21" s="31" customFormat="1" ht="20.100000000000001" customHeight="1" x14ac:dyDescent="0.2">
      <c r="A2413" s="27" t="s">
        <v>110</v>
      </c>
      <c r="B2413" s="28" t="s">
        <v>242</v>
      </c>
      <c r="C2413" s="27" t="s">
        <v>318</v>
      </c>
      <c r="D2413" s="27" t="s">
        <v>1998</v>
      </c>
      <c r="E2413" s="27" t="s">
        <v>7</v>
      </c>
      <c r="F2413" s="27" t="s">
        <v>6507</v>
      </c>
      <c r="G2413" s="27" t="s">
        <v>11717</v>
      </c>
      <c r="H2413" s="27" t="s">
        <v>6569</v>
      </c>
      <c r="I2413" s="29">
        <v>89649.91</v>
      </c>
      <c r="J2413" s="27" t="s">
        <v>6520</v>
      </c>
      <c r="K2413" s="27" t="s">
        <v>11718</v>
      </c>
      <c r="L2413" s="27" t="s">
        <v>7104</v>
      </c>
      <c r="M2413" s="30" t="s">
        <v>6531</v>
      </c>
      <c r="N2413" s="27" t="s">
        <v>7003</v>
      </c>
      <c r="O2413" s="23">
        <v>146.18</v>
      </c>
      <c r="P2413" s="23">
        <v>0</v>
      </c>
      <c r="Q2413" s="23">
        <v>0</v>
      </c>
      <c r="R2413" s="24">
        <v>12000.06</v>
      </c>
      <c r="S2413" s="25">
        <v>0</v>
      </c>
      <c r="T2413" s="32"/>
      <c r="U2413" s="22" t="str">
        <f>IFERROR(VLOOKUP(B2413,[1]Planilha1!$A$1:$B$34,2,FALSE),"Liberado")</f>
        <v>Liberado</v>
      </c>
    </row>
    <row r="2414" spans="1:21" s="31" customFormat="1" ht="20.100000000000001" customHeight="1" x14ac:dyDescent="0.2">
      <c r="A2414" s="27" t="s">
        <v>110</v>
      </c>
      <c r="B2414" s="28" t="s">
        <v>242</v>
      </c>
      <c r="C2414" s="27" t="s">
        <v>519</v>
      </c>
      <c r="D2414" s="27" t="s">
        <v>2021</v>
      </c>
      <c r="E2414" s="27" t="s">
        <v>7</v>
      </c>
      <c r="F2414" s="27" t="s">
        <v>6507</v>
      </c>
      <c r="G2414" s="27" t="s">
        <v>7044</v>
      </c>
      <c r="H2414" s="27" t="s">
        <v>6609</v>
      </c>
      <c r="I2414" s="29">
        <v>35000</v>
      </c>
      <c r="J2414" s="27" t="s">
        <v>6520</v>
      </c>
      <c r="K2414" s="27" t="s">
        <v>11754</v>
      </c>
      <c r="L2414" s="27" t="s">
        <v>6680</v>
      </c>
      <c r="M2414" s="30" t="s">
        <v>6531</v>
      </c>
      <c r="N2414" s="27" t="s">
        <v>6665</v>
      </c>
      <c r="O2414" s="23">
        <v>54877.9</v>
      </c>
      <c r="P2414" s="23">
        <v>0</v>
      </c>
      <c r="Q2414" s="23">
        <v>0</v>
      </c>
      <c r="R2414" s="24">
        <v>9000</v>
      </c>
      <c r="S2414" s="25">
        <v>0</v>
      </c>
      <c r="T2414" s="32"/>
      <c r="U2414" s="22" t="str">
        <f>IFERROR(VLOOKUP(B2414,[1]Planilha1!$A$1:$B$34,2,FALSE),"Liberado")</f>
        <v>Liberado</v>
      </c>
    </row>
    <row r="2415" spans="1:21" s="31" customFormat="1" ht="20.100000000000001" customHeight="1" x14ac:dyDescent="0.2">
      <c r="A2415" s="27" t="s">
        <v>110</v>
      </c>
      <c r="B2415" s="28" t="s">
        <v>242</v>
      </c>
      <c r="C2415" s="27" t="s">
        <v>320</v>
      </c>
      <c r="D2415" s="27" t="s">
        <v>2033</v>
      </c>
      <c r="E2415" s="27" t="s">
        <v>7</v>
      </c>
      <c r="F2415" s="27" t="s">
        <v>6507</v>
      </c>
      <c r="G2415" s="27" t="s">
        <v>7064</v>
      </c>
      <c r="H2415" s="27" t="s">
        <v>6569</v>
      </c>
      <c r="I2415" s="29">
        <v>400000</v>
      </c>
      <c r="J2415" s="27" t="s">
        <v>6520</v>
      </c>
      <c r="K2415" s="27" t="s">
        <v>7854</v>
      </c>
      <c r="L2415" s="27" t="s">
        <v>7051</v>
      </c>
      <c r="M2415" s="30" t="s">
        <v>6531</v>
      </c>
      <c r="N2415" s="27" t="s">
        <v>7029</v>
      </c>
      <c r="O2415" s="23">
        <v>34706.730000000003</v>
      </c>
      <c r="P2415" s="23">
        <v>0</v>
      </c>
      <c r="Q2415" s="23">
        <v>0</v>
      </c>
      <c r="R2415" s="24">
        <v>26183.06</v>
      </c>
      <c r="S2415" s="25">
        <v>0</v>
      </c>
      <c r="T2415" s="32"/>
      <c r="U2415" s="22" t="str">
        <f>IFERROR(VLOOKUP(B2415,[1]Planilha1!$A$1:$B$34,2,FALSE),"Liberado")</f>
        <v>Liberado</v>
      </c>
    </row>
    <row r="2416" spans="1:21" s="31" customFormat="1" ht="20.100000000000001" customHeight="1" x14ac:dyDescent="0.2">
      <c r="A2416" s="27" t="s">
        <v>110</v>
      </c>
      <c r="B2416" s="28" t="s">
        <v>242</v>
      </c>
      <c r="C2416" s="27" t="s">
        <v>671</v>
      </c>
      <c r="D2416" s="27" t="s">
        <v>2041</v>
      </c>
      <c r="E2416" s="27" t="s">
        <v>7</v>
      </c>
      <c r="F2416" s="27" t="s">
        <v>6507</v>
      </c>
      <c r="G2416" s="27" t="s">
        <v>7084</v>
      </c>
      <c r="H2416" s="27" t="s">
        <v>6643</v>
      </c>
      <c r="I2416" s="29">
        <v>35000</v>
      </c>
      <c r="J2416" s="27" t="s">
        <v>6520</v>
      </c>
      <c r="K2416" s="27" t="s">
        <v>11354</v>
      </c>
      <c r="L2416" s="27" t="s">
        <v>11479</v>
      </c>
      <c r="M2416" s="30" t="s">
        <v>6531</v>
      </c>
      <c r="N2416" s="27" t="s">
        <v>6847</v>
      </c>
      <c r="O2416" s="23">
        <v>343.43</v>
      </c>
      <c r="P2416" s="23">
        <v>0</v>
      </c>
      <c r="Q2416" s="23">
        <v>0</v>
      </c>
      <c r="R2416" s="24">
        <v>332.79</v>
      </c>
      <c r="S2416" s="25">
        <v>0</v>
      </c>
      <c r="T2416" s="32"/>
      <c r="U2416" s="22" t="str">
        <f>IFERROR(VLOOKUP(B2416,[1]Planilha1!$A$1:$B$34,2,FALSE),"Liberado")</f>
        <v>Liberado</v>
      </c>
    </row>
    <row r="2417" spans="1:53" s="31" customFormat="1" ht="20.100000000000001" customHeight="1" x14ac:dyDescent="0.2">
      <c r="A2417" s="27" t="s">
        <v>110</v>
      </c>
      <c r="B2417" s="28" t="s">
        <v>242</v>
      </c>
      <c r="C2417" s="27" t="s">
        <v>519</v>
      </c>
      <c r="D2417" s="27" t="s">
        <v>2047</v>
      </c>
      <c r="E2417" s="27" t="s">
        <v>7</v>
      </c>
      <c r="F2417" s="27" t="s">
        <v>6507</v>
      </c>
      <c r="G2417" s="27" t="s">
        <v>7093</v>
      </c>
      <c r="H2417" s="27" t="s">
        <v>6609</v>
      </c>
      <c r="I2417" s="29">
        <v>500000</v>
      </c>
      <c r="J2417" s="27" t="s">
        <v>6520</v>
      </c>
      <c r="K2417" s="27" t="s">
        <v>11789</v>
      </c>
      <c r="L2417" s="27" t="s">
        <v>7051</v>
      </c>
      <c r="M2417" s="30" t="s">
        <v>6531</v>
      </c>
      <c r="N2417" s="27" t="s">
        <v>7094</v>
      </c>
      <c r="O2417" s="23">
        <v>112936.5</v>
      </c>
      <c r="P2417" s="23">
        <v>0</v>
      </c>
      <c r="Q2417" s="23">
        <v>0</v>
      </c>
      <c r="R2417" s="24">
        <v>26578</v>
      </c>
      <c r="S2417" s="25">
        <v>0</v>
      </c>
      <c r="T2417" s="32"/>
      <c r="U2417" s="22" t="str">
        <f>IFERROR(VLOOKUP(B2417,[1]Planilha1!$A$1:$B$34,2,FALSE),"Liberado")</f>
        <v>Liberado</v>
      </c>
    </row>
    <row r="2418" spans="1:53" s="31" customFormat="1" ht="20.100000000000001" customHeight="1" x14ac:dyDescent="0.2">
      <c r="A2418" s="27" t="s">
        <v>110</v>
      </c>
      <c r="B2418" s="28" t="s">
        <v>242</v>
      </c>
      <c r="C2418" s="27" t="s">
        <v>738</v>
      </c>
      <c r="D2418" s="27" t="s">
        <v>2053</v>
      </c>
      <c r="E2418" s="27" t="s">
        <v>7</v>
      </c>
      <c r="F2418" s="27" t="s">
        <v>6507</v>
      </c>
      <c r="G2418" s="27" t="s">
        <v>7105</v>
      </c>
      <c r="H2418" s="27" t="s">
        <v>7106</v>
      </c>
      <c r="I2418" s="29">
        <v>35000</v>
      </c>
      <c r="J2418" s="27" t="s">
        <v>6520</v>
      </c>
      <c r="K2418" s="27" t="s">
        <v>11799</v>
      </c>
      <c r="L2418" s="27" t="s">
        <v>6684</v>
      </c>
      <c r="M2418" s="30" t="s">
        <v>6531</v>
      </c>
      <c r="N2418" s="27" t="s">
        <v>6665</v>
      </c>
      <c r="O2418" s="23">
        <v>52695.26</v>
      </c>
      <c r="P2418" s="23">
        <v>0</v>
      </c>
      <c r="Q2418" s="23">
        <v>0</v>
      </c>
      <c r="R2418" s="24">
        <v>52695.26</v>
      </c>
      <c r="S2418" s="25">
        <v>0</v>
      </c>
      <c r="T2418" s="32"/>
      <c r="U2418" s="22" t="str">
        <f>IFERROR(VLOOKUP(B2418,[1]Planilha1!$A$1:$B$34,2,FALSE),"Liberado")</f>
        <v>Liberado</v>
      </c>
    </row>
    <row r="2419" spans="1:53" s="31" customFormat="1" ht="20.100000000000001" customHeight="1" x14ac:dyDescent="0.2">
      <c r="A2419" s="27" t="s">
        <v>110</v>
      </c>
      <c r="B2419" s="28" t="s">
        <v>242</v>
      </c>
      <c r="C2419" s="27" t="s">
        <v>519</v>
      </c>
      <c r="D2419" s="27" t="s">
        <v>2021</v>
      </c>
      <c r="E2419" s="27" t="s">
        <v>7</v>
      </c>
      <c r="F2419" s="27" t="s">
        <v>6507</v>
      </c>
      <c r="G2419" s="27" t="s">
        <v>7134</v>
      </c>
      <c r="H2419" s="27" t="s">
        <v>6609</v>
      </c>
      <c r="I2419" s="29">
        <v>35000</v>
      </c>
      <c r="J2419" s="27" t="s">
        <v>6520</v>
      </c>
      <c r="K2419" s="27" t="s">
        <v>11827</v>
      </c>
      <c r="L2419" s="27" t="s">
        <v>7144</v>
      </c>
      <c r="M2419" s="30" t="s">
        <v>6531</v>
      </c>
      <c r="N2419" s="27" t="s">
        <v>6621</v>
      </c>
      <c r="O2419" s="23">
        <v>8183.06</v>
      </c>
      <c r="P2419" s="23">
        <v>0</v>
      </c>
      <c r="Q2419" s="23">
        <v>0</v>
      </c>
      <c r="R2419" s="24">
        <v>8183.06</v>
      </c>
      <c r="S2419" s="25">
        <v>0</v>
      </c>
      <c r="T2419" s="32"/>
      <c r="U2419" s="22" t="str">
        <f>IFERROR(VLOOKUP(B2419,[1]Planilha1!$A$1:$B$34,2,FALSE),"Liberado")</f>
        <v>Liberado</v>
      </c>
    </row>
    <row r="2420" spans="1:53" s="31" customFormat="1" ht="20.100000000000001" customHeight="1" x14ac:dyDescent="0.2">
      <c r="A2420" s="40" t="s">
        <v>225</v>
      </c>
      <c r="B2420" s="41" t="s">
        <v>242</v>
      </c>
      <c r="C2420" s="14">
        <v>1</v>
      </c>
      <c r="D2420" s="40" t="s">
        <v>2221</v>
      </c>
      <c r="E2420" s="42" t="s">
        <v>2220</v>
      </c>
      <c r="F2420" s="43" t="s">
        <v>7389</v>
      </c>
      <c r="G2420" s="36" t="s">
        <v>7533</v>
      </c>
      <c r="H2420" s="40" t="s">
        <v>2221</v>
      </c>
      <c r="I2420" s="44">
        <v>16663.09</v>
      </c>
      <c r="J2420" s="40" t="s">
        <v>7400</v>
      </c>
      <c r="K2420" s="40" t="s">
        <v>7401</v>
      </c>
      <c r="L2420" s="40" t="s">
        <v>7534</v>
      </c>
      <c r="M2420" s="42" t="s">
        <v>40</v>
      </c>
      <c r="N2420" s="40" t="s">
        <v>7403</v>
      </c>
      <c r="O2420" s="23">
        <v>0</v>
      </c>
      <c r="P2420" s="23">
        <v>0</v>
      </c>
      <c r="Q2420" s="23">
        <v>16663.09</v>
      </c>
      <c r="R2420" s="24">
        <v>0</v>
      </c>
      <c r="S2420" s="25">
        <v>0</v>
      </c>
      <c r="T2420" s="32"/>
      <c r="U2420" s="22" t="str">
        <f>IFERROR(VLOOKUP(B2420,[1]Planilha1!$A$1:$B$34,2,FALSE),"Liberado")</f>
        <v>Liberado</v>
      </c>
      <c r="V2420" s="45"/>
      <c r="W2420" s="45"/>
      <c r="X2420" s="45"/>
      <c r="Y2420" s="45"/>
      <c r="Z2420" s="45"/>
      <c r="AA2420" s="45"/>
      <c r="AB2420" s="45"/>
      <c r="AC2420" s="45"/>
      <c r="AD2420" s="45"/>
      <c r="AE2420" s="45"/>
      <c r="AF2420" s="45"/>
      <c r="AG2420" s="45"/>
      <c r="AH2420" s="45"/>
      <c r="AI2420" s="45"/>
      <c r="AJ2420" s="45"/>
      <c r="AK2420" s="45"/>
      <c r="AL2420" s="45"/>
      <c r="AM2420" s="45"/>
      <c r="AN2420" s="45"/>
      <c r="AO2420" s="45"/>
      <c r="AP2420" s="45"/>
      <c r="AQ2420" s="45"/>
      <c r="AR2420" s="45"/>
      <c r="AS2420" s="45"/>
      <c r="AT2420" s="45"/>
      <c r="AU2420" s="45"/>
      <c r="AV2420" s="45"/>
      <c r="AW2420" s="45"/>
      <c r="AX2420" s="45"/>
      <c r="AY2420" s="45"/>
      <c r="AZ2420" s="45"/>
      <c r="BA2420" s="45"/>
    </row>
    <row r="2421" spans="1:53" s="31" customFormat="1" ht="20.100000000000001" customHeight="1" x14ac:dyDescent="0.2">
      <c r="A2421" s="40" t="s">
        <v>225</v>
      </c>
      <c r="B2421" s="41" t="s">
        <v>242</v>
      </c>
      <c r="C2421" s="14">
        <v>1</v>
      </c>
      <c r="D2421" s="40" t="s">
        <v>2235</v>
      </c>
      <c r="E2421" s="42" t="s">
        <v>2220</v>
      </c>
      <c r="F2421" s="43" t="s">
        <v>7389</v>
      </c>
      <c r="G2421" s="36" t="s">
        <v>7535</v>
      </c>
      <c r="H2421" s="40" t="s">
        <v>2235</v>
      </c>
      <c r="I2421" s="44">
        <v>360.28</v>
      </c>
      <c r="J2421" s="40" t="s">
        <v>7400</v>
      </c>
      <c r="K2421" s="40" t="s">
        <v>7536</v>
      </c>
      <c r="L2421" s="40" t="s">
        <v>7474</v>
      </c>
      <c r="M2421" s="42" t="s">
        <v>40</v>
      </c>
      <c r="N2421" s="40" t="s">
        <v>7403</v>
      </c>
      <c r="O2421" s="23">
        <v>0</v>
      </c>
      <c r="P2421" s="23">
        <v>0</v>
      </c>
      <c r="Q2421" s="23">
        <v>360.28</v>
      </c>
      <c r="R2421" s="24">
        <v>0</v>
      </c>
      <c r="S2421" s="25">
        <v>0</v>
      </c>
      <c r="T2421" s="32"/>
      <c r="U2421" s="22" t="str">
        <f>IFERROR(VLOOKUP(B2421,[1]Planilha1!$A$1:$B$34,2,FALSE),"Liberado")</f>
        <v>Liberado</v>
      </c>
      <c r="V2421" s="45"/>
      <c r="W2421" s="45"/>
      <c r="X2421" s="45"/>
      <c r="Y2421" s="45"/>
      <c r="Z2421" s="45"/>
      <c r="AA2421" s="45"/>
      <c r="AB2421" s="45"/>
      <c r="AC2421" s="45"/>
      <c r="AD2421" s="45"/>
      <c r="AE2421" s="45"/>
      <c r="AF2421" s="45"/>
      <c r="AG2421" s="45"/>
      <c r="AH2421" s="45"/>
      <c r="AI2421" s="45"/>
      <c r="AJ2421" s="45"/>
      <c r="AK2421" s="45"/>
      <c r="AL2421" s="45"/>
      <c r="AM2421" s="45"/>
      <c r="AN2421" s="45"/>
      <c r="AO2421" s="45"/>
      <c r="AP2421" s="45"/>
      <c r="AQ2421" s="45"/>
      <c r="AR2421" s="45"/>
      <c r="AS2421" s="45"/>
      <c r="AT2421" s="45"/>
      <c r="AU2421" s="45"/>
      <c r="AV2421" s="45"/>
      <c r="AW2421" s="45"/>
      <c r="AX2421" s="45"/>
      <c r="AY2421" s="45"/>
      <c r="AZ2421" s="45"/>
      <c r="BA2421" s="45"/>
    </row>
    <row r="2422" spans="1:53" s="31" customFormat="1" ht="20.100000000000001" customHeight="1" x14ac:dyDescent="0.2">
      <c r="A2422" s="40" t="s">
        <v>225</v>
      </c>
      <c r="B2422" s="41" t="s">
        <v>242</v>
      </c>
      <c r="C2422" s="14">
        <v>1</v>
      </c>
      <c r="D2422" s="40" t="s">
        <v>2236</v>
      </c>
      <c r="E2422" s="42" t="s">
        <v>2220</v>
      </c>
      <c r="F2422" s="43" t="s">
        <v>7389</v>
      </c>
      <c r="G2422" s="36" t="s">
        <v>7537</v>
      </c>
      <c r="H2422" s="40" t="s">
        <v>2236</v>
      </c>
      <c r="I2422" s="44">
        <v>18757.03</v>
      </c>
      <c r="J2422" s="40" t="s">
        <v>7400</v>
      </c>
      <c r="K2422" s="40" t="s">
        <v>7512</v>
      </c>
      <c r="L2422" s="40" t="s">
        <v>7393</v>
      </c>
      <c r="M2422" s="42" t="s">
        <v>40</v>
      </c>
      <c r="N2422" s="40" t="s">
        <v>7403</v>
      </c>
      <c r="O2422" s="23">
        <v>0</v>
      </c>
      <c r="P2422" s="23">
        <v>0</v>
      </c>
      <c r="Q2422" s="23">
        <v>18757.03</v>
      </c>
      <c r="R2422" s="24">
        <v>0</v>
      </c>
      <c r="S2422" s="25">
        <v>0</v>
      </c>
      <c r="T2422" s="32"/>
      <c r="U2422" s="22" t="str">
        <f>IFERROR(VLOOKUP(B2422,[1]Planilha1!$A$1:$B$34,2,FALSE),"Liberado")</f>
        <v>Liberado</v>
      </c>
      <c r="V2422" s="45"/>
      <c r="W2422" s="45"/>
      <c r="X2422" s="45"/>
      <c r="Y2422" s="45"/>
      <c r="Z2422" s="45"/>
      <c r="AA2422" s="45"/>
      <c r="AB2422" s="45"/>
      <c r="AC2422" s="45"/>
      <c r="AD2422" s="45"/>
      <c r="AE2422" s="45"/>
      <c r="AF2422" s="45"/>
      <c r="AG2422" s="45"/>
      <c r="AH2422" s="45"/>
      <c r="AI2422" s="45"/>
      <c r="AJ2422" s="45"/>
      <c r="AK2422" s="45"/>
      <c r="AL2422" s="45"/>
      <c r="AM2422" s="45"/>
      <c r="AN2422" s="45"/>
      <c r="AO2422" s="45"/>
      <c r="AP2422" s="45"/>
      <c r="AQ2422" s="45"/>
      <c r="AR2422" s="45"/>
      <c r="AS2422" s="45"/>
      <c r="AT2422" s="45"/>
      <c r="AU2422" s="45"/>
      <c r="AV2422" s="45"/>
      <c r="AW2422" s="45"/>
      <c r="AX2422" s="45"/>
      <c r="AY2422" s="45"/>
      <c r="AZ2422" s="45"/>
      <c r="BA2422" s="45"/>
    </row>
    <row r="2423" spans="1:53" s="31" customFormat="1" ht="20.100000000000001" customHeight="1" x14ac:dyDescent="0.2">
      <c r="A2423" s="40" t="s">
        <v>225</v>
      </c>
      <c r="B2423" s="41" t="s">
        <v>242</v>
      </c>
      <c r="C2423" s="14">
        <v>1</v>
      </c>
      <c r="D2423" s="40" t="s">
        <v>2237</v>
      </c>
      <c r="E2423" s="42" t="s">
        <v>2220</v>
      </c>
      <c r="F2423" s="43" t="s">
        <v>7389</v>
      </c>
      <c r="G2423" s="36" t="s">
        <v>7524</v>
      </c>
      <c r="H2423" s="40" t="s">
        <v>2237</v>
      </c>
      <c r="I2423" s="44">
        <v>32370.67</v>
      </c>
      <c r="J2423" s="40" t="s">
        <v>7400</v>
      </c>
      <c r="K2423" s="40" t="s">
        <v>7512</v>
      </c>
      <c r="L2423" s="40" t="s">
        <v>7393</v>
      </c>
      <c r="M2423" s="42" t="s">
        <v>40</v>
      </c>
      <c r="N2423" s="40" t="s">
        <v>7403</v>
      </c>
      <c r="O2423" s="23">
        <v>0</v>
      </c>
      <c r="P2423" s="23">
        <v>0</v>
      </c>
      <c r="Q2423" s="23">
        <v>32370.67</v>
      </c>
      <c r="R2423" s="24">
        <v>0</v>
      </c>
      <c r="S2423" s="25">
        <v>0</v>
      </c>
      <c r="T2423" s="32"/>
      <c r="U2423" s="22" t="str">
        <f>IFERROR(VLOOKUP(B2423,[1]Planilha1!$A$1:$B$34,2,FALSE),"Liberado")</f>
        <v>Liberado</v>
      </c>
      <c r="V2423" s="45"/>
      <c r="W2423" s="45"/>
      <c r="X2423" s="45"/>
      <c r="Y2423" s="45"/>
      <c r="Z2423" s="45"/>
      <c r="AA2423" s="45"/>
      <c r="AB2423" s="45"/>
      <c r="AC2423" s="45"/>
      <c r="AD2423" s="45"/>
      <c r="AE2423" s="45"/>
      <c r="AF2423" s="45"/>
      <c r="AG2423" s="45"/>
      <c r="AH2423" s="45"/>
      <c r="AI2423" s="45"/>
      <c r="AJ2423" s="45"/>
      <c r="AK2423" s="45"/>
      <c r="AL2423" s="45"/>
      <c r="AM2423" s="45"/>
      <c r="AN2423" s="45"/>
      <c r="AO2423" s="45"/>
      <c r="AP2423" s="45"/>
      <c r="AQ2423" s="45"/>
      <c r="AR2423" s="45"/>
      <c r="AS2423" s="45"/>
      <c r="AT2423" s="45"/>
      <c r="AU2423" s="45"/>
      <c r="AV2423" s="45"/>
      <c r="AW2423" s="45"/>
      <c r="AX2423" s="45"/>
      <c r="AY2423" s="45"/>
      <c r="AZ2423" s="45"/>
      <c r="BA2423" s="45"/>
    </row>
    <row r="2424" spans="1:53" s="31" customFormat="1" ht="20.100000000000001" customHeight="1" x14ac:dyDescent="0.2">
      <c r="A2424" s="12" t="s">
        <v>102</v>
      </c>
      <c r="B2424" s="18" t="s">
        <v>290</v>
      </c>
      <c r="C2424" s="12" t="s">
        <v>331</v>
      </c>
      <c r="D2424" s="12" t="s">
        <v>8040</v>
      </c>
      <c r="E2424" s="19" t="s">
        <v>5</v>
      </c>
      <c r="F2424" s="19" t="s">
        <v>2273</v>
      </c>
      <c r="G2424" s="19" t="s">
        <v>8041</v>
      </c>
      <c r="H2424" s="12" t="s">
        <v>8042</v>
      </c>
      <c r="I2424" s="20">
        <v>4850.3999999999996</v>
      </c>
      <c r="J2424" s="12" t="s">
        <v>2264</v>
      </c>
      <c r="K2424" s="12" t="s">
        <v>2512</v>
      </c>
      <c r="L2424" s="12" t="s">
        <v>2249</v>
      </c>
      <c r="M2424" s="12"/>
      <c r="N2424" s="12" t="s">
        <v>2768</v>
      </c>
      <c r="O2424" s="20">
        <v>0</v>
      </c>
      <c r="P2424" s="20">
        <v>15000</v>
      </c>
      <c r="Q2424" s="20">
        <v>0</v>
      </c>
      <c r="R2424" s="20">
        <v>0</v>
      </c>
      <c r="S2424" s="20">
        <v>160</v>
      </c>
      <c r="T2424" s="21"/>
      <c r="U2424" s="22" t="str">
        <f>IFERROR(VLOOKUP(B2424,[1]Planilha1!$A$1:$B$34,2,FALSE),"Liberado")</f>
        <v>Liberado</v>
      </c>
      <c r="V2424" s="21"/>
      <c r="W2424" s="21"/>
      <c r="X2424" s="21"/>
      <c r="Y2424" s="21"/>
      <c r="Z2424" s="21"/>
      <c r="AA2424" s="21"/>
      <c r="AB2424" s="21"/>
      <c r="AC2424" s="21"/>
      <c r="AD2424" s="21"/>
      <c r="AE2424" s="21"/>
      <c r="AF2424" s="21"/>
      <c r="AG2424" s="21"/>
      <c r="AH2424" s="21"/>
      <c r="AI2424" s="21"/>
      <c r="AJ2424" s="21"/>
      <c r="AK2424" s="21"/>
      <c r="AL2424" s="21"/>
      <c r="AM2424" s="21"/>
      <c r="AN2424" s="21"/>
      <c r="AO2424" s="21"/>
      <c r="AP2424" s="21"/>
      <c r="AQ2424" s="21"/>
      <c r="AR2424" s="21"/>
      <c r="AS2424" s="21"/>
      <c r="AT2424" s="21"/>
      <c r="AU2424" s="21"/>
      <c r="AV2424" s="21"/>
      <c r="AW2424" s="21"/>
      <c r="AX2424" s="21"/>
      <c r="AY2424" s="21"/>
      <c r="AZ2424" s="21"/>
      <c r="BA2424" s="21"/>
    </row>
    <row r="2425" spans="1:53" s="31" customFormat="1" ht="20.100000000000001" customHeight="1" x14ac:dyDescent="0.2">
      <c r="A2425" s="12" t="s">
        <v>102</v>
      </c>
      <c r="B2425" s="18" t="s">
        <v>290</v>
      </c>
      <c r="C2425" s="12" t="s">
        <v>556</v>
      </c>
      <c r="D2425" s="12" t="s">
        <v>569</v>
      </c>
      <c r="E2425" s="19" t="s">
        <v>5</v>
      </c>
      <c r="F2425" s="19" t="s">
        <v>2244</v>
      </c>
      <c r="G2425" s="19" t="s">
        <v>3138</v>
      </c>
      <c r="H2425" s="12" t="s">
        <v>2314</v>
      </c>
      <c r="I2425" s="20">
        <v>50000</v>
      </c>
      <c r="J2425" s="12" t="s">
        <v>2247</v>
      </c>
      <c r="K2425" s="12" t="s">
        <v>3139</v>
      </c>
      <c r="L2425" s="12" t="s">
        <v>8027</v>
      </c>
      <c r="M2425" s="12" t="s">
        <v>8330</v>
      </c>
      <c r="N2425" s="12" t="s">
        <v>2323</v>
      </c>
      <c r="O2425" s="20">
        <v>0</v>
      </c>
      <c r="P2425" s="20">
        <v>15000</v>
      </c>
      <c r="Q2425" s="20">
        <v>0</v>
      </c>
      <c r="R2425" s="20">
        <v>0</v>
      </c>
      <c r="S2425" s="20">
        <v>560</v>
      </c>
      <c r="T2425" s="21"/>
      <c r="U2425" s="22" t="str">
        <f>IFERROR(VLOOKUP(B2425,[1]Planilha1!$A$1:$B$34,2,FALSE),"Liberado")</f>
        <v>Liberado</v>
      </c>
      <c r="V2425" s="21"/>
      <c r="W2425" s="21"/>
      <c r="X2425" s="21"/>
      <c r="Y2425" s="21"/>
      <c r="Z2425" s="21"/>
      <c r="AA2425" s="21"/>
      <c r="AB2425" s="21"/>
      <c r="AC2425" s="21"/>
      <c r="AD2425" s="21"/>
      <c r="AE2425" s="21"/>
      <c r="AF2425" s="21"/>
      <c r="AG2425" s="21"/>
      <c r="AH2425" s="21"/>
      <c r="AI2425" s="21"/>
      <c r="AJ2425" s="21"/>
      <c r="AK2425" s="21"/>
      <c r="AL2425" s="21"/>
      <c r="AM2425" s="21"/>
      <c r="AN2425" s="21"/>
      <c r="AO2425" s="21"/>
      <c r="AP2425" s="21"/>
      <c r="AQ2425" s="21"/>
      <c r="AR2425" s="21"/>
      <c r="AS2425" s="21"/>
      <c r="AT2425" s="21"/>
      <c r="AU2425" s="21"/>
      <c r="AV2425" s="21"/>
      <c r="AW2425" s="21"/>
      <c r="AX2425" s="21"/>
      <c r="AY2425" s="21"/>
      <c r="AZ2425" s="21"/>
      <c r="BA2425" s="21"/>
    </row>
    <row r="2426" spans="1:53" s="31" customFormat="1" ht="20.100000000000001" customHeight="1" x14ac:dyDescent="0.2">
      <c r="A2426" s="12" t="s">
        <v>102</v>
      </c>
      <c r="B2426" s="18" t="s">
        <v>290</v>
      </c>
      <c r="C2426" s="12" t="s">
        <v>649</v>
      </c>
      <c r="D2426" s="12" t="s">
        <v>9967</v>
      </c>
      <c r="E2426" s="19" t="s">
        <v>5</v>
      </c>
      <c r="F2426" s="19" t="s">
        <v>2273</v>
      </c>
      <c r="G2426" s="19" t="s">
        <v>9968</v>
      </c>
      <c r="H2426" s="12" t="s">
        <v>5318</v>
      </c>
      <c r="I2426" s="20">
        <v>10000</v>
      </c>
      <c r="J2426" s="12" t="s">
        <v>2264</v>
      </c>
      <c r="K2426" s="12" t="s">
        <v>9969</v>
      </c>
      <c r="L2426" s="12" t="s">
        <v>8533</v>
      </c>
      <c r="M2426" s="12"/>
      <c r="N2426" s="12" t="s">
        <v>2438</v>
      </c>
      <c r="O2426" s="23">
        <v>0</v>
      </c>
      <c r="P2426" s="23">
        <v>6000</v>
      </c>
      <c r="Q2426" s="23">
        <v>0</v>
      </c>
      <c r="R2426" s="24">
        <v>0</v>
      </c>
      <c r="S2426" s="25">
        <v>64</v>
      </c>
      <c r="T2426" s="21"/>
      <c r="U2426" s="22" t="str">
        <f>IFERROR(VLOOKUP(B2426,[1]Planilha1!$A$1:$B$34,2,FALSE),"Liberado")</f>
        <v>Liberado</v>
      </c>
      <c r="V2426" s="21"/>
      <c r="W2426" s="21"/>
      <c r="X2426" s="21"/>
      <c r="Y2426" s="21"/>
      <c r="Z2426" s="21"/>
      <c r="AA2426" s="21"/>
      <c r="AB2426" s="21"/>
      <c r="AC2426" s="21"/>
      <c r="AD2426" s="21"/>
      <c r="AE2426" s="21"/>
      <c r="AF2426" s="21"/>
      <c r="AG2426" s="21"/>
      <c r="AH2426" s="21"/>
      <c r="AI2426" s="21"/>
      <c r="AJ2426" s="21"/>
      <c r="AK2426" s="21"/>
      <c r="AL2426" s="21"/>
      <c r="AM2426" s="21"/>
      <c r="AN2426" s="21"/>
      <c r="AO2426" s="21"/>
      <c r="AP2426" s="21"/>
      <c r="AQ2426" s="21"/>
      <c r="AR2426" s="21"/>
      <c r="AS2426" s="21"/>
      <c r="AT2426" s="21"/>
      <c r="AU2426" s="21"/>
      <c r="AV2426" s="21"/>
      <c r="AW2426" s="21"/>
      <c r="AX2426" s="21"/>
      <c r="AY2426" s="21"/>
      <c r="AZ2426" s="21"/>
      <c r="BA2426" s="21"/>
    </row>
    <row r="2427" spans="1:53" s="31" customFormat="1" ht="20.100000000000001" customHeight="1" x14ac:dyDescent="0.2">
      <c r="A2427" s="12" t="s">
        <v>102</v>
      </c>
      <c r="B2427" s="18" t="s">
        <v>290</v>
      </c>
      <c r="C2427" s="12" t="s">
        <v>331</v>
      </c>
      <c r="D2427" s="12" t="s">
        <v>10320</v>
      </c>
      <c r="E2427" s="19" t="s">
        <v>5</v>
      </c>
      <c r="F2427" s="19" t="s">
        <v>2324</v>
      </c>
      <c r="G2427" s="19" t="s">
        <v>10321</v>
      </c>
      <c r="H2427" s="12" t="s">
        <v>10322</v>
      </c>
      <c r="I2427" s="20">
        <v>80000</v>
      </c>
      <c r="J2427" s="12" t="s">
        <v>2264</v>
      </c>
      <c r="K2427" s="12" t="s">
        <v>2512</v>
      </c>
      <c r="L2427" s="12" t="s">
        <v>2266</v>
      </c>
      <c r="M2427" s="12"/>
      <c r="N2427" s="12" t="s">
        <v>2768</v>
      </c>
      <c r="O2427" s="23">
        <v>0</v>
      </c>
      <c r="P2427" s="23">
        <v>15000</v>
      </c>
      <c r="Q2427" s="23">
        <v>0</v>
      </c>
      <c r="R2427" s="24">
        <v>0</v>
      </c>
      <c r="S2427" s="25">
        <v>240</v>
      </c>
      <c r="T2427" s="21"/>
      <c r="U2427" s="22" t="str">
        <f>IFERROR(VLOOKUP(B2427,[1]Planilha1!$A$1:$B$34,2,FALSE),"Liberado")</f>
        <v>Liberado</v>
      </c>
      <c r="V2427" s="21"/>
      <c r="W2427" s="21"/>
      <c r="X2427" s="21"/>
      <c r="Y2427" s="21"/>
      <c r="Z2427" s="21"/>
      <c r="AA2427" s="21"/>
      <c r="AB2427" s="21"/>
      <c r="AC2427" s="21"/>
      <c r="AD2427" s="21"/>
      <c r="AE2427" s="21"/>
      <c r="AF2427" s="21"/>
      <c r="AG2427" s="21"/>
      <c r="AH2427" s="21"/>
      <c r="AI2427" s="21"/>
      <c r="AJ2427" s="21"/>
      <c r="AK2427" s="21"/>
      <c r="AL2427" s="21"/>
      <c r="AM2427" s="21"/>
      <c r="AN2427" s="21"/>
      <c r="AO2427" s="21"/>
      <c r="AP2427" s="21"/>
      <c r="AQ2427" s="21"/>
      <c r="AR2427" s="21"/>
      <c r="AS2427" s="21"/>
      <c r="AT2427" s="21"/>
      <c r="AU2427" s="21"/>
      <c r="AV2427" s="21"/>
      <c r="AW2427" s="21"/>
      <c r="AX2427" s="21"/>
      <c r="AY2427" s="21"/>
      <c r="AZ2427" s="21"/>
      <c r="BA2427" s="21"/>
    </row>
    <row r="2428" spans="1:53" s="31" customFormat="1" ht="20.100000000000001" customHeight="1" x14ac:dyDescent="0.2">
      <c r="A2428" s="27" t="s">
        <v>150</v>
      </c>
      <c r="B2428" s="28" t="s">
        <v>290</v>
      </c>
      <c r="C2428" s="27" t="s">
        <v>397</v>
      </c>
      <c r="D2428" s="27" t="s">
        <v>1933</v>
      </c>
      <c r="E2428" s="27" t="s">
        <v>11130</v>
      </c>
      <c r="F2428" s="27" t="s">
        <v>5349</v>
      </c>
      <c r="G2428" s="27" t="s">
        <v>6855</v>
      </c>
      <c r="H2428" s="27" t="s">
        <v>6688</v>
      </c>
      <c r="I2428" s="29">
        <v>0</v>
      </c>
      <c r="J2428" s="27" t="s">
        <v>6520</v>
      </c>
      <c r="K2428" s="27" t="s">
        <v>11357</v>
      </c>
      <c r="L2428" s="27" t="s">
        <v>2930</v>
      </c>
      <c r="M2428" s="30" t="s">
        <v>6531</v>
      </c>
      <c r="N2428" s="27" t="s">
        <v>6689</v>
      </c>
      <c r="O2428" s="23">
        <v>0</v>
      </c>
      <c r="P2428" s="23">
        <v>0</v>
      </c>
      <c r="Q2428" s="23">
        <v>0</v>
      </c>
      <c r="R2428" s="24">
        <v>0</v>
      </c>
      <c r="S2428" s="25">
        <v>0</v>
      </c>
      <c r="T2428" s="32"/>
      <c r="U2428" s="22" t="str">
        <f>IFERROR(VLOOKUP(B2428,[1]Planilha1!$A$1:$B$34,2,FALSE),"Liberado")</f>
        <v>Liberado</v>
      </c>
    </row>
    <row r="2429" spans="1:53" s="31" customFormat="1" ht="20.100000000000001" customHeight="1" x14ac:dyDescent="0.2">
      <c r="A2429" s="27" t="s">
        <v>150</v>
      </c>
      <c r="B2429" s="28" t="s">
        <v>290</v>
      </c>
      <c r="C2429" s="27" t="s">
        <v>381</v>
      </c>
      <c r="D2429" s="27" t="s">
        <v>1933</v>
      </c>
      <c r="E2429" s="27" t="s">
        <v>11130</v>
      </c>
      <c r="F2429" s="27" t="s">
        <v>5349</v>
      </c>
      <c r="G2429" s="27" t="s">
        <v>6856</v>
      </c>
      <c r="H2429" s="27" t="s">
        <v>6688</v>
      </c>
      <c r="I2429" s="29">
        <v>0</v>
      </c>
      <c r="J2429" s="27" t="s">
        <v>6520</v>
      </c>
      <c r="K2429" s="27" t="s">
        <v>11357</v>
      </c>
      <c r="L2429" s="27" t="s">
        <v>2930</v>
      </c>
      <c r="M2429" s="30" t="s">
        <v>6531</v>
      </c>
      <c r="N2429" s="27" t="s">
        <v>6689</v>
      </c>
      <c r="O2429" s="23">
        <v>0</v>
      </c>
      <c r="P2429" s="23">
        <v>0</v>
      </c>
      <c r="Q2429" s="23">
        <v>0</v>
      </c>
      <c r="R2429" s="24">
        <v>0</v>
      </c>
      <c r="S2429" s="25">
        <v>0</v>
      </c>
      <c r="T2429" s="32"/>
      <c r="U2429" s="22" t="str">
        <f>IFERROR(VLOOKUP(B2429,[1]Planilha1!$A$1:$B$34,2,FALSE),"Liberado")</f>
        <v>Liberado</v>
      </c>
    </row>
    <row r="2430" spans="1:53" s="31" customFormat="1" ht="20.100000000000001" customHeight="1" x14ac:dyDescent="0.2">
      <c r="A2430" s="27" t="s">
        <v>150</v>
      </c>
      <c r="B2430" s="28" t="s">
        <v>290</v>
      </c>
      <c r="C2430" s="27" t="s">
        <v>634</v>
      </c>
      <c r="D2430" s="27" t="s">
        <v>1933</v>
      </c>
      <c r="E2430" s="27" t="s">
        <v>11130</v>
      </c>
      <c r="F2430" s="27" t="s">
        <v>5349</v>
      </c>
      <c r="G2430" s="27" t="s">
        <v>6894</v>
      </c>
      <c r="H2430" s="27" t="s">
        <v>6688</v>
      </c>
      <c r="I2430" s="29">
        <v>0</v>
      </c>
      <c r="J2430" s="27" t="s">
        <v>6520</v>
      </c>
      <c r="K2430" s="27" t="s">
        <v>11357</v>
      </c>
      <c r="L2430" s="27" t="s">
        <v>2930</v>
      </c>
      <c r="M2430" s="30" t="s">
        <v>6531</v>
      </c>
      <c r="N2430" s="27" t="s">
        <v>6689</v>
      </c>
      <c r="O2430" s="23">
        <v>0</v>
      </c>
      <c r="P2430" s="23">
        <v>0</v>
      </c>
      <c r="Q2430" s="23">
        <v>0</v>
      </c>
      <c r="R2430" s="24">
        <v>0</v>
      </c>
      <c r="S2430" s="25">
        <v>0</v>
      </c>
      <c r="T2430" s="32"/>
      <c r="U2430" s="22" t="str">
        <f>IFERROR(VLOOKUP(B2430,[1]Planilha1!$A$1:$B$34,2,FALSE),"Liberado")</f>
        <v>Liberado</v>
      </c>
    </row>
    <row r="2431" spans="1:53" s="31" customFormat="1" ht="20.100000000000001" customHeight="1" x14ac:dyDescent="0.2">
      <c r="A2431" s="27" t="s">
        <v>150</v>
      </c>
      <c r="B2431" s="28" t="s">
        <v>290</v>
      </c>
      <c r="C2431" s="27" t="s">
        <v>381</v>
      </c>
      <c r="D2431" s="27" t="s">
        <v>1933</v>
      </c>
      <c r="E2431" s="27" t="s">
        <v>11130</v>
      </c>
      <c r="F2431" s="27" t="s">
        <v>5349</v>
      </c>
      <c r="G2431" s="27" t="s">
        <v>6895</v>
      </c>
      <c r="H2431" s="27" t="s">
        <v>6688</v>
      </c>
      <c r="I2431" s="29">
        <v>0</v>
      </c>
      <c r="J2431" s="27" t="s">
        <v>6520</v>
      </c>
      <c r="K2431" s="27" t="s">
        <v>11357</v>
      </c>
      <c r="L2431" s="27" t="s">
        <v>2930</v>
      </c>
      <c r="M2431" s="30" t="s">
        <v>6531</v>
      </c>
      <c r="N2431" s="27" t="s">
        <v>6689</v>
      </c>
      <c r="O2431" s="23">
        <v>0</v>
      </c>
      <c r="P2431" s="23">
        <v>0</v>
      </c>
      <c r="Q2431" s="23">
        <v>0</v>
      </c>
      <c r="R2431" s="24">
        <v>0</v>
      </c>
      <c r="S2431" s="25">
        <v>0</v>
      </c>
      <c r="T2431" s="32"/>
      <c r="U2431" s="22" t="str">
        <f>IFERROR(VLOOKUP(B2431,[1]Planilha1!$A$1:$B$34,2,FALSE),"Liberado")</f>
        <v>Liberado</v>
      </c>
    </row>
    <row r="2432" spans="1:53" s="31" customFormat="1" ht="20.100000000000001" customHeight="1" x14ac:dyDescent="0.2">
      <c r="A2432" s="27" t="s">
        <v>150</v>
      </c>
      <c r="B2432" s="28" t="s">
        <v>290</v>
      </c>
      <c r="C2432" s="27" t="s">
        <v>318</v>
      </c>
      <c r="D2432" s="27" t="s">
        <v>1933</v>
      </c>
      <c r="E2432" s="27" t="s">
        <v>11130</v>
      </c>
      <c r="F2432" s="27" t="s">
        <v>5349</v>
      </c>
      <c r="G2432" s="27" t="s">
        <v>6898</v>
      </c>
      <c r="H2432" s="27" t="s">
        <v>6688</v>
      </c>
      <c r="I2432" s="29">
        <v>0</v>
      </c>
      <c r="J2432" s="27" t="s">
        <v>6520</v>
      </c>
      <c r="K2432" s="27" t="s">
        <v>11357</v>
      </c>
      <c r="L2432" s="27" t="s">
        <v>2930</v>
      </c>
      <c r="M2432" s="30" t="s">
        <v>6531</v>
      </c>
      <c r="N2432" s="27" t="s">
        <v>6689</v>
      </c>
      <c r="O2432" s="23">
        <v>0</v>
      </c>
      <c r="P2432" s="23">
        <v>0</v>
      </c>
      <c r="Q2432" s="23">
        <v>0</v>
      </c>
      <c r="R2432" s="24">
        <v>0</v>
      </c>
      <c r="S2432" s="25">
        <v>0</v>
      </c>
      <c r="T2432" s="32"/>
      <c r="U2432" s="22" t="str">
        <f>IFERROR(VLOOKUP(B2432,[1]Planilha1!$A$1:$B$34,2,FALSE),"Liberado")</f>
        <v>Liberado</v>
      </c>
    </row>
    <row r="2433" spans="1:53" s="31" customFormat="1" ht="20.100000000000001" customHeight="1" x14ac:dyDescent="0.2">
      <c r="A2433" s="12" t="s">
        <v>82</v>
      </c>
      <c r="B2433" s="18" t="s">
        <v>268</v>
      </c>
      <c r="C2433" s="12" t="s">
        <v>337</v>
      </c>
      <c r="D2433" s="12" t="s">
        <v>7951</v>
      </c>
      <c r="E2433" s="19" t="s">
        <v>5</v>
      </c>
      <c r="F2433" s="19" t="s">
        <v>2355</v>
      </c>
      <c r="G2433" s="19" t="s">
        <v>7952</v>
      </c>
      <c r="H2433" s="12" t="s">
        <v>7953</v>
      </c>
      <c r="I2433" s="20">
        <v>10000</v>
      </c>
      <c r="J2433" s="12" t="s">
        <v>2258</v>
      </c>
      <c r="K2433" s="12" t="s">
        <v>2441</v>
      </c>
      <c r="L2433" s="12" t="s">
        <v>7926</v>
      </c>
      <c r="M2433" s="12"/>
      <c r="N2433" s="12" t="s">
        <v>2412</v>
      </c>
      <c r="O2433" s="20">
        <v>0</v>
      </c>
      <c r="P2433" s="20">
        <v>10000</v>
      </c>
      <c r="Q2433" s="20">
        <v>0</v>
      </c>
      <c r="R2433" s="20">
        <v>0</v>
      </c>
      <c r="S2433" s="20">
        <v>128</v>
      </c>
      <c r="T2433" s="21"/>
      <c r="U2433" s="22" t="str">
        <f>IFERROR(VLOOKUP(B2433,[1]Planilha1!$A$1:$B$34,2,FALSE),"Liberado")</f>
        <v>Liberado</v>
      </c>
      <c r="V2433" s="21"/>
      <c r="W2433" s="21"/>
      <c r="X2433" s="21"/>
      <c r="Y2433" s="21"/>
      <c r="Z2433" s="21"/>
      <c r="AA2433" s="21"/>
      <c r="AB2433" s="21"/>
      <c r="AC2433" s="21"/>
      <c r="AD2433" s="21"/>
      <c r="AE2433" s="21"/>
      <c r="AF2433" s="21"/>
      <c r="AG2433" s="21"/>
      <c r="AH2433" s="21"/>
      <c r="AI2433" s="21"/>
      <c r="AJ2433" s="21"/>
      <c r="AK2433" s="21"/>
      <c r="AL2433" s="21"/>
      <c r="AM2433" s="21"/>
      <c r="AN2433" s="21"/>
      <c r="AO2433" s="21"/>
      <c r="AP2433" s="21"/>
      <c r="AQ2433" s="21"/>
      <c r="AR2433" s="21"/>
      <c r="AS2433" s="21"/>
      <c r="AT2433" s="21"/>
      <c r="AU2433" s="21"/>
      <c r="AV2433" s="21"/>
      <c r="AW2433" s="21"/>
      <c r="AX2433" s="21"/>
      <c r="AY2433" s="21"/>
      <c r="AZ2433" s="21"/>
      <c r="BA2433" s="21"/>
    </row>
    <row r="2434" spans="1:53" s="31" customFormat="1" ht="20.100000000000001" customHeight="1" x14ac:dyDescent="0.2">
      <c r="A2434" s="12" t="s">
        <v>82</v>
      </c>
      <c r="B2434" s="18" t="s">
        <v>268</v>
      </c>
      <c r="C2434" s="12" t="s">
        <v>381</v>
      </c>
      <c r="D2434" s="12" t="s">
        <v>385</v>
      </c>
      <c r="E2434" s="19" t="s">
        <v>5</v>
      </c>
      <c r="F2434" s="19" t="s">
        <v>2255</v>
      </c>
      <c r="G2434" s="19" t="s">
        <v>2496</v>
      </c>
      <c r="H2434" s="12" t="s">
        <v>2497</v>
      </c>
      <c r="I2434" s="20">
        <v>500000</v>
      </c>
      <c r="J2434" s="12" t="s">
        <v>2264</v>
      </c>
      <c r="K2434" s="12" t="s">
        <v>2498</v>
      </c>
      <c r="L2434" s="12" t="s">
        <v>8073</v>
      </c>
      <c r="M2434" s="12"/>
      <c r="N2434" s="12" t="s">
        <v>12070</v>
      </c>
      <c r="O2434" s="20">
        <v>0</v>
      </c>
      <c r="P2434" s="20">
        <v>0</v>
      </c>
      <c r="Q2434" s="20">
        <v>0</v>
      </c>
      <c r="R2434" s="20">
        <v>0</v>
      </c>
      <c r="S2434" s="20">
        <v>1920</v>
      </c>
      <c r="T2434" s="21"/>
      <c r="U2434" s="22" t="str">
        <f>IFERROR(VLOOKUP(B2434,[1]Planilha1!$A$1:$B$34,2,FALSE),"Liberado")</f>
        <v>Liberado</v>
      </c>
      <c r="V2434" s="21"/>
      <c r="W2434" s="21"/>
      <c r="X2434" s="21"/>
      <c r="Y2434" s="21"/>
      <c r="Z2434" s="21"/>
      <c r="AA2434" s="21"/>
      <c r="AB2434" s="21"/>
      <c r="AC2434" s="21"/>
      <c r="AD2434" s="21"/>
      <c r="AE2434" s="21"/>
      <c r="AF2434" s="21"/>
      <c r="AG2434" s="21"/>
      <c r="AH2434" s="21"/>
      <c r="AI2434" s="21"/>
      <c r="AJ2434" s="21"/>
      <c r="AK2434" s="21"/>
      <c r="AL2434" s="21"/>
      <c r="AM2434" s="21"/>
      <c r="AN2434" s="21"/>
      <c r="AO2434" s="21"/>
      <c r="AP2434" s="21"/>
      <c r="AQ2434" s="21"/>
      <c r="AR2434" s="21"/>
      <c r="AS2434" s="21"/>
      <c r="AT2434" s="21"/>
      <c r="AU2434" s="21"/>
      <c r="AV2434" s="21"/>
      <c r="AW2434" s="21"/>
      <c r="AX2434" s="21"/>
      <c r="AY2434" s="21"/>
      <c r="AZ2434" s="21"/>
      <c r="BA2434" s="21"/>
    </row>
    <row r="2435" spans="1:53" s="31" customFormat="1" ht="20.100000000000001" customHeight="1" x14ac:dyDescent="0.2">
      <c r="A2435" s="12" t="s">
        <v>82</v>
      </c>
      <c r="B2435" s="18" t="s">
        <v>268</v>
      </c>
      <c r="C2435" s="12" t="s">
        <v>397</v>
      </c>
      <c r="D2435" s="12" t="s">
        <v>407</v>
      </c>
      <c r="E2435" s="19" t="s">
        <v>5</v>
      </c>
      <c r="F2435" s="19" t="s">
        <v>10</v>
      </c>
      <c r="G2435" s="19" t="s">
        <v>2580</v>
      </c>
      <c r="H2435" s="12" t="s">
        <v>2581</v>
      </c>
      <c r="I2435" s="20">
        <v>31520</v>
      </c>
      <c r="J2435" s="12" t="s">
        <v>2264</v>
      </c>
      <c r="K2435" s="12" t="s">
        <v>2582</v>
      </c>
      <c r="L2435" s="12" t="s">
        <v>2249</v>
      </c>
      <c r="M2435" s="12"/>
      <c r="N2435" s="12" t="s">
        <v>8112</v>
      </c>
      <c r="O2435" s="20">
        <v>0</v>
      </c>
      <c r="P2435" s="20">
        <v>0</v>
      </c>
      <c r="Q2435" s="20">
        <v>0</v>
      </c>
      <c r="R2435" s="20">
        <v>0</v>
      </c>
      <c r="S2435" s="20">
        <v>640</v>
      </c>
      <c r="T2435" s="21"/>
      <c r="U2435" s="22" t="str">
        <f>IFERROR(VLOOKUP(B2435,[1]Planilha1!$A$1:$B$34,2,FALSE),"Liberado")</f>
        <v>Liberado</v>
      </c>
      <c r="V2435" s="21"/>
      <c r="W2435" s="21"/>
      <c r="X2435" s="21"/>
      <c r="Y2435" s="21"/>
      <c r="Z2435" s="21"/>
      <c r="AA2435" s="21"/>
      <c r="AB2435" s="21"/>
      <c r="AC2435" s="21"/>
      <c r="AD2435" s="21"/>
      <c r="AE2435" s="21"/>
      <c r="AF2435" s="21"/>
      <c r="AG2435" s="21"/>
      <c r="AH2435" s="21"/>
      <c r="AI2435" s="21"/>
      <c r="AJ2435" s="21"/>
      <c r="AK2435" s="21"/>
      <c r="AL2435" s="21"/>
      <c r="AM2435" s="21"/>
      <c r="AN2435" s="21"/>
      <c r="AO2435" s="21"/>
      <c r="AP2435" s="21"/>
      <c r="AQ2435" s="21"/>
      <c r="AR2435" s="21"/>
      <c r="AS2435" s="21"/>
      <c r="AT2435" s="21"/>
      <c r="AU2435" s="21"/>
      <c r="AV2435" s="21"/>
      <c r="AW2435" s="21"/>
      <c r="AX2435" s="21"/>
      <c r="AY2435" s="21"/>
      <c r="AZ2435" s="21"/>
      <c r="BA2435" s="21"/>
    </row>
    <row r="2436" spans="1:53" s="31" customFormat="1" ht="20.100000000000001" customHeight="1" x14ac:dyDescent="0.2">
      <c r="A2436" s="12" t="s">
        <v>82</v>
      </c>
      <c r="B2436" s="18" t="s">
        <v>268</v>
      </c>
      <c r="C2436" s="12" t="s">
        <v>466</v>
      </c>
      <c r="D2436" s="12" t="s">
        <v>484</v>
      </c>
      <c r="E2436" s="19" t="s">
        <v>5</v>
      </c>
      <c r="F2436" s="19" t="s">
        <v>2244</v>
      </c>
      <c r="G2436" s="19" t="s">
        <v>2844</v>
      </c>
      <c r="H2436" s="12" t="s">
        <v>2845</v>
      </c>
      <c r="I2436" s="20">
        <v>10000</v>
      </c>
      <c r="J2436" s="12" t="s">
        <v>2264</v>
      </c>
      <c r="K2436" s="12" t="s">
        <v>2846</v>
      </c>
      <c r="L2436" s="12" t="s">
        <v>2334</v>
      </c>
      <c r="M2436" s="12"/>
      <c r="N2436" s="12" t="s">
        <v>2342</v>
      </c>
      <c r="O2436" s="20">
        <v>0</v>
      </c>
      <c r="P2436" s="20">
        <v>0</v>
      </c>
      <c r="Q2436" s="20">
        <v>0</v>
      </c>
      <c r="R2436" s="20">
        <v>0</v>
      </c>
      <c r="S2436" s="20">
        <v>544</v>
      </c>
      <c r="T2436" s="21"/>
      <c r="U2436" s="22" t="str">
        <f>IFERROR(VLOOKUP(B2436,[1]Planilha1!$A$1:$B$34,2,FALSE),"Liberado")</f>
        <v>Liberado</v>
      </c>
      <c r="V2436" s="21"/>
      <c r="W2436" s="21"/>
      <c r="X2436" s="21"/>
      <c r="Y2436" s="21"/>
      <c r="Z2436" s="21"/>
      <c r="AA2436" s="21"/>
      <c r="AB2436" s="21"/>
      <c r="AC2436" s="21"/>
      <c r="AD2436" s="21"/>
      <c r="AE2436" s="21"/>
      <c r="AF2436" s="21"/>
      <c r="AG2436" s="21"/>
      <c r="AH2436" s="21"/>
      <c r="AI2436" s="21"/>
      <c r="AJ2436" s="21"/>
      <c r="AK2436" s="21"/>
      <c r="AL2436" s="21"/>
      <c r="AM2436" s="21"/>
      <c r="AN2436" s="21"/>
      <c r="AO2436" s="21"/>
      <c r="AP2436" s="21"/>
      <c r="AQ2436" s="21"/>
      <c r="AR2436" s="21"/>
      <c r="AS2436" s="21"/>
      <c r="AT2436" s="21"/>
      <c r="AU2436" s="21"/>
      <c r="AV2436" s="21"/>
      <c r="AW2436" s="21"/>
      <c r="AX2436" s="21"/>
      <c r="AY2436" s="21"/>
      <c r="AZ2436" s="21"/>
      <c r="BA2436" s="21"/>
    </row>
    <row r="2437" spans="1:53" s="31" customFormat="1" ht="20.100000000000001" customHeight="1" x14ac:dyDescent="0.2">
      <c r="A2437" s="12" t="s">
        <v>82</v>
      </c>
      <c r="B2437" s="18" t="s">
        <v>268</v>
      </c>
      <c r="C2437" s="12" t="s">
        <v>466</v>
      </c>
      <c r="D2437" s="12" t="s">
        <v>8232</v>
      </c>
      <c r="E2437" s="19" t="s">
        <v>5</v>
      </c>
      <c r="F2437" s="19" t="s">
        <v>7761</v>
      </c>
      <c r="G2437" s="19" t="s">
        <v>8233</v>
      </c>
      <c r="H2437" s="12" t="s">
        <v>2845</v>
      </c>
      <c r="I2437" s="20">
        <v>12526</v>
      </c>
      <c r="J2437" s="12" t="s">
        <v>2264</v>
      </c>
      <c r="K2437" s="12" t="s">
        <v>4957</v>
      </c>
      <c r="L2437" s="12" t="s">
        <v>2249</v>
      </c>
      <c r="M2437" s="12"/>
      <c r="N2437" s="12" t="s">
        <v>2438</v>
      </c>
      <c r="O2437" s="20">
        <v>0</v>
      </c>
      <c r="P2437" s="20">
        <v>8000</v>
      </c>
      <c r="Q2437" s="20">
        <v>0</v>
      </c>
      <c r="R2437" s="20">
        <v>0</v>
      </c>
      <c r="S2437" s="20">
        <v>192</v>
      </c>
      <c r="T2437" s="21"/>
      <c r="U2437" s="22" t="str">
        <f>IFERROR(VLOOKUP(B2437,[1]Planilha1!$A$1:$B$34,2,FALSE),"Liberado")</f>
        <v>Liberado</v>
      </c>
      <c r="V2437" s="21"/>
      <c r="W2437" s="21"/>
      <c r="X2437" s="21"/>
      <c r="Y2437" s="21"/>
      <c r="Z2437" s="21"/>
      <c r="AA2437" s="21"/>
      <c r="AB2437" s="21"/>
      <c r="AC2437" s="21"/>
      <c r="AD2437" s="21"/>
      <c r="AE2437" s="21"/>
      <c r="AF2437" s="21"/>
      <c r="AG2437" s="21"/>
      <c r="AH2437" s="21"/>
      <c r="AI2437" s="21"/>
      <c r="AJ2437" s="21"/>
      <c r="AK2437" s="21"/>
      <c r="AL2437" s="21"/>
      <c r="AM2437" s="21"/>
      <c r="AN2437" s="21"/>
      <c r="AO2437" s="21"/>
      <c r="AP2437" s="21"/>
      <c r="AQ2437" s="21"/>
      <c r="AR2437" s="21"/>
      <c r="AS2437" s="21"/>
      <c r="AT2437" s="21"/>
      <c r="AU2437" s="21"/>
      <c r="AV2437" s="21"/>
      <c r="AW2437" s="21"/>
      <c r="AX2437" s="21"/>
      <c r="AY2437" s="21"/>
      <c r="AZ2437" s="21"/>
      <c r="BA2437" s="21"/>
    </row>
    <row r="2438" spans="1:53" s="31" customFormat="1" ht="20.100000000000001" customHeight="1" x14ac:dyDescent="0.2">
      <c r="A2438" s="12" t="s">
        <v>82</v>
      </c>
      <c r="B2438" s="18" t="s">
        <v>268</v>
      </c>
      <c r="C2438" s="12" t="s">
        <v>466</v>
      </c>
      <c r="D2438" s="12" t="s">
        <v>8238</v>
      </c>
      <c r="E2438" s="19" t="s">
        <v>5</v>
      </c>
      <c r="F2438" s="19" t="s">
        <v>13</v>
      </c>
      <c r="G2438" s="19" t="s">
        <v>8239</v>
      </c>
      <c r="H2438" s="12" t="s">
        <v>2845</v>
      </c>
      <c r="I2438" s="20">
        <v>7000</v>
      </c>
      <c r="J2438" s="12" t="s">
        <v>2264</v>
      </c>
      <c r="K2438" s="12" t="s">
        <v>8240</v>
      </c>
      <c r="L2438" s="12" t="s">
        <v>2249</v>
      </c>
      <c r="M2438" s="12"/>
      <c r="N2438" s="12" t="s">
        <v>2768</v>
      </c>
      <c r="O2438" s="20">
        <v>0</v>
      </c>
      <c r="P2438" s="20">
        <v>10000</v>
      </c>
      <c r="Q2438" s="20">
        <v>0</v>
      </c>
      <c r="R2438" s="20">
        <v>0</v>
      </c>
      <c r="S2438" s="20">
        <v>128</v>
      </c>
      <c r="T2438" s="21"/>
      <c r="U2438" s="22" t="str">
        <f>IFERROR(VLOOKUP(B2438,[1]Planilha1!$A$1:$B$34,2,FALSE),"Liberado")</f>
        <v>Liberado</v>
      </c>
      <c r="V2438" s="21"/>
      <c r="W2438" s="21"/>
      <c r="X2438" s="21"/>
      <c r="Y2438" s="21"/>
      <c r="Z2438" s="21"/>
      <c r="AA2438" s="21"/>
      <c r="AB2438" s="21"/>
      <c r="AC2438" s="21"/>
      <c r="AD2438" s="21"/>
      <c r="AE2438" s="21"/>
      <c r="AF2438" s="21"/>
      <c r="AG2438" s="21"/>
      <c r="AH2438" s="21"/>
      <c r="AI2438" s="21"/>
      <c r="AJ2438" s="21"/>
      <c r="AK2438" s="21"/>
      <c r="AL2438" s="21"/>
      <c r="AM2438" s="21"/>
      <c r="AN2438" s="21"/>
      <c r="AO2438" s="21"/>
      <c r="AP2438" s="21"/>
      <c r="AQ2438" s="21"/>
      <c r="AR2438" s="21"/>
      <c r="AS2438" s="21"/>
      <c r="AT2438" s="21"/>
      <c r="AU2438" s="21"/>
      <c r="AV2438" s="21"/>
      <c r="AW2438" s="21"/>
      <c r="AX2438" s="21"/>
      <c r="AY2438" s="21"/>
      <c r="AZ2438" s="21"/>
      <c r="BA2438" s="21"/>
    </row>
    <row r="2439" spans="1:53" s="31" customFormat="1" ht="20.100000000000001" customHeight="1" x14ac:dyDescent="0.2">
      <c r="A2439" s="12" t="s">
        <v>82</v>
      </c>
      <c r="B2439" s="18" t="s">
        <v>268</v>
      </c>
      <c r="C2439" s="12" t="s">
        <v>318</v>
      </c>
      <c r="D2439" s="12" t="s">
        <v>8261</v>
      </c>
      <c r="E2439" s="19" t="s">
        <v>5</v>
      </c>
      <c r="F2439" s="19" t="s">
        <v>10</v>
      </c>
      <c r="G2439" s="19" t="s">
        <v>8262</v>
      </c>
      <c r="H2439" s="12" t="s">
        <v>8263</v>
      </c>
      <c r="I2439" s="20">
        <v>20112.8</v>
      </c>
      <c r="J2439" s="12" t="s">
        <v>2264</v>
      </c>
      <c r="K2439" s="12" t="s">
        <v>8264</v>
      </c>
      <c r="L2439" s="12" t="s">
        <v>2288</v>
      </c>
      <c r="M2439" s="12" t="s">
        <v>8265</v>
      </c>
      <c r="N2439" s="12" t="s">
        <v>2438</v>
      </c>
      <c r="O2439" s="20">
        <v>0</v>
      </c>
      <c r="P2439" s="20">
        <v>10000</v>
      </c>
      <c r="Q2439" s="20">
        <v>0</v>
      </c>
      <c r="R2439" s="20">
        <v>0</v>
      </c>
      <c r="S2439" s="20">
        <v>128</v>
      </c>
      <c r="T2439" s="21"/>
      <c r="U2439" s="22" t="str">
        <f>IFERROR(VLOOKUP(B2439,[1]Planilha1!$A$1:$B$34,2,FALSE),"Liberado")</f>
        <v>Liberado</v>
      </c>
      <c r="V2439" s="21"/>
      <c r="W2439" s="21"/>
      <c r="X2439" s="21"/>
      <c r="Y2439" s="21"/>
      <c r="Z2439" s="21"/>
      <c r="AA2439" s="21"/>
      <c r="AB2439" s="21"/>
      <c r="AC2439" s="21"/>
      <c r="AD2439" s="21"/>
      <c r="AE2439" s="21"/>
      <c r="AF2439" s="21"/>
      <c r="AG2439" s="21"/>
      <c r="AH2439" s="21"/>
      <c r="AI2439" s="21"/>
      <c r="AJ2439" s="21"/>
      <c r="AK2439" s="21"/>
      <c r="AL2439" s="21"/>
      <c r="AM2439" s="21"/>
      <c r="AN2439" s="21"/>
      <c r="AO2439" s="21"/>
      <c r="AP2439" s="21"/>
      <c r="AQ2439" s="21"/>
      <c r="AR2439" s="21"/>
      <c r="AS2439" s="21"/>
      <c r="AT2439" s="21"/>
      <c r="AU2439" s="21"/>
      <c r="AV2439" s="21"/>
      <c r="AW2439" s="21"/>
      <c r="AX2439" s="21"/>
      <c r="AY2439" s="21"/>
      <c r="AZ2439" s="21"/>
      <c r="BA2439" s="21"/>
    </row>
    <row r="2440" spans="1:53" s="31" customFormat="1" ht="20.100000000000001" customHeight="1" x14ac:dyDescent="0.2">
      <c r="A2440" s="12" t="s">
        <v>82</v>
      </c>
      <c r="B2440" s="18" t="s">
        <v>268</v>
      </c>
      <c r="C2440" s="12" t="s">
        <v>534</v>
      </c>
      <c r="D2440" s="12" t="s">
        <v>536</v>
      </c>
      <c r="E2440" s="19" t="s">
        <v>5</v>
      </c>
      <c r="F2440" s="19" t="s">
        <v>2279</v>
      </c>
      <c r="G2440" s="19" t="s">
        <v>3019</v>
      </c>
      <c r="H2440" s="12" t="s">
        <v>3020</v>
      </c>
      <c r="I2440" s="20">
        <v>92164.65</v>
      </c>
      <c r="J2440" s="12" t="s">
        <v>2264</v>
      </c>
      <c r="K2440" s="12" t="s">
        <v>3021</v>
      </c>
      <c r="L2440" s="12" t="s">
        <v>8047</v>
      </c>
      <c r="M2440" s="12"/>
      <c r="N2440" s="12" t="s">
        <v>2768</v>
      </c>
      <c r="O2440" s="20">
        <v>0</v>
      </c>
      <c r="P2440" s="20">
        <v>15000</v>
      </c>
      <c r="Q2440" s="20">
        <v>0</v>
      </c>
      <c r="R2440" s="20">
        <v>0</v>
      </c>
      <c r="S2440" s="20">
        <v>1920</v>
      </c>
      <c r="T2440" s="21"/>
      <c r="U2440" s="22" t="str">
        <f>IFERROR(VLOOKUP(B2440,[1]Planilha1!$A$1:$B$34,2,FALSE),"Liberado")</f>
        <v>Liberado</v>
      </c>
      <c r="V2440" s="21"/>
      <c r="W2440" s="21"/>
      <c r="X2440" s="21"/>
      <c r="Y2440" s="21"/>
      <c r="Z2440" s="21"/>
      <c r="AA2440" s="21"/>
      <c r="AB2440" s="21"/>
      <c r="AC2440" s="21"/>
      <c r="AD2440" s="21"/>
      <c r="AE2440" s="21"/>
      <c r="AF2440" s="21"/>
      <c r="AG2440" s="21"/>
      <c r="AH2440" s="21"/>
      <c r="AI2440" s="21"/>
      <c r="AJ2440" s="21"/>
      <c r="AK2440" s="21"/>
      <c r="AL2440" s="21"/>
      <c r="AM2440" s="21"/>
      <c r="AN2440" s="21"/>
      <c r="AO2440" s="21"/>
      <c r="AP2440" s="21"/>
      <c r="AQ2440" s="21"/>
      <c r="AR2440" s="21"/>
      <c r="AS2440" s="21"/>
      <c r="AT2440" s="21"/>
      <c r="AU2440" s="21"/>
      <c r="AV2440" s="21"/>
      <c r="AW2440" s="21"/>
      <c r="AX2440" s="21"/>
      <c r="AY2440" s="21"/>
      <c r="AZ2440" s="21"/>
      <c r="BA2440" s="21"/>
    </row>
    <row r="2441" spans="1:53" s="31" customFormat="1" ht="20.100000000000001" customHeight="1" x14ac:dyDescent="0.2">
      <c r="A2441" s="12" t="s">
        <v>82</v>
      </c>
      <c r="B2441" s="18" t="s">
        <v>268</v>
      </c>
      <c r="C2441" s="12" t="s">
        <v>556</v>
      </c>
      <c r="D2441" s="12" t="s">
        <v>570</v>
      </c>
      <c r="E2441" s="19" t="s">
        <v>5</v>
      </c>
      <c r="F2441" s="19" t="s">
        <v>2244</v>
      </c>
      <c r="G2441" s="19" t="s">
        <v>3140</v>
      </c>
      <c r="H2441" s="12" t="s">
        <v>3074</v>
      </c>
      <c r="I2441" s="20">
        <v>10000</v>
      </c>
      <c r="J2441" s="12" t="s">
        <v>2264</v>
      </c>
      <c r="K2441" s="12" t="s">
        <v>3141</v>
      </c>
      <c r="L2441" s="12" t="s">
        <v>2334</v>
      </c>
      <c r="M2441" s="12"/>
      <c r="N2441" s="12" t="s">
        <v>2321</v>
      </c>
      <c r="O2441" s="20">
        <v>0</v>
      </c>
      <c r="P2441" s="20">
        <v>5000</v>
      </c>
      <c r="Q2441" s="20">
        <v>0</v>
      </c>
      <c r="R2441" s="20">
        <v>0</v>
      </c>
      <c r="S2441" s="20">
        <v>448</v>
      </c>
      <c r="T2441" s="21"/>
      <c r="U2441" s="22" t="str">
        <f>IFERROR(VLOOKUP(B2441,[1]Planilha1!$A$1:$B$34,2,FALSE),"Liberado")</f>
        <v>Liberado</v>
      </c>
      <c r="V2441" s="21"/>
      <c r="W2441" s="21"/>
      <c r="X2441" s="21"/>
      <c r="Y2441" s="21"/>
      <c r="Z2441" s="21"/>
      <c r="AA2441" s="21"/>
      <c r="AB2441" s="21"/>
      <c r="AC2441" s="21"/>
      <c r="AD2441" s="21"/>
      <c r="AE2441" s="21"/>
      <c r="AF2441" s="21"/>
      <c r="AG2441" s="21"/>
      <c r="AH2441" s="21"/>
      <c r="AI2441" s="21"/>
      <c r="AJ2441" s="21"/>
      <c r="AK2441" s="21"/>
      <c r="AL2441" s="21"/>
      <c r="AM2441" s="21"/>
      <c r="AN2441" s="21"/>
      <c r="AO2441" s="21"/>
      <c r="AP2441" s="21"/>
      <c r="AQ2441" s="21"/>
      <c r="AR2441" s="21"/>
      <c r="AS2441" s="21"/>
      <c r="AT2441" s="21"/>
      <c r="AU2441" s="21"/>
      <c r="AV2441" s="21"/>
      <c r="AW2441" s="21"/>
      <c r="AX2441" s="21"/>
      <c r="AY2441" s="21"/>
      <c r="AZ2441" s="21"/>
      <c r="BA2441" s="21"/>
    </row>
    <row r="2442" spans="1:53" s="31" customFormat="1" ht="20.100000000000001" customHeight="1" x14ac:dyDescent="0.2">
      <c r="A2442" s="12" t="s">
        <v>82</v>
      </c>
      <c r="B2442" s="18" t="s">
        <v>268</v>
      </c>
      <c r="C2442" s="12" t="s">
        <v>556</v>
      </c>
      <c r="D2442" s="12" t="s">
        <v>8351</v>
      </c>
      <c r="E2442" s="19" t="s">
        <v>5</v>
      </c>
      <c r="F2442" s="19" t="s">
        <v>10</v>
      </c>
      <c r="G2442" s="19" t="s">
        <v>3142</v>
      </c>
      <c r="H2442" s="12" t="s">
        <v>3074</v>
      </c>
      <c r="I2442" s="20">
        <v>10000</v>
      </c>
      <c r="J2442" s="12" t="s">
        <v>2264</v>
      </c>
      <c r="K2442" s="12" t="s">
        <v>3143</v>
      </c>
      <c r="L2442" s="12" t="s">
        <v>4261</v>
      </c>
      <c r="M2442" s="12"/>
      <c r="N2442" s="12" t="s">
        <v>2342</v>
      </c>
      <c r="O2442" s="20">
        <v>0</v>
      </c>
      <c r="P2442" s="20">
        <v>0</v>
      </c>
      <c r="Q2442" s="20">
        <v>0</v>
      </c>
      <c r="R2442" s="20">
        <v>0</v>
      </c>
      <c r="S2442" s="20">
        <v>448</v>
      </c>
      <c r="T2442" s="21"/>
      <c r="U2442" s="22" t="str">
        <f>IFERROR(VLOOKUP(B2442,[1]Planilha1!$A$1:$B$34,2,FALSE),"Liberado")</f>
        <v>Liberado</v>
      </c>
      <c r="V2442" s="21"/>
      <c r="W2442" s="21"/>
      <c r="X2442" s="21"/>
      <c r="Y2442" s="21"/>
      <c r="Z2442" s="21"/>
      <c r="AA2442" s="21"/>
      <c r="AB2442" s="21"/>
      <c r="AC2442" s="21"/>
      <c r="AD2442" s="21"/>
      <c r="AE2442" s="21"/>
      <c r="AF2442" s="21"/>
      <c r="AG2442" s="21"/>
      <c r="AH2442" s="21"/>
      <c r="AI2442" s="21"/>
      <c r="AJ2442" s="21"/>
      <c r="AK2442" s="21"/>
      <c r="AL2442" s="21"/>
      <c r="AM2442" s="21"/>
      <c r="AN2442" s="21"/>
      <c r="AO2442" s="21"/>
      <c r="AP2442" s="21"/>
      <c r="AQ2442" s="21"/>
      <c r="AR2442" s="21"/>
      <c r="AS2442" s="21"/>
      <c r="AT2442" s="21"/>
      <c r="AU2442" s="21"/>
      <c r="AV2442" s="21"/>
      <c r="AW2442" s="21"/>
      <c r="AX2442" s="21"/>
      <c r="AY2442" s="21"/>
      <c r="AZ2442" s="21"/>
      <c r="BA2442" s="21"/>
    </row>
    <row r="2443" spans="1:53" s="31" customFormat="1" ht="20.100000000000001" customHeight="1" x14ac:dyDescent="0.2">
      <c r="A2443" s="12" t="s">
        <v>82</v>
      </c>
      <c r="B2443" s="18" t="s">
        <v>268</v>
      </c>
      <c r="C2443" s="12" t="s">
        <v>556</v>
      </c>
      <c r="D2443" s="12" t="s">
        <v>572</v>
      </c>
      <c r="E2443" s="19" t="s">
        <v>5</v>
      </c>
      <c r="F2443" s="19" t="s">
        <v>2273</v>
      </c>
      <c r="G2443" s="19" t="s">
        <v>3147</v>
      </c>
      <c r="H2443" s="12" t="s">
        <v>3074</v>
      </c>
      <c r="I2443" s="20">
        <v>10000</v>
      </c>
      <c r="J2443" s="12" t="s">
        <v>2264</v>
      </c>
      <c r="K2443" s="12" t="s">
        <v>3148</v>
      </c>
      <c r="L2443" s="12" t="s">
        <v>4261</v>
      </c>
      <c r="M2443" s="12"/>
      <c r="N2443" s="12" t="s">
        <v>2342</v>
      </c>
      <c r="O2443" s="20">
        <v>0</v>
      </c>
      <c r="P2443" s="20">
        <v>0</v>
      </c>
      <c r="Q2443" s="20">
        <v>0</v>
      </c>
      <c r="R2443" s="20">
        <v>0</v>
      </c>
      <c r="S2443" s="20">
        <v>416</v>
      </c>
      <c r="T2443" s="21"/>
      <c r="U2443" s="22" t="str">
        <f>IFERROR(VLOOKUP(B2443,[1]Planilha1!$A$1:$B$34,2,FALSE),"Liberado")</f>
        <v>Liberado</v>
      </c>
      <c r="V2443" s="21"/>
      <c r="W2443" s="21"/>
      <c r="X2443" s="21"/>
      <c r="Y2443" s="21"/>
      <c r="Z2443" s="21"/>
      <c r="AA2443" s="21"/>
      <c r="AB2443" s="21"/>
      <c r="AC2443" s="21"/>
      <c r="AD2443" s="21"/>
      <c r="AE2443" s="21"/>
      <c r="AF2443" s="21"/>
      <c r="AG2443" s="21"/>
      <c r="AH2443" s="21"/>
      <c r="AI2443" s="21"/>
      <c r="AJ2443" s="21"/>
      <c r="AK2443" s="21"/>
      <c r="AL2443" s="21"/>
      <c r="AM2443" s="21"/>
      <c r="AN2443" s="21"/>
      <c r="AO2443" s="21"/>
      <c r="AP2443" s="21"/>
      <c r="AQ2443" s="21"/>
      <c r="AR2443" s="21"/>
      <c r="AS2443" s="21"/>
      <c r="AT2443" s="21"/>
      <c r="AU2443" s="21"/>
      <c r="AV2443" s="21"/>
      <c r="AW2443" s="21"/>
      <c r="AX2443" s="21"/>
      <c r="AY2443" s="21"/>
      <c r="AZ2443" s="21"/>
      <c r="BA2443" s="21"/>
    </row>
    <row r="2444" spans="1:53" s="31" customFormat="1" ht="20.100000000000001" customHeight="1" x14ac:dyDescent="0.2">
      <c r="A2444" s="12" t="s">
        <v>82</v>
      </c>
      <c r="B2444" s="18" t="s">
        <v>268</v>
      </c>
      <c r="C2444" s="12" t="s">
        <v>574</v>
      </c>
      <c r="D2444" s="12" t="s">
        <v>587</v>
      </c>
      <c r="E2444" s="19" t="s">
        <v>5</v>
      </c>
      <c r="F2444" s="19" t="s">
        <v>10</v>
      </c>
      <c r="G2444" s="19" t="s">
        <v>3194</v>
      </c>
      <c r="H2444" s="12" t="s">
        <v>2845</v>
      </c>
      <c r="I2444" s="20">
        <v>5288.39</v>
      </c>
      <c r="J2444" s="12" t="s">
        <v>2276</v>
      </c>
      <c r="K2444" s="12" t="s">
        <v>3195</v>
      </c>
      <c r="L2444" s="12" t="s">
        <v>3196</v>
      </c>
      <c r="M2444" s="12"/>
      <c r="N2444" s="12" t="s">
        <v>3197</v>
      </c>
      <c r="O2444" s="20">
        <v>0</v>
      </c>
      <c r="P2444" s="20">
        <v>0</v>
      </c>
      <c r="Q2444" s="20">
        <v>0</v>
      </c>
      <c r="R2444" s="20">
        <v>0</v>
      </c>
      <c r="S2444" s="20">
        <v>908</v>
      </c>
      <c r="T2444" s="21"/>
      <c r="U2444" s="22" t="str">
        <f>IFERROR(VLOOKUP(B2444,[1]Planilha1!$A$1:$B$34,2,FALSE),"Liberado")</f>
        <v>Liberado</v>
      </c>
      <c r="V2444" s="21"/>
      <c r="W2444" s="21"/>
      <c r="X2444" s="21"/>
      <c r="Y2444" s="21"/>
      <c r="Z2444" s="21"/>
      <c r="AA2444" s="21"/>
      <c r="AB2444" s="21"/>
      <c r="AC2444" s="21"/>
      <c r="AD2444" s="21"/>
      <c r="AE2444" s="21"/>
      <c r="AF2444" s="21"/>
      <c r="AG2444" s="21"/>
      <c r="AH2444" s="21"/>
      <c r="AI2444" s="21"/>
      <c r="AJ2444" s="21"/>
      <c r="AK2444" s="21"/>
      <c r="AL2444" s="21"/>
      <c r="AM2444" s="21"/>
      <c r="AN2444" s="21"/>
      <c r="AO2444" s="21"/>
      <c r="AP2444" s="21"/>
      <c r="AQ2444" s="21"/>
      <c r="AR2444" s="21"/>
      <c r="AS2444" s="21"/>
      <c r="AT2444" s="21"/>
      <c r="AU2444" s="21"/>
      <c r="AV2444" s="21"/>
      <c r="AW2444" s="21"/>
      <c r="AX2444" s="21"/>
      <c r="AY2444" s="21"/>
      <c r="AZ2444" s="21"/>
      <c r="BA2444" s="21"/>
    </row>
    <row r="2445" spans="1:53" s="31" customFormat="1" ht="20.100000000000001" customHeight="1" x14ac:dyDescent="0.2">
      <c r="A2445" s="12" t="s">
        <v>82</v>
      </c>
      <c r="B2445" s="18" t="s">
        <v>268</v>
      </c>
      <c r="C2445" s="12" t="s">
        <v>574</v>
      </c>
      <c r="D2445" s="12" t="s">
        <v>591</v>
      </c>
      <c r="E2445" s="19" t="s">
        <v>5</v>
      </c>
      <c r="F2445" s="19" t="s">
        <v>2244</v>
      </c>
      <c r="G2445" s="19" t="s">
        <v>3205</v>
      </c>
      <c r="H2445" s="12" t="s">
        <v>2845</v>
      </c>
      <c r="I2445" s="20">
        <v>10000</v>
      </c>
      <c r="J2445" s="12" t="s">
        <v>2264</v>
      </c>
      <c r="K2445" s="12" t="s">
        <v>3206</v>
      </c>
      <c r="L2445" s="12" t="s">
        <v>3437</v>
      </c>
      <c r="M2445" s="12"/>
      <c r="N2445" s="12" t="s">
        <v>2321</v>
      </c>
      <c r="O2445" s="20">
        <v>0</v>
      </c>
      <c r="P2445" s="20">
        <v>3500</v>
      </c>
      <c r="Q2445" s="20">
        <v>0</v>
      </c>
      <c r="R2445" s="20">
        <v>0</v>
      </c>
      <c r="S2445" s="20">
        <v>544</v>
      </c>
      <c r="T2445" s="21"/>
      <c r="U2445" s="22" t="str">
        <f>IFERROR(VLOOKUP(B2445,[1]Planilha1!$A$1:$B$34,2,FALSE),"Liberado")</f>
        <v>Liberado</v>
      </c>
      <c r="V2445" s="21"/>
      <c r="W2445" s="21"/>
      <c r="X2445" s="21"/>
      <c r="Y2445" s="21"/>
      <c r="Z2445" s="21"/>
      <c r="AA2445" s="21"/>
      <c r="AB2445" s="21"/>
      <c r="AC2445" s="21"/>
      <c r="AD2445" s="21"/>
      <c r="AE2445" s="21"/>
      <c r="AF2445" s="21"/>
      <c r="AG2445" s="21"/>
      <c r="AH2445" s="21"/>
      <c r="AI2445" s="21"/>
      <c r="AJ2445" s="21"/>
      <c r="AK2445" s="21"/>
      <c r="AL2445" s="21"/>
      <c r="AM2445" s="21"/>
      <c r="AN2445" s="21"/>
      <c r="AO2445" s="21"/>
      <c r="AP2445" s="21"/>
      <c r="AQ2445" s="21"/>
      <c r="AR2445" s="21"/>
      <c r="AS2445" s="21"/>
      <c r="AT2445" s="21"/>
      <c r="AU2445" s="21"/>
      <c r="AV2445" s="21"/>
      <c r="AW2445" s="21"/>
      <c r="AX2445" s="21"/>
      <c r="AY2445" s="21"/>
      <c r="AZ2445" s="21"/>
      <c r="BA2445" s="21"/>
    </row>
    <row r="2446" spans="1:53" s="31" customFormat="1" ht="20.100000000000001" customHeight="1" x14ac:dyDescent="0.2">
      <c r="A2446" s="12" t="s">
        <v>82</v>
      </c>
      <c r="B2446" s="18" t="s">
        <v>268</v>
      </c>
      <c r="C2446" s="12" t="s">
        <v>574</v>
      </c>
      <c r="D2446" s="12" t="s">
        <v>588</v>
      </c>
      <c r="E2446" s="19" t="s">
        <v>5</v>
      </c>
      <c r="F2446" s="19" t="s">
        <v>10</v>
      </c>
      <c r="G2446" s="19" t="s">
        <v>3198</v>
      </c>
      <c r="H2446" s="12" t="s">
        <v>2845</v>
      </c>
      <c r="I2446" s="20">
        <v>14110</v>
      </c>
      <c r="J2446" s="12" t="s">
        <v>2264</v>
      </c>
      <c r="K2446" s="12" t="s">
        <v>3199</v>
      </c>
      <c r="L2446" s="12" t="s">
        <v>2249</v>
      </c>
      <c r="M2446" s="12"/>
      <c r="N2446" s="12" t="s">
        <v>2438</v>
      </c>
      <c r="O2446" s="20">
        <v>0</v>
      </c>
      <c r="P2446" s="20">
        <v>7055</v>
      </c>
      <c r="Q2446" s="20">
        <v>0</v>
      </c>
      <c r="R2446" s="20">
        <v>0</v>
      </c>
      <c r="S2446" s="20">
        <v>576</v>
      </c>
      <c r="T2446" s="21"/>
      <c r="U2446" s="22" t="str">
        <f>IFERROR(VLOOKUP(B2446,[1]Planilha1!$A$1:$B$34,2,FALSE),"Liberado")</f>
        <v>Liberado</v>
      </c>
      <c r="V2446" s="21"/>
      <c r="W2446" s="21"/>
      <c r="X2446" s="21"/>
      <c r="Y2446" s="21"/>
      <c r="Z2446" s="21"/>
      <c r="AA2446" s="21"/>
      <c r="AB2446" s="21"/>
      <c r="AC2446" s="21"/>
      <c r="AD2446" s="21"/>
      <c r="AE2446" s="21"/>
      <c r="AF2446" s="21"/>
      <c r="AG2446" s="21"/>
      <c r="AH2446" s="21"/>
      <c r="AI2446" s="21"/>
      <c r="AJ2446" s="21"/>
      <c r="AK2446" s="21"/>
      <c r="AL2446" s="21"/>
      <c r="AM2446" s="21"/>
      <c r="AN2446" s="21"/>
      <c r="AO2446" s="21"/>
      <c r="AP2446" s="21"/>
      <c r="AQ2446" s="21"/>
      <c r="AR2446" s="21"/>
      <c r="AS2446" s="21"/>
      <c r="AT2446" s="21"/>
      <c r="AU2446" s="21"/>
      <c r="AV2446" s="21"/>
      <c r="AW2446" s="21"/>
      <c r="AX2446" s="21"/>
      <c r="AY2446" s="21"/>
      <c r="AZ2446" s="21"/>
      <c r="BA2446" s="21"/>
    </row>
    <row r="2447" spans="1:53" s="31" customFormat="1" ht="20.100000000000001" customHeight="1" x14ac:dyDescent="0.2">
      <c r="A2447" s="12" t="s">
        <v>82</v>
      </c>
      <c r="B2447" s="18" t="s">
        <v>268</v>
      </c>
      <c r="C2447" s="12" t="s">
        <v>574</v>
      </c>
      <c r="D2447" s="12" t="s">
        <v>589</v>
      </c>
      <c r="E2447" s="19" t="s">
        <v>5</v>
      </c>
      <c r="F2447" s="19" t="s">
        <v>3200</v>
      </c>
      <c r="G2447" s="19" t="s">
        <v>3201</v>
      </c>
      <c r="H2447" s="12" t="s">
        <v>2845</v>
      </c>
      <c r="I2447" s="20">
        <v>10000</v>
      </c>
      <c r="J2447" s="12" t="s">
        <v>2264</v>
      </c>
      <c r="K2447" s="12" t="s">
        <v>3202</v>
      </c>
      <c r="L2447" s="12" t="s">
        <v>3196</v>
      </c>
      <c r="M2447" s="12"/>
      <c r="N2447" s="12" t="s">
        <v>2342</v>
      </c>
      <c r="O2447" s="20">
        <v>0</v>
      </c>
      <c r="P2447" s="20">
        <v>0</v>
      </c>
      <c r="Q2447" s="20">
        <v>0</v>
      </c>
      <c r="R2447" s="20">
        <v>0</v>
      </c>
      <c r="S2447" s="20">
        <v>576</v>
      </c>
      <c r="T2447" s="21"/>
      <c r="U2447" s="22" t="str">
        <f>IFERROR(VLOOKUP(B2447,[1]Planilha1!$A$1:$B$34,2,FALSE),"Liberado")</f>
        <v>Liberado</v>
      </c>
      <c r="V2447" s="21"/>
      <c r="W2447" s="21"/>
      <c r="X2447" s="21"/>
      <c r="Y2447" s="21"/>
      <c r="Z2447" s="21"/>
      <c r="AA2447" s="21"/>
      <c r="AB2447" s="21"/>
      <c r="AC2447" s="21"/>
      <c r="AD2447" s="21"/>
      <c r="AE2447" s="21"/>
      <c r="AF2447" s="21"/>
      <c r="AG2447" s="21"/>
      <c r="AH2447" s="21"/>
      <c r="AI2447" s="21"/>
      <c r="AJ2447" s="21"/>
      <c r="AK2447" s="21"/>
      <c r="AL2447" s="21"/>
      <c r="AM2447" s="21"/>
      <c r="AN2447" s="21"/>
      <c r="AO2447" s="21"/>
      <c r="AP2447" s="21"/>
      <c r="AQ2447" s="21"/>
      <c r="AR2447" s="21"/>
      <c r="AS2447" s="21"/>
      <c r="AT2447" s="21"/>
      <c r="AU2447" s="21"/>
      <c r="AV2447" s="21"/>
      <c r="AW2447" s="21"/>
      <c r="AX2447" s="21"/>
      <c r="AY2447" s="21"/>
      <c r="AZ2447" s="21"/>
      <c r="BA2447" s="21"/>
    </row>
    <row r="2448" spans="1:53" s="31" customFormat="1" ht="20.100000000000001" customHeight="1" x14ac:dyDescent="0.2">
      <c r="A2448" s="12" t="s">
        <v>82</v>
      </c>
      <c r="B2448" s="18" t="s">
        <v>268</v>
      </c>
      <c r="C2448" s="12" t="s">
        <v>574</v>
      </c>
      <c r="D2448" s="12" t="s">
        <v>590</v>
      </c>
      <c r="E2448" s="19" t="s">
        <v>5</v>
      </c>
      <c r="F2448" s="19" t="s">
        <v>3200</v>
      </c>
      <c r="G2448" s="19" t="s">
        <v>3203</v>
      </c>
      <c r="H2448" s="12" t="s">
        <v>2845</v>
      </c>
      <c r="I2448" s="20">
        <v>10000</v>
      </c>
      <c r="J2448" s="12" t="s">
        <v>2264</v>
      </c>
      <c r="K2448" s="12" t="s">
        <v>3204</v>
      </c>
      <c r="L2448" s="12" t="s">
        <v>2334</v>
      </c>
      <c r="M2448" s="12"/>
      <c r="N2448" s="12" t="s">
        <v>2342</v>
      </c>
      <c r="O2448" s="20">
        <v>0</v>
      </c>
      <c r="P2448" s="20">
        <v>0</v>
      </c>
      <c r="Q2448" s="20">
        <v>0</v>
      </c>
      <c r="R2448" s="20">
        <v>0</v>
      </c>
      <c r="S2448" s="20">
        <v>576</v>
      </c>
      <c r="T2448" s="21"/>
      <c r="U2448" s="22" t="str">
        <f>IFERROR(VLOOKUP(B2448,[1]Planilha1!$A$1:$B$34,2,FALSE),"Liberado")</f>
        <v>Liberado</v>
      </c>
      <c r="V2448" s="21"/>
      <c r="W2448" s="21"/>
      <c r="X2448" s="21"/>
      <c r="Y2448" s="21"/>
      <c r="Z2448" s="21"/>
      <c r="AA2448" s="21"/>
      <c r="AB2448" s="21"/>
      <c r="AC2448" s="21"/>
      <c r="AD2448" s="21"/>
      <c r="AE2448" s="21"/>
      <c r="AF2448" s="21"/>
      <c r="AG2448" s="21"/>
      <c r="AH2448" s="21"/>
      <c r="AI2448" s="21"/>
      <c r="AJ2448" s="21"/>
      <c r="AK2448" s="21"/>
      <c r="AL2448" s="21"/>
      <c r="AM2448" s="21"/>
      <c r="AN2448" s="21"/>
      <c r="AO2448" s="21"/>
      <c r="AP2448" s="21"/>
      <c r="AQ2448" s="21"/>
      <c r="AR2448" s="21"/>
      <c r="AS2448" s="21"/>
      <c r="AT2448" s="21"/>
      <c r="AU2448" s="21"/>
      <c r="AV2448" s="21"/>
      <c r="AW2448" s="21"/>
      <c r="AX2448" s="21"/>
      <c r="AY2448" s="21"/>
      <c r="AZ2448" s="21"/>
      <c r="BA2448" s="21"/>
    </row>
    <row r="2449" spans="1:53" s="31" customFormat="1" ht="20.100000000000001" customHeight="1" x14ac:dyDescent="0.2">
      <c r="A2449" s="12" t="s">
        <v>82</v>
      </c>
      <c r="B2449" s="18" t="s">
        <v>268</v>
      </c>
      <c r="C2449" s="12" t="s">
        <v>574</v>
      </c>
      <c r="D2449" s="12" t="s">
        <v>592</v>
      </c>
      <c r="E2449" s="19" t="s">
        <v>5</v>
      </c>
      <c r="F2449" s="19" t="s">
        <v>2244</v>
      </c>
      <c r="G2449" s="19" t="s">
        <v>3207</v>
      </c>
      <c r="H2449" s="12" t="s">
        <v>2845</v>
      </c>
      <c r="I2449" s="20">
        <v>10000</v>
      </c>
      <c r="J2449" s="12" t="s">
        <v>2264</v>
      </c>
      <c r="K2449" s="12" t="s">
        <v>3208</v>
      </c>
      <c r="L2449" s="12" t="s">
        <v>3437</v>
      </c>
      <c r="M2449" s="12"/>
      <c r="N2449" s="12" t="s">
        <v>8386</v>
      </c>
      <c r="O2449" s="20">
        <v>0</v>
      </c>
      <c r="P2449" s="20">
        <v>0</v>
      </c>
      <c r="Q2449" s="20">
        <v>0</v>
      </c>
      <c r="R2449" s="20">
        <v>0</v>
      </c>
      <c r="S2449" s="20">
        <v>544</v>
      </c>
      <c r="T2449" s="21"/>
      <c r="U2449" s="22" t="str">
        <f>IFERROR(VLOOKUP(B2449,[1]Planilha1!$A$1:$B$34,2,FALSE),"Liberado")</f>
        <v>Liberado</v>
      </c>
      <c r="V2449" s="21"/>
      <c r="W2449" s="21"/>
      <c r="X2449" s="21"/>
      <c r="Y2449" s="21"/>
      <c r="Z2449" s="21"/>
      <c r="AA2449" s="21"/>
      <c r="AB2449" s="21"/>
      <c r="AC2449" s="21"/>
      <c r="AD2449" s="21"/>
      <c r="AE2449" s="21"/>
      <c r="AF2449" s="21"/>
      <c r="AG2449" s="21"/>
      <c r="AH2449" s="21"/>
      <c r="AI2449" s="21"/>
      <c r="AJ2449" s="21"/>
      <c r="AK2449" s="21"/>
      <c r="AL2449" s="21"/>
      <c r="AM2449" s="21"/>
      <c r="AN2449" s="21"/>
      <c r="AO2449" s="21"/>
      <c r="AP2449" s="21"/>
      <c r="AQ2449" s="21"/>
      <c r="AR2449" s="21"/>
      <c r="AS2449" s="21"/>
      <c r="AT2449" s="21"/>
      <c r="AU2449" s="21"/>
      <c r="AV2449" s="21"/>
      <c r="AW2449" s="21"/>
      <c r="AX2449" s="21"/>
      <c r="AY2449" s="21"/>
      <c r="AZ2449" s="21"/>
      <c r="BA2449" s="21"/>
    </row>
    <row r="2450" spans="1:53" s="31" customFormat="1" ht="20.100000000000001" customHeight="1" x14ac:dyDescent="0.2">
      <c r="A2450" s="12" t="s">
        <v>82</v>
      </c>
      <c r="B2450" s="18" t="s">
        <v>268</v>
      </c>
      <c r="C2450" s="12" t="s">
        <v>574</v>
      </c>
      <c r="D2450" s="12" t="s">
        <v>593</v>
      </c>
      <c r="E2450" s="19" t="s">
        <v>5</v>
      </c>
      <c r="F2450" s="19" t="s">
        <v>2244</v>
      </c>
      <c r="G2450" s="19" t="s">
        <v>3209</v>
      </c>
      <c r="H2450" s="12" t="s">
        <v>2845</v>
      </c>
      <c r="I2450" s="20">
        <v>10000</v>
      </c>
      <c r="J2450" s="12" t="s">
        <v>2264</v>
      </c>
      <c r="K2450" s="12" t="s">
        <v>3210</v>
      </c>
      <c r="L2450" s="12" t="s">
        <v>3437</v>
      </c>
      <c r="M2450" s="12"/>
      <c r="N2450" s="12" t="s">
        <v>2321</v>
      </c>
      <c r="O2450" s="20">
        <v>0</v>
      </c>
      <c r="P2450" s="20">
        <v>5000</v>
      </c>
      <c r="Q2450" s="20">
        <v>0</v>
      </c>
      <c r="R2450" s="20">
        <v>0</v>
      </c>
      <c r="S2450" s="20">
        <v>512</v>
      </c>
      <c r="T2450" s="21"/>
      <c r="U2450" s="22" t="str">
        <f>IFERROR(VLOOKUP(B2450,[1]Planilha1!$A$1:$B$34,2,FALSE),"Liberado")</f>
        <v>Liberado</v>
      </c>
      <c r="V2450" s="21"/>
      <c r="W2450" s="21"/>
      <c r="X2450" s="21"/>
      <c r="Y2450" s="21"/>
      <c r="Z2450" s="21"/>
      <c r="AA2450" s="21"/>
      <c r="AB2450" s="21"/>
      <c r="AC2450" s="21"/>
      <c r="AD2450" s="21"/>
      <c r="AE2450" s="21"/>
      <c r="AF2450" s="21"/>
      <c r="AG2450" s="21"/>
      <c r="AH2450" s="21"/>
      <c r="AI2450" s="21"/>
      <c r="AJ2450" s="21"/>
      <c r="AK2450" s="21"/>
      <c r="AL2450" s="21"/>
      <c r="AM2450" s="21"/>
      <c r="AN2450" s="21"/>
      <c r="AO2450" s="21"/>
      <c r="AP2450" s="21"/>
      <c r="AQ2450" s="21"/>
      <c r="AR2450" s="21"/>
      <c r="AS2450" s="21"/>
      <c r="AT2450" s="21"/>
      <c r="AU2450" s="21"/>
      <c r="AV2450" s="21"/>
      <c r="AW2450" s="21"/>
      <c r="AX2450" s="21"/>
      <c r="AY2450" s="21"/>
      <c r="AZ2450" s="21"/>
      <c r="BA2450" s="21"/>
    </row>
    <row r="2451" spans="1:53" s="31" customFormat="1" ht="20.100000000000001" customHeight="1" x14ac:dyDescent="0.2">
      <c r="A2451" s="12" t="s">
        <v>82</v>
      </c>
      <c r="B2451" s="18" t="s">
        <v>268</v>
      </c>
      <c r="C2451" s="12" t="s">
        <v>574</v>
      </c>
      <c r="D2451" s="12" t="s">
        <v>594</v>
      </c>
      <c r="E2451" s="19" t="s">
        <v>5</v>
      </c>
      <c r="F2451" s="19" t="s">
        <v>2244</v>
      </c>
      <c r="G2451" s="19" t="s">
        <v>3212</v>
      </c>
      <c r="H2451" s="12" t="s">
        <v>2845</v>
      </c>
      <c r="I2451" s="20">
        <v>10000</v>
      </c>
      <c r="J2451" s="12" t="s">
        <v>2264</v>
      </c>
      <c r="K2451" s="12" t="s">
        <v>3210</v>
      </c>
      <c r="L2451" s="12" t="s">
        <v>2296</v>
      </c>
      <c r="M2451" s="12"/>
      <c r="N2451" s="12" t="s">
        <v>2342</v>
      </c>
      <c r="O2451" s="20">
        <v>0</v>
      </c>
      <c r="P2451" s="20">
        <v>0</v>
      </c>
      <c r="Q2451" s="20">
        <v>0</v>
      </c>
      <c r="R2451" s="20">
        <v>0</v>
      </c>
      <c r="S2451" s="20">
        <v>512</v>
      </c>
      <c r="T2451" s="21"/>
      <c r="U2451" s="22" t="str">
        <f>IFERROR(VLOOKUP(B2451,[1]Planilha1!$A$1:$B$34,2,FALSE),"Liberado")</f>
        <v>Liberado</v>
      </c>
      <c r="V2451" s="21"/>
      <c r="W2451" s="21"/>
      <c r="X2451" s="21"/>
      <c r="Y2451" s="21"/>
      <c r="Z2451" s="21"/>
      <c r="AA2451" s="21"/>
      <c r="AB2451" s="21"/>
      <c r="AC2451" s="21"/>
      <c r="AD2451" s="21"/>
      <c r="AE2451" s="21"/>
      <c r="AF2451" s="21"/>
      <c r="AG2451" s="21"/>
      <c r="AH2451" s="21"/>
      <c r="AI2451" s="21"/>
      <c r="AJ2451" s="21"/>
      <c r="AK2451" s="21"/>
      <c r="AL2451" s="21"/>
      <c r="AM2451" s="21"/>
      <c r="AN2451" s="21"/>
      <c r="AO2451" s="21"/>
      <c r="AP2451" s="21"/>
      <c r="AQ2451" s="21"/>
      <c r="AR2451" s="21"/>
      <c r="AS2451" s="21"/>
      <c r="AT2451" s="21"/>
      <c r="AU2451" s="21"/>
      <c r="AV2451" s="21"/>
      <c r="AW2451" s="21"/>
      <c r="AX2451" s="21"/>
      <c r="AY2451" s="21"/>
      <c r="AZ2451" s="21"/>
      <c r="BA2451" s="21"/>
    </row>
    <row r="2452" spans="1:53" s="31" customFormat="1" ht="20.100000000000001" customHeight="1" x14ac:dyDescent="0.2">
      <c r="A2452" s="12" t="s">
        <v>82</v>
      </c>
      <c r="B2452" s="18" t="s">
        <v>268</v>
      </c>
      <c r="C2452" s="12" t="s">
        <v>574</v>
      </c>
      <c r="D2452" s="12" t="s">
        <v>596</v>
      </c>
      <c r="E2452" s="19" t="s">
        <v>5</v>
      </c>
      <c r="F2452" s="19" t="s">
        <v>2244</v>
      </c>
      <c r="G2452" s="19" t="s">
        <v>3217</v>
      </c>
      <c r="H2452" s="12" t="s">
        <v>2845</v>
      </c>
      <c r="I2452" s="20">
        <v>10000</v>
      </c>
      <c r="J2452" s="12" t="s">
        <v>2264</v>
      </c>
      <c r="K2452" s="12" t="s">
        <v>3211</v>
      </c>
      <c r="L2452" s="12" t="s">
        <v>2334</v>
      </c>
      <c r="M2452" s="12"/>
      <c r="N2452" s="12" t="s">
        <v>2321</v>
      </c>
      <c r="O2452" s="20">
        <v>0</v>
      </c>
      <c r="P2452" s="20">
        <v>5000</v>
      </c>
      <c r="Q2452" s="20">
        <v>0</v>
      </c>
      <c r="R2452" s="20">
        <v>0</v>
      </c>
      <c r="S2452" s="20">
        <v>480</v>
      </c>
      <c r="T2452" s="21"/>
      <c r="U2452" s="22" t="str">
        <f>IFERROR(VLOOKUP(B2452,[1]Planilha1!$A$1:$B$34,2,FALSE),"Liberado")</f>
        <v>Liberado</v>
      </c>
      <c r="V2452" s="21"/>
      <c r="W2452" s="21"/>
      <c r="X2452" s="21"/>
      <c r="Y2452" s="21"/>
      <c r="Z2452" s="21"/>
      <c r="AA2452" s="21"/>
      <c r="AB2452" s="21"/>
      <c r="AC2452" s="21"/>
      <c r="AD2452" s="21"/>
      <c r="AE2452" s="21"/>
      <c r="AF2452" s="21"/>
      <c r="AG2452" s="21"/>
      <c r="AH2452" s="21"/>
      <c r="AI2452" s="21"/>
      <c r="AJ2452" s="21"/>
      <c r="AK2452" s="21"/>
      <c r="AL2452" s="21"/>
      <c r="AM2452" s="21"/>
      <c r="AN2452" s="21"/>
      <c r="AO2452" s="21"/>
      <c r="AP2452" s="21"/>
      <c r="AQ2452" s="21"/>
      <c r="AR2452" s="21"/>
      <c r="AS2452" s="21"/>
      <c r="AT2452" s="21"/>
      <c r="AU2452" s="21"/>
      <c r="AV2452" s="21"/>
      <c r="AW2452" s="21"/>
      <c r="AX2452" s="21"/>
      <c r="AY2452" s="21"/>
      <c r="AZ2452" s="21"/>
      <c r="BA2452" s="21"/>
    </row>
    <row r="2453" spans="1:53" s="31" customFormat="1" ht="20.100000000000001" customHeight="1" x14ac:dyDescent="0.2">
      <c r="A2453" s="12" t="s">
        <v>82</v>
      </c>
      <c r="B2453" s="18" t="s">
        <v>268</v>
      </c>
      <c r="C2453" s="12" t="s">
        <v>574</v>
      </c>
      <c r="D2453" s="12" t="s">
        <v>597</v>
      </c>
      <c r="E2453" s="19" t="s">
        <v>5</v>
      </c>
      <c r="F2453" s="19" t="s">
        <v>2273</v>
      </c>
      <c r="G2453" s="19" t="s">
        <v>3218</v>
      </c>
      <c r="H2453" s="12" t="s">
        <v>2845</v>
      </c>
      <c r="I2453" s="20">
        <v>1000</v>
      </c>
      <c r="J2453" s="12" t="s">
        <v>2264</v>
      </c>
      <c r="K2453" s="12" t="s">
        <v>3219</v>
      </c>
      <c r="L2453" s="12" t="s">
        <v>2334</v>
      </c>
      <c r="M2453" s="12"/>
      <c r="N2453" s="12" t="s">
        <v>3220</v>
      </c>
      <c r="O2453" s="20">
        <v>0</v>
      </c>
      <c r="P2453" s="20">
        <v>0</v>
      </c>
      <c r="Q2453" s="20">
        <v>0</v>
      </c>
      <c r="R2453" s="20">
        <v>0</v>
      </c>
      <c r="S2453" s="20">
        <v>416</v>
      </c>
      <c r="T2453" s="21"/>
      <c r="U2453" s="22" t="str">
        <f>IFERROR(VLOOKUP(B2453,[1]Planilha1!$A$1:$B$34,2,FALSE),"Liberado")</f>
        <v>Liberado</v>
      </c>
      <c r="V2453" s="21"/>
      <c r="W2453" s="21"/>
      <c r="X2453" s="21"/>
      <c r="Y2453" s="21"/>
      <c r="Z2453" s="21"/>
      <c r="AA2453" s="21"/>
      <c r="AB2453" s="21"/>
      <c r="AC2453" s="21"/>
      <c r="AD2453" s="21"/>
      <c r="AE2453" s="21"/>
      <c r="AF2453" s="21"/>
      <c r="AG2453" s="21"/>
      <c r="AH2453" s="21"/>
      <c r="AI2453" s="21"/>
      <c r="AJ2453" s="21"/>
      <c r="AK2453" s="21"/>
      <c r="AL2453" s="21"/>
      <c r="AM2453" s="21"/>
      <c r="AN2453" s="21"/>
      <c r="AO2453" s="21"/>
      <c r="AP2453" s="21"/>
      <c r="AQ2453" s="21"/>
      <c r="AR2453" s="21"/>
      <c r="AS2453" s="21"/>
      <c r="AT2453" s="21"/>
      <c r="AU2453" s="21"/>
      <c r="AV2453" s="21"/>
      <c r="AW2453" s="21"/>
      <c r="AX2453" s="21"/>
      <c r="AY2453" s="21"/>
      <c r="AZ2453" s="21"/>
      <c r="BA2453" s="21"/>
    </row>
    <row r="2454" spans="1:53" s="31" customFormat="1" ht="20.100000000000001" customHeight="1" x14ac:dyDescent="0.2">
      <c r="A2454" s="12" t="s">
        <v>82</v>
      </c>
      <c r="B2454" s="18" t="s">
        <v>268</v>
      </c>
      <c r="C2454" s="12" t="s">
        <v>667</v>
      </c>
      <c r="D2454" s="12" t="s">
        <v>8461</v>
      </c>
      <c r="E2454" s="19" t="s">
        <v>5</v>
      </c>
      <c r="F2454" s="19" t="s">
        <v>2273</v>
      </c>
      <c r="G2454" s="19" t="s">
        <v>8462</v>
      </c>
      <c r="H2454" s="12" t="s">
        <v>8463</v>
      </c>
      <c r="I2454" s="20">
        <v>46850</v>
      </c>
      <c r="J2454" s="12" t="s">
        <v>2270</v>
      </c>
      <c r="K2454" s="12" t="s">
        <v>8464</v>
      </c>
      <c r="L2454" s="12" t="s">
        <v>2299</v>
      </c>
      <c r="M2454" s="12"/>
      <c r="N2454" s="12" t="s">
        <v>8465</v>
      </c>
      <c r="O2454" s="20">
        <v>0</v>
      </c>
      <c r="P2454" s="20">
        <v>5000</v>
      </c>
      <c r="Q2454" s="20">
        <v>0</v>
      </c>
      <c r="R2454" s="20">
        <v>0</v>
      </c>
      <c r="S2454" s="20">
        <v>237.6</v>
      </c>
      <c r="T2454" s="21"/>
      <c r="U2454" s="22" t="str">
        <f>IFERROR(VLOOKUP(B2454,[1]Planilha1!$A$1:$B$34,2,FALSE),"Liberado")</f>
        <v>Liberado</v>
      </c>
      <c r="V2454" s="21"/>
      <c r="W2454" s="21"/>
      <c r="X2454" s="21"/>
      <c r="Y2454" s="21"/>
      <c r="Z2454" s="21"/>
      <c r="AA2454" s="21"/>
      <c r="AB2454" s="21"/>
      <c r="AC2454" s="21"/>
      <c r="AD2454" s="21"/>
      <c r="AE2454" s="21"/>
      <c r="AF2454" s="21"/>
      <c r="AG2454" s="21"/>
      <c r="AH2454" s="21"/>
      <c r="AI2454" s="21"/>
      <c r="AJ2454" s="21"/>
      <c r="AK2454" s="21"/>
      <c r="AL2454" s="21"/>
      <c r="AM2454" s="21"/>
      <c r="AN2454" s="21"/>
      <c r="AO2454" s="21"/>
      <c r="AP2454" s="21"/>
      <c r="AQ2454" s="21"/>
      <c r="AR2454" s="21"/>
      <c r="AS2454" s="21"/>
      <c r="AT2454" s="21"/>
      <c r="AU2454" s="21"/>
      <c r="AV2454" s="21"/>
      <c r="AW2454" s="21"/>
      <c r="AX2454" s="21"/>
      <c r="AY2454" s="21"/>
      <c r="AZ2454" s="21"/>
      <c r="BA2454" s="21"/>
    </row>
    <row r="2455" spans="1:53" s="31" customFormat="1" ht="20.100000000000001" customHeight="1" x14ac:dyDescent="0.2">
      <c r="A2455" s="12" t="s">
        <v>82</v>
      </c>
      <c r="B2455" s="18" t="s">
        <v>268</v>
      </c>
      <c r="C2455" s="12" t="s">
        <v>674</v>
      </c>
      <c r="D2455" s="12" t="s">
        <v>680</v>
      </c>
      <c r="E2455" s="19" t="s">
        <v>5</v>
      </c>
      <c r="F2455" s="19" t="s">
        <v>2273</v>
      </c>
      <c r="G2455" s="19" t="s">
        <v>3467</v>
      </c>
      <c r="H2455" s="12" t="s">
        <v>3468</v>
      </c>
      <c r="I2455" s="20">
        <v>15000</v>
      </c>
      <c r="J2455" s="12" t="s">
        <v>2270</v>
      </c>
      <c r="K2455" s="12" t="s">
        <v>3469</v>
      </c>
      <c r="L2455" s="12" t="s">
        <v>2767</v>
      </c>
      <c r="M2455" s="12"/>
      <c r="N2455" s="12" t="s">
        <v>3470</v>
      </c>
      <c r="O2455" s="20">
        <v>0</v>
      </c>
      <c r="P2455" s="20">
        <v>5000</v>
      </c>
      <c r="Q2455" s="20">
        <v>0</v>
      </c>
      <c r="R2455" s="20">
        <v>0</v>
      </c>
      <c r="S2455" s="20">
        <v>192</v>
      </c>
      <c r="T2455" s="21"/>
      <c r="U2455" s="22" t="str">
        <f>IFERROR(VLOOKUP(B2455,[1]Planilha1!$A$1:$B$34,2,FALSE),"Liberado")</f>
        <v>Liberado</v>
      </c>
      <c r="V2455" s="21"/>
      <c r="W2455" s="21"/>
      <c r="X2455" s="21"/>
      <c r="Y2455" s="21"/>
      <c r="Z2455" s="21"/>
      <c r="AA2455" s="21"/>
      <c r="AB2455" s="21"/>
      <c r="AC2455" s="21"/>
      <c r="AD2455" s="21"/>
      <c r="AE2455" s="21"/>
      <c r="AF2455" s="21"/>
      <c r="AG2455" s="21"/>
      <c r="AH2455" s="21"/>
      <c r="AI2455" s="21"/>
      <c r="AJ2455" s="21"/>
      <c r="AK2455" s="21"/>
      <c r="AL2455" s="21"/>
      <c r="AM2455" s="21"/>
      <c r="AN2455" s="21"/>
      <c r="AO2455" s="21"/>
      <c r="AP2455" s="21"/>
      <c r="AQ2455" s="21"/>
      <c r="AR2455" s="21"/>
      <c r="AS2455" s="21"/>
      <c r="AT2455" s="21"/>
      <c r="AU2455" s="21"/>
      <c r="AV2455" s="21"/>
      <c r="AW2455" s="21"/>
      <c r="AX2455" s="21"/>
      <c r="AY2455" s="21"/>
      <c r="AZ2455" s="21"/>
      <c r="BA2455" s="21"/>
    </row>
    <row r="2456" spans="1:53" s="31" customFormat="1" ht="20.100000000000001" customHeight="1" x14ac:dyDescent="0.2">
      <c r="A2456" s="12" t="s">
        <v>82</v>
      </c>
      <c r="B2456" s="18" t="s">
        <v>268</v>
      </c>
      <c r="C2456" s="12" t="s">
        <v>466</v>
      </c>
      <c r="D2456" s="12" t="s">
        <v>1232</v>
      </c>
      <c r="E2456" s="19" t="s">
        <v>5</v>
      </c>
      <c r="F2456" s="19" t="s">
        <v>2244</v>
      </c>
      <c r="G2456" s="19" t="s">
        <v>4927</v>
      </c>
      <c r="H2456" s="12" t="s">
        <v>4928</v>
      </c>
      <c r="I2456" s="20">
        <v>14481</v>
      </c>
      <c r="J2456" s="12" t="s">
        <v>2264</v>
      </c>
      <c r="K2456" s="12" t="s">
        <v>4929</v>
      </c>
      <c r="L2456" s="12" t="s">
        <v>2296</v>
      </c>
      <c r="M2456" s="12"/>
      <c r="N2456" s="12" t="s">
        <v>2342</v>
      </c>
      <c r="O2456" s="23">
        <v>0</v>
      </c>
      <c r="P2456" s="23">
        <v>0</v>
      </c>
      <c r="Q2456" s="23">
        <v>0</v>
      </c>
      <c r="R2456" s="24">
        <v>0</v>
      </c>
      <c r="S2456" s="25">
        <v>960</v>
      </c>
      <c r="T2456" s="21"/>
      <c r="U2456" s="22" t="str">
        <f>IFERROR(VLOOKUP(B2456,[1]Planilha1!$A$1:$B$34,2,FALSE),"Liberado")</f>
        <v>Liberado</v>
      </c>
      <c r="V2456" s="21"/>
      <c r="W2456" s="21"/>
      <c r="X2456" s="21"/>
      <c r="Y2456" s="21"/>
      <c r="Z2456" s="21"/>
      <c r="AA2456" s="21"/>
      <c r="AB2456" s="21"/>
      <c r="AC2456" s="21"/>
      <c r="AD2456" s="21"/>
      <c r="AE2456" s="21"/>
      <c r="AF2456" s="21"/>
      <c r="AG2456" s="21"/>
      <c r="AH2456" s="21"/>
      <c r="AI2456" s="21"/>
      <c r="AJ2456" s="21"/>
      <c r="AK2456" s="21"/>
      <c r="AL2456" s="21"/>
      <c r="AM2456" s="21"/>
      <c r="AN2456" s="21"/>
      <c r="AO2456" s="21"/>
      <c r="AP2456" s="21"/>
      <c r="AQ2456" s="21"/>
      <c r="AR2456" s="21"/>
      <c r="AS2456" s="21"/>
      <c r="AT2456" s="21"/>
      <c r="AU2456" s="21"/>
      <c r="AV2456" s="21"/>
      <c r="AW2456" s="21"/>
      <c r="AX2456" s="21"/>
      <c r="AY2456" s="21"/>
      <c r="AZ2456" s="21"/>
      <c r="BA2456" s="21"/>
    </row>
    <row r="2457" spans="1:53" s="31" customFormat="1" ht="20.100000000000001" customHeight="1" x14ac:dyDescent="0.2">
      <c r="A2457" s="12" t="s">
        <v>82</v>
      </c>
      <c r="B2457" s="18" t="s">
        <v>268</v>
      </c>
      <c r="C2457" s="12" t="s">
        <v>320</v>
      </c>
      <c r="D2457" s="12" t="s">
        <v>7760</v>
      </c>
      <c r="E2457" s="19" t="s">
        <v>5</v>
      </c>
      <c r="F2457" s="19" t="s">
        <v>2273</v>
      </c>
      <c r="G2457" s="19" t="s">
        <v>9580</v>
      </c>
      <c r="H2457" s="12" t="s">
        <v>5491</v>
      </c>
      <c r="I2457" s="20">
        <v>10000</v>
      </c>
      <c r="J2457" s="12" t="s">
        <v>2264</v>
      </c>
      <c r="K2457" s="12" t="s">
        <v>9581</v>
      </c>
      <c r="L2457" s="12" t="s">
        <v>8183</v>
      </c>
      <c r="M2457" s="12"/>
      <c r="N2457" s="12" t="s">
        <v>2768</v>
      </c>
      <c r="O2457" s="23">
        <v>0</v>
      </c>
      <c r="P2457" s="23">
        <v>8000</v>
      </c>
      <c r="Q2457" s="23">
        <v>0</v>
      </c>
      <c r="R2457" s="24">
        <v>0</v>
      </c>
      <c r="S2457" s="25">
        <v>543.84</v>
      </c>
      <c r="T2457" s="21"/>
      <c r="U2457" s="22" t="str">
        <f>IFERROR(VLOOKUP(B2457,[1]Planilha1!$A$1:$B$34,2,FALSE),"Liberado")</f>
        <v>Liberado</v>
      </c>
      <c r="V2457" s="21"/>
      <c r="W2457" s="21"/>
      <c r="X2457" s="21"/>
      <c r="Y2457" s="21"/>
      <c r="Z2457" s="21"/>
      <c r="AA2457" s="21"/>
      <c r="AB2457" s="21"/>
      <c r="AC2457" s="21"/>
      <c r="AD2457" s="21"/>
      <c r="AE2457" s="21"/>
      <c r="AF2457" s="21"/>
      <c r="AG2457" s="21"/>
      <c r="AH2457" s="21"/>
      <c r="AI2457" s="21"/>
      <c r="AJ2457" s="21"/>
      <c r="AK2457" s="21"/>
      <c r="AL2457" s="21"/>
      <c r="AM2457" s="21"/>
      <c r="AN2457" s="21"/>
      <c r="AO2457" s="21"/>
      <c r="AP2457" s="21"/>
      <c r="AQ2457" s="21"/>
      <c r="AR2457" s="21"/>
      <c r="AS2457" s="21"/>
      <c r="AT2457" s="21"/>
      <c r="AU2457" s="21"/>
      <c r="AV2457" s="21"/>
      <c r="AW2457" s="21"/>
      <c r="AX2457" s="21"/>
      <c r="AY2457" s="21"/>
      <c r="AZ2457" s="21"/>
      <c r="BA2457" s="21"/>
    </row>
    <row r="2458" spans="1:53" s="31" customFormat="1" ht="20.100000000000001" customHeight="1" x14ac:dyDescent="0.2">
      <c r="A2458" s="12" t="s">
        <v>82</v>
      </c>
      <c r="B2458" s="18" t="s">
        <v>268</v>
      </c>
      <c r="C2458" s="12" t="s">
        <v>466</v>
      </c>
      <c r="D2458" s="12" t="s">
        <v>1527</v>
      </c>
      <c r="E2458" s="19" t="s">
        <v>5</v>
      </c>
      <c r="F2458" s="19" t="s">
        <v>10</v>
      </c>
      <c r="G2458" s="19" t="s">
        <v>5643</v>
      </c>
      <c r="H2458" s="12" t="s">
        <v>2845</v>
      </c>
      <c r="I2458" s="20">
        <v>15241.44</v>
      </c>
      <c r="J2458" s="12" t="s">
        <v>2264</v>
      </c>
      <c r="K2458" s="12" t="s">
        <v>5644</v>
      </c>
      <c r="L2458" s="12" t="s">
        <v>2334</v>
      </c>
      <c r="M2458" s="12"/>
      <c r="N2458" s="12" t="s">
        <v>5645</v>
      </c>
      <c r="O2458" s="23">
        <v>5000</v>
      </c>
      <c r="P2458" s="23">
        <v>0</v>
      </c>
      <c r="Q2458" s="23">
        <v>0</v>
      </c>
      <c r="R2458" s="24">
        <v>0</v>
      </c>
      <c r="S2458" s="25">
        <v>960</v>
      </c>
      <c r="T2458" s="21"/>
      <c r="U2458" s="22" t="str">
        <f>IFERROR(VLOOKUP(B2458,[1]Planilha1!$A$1:$B$34,2,FALSE),"Liberado")</f>
        <v>Liberado</v>
      </c>
      <c r="V2458" s="21"/>
      <c r="W2458" s="21"/>
      <c r="X2458" s="21"/>
      <c r="Y2458" s="21"/>
      <c r="Z2458" s="21"/>
      <c r="AA2458" s="21"/>
      <c r="AB2458" s="21"/>
      <c r="AC2458" s="21"/>
      <c r="AD2458" s="21"/>
      <c r="AE2458" s="21"/>
      <c r="AF2458" s="21"/>
      <c r="AG2458" s="21"/>
      <c r="AH2458" s="21"/>
      <c r="AI2458" s="21"/>
      <c r="AJ2458" s="21"/>
      <c r="AK2458" s="21"/>
      <c r="AL2458" s="21"/>
      <c r="AM2458" s="21"/>
      <c r="AN2458" s="21"/>
      <c r="AO2458" s="21"/>
      <c r="AP2458" s="21"/>
      <c r="AQ2458" s="21"/>
      <c r="AR2458" s="21"/>
      <c r="AS2458" s="21"/>
      <c r="AT2458" s="21"/>
      <c r="AU2458" s="21"/>
      <c r="AV2458" s="21"/>
      <c r="AW2458" s="21"/>
      <c r="AX2458" s="21"/>
      <c r="AY2458" s="21"/>
      <c r="AZ2458" s="21"/>
      <c r="BA2458" s="21"/>
    </row>
    <row r="2459" spans="1:53" s="31" customFormat="1" ht="20.100000000000001" customHeight="1" x14ac:dyDescent="0.2">
      <c r="A2459" s="12" t="s">
        <v>82</v>
      </c>
      <c r="B2459" s="18" t="s">
        <v>268</v>
      </c>
      <c r="C2459" s="12" t="s">
        <v>466</v>
      </c>
      <c r="D2459" s="12" t="s">
        <v>1529</v>
      </c>
      <c r="E2459" s="19" t="s">
        <v>5</v>
      </c>
      <c r="F2459" s="19" t="s">
        <v>2452</v>
      </c>
      <c r="G2459" s="19" t="s">
        <v>5648</v>
      </c>
      <c r="H2459" s="12" t="s">
        <v>5649</v>
      </c>
      <c r="I2459" s="20">
        <v>937</v>
      </c>
      <c r="J2459" s="12" t="s">
        <v>2276</v>
      </c>
      <c r="K2459" s="12" t="s">
        <v>3216</v>
      </c>
      <c r="L2459" s="12" t="s">
        <v>2505</v>
      </c>
      <c r="M2459" s="12"/>
      <c r="N2459" s="12" t="s">
        <v>3216</v>
      </c>
      <c r="O2459" s="23">
        <v>0</v>
      </c>
      <c r="P2459" s="23">
        <v>0</v>
      </c>
      <c r="Q2459" s="23">
        <v>0</v>
      </c>
      <c r="R2459" s="24">
        <v>0</v>
      </c>
      <c r="S2459" s="25">
        <v>546.88</v>
      </c>
      <c r="T2459" s="21"/>
      <c r="U2459" s="22" t="str">
        <f>IFERROR(VLOOKUP(B2459,[1]Planilha1!$A$1:$B$34,2,FALSE),"Liberado")</f>
        <v>Liberado</v>
      </c>
      <c r="V2459" s="21"/>
      <c r="W2459" s="21"/>
      <c r="X2459" s="21"/>
      <c r="Y2459" s="21"/>
      <c r="Z2459" s="21"/>
      <c r="AA2459" s="21"/>
      <c r="AB2459" s="21"/>
      <c r="AC2459" s="21"/>
      <c r="AD2459" s="21"/>
      <c r="AE2459" s="21"/>
      <c r="AF2459" s="21"/>
      <c r="AG2459" s="21"/>
      <c r="AH2459" s="21"/>
      <c r="AI2459" s="21"/>
      <c r="AJ2459" s="21"/>
      <c r="AK2459" s="21"/>
      <c r="AL2459" s="21"/>
      <c r="AM2459" s="21"/>
      <c r="AN2459" s="21"/>
      <c r="AO2459" s="21"/>
      <c r="AP2459" s="21"/>
      <c r="AQ2459" s="21"/>
      <c r="AR2459" s="21"/>
      <c r="AS2459" s="21"/>
      <c r="AT2459" s="21"/>
      <c r="AU2459" s="21"/>
      <c r="AV2459" s="21"/>
      <c r="AW2459" s="21"/>
      <c r="AX2459" s="21"/>
      <c r="AY2459" s="21"/>
      <c r="AZ2459" s="21"/>
      <c r="BA2459" s="21"/>
    </row>
    <row r="2460" spans="1:53" s="31" customFormat="1" ht="20.100000000000001" customHeight="1" x14ac:dyDescent="0.2">
      <c r="A2460" s="12" t="s">
        <v>82</v>
      </c>
      <c r="B2460" s="18" t="s">
        <v>268</v>
      </c>
      <c r="C2460" s="12" t="s">
        <v>466</v>
      </c>
      <c r="D2460" s="12" t="s">
        <v>10284</v>
      </c>
      <c r="E2460" s="19" t="s">
        <v>5</v>
      </c>
      <c r="F2460" s="19" t="s">
        <v>4670</v>
      </c>
      <c r="G2460" s="19" t="s">
        <v>10285</v>
      </c>
      <c r="H2460" s="12" t="s">
        <v>2845</v>
      </c>
      <c r="I2460" s="20">
        <v>11255.2</v>
      </c>
      <c r="J2460" s="12" t="s">
        <v>2264</v>
      </c>
      <c r="K2460" s="12" t="s">
        <v>8306</v>
      </c>
      <c r="L2460" s="12" t="s">
        <v>2266</v>
      </c>
      <c r="M2460" s="12"/>
      <c r="N2460" s="12" t="s">
        <v>2768</v>
      </c>
      <c r="O2460" s="23">
        <v>0</v>
      </c>
      <c r="P2460" s="23">
        <v>8000</v>
      </c>
      <c r="Q2460" s="23">
        <v>0</v>
      </c>
      <c r="R2460" s="24">
        <v>0</v>
      </c>
      <c r="S2460" s="25">
        <v>0</v>
      </c>
      <c r="T2460" s="21"/>
      <c r="U2460" s="22" t="str">
        <f>IFERROR(VLOOKUP(B2460,[1]Planilha1!$A$1:$B$34,2,FALSE),"Liberado")</f>
        <v>Liberado</v>
      </c>
      <c r="V2460" s="21"/>
      <c r="W2460" s="21"/>
      <c r="X2460" s="21"/>
      <c r="Y2460" s="21"/>
      <c r="Z2460" s="21"/>
      <c r="AA2460" s="21"/>
      <c r="AB2460" s="21"/>
      <c r="AC2460" s="21"/>
      <c r="AD2460" s="21"/>
      <c r="AE2460" s="21"/>
      <c r="AF2460" s="21"/>
      <c r="AG2460" s="21"/>
      <c r="AH2460" s="21"/>
      <c r="AI2460" s="21"/>
      <c r="AJ2460" s="21"/>
      <c r="AK2460" s="21"/>
      <c r="AL2460" s="21"/>
      <c r="AM2460" s="21"/>
      <c r="AN2460" s="21"/>
      <c r="AO2460" s="21"/>
      <c r="AP2460" s="21"/>
      <c r="AQ2460" s="21"/>
      <c r="AR2460" s="21"/>
      <c r="AS2460" s="21"/>
      <c r="AT2460" s="21"/>
      <c r="AU2460" s="21"/>
      <c r="AV2460" s="21"/>
      <c r="AW2460" s="21"/>
      <c r="AX2460" s="21"/>
      <c r="AY2460" s="21"/>
      <c r="AZ2460" s="21"/>
      <c r="BA2460" s="21"/>
    </row>
    <row r="2461" spans="1:53" s="31" customFormat="1" ht="20.100000000000001" customHeight="1" x14ac:dyDescent="0.2">
      <c r="A2461" s="12" t="s">
        <v>82</v>
      </c>
      <c r="B2461" s="18" t="s">
        <v>268</v>
      </c>
      <c r="C2461" s="12" t="s">
        <v>466</v>
      </c>
      <c r="D2461" s="12" t="s">
        <v>10286</v>
      </c>
      <c r="E2461" s="19" t="s">
        <v>5</v>
      </c>
      <c r="F2461" s="19" t="s">
        <v>10</v>
      </c>
      <c r="G2461" s="19" t="s">
        <v>10287</v>
      </c>
      <c r="H2461" s="12" t="s">
        <v>2845</v>
      </c>
      <c r="I2461" s="20">
        <v>22325</v>
      </c>
      <c r="J2461" s="12" t="s">
        <v>2264</v>
      </c>
      <c r="K2461" s="12" t="s">
        <v>4957</v>
      </c>
      <c r="L2461" s="12" t="s">
        <v>2288</v>
      </c>
      <c r="M2461" s="12" t="s">
        <v>10288</v>
      </c>
      <c r="N2461" s="12" t="s">
        <v>2768</v>
      </c>
      <c r="O2461" s="23">
        <v>0</v>
      </c>
      <c r="P2461" s="23">
        <v>5000</v>
      </c>
      <c r="Q2461" s="23">
        <v>0</v>
      </c>
      <c r="R2461" s="24">
        <v>0</v>
      </c>
      <c r="S2461" s="25">
        <v>0</v>
      </c>
      <c r="T2461" s="21"/>
      <c r="U2461" s="22" t="str">
        <f>IFERROR(VLOOKUP(B2461,[1]Planilha1!$A$1:$B$34,2,FALSE),"Liberado")</f>
        <v>Liberado</v>
      </c>
      <c r="V2461" s="21"/>
      <c r="W2461" s="21"/>
      <c r="X2461" s="21"/>
      <c r="Y2461" s="21"/>
      <c r="Z2461" s="21"/>
      <c r="AA2461" s="21"/>
      <c r="AB2461" s="21"/>
      <c r="AC2461" s="21"/>
      <c r="AD2461" s="21"/>
      <c r="AE2461" s="21"/>
      <c r="AF2461" s="21"/>
      <c r="AG2461" s="21"/>
      <c r="AH2461" s="21"/>
      <c r="AI2461" s="21"/>
      <c r="AJ2461" s="21"/>
      <c r="AK2461" s="21"/>
      <c r="AL2461" s="21"/>
      <c r="AM2461" s="21"/>
      <c r="AN2461" s="21"/>
      <c r="AO2461" s="21"/>
      <c r="AP2461" s="21"/>
      <c r="AQ2461" s="21"/>
      <c r="AR2461" s="21"/>
      <c r="AS2461" s="21"/>
      <c r="AT2461" s="21"/>
      <c r="AU2461" s="21"/>
      <c r="AV2461" s="21"/>
      <c r="AW2461" s="21"/>
      <c r="AX2461" s="21"/>
      <c r="AY2461" s="21"/>
      <c r="AZ2461" s="21"/>
      <c r="BA2461" s="21"/>
    </row>
    <row r="2462" spans="1:53" s="31" customFormat="1" ht="20.100000000000001" customHeight="1" x14ac:dyDescent="0.2">
      <c r="A2462" s="12" t="s">
        <v>82</v>
      </c>
      <c r="B2462" s="18" t="s">
        <v>268</v>
      </c>
      <c r="C2462" s="12" t="s">
        <v>318</v>
      </c>
      <c r="D2462" s="12" t="s">
        <v>1530</v>
      </c>
      <c r="E2462" s="19" t="s">
        <v>5</v>
      </c>
      <c r="F2462" s="19" t="s">
        <v>2434</v>
      </c>
      <c r="G2462" s="19" t="s">
        <v>5650</v>
      </c>
      <c r="H2462" s="12" t="s">
        <v>5651</v>
      </c>
      <c r="I2462" s="20">
        <v>40000</v>
      </c>
      <c r="J2462" s="12" t="s">
        <v>2264</v>
      </c>
      <c r="K2462" s="12" t="s">
        <v>5652</v>
      </c>
      <c r="L2462" s="12" t="s">
        <v>2334</v>
      </c>
      <c r="M2462" s="12"/>
      <c r="N2462" s="12" t="s">
        <v>8112</v>
      </c>
      <c r="O2462" s="23">
        <v>0</v>
      </c>
      <c r="P2462" s="23">
        <v>14000</v>
      </c>
      <c r="Q2462" s="23">
        <v>0</v>
      </c>
      <c r="R2462" s="24">
        <v>0</v>
      </c>
      <c r="S2462" s="25">
        <v>800</v>
      </c>
      <c r="T2462" s="21"/>
      <c r="U2462" s="22" t="str">
        <f>IFERROR(VLOOKUP(B2462,[1]Planilha1!$A$1:$B$34,2,FALSE),"Liberado")</f>
        <v>Liberado</v>
      </c>
      <c r="V2462" s="21"/>
      <c r="W2462" s="21"/>
      <c r="X2462" s="21"/>
      <c r="Y2462" s="21"/>
      <c r="Z2462" s="21"/>
      <c r="AA2462" s="21"/>
      <c r="AB2462" s="21"/>
      <c r="AC2462" s="21"/>
      <c r="AD2462" s="21"/>
      <c r="AE2462" s="21"/>
      <c r="AF2462" s="21"/>
      <c r="AG2462" s="21"/>
      <c r="AH2462" s="21"/>
      <c r="AI2462" s="21"/>
      <c r="AJ2462" s="21"/>
      <c r="AK2462" s="21"/>
      <c r="AL2462" s="21"/>
      <c r="AM2462" s="21"/>
      <c r="AN2462" s="21"/>
      <c r="AO2462" s="21"/>
      <c r="AP2462" s="21"/>
      <c r="AQ2462" s="21"/>
      <c r="AR2462" s="21"/>
      <c r="AS2462" s="21"/>
      <c r="AT2462" s="21"/>
      <c r="AU2462" s="21"/>
      <c r="AV2462" s="21"/>
      <c r="AW2462" s="21"/>
      <c r="AX2462" s="21"/>
      <c r="AY2462" s="21"/>
      <c r="AZ2462" s="21"/>
      <c r="BA2462" s="21"/>
    </row>
    <row r="2463" spans="1:53" s="31" customFormat="1" ht="20.100000000000001" customHeight="1" x14ac:dyDescent="0.2">
      <c r="A2463" s="12" t="s">
        <v>82</v>
      </c>
      <c r="B2463" s="18" t="s">
        <v>268</v>
      </c>
      <c r="C2463" s="12" t="s">
        <v>318</v>
      </c>
      <c r="D2463" s="12" t="s">
        <v>10289</v>
      </c>
      <c r="E2463" s="19" t="s">
        <v>5</v>
      </c>
      <c r="F2463" s="19" t="s">
        <v>9867</v>
      </c>
      <c r="G2463" s="19" t="s">
        <v>10290</v>
      </c>
      <c r="H2463" s="12" t="s">
        <v>10291</v>
      </c>
      <c r="I2463" s="20">
        <v>10100</v>
      </c>
      <c r="J2463" s="12" t="s">
        <v>2302</v>
      </c>
      <c r="K2463" s="12" t="s">
        <v>10292</v>
      </c>
      <c r="L2463" s="12" t="s">
        <v>7875</v>
      </c>
      <c r="M2463" s="12"/>
      <c r="N2463" s="12" t="s">
        <v>10293</v>
      </c>
      <c r="O2463" s="23">
        <v>0</v>
      </c>
      <c r="P2463" s="23">
        <v>0</v>
      </c>
      <c r="Q2463" s="23">
        <v>0</v>
      </c>
      <c r="R2463" s="24">
        <v>0</v>
      </c>
      <c r="S2463" s="25">
        <v>160</v>
      </c>
      <c r="T2463" s="21"/>
      <c r="U2463" s="22" t="str">
        <f>IFERROR(VLOOKUP(B2463,[1]Planilha1!$A$1:$B$34,2,FALSE),"Liberado")</f>
        <v>Liberado</v>
      </c>
      <c r="V2463" s="21"/>
      <c r="W2463" s="21"/>
      <c r="X2463" s="21"/>
      <c r="Y2463" s="21"/>
      <c r="Z2463" s="21"/>
      <c r="AA2463" s="21"/>
      <c r="AB2463" s="21"/>
      <c r="AC2463" s="21"/>
      <c r="AD2463" s="21"/>
      <c r="AE2463" s="21"/>
      <c r="AF2463" s="21"/>
      <c r="AG2463" s="21"/>
      <c r="AH2463" s="21"/>
      <c r="AI2463" s="21"/>
      <c r="AJ2463" s="21"/>
      <c r="AK2463" s="21"/>
      <c r="AL2463" s="21"/>
      <c r="AM2463" s="21"/>
      <c r="AN2463" s="21"/>
      <c r="AO2463" s="21"/>
      <c r="AP2463" s="21"/>
      <c r="AQ2463" s="21"/>
      <c r="AR2463" s="21"/>
      <c r="AS2463" s="21"/>
      <c r="AT2463" s="21"/>
      <c r="AU2463" s="21"/>
      <c r="AV2463" s="21"/>
      <c r="AW2463" s="21"/>
      <c r="AX2463" s="21"/>
      <c r="AY2463" s="21"/>
      <c r="AZ2463" s="21"/>
      <c r="BA2463" s="21"/>
    </row>
    <row r="2464" spans="1:53" s="31" customFormat="1" ht="20.100000000000001" customHeight="1" x14ac:dyDescent="0.2">
      <c r="A2464" s="12" t="s">
        <v>82</v>
      </c>
      <c r="B2464" s="18" t="s">
        <v>268</v>
      </c>
      <c r="C2464" s="12" t="s">
        <v>318</v>
      </c>
      <c r="D2464" s="12" t="s">
        <v>10294</v>
      </c>
      <c r="E2464" s="19" t="s">
        <v>5</v>
      </c>
      <c r="F2464" s="19" t="s">
        <v>7910</v>
      </c>
      <c r="G2464" s="19" t="s">
        <v>10295</v>
      </c>
      <c r="H2464" s="12" t="s">
        <v>5657</v>
      </c>
      <c r="I2464" s="20">
        <v>1800</v>
      </c>
      <c r="J2464" s="12" t="s">
        <v>2264</v>
      </c>
      <c r="K2464" s="12" t="s">
        <v>2512</v>
      </c>
      <c r="L2464" s="12" t="s">
        <v>2249</v>
      </c>
      <c r="M2464" s="12"/>
      <c r="N2464" s="12" t="s">
        <v>2438</v>
      </c>
      <c r="O2464" s="23">
        <v>0</v>
      </c>
      <c r="P2464" s="23">
        <v>15000</v>
      </c>
      <c r="Q2464" s="23">
        <v>0</v>
      </c>
      <c r="R2464" s="24">
        <v>0</v>
      </c>
      <c r="S2464" s="25">
        <v>160</v>
      </c>
      <c r="T2464" s="21"/>
      <c r="U2464" s="22" t="str">
        <f>IFERROR(VLOOKUP(B2464,[1]Planilha1!$A$1:$B$34,2,FALSE),"Liberado")</f>
        <v>Liberado</v>
      </c>
      <c r="V2464" s="21"/>
      <c r="W2464" s="21"/>
      <c r="X2464" s="21"/>
      <c r="Y2464" s="21"/>
      <c r="Z2464" s="21"/>
      <c r="AA2464" s="21"/>
      <c r="AB2464" s="21"/>
      <c r="AC2464" s="21"/>
      <c r="AD2464" s="21"/>
      <c r="AE2464" s="21"/>
      <c r="AF2464" s="21"/>
      <c r="AG2464" s="21"/>
      <c r="AH2464" s="21"/>
      <c r="AI2464" s="21"/>
      <c r="AJ2464" s="21"/>
      <c r="AK2464" s="21"/>
      <c r="AL2464" s="21"/>
      <c r="AM2464" s="21"/>
      <c r="AN2464" s="21"/>
      <c r="AO2464" s="21"/>
      <c r="AP2464" s="21"/>
      <c r="AQ2464" s="21"/>
      <c r="AR2464" s="21"/>
      <c r="AS2464" s="21"/>
      <c r="AT2464" s="21"/>
      <c r="AU2464" s="21"/>
      <c r="AV2464" s="21"/>
      <c r="AW2464" s="21"/>
      <c r="AX2464" s="21"/>
      <c r="AY2464" s="21"/>
      <c r="AZ2464" s="21"/>
      <c r="BA2464" s="21"/>
    </row>
    <row r="2465" spans="1:53" s="31" customFormat="1" ht="20.100000000000001" customHeight="1" x14ac:dyDescent="0.2">
      <c r="A2465" s="12" t="s">
        <v>82</v>
      </c>
      <c r="B2465" s="18" t="s">
        <v>268</v>
      </c>
      <c r="C2465" s="12" t="s">
        <v>318</v>
      </c>
      <c r="D2465" s="12" t="s">
        <v>10296</v>
      </c>
      <c r="E2465" s="19" t="s">
        <v>5</v>
      </c>
      <c r="F2465" s="19" t="s">
        <v>2324</v>
      </c>
      <c r="G2465" s="19" t="s">
        <v>10297</v>
      </c>
      <c r="H2465" s="12" t="s">
        <v>10298</v>
      </c>
      <c r="I2465" s="20">
        <v>1696.99</v>
      </c>
      <c r="J2465" s="12" t="s">
        <v>2264</v>
      </c>
      <c r="K2465" s="12" t="s">
        <v>10299</v>
      </c>
      <c r="L2465" s="12" t="s">
        <v>7875</v>
      </c>
      <c r="M2465" s="12"/>
      <c r="N2465" s="12" t="s">
        <v>2768</v>
      </c>
      <c r="O2465" s="23">
        <v>0</v>
      </c>
      <c r="P2465" s="23">
        <v>7000</v>
      </c>
      <c r="Q2465" s="23">
        <v>0</v>
      </c>
      <c r="R2465" s="24">
        <v>0</v>
      </c>
      <c r="S2465" s="25">
        <v>120</v>
      </c>
      <c r="T2465" s="21"/>
      <c r="U2465" s="22" t="str">
        <f>IFERROR(VLOOKUP(B2465,[1]Planilha1!$A$1:$B$34,2,FALSE),"Liberado")</f>
        <v>Liberado</v>
      </c>
      <c r="V2465" s="21"/>
      <c r="W2465" s="21"/>
      <c r="X2465" s="21"/>
      <c r="Y2465" s="21"/>
      <c r="Z2465" s="21"/>
      <c r="AA2465" s="21"/>
      <c r="AB2465" s="21"/>
      <c r="AC2465" s="21"/>
      <c r="AD2465" s="21"/>
      <c r="AE2465" s="21"/>
      <c r="AF2465" s="21"/>
      <c r="AG2465" s="21"/>
      <c r="AH2465" s="21"/>
      <c r="AI2465" s="21"/>
      <c r="AJ2465" s="21"/>
      <c r="AK2465" s="21"/>
      <c r="AL2465" s="21"/>
      <c r="AM2465" s="21"/>
      <c r="AN2465" s="21"/>
      <c r="AO2465" s="21"/>
      <c r="AP2465" s="21"/>
      <c r="AQ2465" s="21"/>
      <c r="AR2465" s="21"/>
      <c r="AS2465" s="21"/>
      <c r="AT2465" s="21"/>
      <c r="AU2465" s="21"/>
      <c r="AV2465" s="21"/>
      <c r="AW2465" s="21"/>
      <c r="AX2465" s="21"/>
      <c r="AY2465" s="21"/>
      <c r="AZ2465" s="21"/>
      <c r="BA2465" s="21"/>
    </row>
    <row r="2466" spans="1:53" s="31" customFormat="1" ht="20.100000000000001" customHeight="1" x14ac:dyDescent="0.2">
      <c r="A2466" s="12" t="s">
        <v>82</v>
      </c>
      <c r="B2466" s="18" t="s">
        <v>268</v>
      </c>
      <c r="C2466" s="12" t="s">
        <v>320</v>
      </c>
      <c r="D2466" s="12" t="s">
        <v>7762</v>
      </c>
      <c r="E2466" s="19" t="s">
        <v>5</v>
      </c>
      <c r="F2466" s="19" t="s">
        <v>10</v>
      </c>
      <c r="G2466" s="19" t="s">
        <v>10300</v>
      </c>
      <c r="H2466" s="12" t="s">
        <v>5491</v>
      </c>
      <c r="I2466" s="20">
        <v>35200</v>
      </c>
      <c r="J2466" s="12" t="s">
        <v>2264</v>
      </c>
      <c r="K2466" s="12" t="s">
        <v>10301</v>
      </c>
      <c r="L2466" s="12" t="s">
        <v>3437</v>
      </c>
      <c r="M2466" s="12"/>
      <c r="N2466" s="12" t="s">
        <v>2342</v>
      </c>
      <c r="O2466" s="23">
        <v>5000</v>
      </c>
      <c r="P2466" s="23">
        <v>0</v>
      </c>
      <c r="Q2466" s="23">
        <v>0</v>
      </c>
      <c r="R2466" s="24">
        <v>0</v>
      </c>
      <c r="S2466" s="25">
        <v>480</v>
      </c>
      <c r="T2466" s="21"/>
      <c r="U2466" s="22" t="str">
        <f>IFERROR(VLOOKUP(B2466,[1]Planilha1!$A$1:$B$34,2,FALSE),"Liberado")</f>
        <v>Liberado</v>
      </c>
      <c r="V2466" s="21"/>
      <c r="W2466" s="21"/>
      <c r="X2466" s="21"/>
      <c r="Y2466" s="21"/>
      <c r="Z2466" s="21"/>
      <c r="AA2466" s="21"/>
      <c r="AB2466" s="21"/>
      <c r="AC2466" s="21"/>
      <c r="AD2466" s="21"/>
      <c r="AE2466" s="21"/>
      <c r="AF2466" s="21"/>
      <c r="AG2466" s="21"/>
      <c r="AH2466" s="21"/>
      <c r="AI2466" s="21"/>
      <c r="AJ2466" s="21"/>
      <c r="AK2466" s="21"/>
      <c r="AL2466" s="21"/>
      <c r="AM2466" s="21"/>
      <c r="AN2466" s="21"/>
      <c r="AO2466" s="21"/>
      <c r="AP2466" s="21"/>
      <c r="AQ2466" s="21"/>
      <c r="AR2466" s="21"/>
      <c r="AS2466" s="21"/>
      <c r="AT2466" s="21"/>
      <c r="AU2466" s="21"/>
      <c r="AV2466" s="21"/>
      <c r="AW2466" s="21"/>
      <c r="AX2466" s="21"/>
      <c r="AY2466" s="21"/>
      <c r="AZ2466" s="21"/>
      <c r="BA2466" s="21"/>
    </row>
    <row r="2467" spans="1:53" s="31" customFormat="1" ht="20.100000000000001" customHeight="1" x14ac:dyDescent="0.2">
      <c r="A2467" s="12" t="s">
        <v>82</v>
      </c>
      <c r="B2467" s="18" t="s">
        <v>268</v>
      </c>
      <c r="C2467" s="12" t="s">
        <v>320</v>
      </c>
      <c r="D2467" s="12" t="s">
        <v>1531</v>
      </c>
      <c r="E2467" s="19" t="s">
        <v>5</v>
      </c>
      <c r="F2467" s="19" t="s">
        <v>2273</v>
      </c>
      <c r="G2467" s="19" t="s">
        <v>5653</v>
      </c>
      <c r="H2467" s="12" t="s">
        <v>5491</v>
      </c>
      <c r="I2467" s="20">
        <v>35200</v>
      </c>
      <c r="J2467" s="12" t="s">
        <v>2264</v>
      </c>
      <c r="K2467" s="12" t="s">
        <v>5654</v>
      </c>
      <c r="L2467" s="12" t="s">
        <v>2266</v>
      </c>
      <c r="M2467" s="12"/>
      <c r="N2467" s="12" t="s">
        <v>3170</v>
      </c>
      <c r="O2467" s="23">
        <v>2000</v>
      </c>
      <c r="P2467" s="23">
        <v>0</v>
      </c>
      <c r="Q2467" s="23">
        <v>0</v>
      </c>
      <c r="R2467" s="24">
        <v>0</v>
      </c>
      <c r="S2467" s="25">
        <v>521.70000000000005</v>
      </c>
      <c r="T2467" s="21"/>
      <c r="U2467" s="22" t="str">
        <f>IFERROR(VLOOKUP(B2467,[1]Planilha1!$A$1:$B$34,2,FALSE),"Liberado")</f>
        <v>Liberado</v>
      </c>
      <c r="V2467" s="21"/>
      <c r="W2467" s="21"/>
      <c r="X2467" s="21"/>
      <c r="Y2467" s="21"/>
      <c r="Z2467" s="21"/>
      <c r="AA2467" s="21"/>
      <c r="AB2467" s="21"/>
      <c r="AC2467" s="21"/>
      <c r="AD2467" s="21"/>
      <c r="AE2467" s="21"/>
      <c r="AF2467" s="21"/>
      <c r="AG2467" s="21"/>
      <c r="AH2467" s="21"/>
      <c r="AI2467" s="21"/>
      <c r="AJ2467" s="21"/>
      <c r="AK2467" s="21"/>
      <c r="AL2467" s="21"/>
      <c r="AM2467" s="21"/>
      <c r="AN2467" s="21"/>
      <c r="AO2467" s="21"/>
      <c r="AP2467" s="21"/>
      <c r="AQ2467" s="21"/>
      <c r="AR2467" s="21"/>
      <c r="AS2467" s="21"/>
      <c r="AT2467" s="21"/>
      <c r="AU2467" s="21"/>
      <c r="AV2467" s="21"/>
      <c r="AW2467" s="21"/>
      <c r="AX2467" s="21"/>
      <c r="AY2467" s="21"/>
      <c r="AZ2467" s="21"/>
      <c r="BA2467" s="21"/>
    </row>
    <row r="2468" spans="1:53" s="31" customFormat="1" ht="20.100000000000001" customHeight="1" x14ac:dyDescent="0.2">
      <c r="A2468" s="12" t="s">
        <v>82</v>
      </c>
      <c r="B2468" s="18" t="s">
        <v>268</v>
      </c>
      <c r="C2468" s="12" t="s">
        <v>320</v>
      </c>
      <c r="D2468" s="12" t="s">
        <v>1532</v>
      </c>
      <c r="E2468" s="19" t="s">
        <v>5</v>
      </c>
      <c r="F2468" s="19" t="s">
        <v>3827</v>
      </c>
      <c r="G2468" s="19" t="s">
        <v>5655</v>
      </c>
      <c r="H2468" s="12" t="s">
        <v>5651</v>
      </c>
      <c r="I2468" s="20">
        <v>777000</v>
      </c>
      <c r="J2468" s="12" t="s">
        <v>2276</v>
      </c>
      <c r="K2468" s="12" t="s">
        <v>3216</v>
      </c>
      <c r="L2468" s="12" t="s">
        <v>3939</v>
      </c>
      <c r="M2468" s="12" t="s">
        <v>10288</v>
      </c>
      <c r="N2468" s="12" t="s">
        <v>3216</v>
      </c>
      <c r="O2468" s="23">
        <v>0</v>
      </c>
      <c r="P2468" s="23">
        <v>0</v>
      </c>
      <c r="Q2468" s="23">
        <v>0</v>
      </c>
      <c r="R2468" s="24">
        <v>0</v>
      </c>
      <c r="S2468" s="25">
        <v>561.53</v>
      </c>
      <c r="T2468" s="21"/>
      <c r="U2468" s="22" t="str">
        <f>IFERROR(VLOOKUP(B2468,[1]Planilha1!$A$1:$B$34,2,FALSE),"Liberado")</f>
        <v>Liberado</v>
      </c>
      <c r="V2468" s="21"/>
      <c r="W2468" s="21"/>
      <c r="X2468" s="21"/>
      <c r="Y2468" s="21"/>
      <c r="Z2468" s="21"/>
      <c r="AA2468" s="21"/>
      <c r="AB2468" s="21"/>
      <c r="AC2468" s="21"/>
      <c r="AD2468" s="21"/>
      <c r="AE2468" s="21"/>
      <c r="AF2468" s="21"/>
      <c r="AG2468" s="21"/>
      <c r="AH2468" s="21"/>
      <c r="AI2468" s="21"/>
      <c r="AJ2468" s="21"/>
      <c r="AK2468" s="21"/>
      <c r="AL2468" s="21"/>
      <c r="AM2468" s="21"/>
      <c r="AN2468" s="21"/>
      <c r="AO2468" s="21"/>
      <c r="AP2468" s="21"/>
      <c r="AQ2468" s="21"/>
      <c r="AR2468" s="21"/>
      <c r="AS2468" s="21"/>
      <c r="AT2468" s="21"/>
      <c r="AU2468" s="21"/>
      <c r="AV2468" s="21"/>
      <c r="AW2468" s="21"/>
      <c r="AX2468" s="21"/>
      <c r="AY2468" s="21"/>
      <c r="AZ2468" s="21"/>
      <c r="BA2468" s="21"/>
    </row>
    <row r="2469" spans="1:53" s="31" customFormat="1" ht="20.100000000000001" customHeight="1" x14ac:dyDescent="0.2">
      <c r="A2469" s="12" t="s">
        <v>82</v>
      </c>
      <c r="B2469" s="18" t="s">
        <v>268</v>
      </c>
      <c r="C2469" s="12" t="s">
        <v>320</v>
      </c>
      <c r="D2469" s="12" t="s">
        <v>10302</v>
      </c>
      <c r="E2469" s="19" t="s">
        <v>5</v>
      </c>
      <c r="F2469" s="19" t="s">
        <v>2273</v>
      </c>
      <c r="G2469" s="19" t="s">
        <v>10303</v>
      </c>
      <c r="H2469" s="12" t="s">
        <v>5491</v>
      </c>
      <c r="I2469" s="20">
        <v>15000</v>
      </c>
      <c r="J2469" s="12" t="s">
        <v>2264</v>
      </c>
      <c r="K2469" s="12" t="s">
        <v>10304</v>
      </c>
      <c r="L2469" s="12" t="s">
        <v>2677</v>
      </c>
      <c r="M2469" s="12"/>
      <c r="N2469" s="12" t="s">
        <v>4890</v>
      </c>
      <c r="O2469" s="23">
        <v>0</v>
      </c>
      <c r="P2469" s="23">
        <v>0</v>
      </c>
      <c r="Q2469" s="23">
        <v>0</v>
      </c>
      <c r="R2469" s="24">
        <v>0</v>
      </c>
      <c r="S2469" s="25">
        <v>160</v>
      </c>
      <c r="T2469" s="21"/>
      <c r="U2469" s="22" t="str">
        <f>IFERROR(VLOOKUP(B2469,[1]Planilha1!$A$1:$B$34,2,FALSE),"Liberado")</f>
        <v>Liberado</v>
      </c>
      <c r="V2469" s="21"/>
      <c r="W2469" s="21"/>
      <c r="X2469" s="21"/>
      <c r="Y2469" s="21"/>
      <c r="Z2469" s="21"/>
      <c r="AA2469" s="21"/>
      <c r="AB2469" s="21"/>
      <c r="AC2469" s="21"/>
      <c r="AD2469" s="21"/>
      <c r="AE2469" s="21"/>
      <c r="AF2469" s="21"/>
      <c r="AG2469" s="21"/>
      <c r="AH2469" s="21"/>
      <c r="AI2469" s="21"/>
      <c r="AJ2469" s="21"/>
      <c r="AK2469" s="21"/>
      <c r="AL2469" s="21"/>
      <c r="AM2469" s="21"/>
      <c r="AN2469" s="21"/>
      <c r="AO2469" s="21"/>
      <c r="AP2469" s="21"/>
      <c r="AQ2469" s="21"/>
      <c r="AR2469" s="21"/>
      <c r="AS2469" s="21"/>
      <c r="AT2469" s="21"/>
      <c r="AU2469" s="21"/>
      <c r="AV2469" s="21"/>
      <c r="AW2469" s="21"/>
      <c r="AX2469" s="21"/>
      <c r="AY2469" s="21"/>
      <c r="AZ2469" s="21"/>
      <c r="BA2469" s="21"/>
    </row>
    <row r="2470" spans="1:53" s="31" customFormat="1" ht="20.100000000000001" customHeight="1" x14ac:dyDescent="0.2">
      <c r="A2470" s="12" t="s">
        <v>82</v>
      </c>
      <c r="B2470" s="18" t="s">
        <v>268</v>
      </c>
      <c r="C2470" s="12" t="s">
        <v>574</v>
      </c>
      <c r="D2470" s="12" t="s">
        <v>10308</v>
      </c>
      <c r="E2470" s="19" t="s">
        <v>5</v>
      </c>
      <c r="F2470" s="19" t="s">
        <v>14</v>
      </c>
      <c r="G2470" s="19" t="s">
        <v>10309</v>
      </c>
      <c r="H2470" s="12" t="s">
        <v>2845</v>
      </c>
      <c r="I2470" s="20">
        <v>16174.74</v>
      </c>
      <c r="J2470" s="12" t="s">
        <v>2264</v>
      </c>
      <c r="K2470" s="12" t="s">
        <v>10310</v>
      </c>
      <c r="L2470" s="12" t="s">
        <v>2334</v>
      </c>
      <c r="M2470" s="12"/>
      <c r="N2470" s="12" t="s">
        <v>2342</v>
      </c>
      <c r="O2470" s="23">
        <v>0</v>
      </c>
      <c r="P2470" s="23">
        <v>0</v>
      </c>
      <c r="Q2470" s="23">
        <v>0</v>
      </c>
      <c r="R2470" s="24">
        <v>0</v>
      </c>
      <c r="S2470" s="25">
        <v>512</v>
      </c>
      <c r="T2470" s="21"/>
      <c r="U2470" s="22" t="str">
        <f>IFERROR(VLOOKUP(B2470,[1]Planilha1!$A$1:$B$34,2,FALSE),"Liberado")</f>
        <v>Liberado</v>
      </c>
      <c r="V2470" s="21"/>
      <c r="W2470" s="21"/>
      <c r="X2470" s="21"/>
      <c r="Y2470" s="21"/>
      <c r="Z2470" s="21"/>
      <c r="AA2470" s="21"/>
      <c r="AB2470" s="21"/>
      <c r="AC2470" s="21"/>
      <c r="AD2470" s="21"/>
      <c r="AE2470" s="21"/>
      <c r="AF2470" s="21"/>
      <c r="AG2470" s="21"/>
      <c r="AH2470" s="21"/>
      <c r="AI2470" s="21"/>
      <c r="AJ2470" s="21"/>
      <c r="AK2470" s="21"/>
      <c r="AL2470" s="21"/>
      <c r="AM2470" s="21"/>
      <c r="AN2470" s="21"/>
      <c r="AO2470" s="21"/>
      <c r="AP2470" s="21"/>
      <c r="AQ2470" s="21"/>
      <c r="AR2470" s="21"/>
      <c r="AS2470" s="21"/>
      <c r="AT2470" s="21"/>
      <c r="AU2470" s="21"/>
      <c r="AV2470" s="21"/>
      <c r="AW2470" s="21"/>
      <c r="AX2470" s="21"/>
      <c r="AY2470" s="21"/>
      <c r="AZ2470" s="21"/>
      <c r="BA2470" s="21"/>
    </row>
    <row r="2471" spans="1:53" s="31" customFormat="1" ht="20.100000000000001" customHeight="1" x14ac:dyDescent="0.2">
      <c r="A2471" s="12" t="s">
        <v>82</v>
      </c>
      <c r="B2471" s="18" t="s">
        <v>268</v>
      </c>
      <c r="C2471" s="12" t="s">
        <v>574</v>
      </c>
      <c r="D2471" s="12" t="s">
        <v>10311</v>
      </c>
      <c r="E2471" s="19" t="s">
        <v>5</v>
      </c>
      <c r="F2471" s="19" t="s">
        <v>2244</v>
      </c>
      <c r="G2471" s="19" t="s">
        <v>10312</v>
      </c>
      <c r="H2471" s="12" t="s">
        <v>2845</v>
      </c>
      <c r="I2471" s="20">
        <v>5000</v>
      </c>
      <c r="J2471" s="12" t="s">
        <v>2264</v>
      </c>
      <c r="K2471" s="12" t="s">
        <v>8240</v>
      </c>
      <c r="L2471" s="12" t="s">
        <v>2249</v>
      </c>
      <c r="M2471" s="12"/>
      <c r="N2471" s="12" t="s">
        <v>2768</v>
      </c>
      <c r="O2471" s="23">
        <v>0</v>
      </c>
      <c r="P2471" s="23">
        <v>10000</v>
      </c>
      <c r="Q2471" s="23">
        <v>0</v>
      </c>
      <c r="R2471" s="24">
        <v>0</v>
      </c>
      <c r="S2471" s="25">
        <v>128</v>
      </c>
      <c r="T2471" s="21"/>
      <c r="U2471" s="22" t="str">
        <f>IFERROR(VLOOKUP(B2471,[1]Planilha1!$A$1:$B$34,2,FALSE),"Liberado")</f>
        <v>Liberado</v>
      </c>
      <c r="V2471" s="21"/>
      <c r="W2471" s="21"/>
      <c r="X2471" s="21"/>
      <c r="Y2471" s="21"/>
      <c r="Z2471" s="21"/>
      <c r="AA2471" s="21"/>
      <c r="AB2471" s="21"/>
      <c r="AC2471" s="21"/>
      <c r="AD2471" s="21"/>
      <c r="AE2471" s="21"/>
      <c r="AF2471" s="21"/>
      <c r="AG2471" s="21"/>
      <c r="AH2471" s="21"/>
      <c r="AI2471" s="21"/>
      <c r="AJ2471" s="21"/>
      <c r="AK2471" s="21"/>
      <c r="AL2471" s="21"/>
      <c r="AM2471" s="21"/>
      <c r="AN2471" s="21"/>
      <c r="AO2471" s="21"/>
      <c r="AP2471" s="21"/>
      <c r="AQ2471" s="21"/>
      <c r="AR2471" s="21"/>
      <c r="AS2471" s="21"/>
      <c r="AT2471" s="21"/>
      <c r="AU2471" s="21"/>
      <c r="AV2471" s="21"/>
      <c r="AW2471" s="21"/>
      <c r="AX2471" s="21"/>
      <c r="AY2471" s="21"/>
      <c r="AZ2471" s="21"/>
      <c r="BA2471" s="21"/>
    </row>
    <row r="2472" spans="1:53" s="31" customFormat="1" ht="20.100000000000001" customHeight="1" x14ac:dyDescent="0.2">
      <c r="A2472" s="12" t="s">
        <v>82</v>
      </c>
      <c r="B2472" s="18" t="s">
        <v>268</v>
      </c>
      <c r="C2472" s="12" t="s">
        <v>634</v>
      </c>
      <c r="D2472" s="12" t="s">
        <v>10313</v>
      </c>
      <c r="E2472" s="19" t="s">
        <v>5</v>
      </c>
      <c r="F2472" s="19" t="s">
        <v>2273</v>
      </c>
      <c r="G2472" s="19" t="s">
        <v>10314</v>
      </c>
      <c r="H2472" s="12" t="s">
        <v>8263</v>
      </c>
      <c r="I2472" s="20">
        <v>10000</v>
      </c>
      <c r="J2472" s="12" t="s">
        <v>2264</v>
      </c>
      <c r="K2472" s="12" t="s">
        <v>10315</v>
      </c>
      <c r="L2472" s="12" t="s">
        <v>2288</v>
      </c>
      <c r="M2472" s="12" t="s">
        <v>10316</v>
      </c>
      <c r="N2472" s="12" t="s">
        <v>2438</v>
      </c>
      <c r="O2472" s="23">
        <v>0</v>
      </c>
      <c r="P2472" s="23">
        <v>2000</v>
      </c>
      <c r="Q2472" s="23">
        <v>0</v>
      </c>
      <c r="R2472" s="24">
        <v>0</v>
      </c>
      <c r="S2472" s="25">
        <v>32</v>
      </c>
      <c r="T2472" s="21"/>
      <c r="U2472" s="22" t="str">
        <f>IFERROR(VLOOKUP(B2472,[1]Planilha1!$A$1:$B$34,2,FALSE),"Liberado")</f>
        <v>Liberado</v>
      </c>
      <c r="V2472" s="21"/>
      <c r="W2472" s="21"/>
      <c r="X2472" s="21"/>
      <c r="Y2472" s="21"/>
      <c r="Z2472" s="21"/>
      <c r="AA2472" s="21"/>
      <c r="AB2472" s="21"/>
      <c r="AC2472" s="21"/>
      <c r="AD2472" s="21"/>
      <c r="AE2472" s="21"/>
      <c r="AF2472" s="21"/>
      <c r="AG2472" s="21"/>
      <c r="AH2472" s="21"/>
      <c r="AI2472" s="21"/>
      <c r="AJ2472" s="21"/>
      <c r="AK2472" s="21"/>
      <c r="AL2472" s="21"/>
      <c r="AM2472" s="21"/>
      <c r="AN2472" s="21"/>
      <c r="AO2472" s="21"/>
      <c r="AP2472" s="21"/>
      <c r="AQ2472" s="21"/>
      <c r="AR2472" s="21"/>
      <c r="AS2472" s="21"/>
      <c r="AT2472" s="21"/>
      <c r="AU2472" s="21"/>
      <c r="AV2472" s="21"/>
      <c r="AW2472" s="21"/>
      <c r="AX2472" s="21"/>
      <c r="AY2472" s="21"/>
      <c r="AZ2472" s="21"/>
      <c r="BA2472" s="21"/>
    </row>
    <row r="2473" spans="1:53" s="31" customFormat="1" ht="20.100000000000001" customHeight="1" x14ac:dyDescent="0.2">
      <c r="A2473" s="27" t="s">
        <v>141</v>
      </c>
      <c r="B2473" s="28" t="s">
        <v>268</v>
      </c>
      <c r="C2473" s="27" t="s">
        <v>466</v>
      </c>
      <c r="D2473" s="27" t="s">
        <v>1933</v>
      </c>
      <c r="E2473" s="27" t="s">
        <v>11130</v>
      </c>
      <c r="F2473" s="27" t="s">
        <v>5349</v>
      </c>
      <c r="G2473" s="27" t="s">
        <v>6698</v>
      </c>
      <c r="H2473" s="27" t="s">
        <v>6688</v>
      </c>
      <c r="I2473" s="29">
        <v>0</v>
      </c>
      <c r="J2473" s="27" t="s">
        <v>6520</v>
      </c>
      <c r="K2473" s="27" t="s">
        <v>11357</v>
      </c>
      <c r="L2473" s="27" t="s">
        <v>2930</v>
      </c>
      <c r="M2473" s="30" t="s">
        <v>6531</v>
      </c>
      <c r="N2473" s="27" t="s">
        <v>6689</v>
      </c>
      <c r="O2473" s="23">
        <v>0</v>
      </c>
      <c r="P2473" s="23">
        <v>0</v>
      </c>
      <c r="Q2473" s="23">
        <v>0</v>
      </c>
      <c r="R2473" s="24">
        <v>0</v>
      </c>
      <c r="S2473" s="25">
        <v>0</v>
      </c>
      <c r="T2473" s="32"/>
      <c r="U2473" s="22" t="str">
        <f>IFERROR(VLOOKUP(B2473,[1]Planilha1!$A$1:$B$34,2,FALSE),"Liberado")</f>
        <v>Liberado</v>
      </c>
    </row>
    <row r="2474" spans="1:53" s="31" customFormat="1" ht="20.100000000000001" customHeight="1" x14ac:dyDescent="0.2">
      <c r="A2474" s="27" t="s">
        <v>141</v>
      </c>
      <c r="B2474" s="28" t="s">
        <v>268</v>
      </c>
      <c r="C2474" s="27" t="s">
        <v>667</v>
      </c>
      <c r="D2474" s="27" t="s">
        <v>1933</v>
      </c>
      <c r="E2474" s="27" t="s">
        <v>11130</v>
      </c>
      <c r="F2474" s="27" t="s">
        <v>5349</v>
      </c>
      <c r="G2474" s="27" t="s">
        <v>6699</v>
      </c>
      <c r="H2474" s="27" t="s">
        <v>6688</v>
      </c>
      <c r="I2474" s="29">
        <v>0</v>
      </c>
      <c r="J2474" s="27" t="s">
        <v>6520</v>
      </c>
      <c r="K2474" s="27" t="s">
        <v>11357</v>
      </c>
      <c r="L2474" s="27" t="s">
        <v>2930</v>
      </c>
      <c r="M2474" s="30" t="s">
        <v>6531</v>
      </c>
      <c r="N2474" s="27" t="s">
        <v>6689</v>
      </c>
      <c r="O2474" s="23">
        <v>0</v>
      </c>
      <c r="P2474" s="23">
        <v>0</v>
      </c>
      <c r="Q2474" s="23">
        <v>0</v>
      </c>
      <c r="R2474" s="24">
        <v>0</v>
      </c>
      <c r="S2474" s="25">
        <v>0</v>
      </c>
      <c r="T2474" s="32"/>
      <c r="U2474" s="22" t="str">
        <f>IFERROR(VLOOKUP(B2474,[1]Planilha1!$A$1:$B$34,2,FALSE),"Liberado")</f>
        <v>Liberado</v>
      </c>
    </row>
    <row r="2475" spans="1:53" s="31" customFormat="1" ht="20.100000000000001" customHeight="1" x14ac:dyDescent="0.2">
      <c r="A2475" s="27" t="s">
        <v>141</v>
      </c>
      <c r="B2475" s="28" t="s">
        <v>268</v>
      </c>
      <c r="C2475" s="27" t="s">
        <v>331</v>
      </c>
      <c r="D2475" s="27" t="s">
        <v>1933</v>
      </c>
      <c r="E2475" s="27" t="s">
        <v>11130</v>
      </c>
      <c r="F2475" s="27" t="s">
        <v>5349</v>
      </c>
      <c r="G2475" s="27" t="s">
        <v>6700</v>
      </c>
      <c r="H2475" s="27" t="s">
        <v>6688</v>
      </c>
      <c r="I2475" s="29">
        <v>0</v>
      </c>
      <c r="J2475" s="27" t="s">
        <v>6520</v>
      </c>
      <c r="K2475" s="27" t="s">
        <v>11357</v>
      </c>
      <c r="L2475" s="27" t="s">
        <v>2930</v>
      </c>
      <c r="M2475" s="30" t="s">
        <v>6531</v>
      </c>
      <c r="N2475" s="27" t="s">
        <v>6689</v>
      </c>
      <c r="O2475" s="23">
        <v>0</v>
      </c>
      <c r="P2475" s="23">
        <v>0</v>
      </c>
      <c r="Q2475" s="23">
        <v>0</v>
      </c>
      <c r="R2475" s="24">
        <v>0</v>
      </c>
      <c r="S2475" s="25">
        <v>0</v>
      </c>
      <c r="T2475" s="32"/>
      <c r="U2475" s="22" t="str">
        <f>IFERROR(VLOOKUP(B2475,[1]Planilha1!$A$1:$B$34,2,FALSE),"Liberado")</f>
        <v>Liberado</v>
      </c>
    </row>
    <row r="2476" spans="1:53" s="31" customFormat="1" ht="20.100000000000001" customHeight="1" x14ac:dyDescent="0.2">
      <c r="A2476" s="27" t="s">
        <v>141</v>
      </c>
      <c r="B2476" s="28" t="s">
        <v>268</v>
      </c>
      <c r="C2476" s="27" t="s">
        <v>337</v>
      </c>
      <c r="D2476" s="27" t="s">
        <v>1933</v>
      </c>
      <c r="E2476" s="27" t="s">
        <v>11130</v>
      </c>
      <c r="F2476" s="27" t="s">
        <v>5349</v>
      </c>
      <c r="G2476" s="27" t="s">
        <v>6701</v>
      </c>
      <c r="H2476" s="27" t="s">
        <v>6688</v>
      </c>
      <c r="I2476" s="29">
        <v>0</v>
      </c>
      <c r="J2476" s="27" t="s">
        <v>6520</v>
      </c>
      <c r="K2476" s="27" t="s">
        <v>11357</v>
      </c>
      <c r="L2476" s="27" t="s">
        <v>2930</v>
      </c>
      <c r="M2476" s="30" t="s">
        <v>6531</v>
      </c>
      <c r="N2476" s="27" t="s">
        <v>6689</v>
      </c>
      <c r="O2476" s="23">
        <v>0</v>
      </c>
      <c r="P2476" s="23">
        <v>0</v>
      </c>
      <c r="Q2476" s="23">
        <v>0</v>
      </c>
      <c r="R2476" s="24">
        <v>0</v>
      </c>
      <c r="S2476" s="25">
        <v>0</v>
      </c>
      <c r="T2476" s="32"/>
      <c r="U2476" s="22" t="str">
        <f>IFERROR(VLOOKUP(B2476,[1]Planilha1!$A$1:$B$34,2,FALSE),"Liberado")</f>
        <v>Liberado</v>
      </c>
    </row>
    <row r="2477" spans="1:53" s="31" customFormat="1" ht="20.100000000000001" customHeight="1" x14ac:dyDescent="0.2">
      <c r="A2477" s="27" t="s">
        <v>141</v>
      </c>
      <c r="B2477" s="28" t="s">
        <v>268</v>
      </c>
      <c r="C2477" s="27" t="s">
        <v>602</v>
      </c>
      <c r="D2477" s="27" t="s">
        <v>1933</v>
      </c>
      <c r="E2477" s="27" t="s">
        <v>11130</v>
      </c>
      <c r="F2477" s="27" t="s">
        <v>5349</v>
      </c>
      <c r="G2477" s="27" t="s">
        <v>6846</v>
      </c>
      <c r="H2477" s="27" t="s">
        <v>6688</v>
      </c>
      <c r="I2477" s="29">
        <v>0</v>
      </c>
      <c r="J2477" s="27" t="s">
        <v>6520</v>
      </c>
      <c r="K2477" s="27" t="s">
        <v>11357</v>
      </c>
      <c r="L2477" s="27" t="s">
        <v>2831</v>
      </c>
      <c r="M2477" s="30" t="s">
        <v>6531</v>
      </c>
      <c r="N2477" s="27" t="s">
        <v>6847</v>
      </c>
      <c r="O2477" s="23">
        <v>0</v>
      </c>
      <c r="P2477" s="23">
        <v>0</v>
      </c>
      <c r="Q2477" s="23">
        <v>0</v>
      </c>
      <c r="R2477" s="24">
        <v>0</v>
      </c>
      <c r="S2477" s="25">
        <v>0</v>
      </c>
      <c r="T2477" s="32"/>
      <c r="U2477" s="22" t="str">
        <f>IFERROR(VLOOKUP(B2477,[1]Planilha1!$A$1:$B$34,2,FALSE),"Liberado")</f>
        <v>Liberado</v>
      </c>
    </row>
    <row r="2478" spans="1:53" s="31" customFormat="1" ht="20.100000000000001" customHeight="1" x14ac:dyDescent="0.2">
      <c r="A2478" s="27" t="s">
        <v>141</v>
      </c>
      <c r="B2478" s="28" t="s">
        <v>268</v>
      </c>
      <c r="C2478" s="27" t="s">
        <v>602</v>
      </c>
      <c r="D2478" s="27" t="s">
        <v>1933</v>
      </c>
      <c r="E2478" s="27" t="s">
        <v>11130</v>
      </c>
      <c r="F2478" s="27" t="s">
        <v>5349</v>
      </c>
      <c r="G2478" s="27" t="s">
        <v>6849</v>
      </c>
      <c r="H2478" s="27" t="s">
        <v>6688</v>
      </c>
      <c r="I2478" s="29">
        <v>0</v>
      </c>
      <c r="J2478" s="27" t="s">
        <v>6520</v>
      </c>
      <c r="K2478" s="27" t="s">
        <v>11357</v>
      </c>
      <c r="L2478" s="27" t="s">
        <v>2930</v>
      </c>
      <c r="M2478" s="30" t="s">
        <v>6531</v>
      </c>
      <c r="N2478" s="27" t="s">
        <v>6689</v>
      </c>
      <c r="O2478" s="23">
        <v>0</v>
      </c>
      <c r="P2478" s="23">
        <v>0</v>
      </c>
      <c r="Q2478" s="23">
        <v>0</v>
      </c>
      <c r="R2478" s="24">
        <v>0</v>
      </c>
      <c r="S2478" s="25">
        <v>0</v>
      </c>
      <c r="T2478" s="32"/>
      <c r="U2478" s="22" t="str">
        <f>IFERROR(VLOOKUP(B2478,[1]Planilha1!$A$1:$B$34,2,FALSE),"Liberado")</f>
        <v>Liberado</v>
      </c>
    </row>
    <row r="2479" spans="1:53" s="31" customFormat="1" ht="20.100000000000001" customHeight="1" x14ac:dyDescent="0.2">
      <c r="A2479" s="27" t="s">
        <v>141</v>
      </c>
      <c r="B2479" s="28" t="s">
        <v>268</v>
      </c>
      <c r="C2479" s="27" t="s">
        <v>671</v>
      </c>
      <c r="D2479" s="27" t="s">
        <v>1933</v>
      </c>
      <c r="E2479" s="27" t="s">
        <v>11130</v>
      </c>
      <c r="F2479" s="27" t="s">
        <v>5349</v>
      </c>
      <c r="G2479" s="27" t="s">
        <v>6850</v>
      </c>
      <c r="H2479" s="27" t="s">
        <v>6688</v>
      </c>
      <c r="I2479" s="29">
        <v>0</v>
      </c>
      <c r="J2479" s="27" t="s">
        <v>6520</v>
      </c>
      <c r="K2479" s="27" t="s">
        <v>11357</v>
      </c>
      <c r="L2479" s="27" t="s">
        <v>2930</v>
      </c>
      <c r="M2479" s="30" t="s">
        <v>6531</v>
      </c>
      <c r="N2479" s="27" t="s">
        <v>6689</v>
      </c>
      <c r="O2479" s="23">
        <v>0</v>
      </c>
      <c r="P2479" s="23">
        <v>0</v>
      </c>
      <c r="Q2479" s="23">
        <v>0</v>
      </c>
      <c r="R2479" s="24">
        <v>0</v>
      </c>
      <c r="S2479" s="25">
        <v>0</v>
      </c>
      <c r="T2479" s="32"/>
      <c r="U2479" s="22" t="str">
        <f>IFERROR(VLOOKUP(B2479,[1]Planilha1!$A$1:$B$34,2,FALSE),"Liberado")</f>
        <v>Liberado</v>
      </c>
    </row>
    <row r="2480" spans="1:53" s="31" customFormat="1" ht="20.100000000000001" customHeight="1" x14ac:dyDescent="0.2">
      <c r="A2480" s="27" t="s">
        <v>141</v>
      </c>
      <c r="B2480" s="28" t="s">
        <v>268</v>
      </c>
      <c r="C2480" s="27" t="s">
        <v>411</v>
      </c>
      <c r="D2480" s="27" t="s">
        <v>1933</v>
      </c>
      <c r="E2480" s="27" t="s">
        <v>11130</v>
      </c>
      <c r="F2480" s="27" t="s">
        <v>5349</v>
      </c>
      <c r="G2480" s="27" t="s">
        <v>6851</v>
      </c>
      <c r="H2480" s="27" t="s">
        <v>6688</v>
      </c>
      <c r="I2480" s="29">
        <v>0</v>
      </c>
      <c r="J2480" s="27" t="s">
        <v>6520</v>
      </c>
      <c r="K2480" s="27" t="s">
        <v>11357</v>
      </c>
      <c r="L2480" s="27" t="s">
        <v>2831</v>
      </c>
      <c r="M2480" s="30" t="s">
        <v>6531</v>
      </c>
      <c r="N2480" s="27" t="s">
        <v>6852</v>
      </c>
      <c r="O2480" s="23">
        <v>0</v>
      </c>
      <c r="P2480" s="23">
        <v>0</v>
      </c>
      <c r="Q2480" s="23">
        <v>0</v>
      </c>
      <c r="R2480" s="24">
        <v>0</v>
      </c>
      <c r="S2480" s="25">
        <v>0</v>
      </c>
      <c r="T2480" s="32"/>
      <c r="U2480" s="22" t="str">
        <f>IFERROR(VLOOKUP(B2480,[1]Planilha1!$A$1:$B$34,2,FALSE),"Liberado")</f>
        <v>Liberado</v>
      </c>
    </row>
    <row r="2481" spans="1:53" s="31" customFormat="1" ht="20.100000000000001" customHeight="1" x14ac:dyDescent="0.2">
      <c r="A2481" s="40" t="s">
        <v>226</v>
      </c>
      <c r="B2481" s="41" t="s">
        <v>268</v>
      </c>
      <c r="C2481" s="14">
        <v>1</v>
      </c>
      <c r="D2481" s="40" t="s">
        <v>2238</v>
      </c>
      <c r="E2481" s="42" t="s">
        <v>2220</v>
      </c>
      <c r="F2481" s="43" t="s">
        <v>7389</v>
      </c>
      <c r="G2481" s="36" t="s">
        <v>7537</v>
      </c>
      <c r="H2481" s="40" t="s">
        <v>2238</v>
      </c>
      <c r="I2481" s="44">
        <v>605077.67000000004</v>
      </c>
      <c r="J2481" s="40" t="s">
        <v>7400</v>
      </c>
      <c r="K2481" s="40" t="s">
        <v>7512</v>
      </c>
      <c r="L2481" s="40" t="s">
        <v>7393</v>
      </c>
      <c r="M2481" s="42" t="s">
        <v>40</v>
      </c>
      <c r="N2481" s="40" t="s">
        <v>7852</v>
      </c>
      <c r="O2481" s="23">
        <v>0</v>
      </c>
      <c r="P2481" s="23">
        <v>605077.67000000004</v>
      </c>
      <c r="Q2481" s="23">
        <v>0</v>
      </c>
      <c r="R2481" s="24">
        <v>0</v>
      </c>
      <c r="S2481" s="25">
        <v>0</v>
      </c>
      <c r="T2481" s="32"/>
      <c r="U2481" s="22" t="str">
        <f>IFERROR(VLOOKUP(B2481,[1]Planilha1!$A$1:$B$34,2,FALSE),"Liberado")</f>
        <v>Liberado</v>
      </c>
      <c r="V2481" s="45"/>
      <c r="W2481" s="45"/>
      <c r="X2481" s="45"/>
      <c r="Y2481" s="45"/>
      <c r="Z2481" s="45"/>
      <c r="AA2481" s="45"/>
      <c r="AB2481" s="45"/>
      <c r="AC2481" s="45"/>
      <c r="AD2481" s="45"/>
      <c r="AE2481" s="45"/>
      <c r="AF2481" s="45"/>
      <c r="AG2481" s="45"/>
      <c r="AH2481" s="45"/>
      <c r="AI2481" s="45"/>
      <c r="AJ2481" s="45"/>
      <c r="AK2481" s="45"/>
      <c r="AL2481" s="45"/>
      <c r="AM2481" s="45"/>
      <c r="AN2481" s="45"/>
      <c r="AO2481" s="45"/>
      <c r="AP2481" s="45"/>
      <c r="AQ2481" s="45"/>
      <c r="AR2481" s="45"/>
      <c r="AS2481" s="45"/>
      <c r="AT2481" s="45"/>
      <c r="AU2481" s="45"/>
      <c r="AV2481" s="45"/>
      <c r="AW2481" s="45"/>
      <c r="AX2481" s="45"/>
      <c r="AY2481" s="45"/>
      <c r="AZ2481" s="45"/>
      <c r="BA2481" s="45"/>
    </row>
    <row r="2482" spans="1:53" s="31" customFormat="1" ht="20.100000000000001" customHeight="1" x14ac:dyDescent="0.2">
      <c r="A2482" s="40" t="s">
        <v>226</v>
      </c>
      <c r="B2482" s="41" t="s">
        <v>268</v>
      </c>
      <c r="C2482" s="14">
        <v>1</v>
      </c>
      <c r="D2482" s="40" t="s">
        <v>2238</v>
      </c>
      <c r="E2482" s="42" t="s">
        <v>2220</v>
      </c>
      <c r="F2482" s="43" t="s">
        <v>7389</v>
      </c>
      <c r="G2482" s="36" t="s">
        <v>7538</v>
      </c>
      <c r="H2482" s="40" t="s">
        <v>2238</v>
      </c>
      <c r="I2482" s="44">
        <v>3165.64</v>
      </c>
      <c r="J2482" s="40" t="s">
        <v>7391</v>
      </c>
      <c r="K2482" s="40" t="s">
        <v>7539</v>
      </c>
      <c r="L2482" s="40" t="s">
        <v>7393</v>
      </c>
      <c r="M2482" s="42" t="s">
        <v>40</v>
      </c>
      <c r="N2482" s="40" t="s">
        <v>7852</v>
      </c>
      <c r="O2482" s="23">
        <v>0</v>
      </c>
      <c r="P2482" s="23">
        <v>3165.64</v>
      </c>
      <c r="Q2482" s="23">
        <v>0</v>
      </c>
      <c r="R2482" s="24">
        <v>0</v>
      </c>
      <c r="S2482" s="25">
        <v>0</v>
      </c>
      <c r="T2482" s="32"/>
      <c r="U2482" s="22" t="str">
        <f>IFERROR(VLOOKUP(B2482,[1]Planilha1!$A$1:$B$34,2,FALSE),"Liberado")</f>
        <v>Liberado</v>
      </c>
      <c r="V2482" s="45"/>
      <c r="W2482" s="45"/>
      <c r="X2482" s="45"/>
      <c r="Y2482" s="45"/>
      <c r="Z2482" s="45"/>
      <c r="AA2482" s="45"/>
      <c r="AB2482" s="45"/>
      <c r="AC2482" s="45"/>
      <c r="AD2482" s="45"/>
      <c r="AE2482" s="45"/>
      <c r="AF2482" s="45"/>
      <c r="AG2482" s="45"/>
      <c r="AH2482" s="45"/>
      <c r="AI2482" s="45"/>
      <c r="AJ2482" s="45"/>
      <c r="AK2482" s="45"/>
      <c r="AL2482" s="45"/>
      <c r="AM2482" s="45"/>
      <c r="AN2482" s="45"/>
      <c r="AO2482" s="45"/>
      <c r="AP2482" s="45"/>
      <c r="AQ2482" s="45"/>
      <c r="AR2482" s="45"/>
      <c r="AS2482" s="45"/>
      <c r="AT2482" s="45"/>
      <c r="AU2482" s="45"/>
      <c r="AV2482" s="45"/>
      <c r="AW2482" s="45"/>
      <c r="AX2482" s="45"/>
      <c r="AY2482" s="45"/>
      <c r="AZ2482" s="45"/>
      <c r="BA2482" s="45"/>
    </row>
    <row r="2483" spans="1:53" s="31" customFormat="1" ht="20.100000000000001" customHeight="1" x14ac:dyDescent="0.2">
      <c r="A2483" s="12" t="s">
        <v>71</v>
      </c>
      <c r="B2483" s="18" t="s">
        <v>253</v>
      </c>
      <c r="C2483" s="12" t="s">
        <v>331</v>
      </c>
      <c r="D2483" s="12" t="s">
        <v>352</v>
      </c>
      <c r="E2483" s="19" t="s">
        <v>5</v>
      </c>
      <c r="F2483" s="19" t="s">
        <v>2273</v>
      </c>
      <c r="G2483" s="19" t="s">
        <v>2372</v>
      </c>
      <c r="H2483" s="12" t="s">
        <v>2373</v>
      </c>
      <c r="I2483" s="20">
        <v>3200</v>
      </c>
      <c r="J2483" s="12" t="s">
        <v>2264</v>
      </c>
      <c r="K2483" s="12" t="s">
        <v>2374</v>
      </c>
      <c r="L2483" s="12" t="s">
        <v>2334</v>
      </c>
      <c r="M2483" s="12"/>
      <c r="N2483" s="12" t="s">
        <v>2375</v>
      </c>
      <c r="O2483" s="20">
        <v>5000</v>
      </c>
      <c r="P2483" s="20">
        <v>0</v>
      </c>
      <c r="Q2483" s="20">
        <v>0</v>
      </c>
      <c r="R2483" s="20">
        <v>0</v>
      </c>
      <c r="S2483" s="20">
        <v>1440</v>
      </c>
      <c r="T2483" s="21"/>
      <c r="U2483" s="22" t="str">
        <f>IFERROR(VLOOKUP(B2483,[1]Planilha1!$A$1:$B$34,2,FALSE),"Liberado")</f>
        <v>Liberado</v>
      </c>
      <c r="V2483" s="21"/>
      <c r="W2483" s="21"/>
      <c r="X2483" s="21"/>
      <c r="Y2483" s="21"/>
      <c r="Z2483" s="21"/>
      <c r="AA2483" s="21"/>
      <c r="AB2483" s="21"/>
      <c r="AC2483" s="21"/>
      <c r="AD2483" s="21"/>
      <c r="AE2483" s="21"/>
      <c r="AF2483" s="21"/>
      <c r="AG2483" s="21"/>
      <c r="AH2483" s="21"/>
      <c r="AI2483" s="21"/>
      <c r="AJ2483" s="21"/>
      <c r="AK2483" s="21"/>
      <c r="AL2483" s="21"/>
      <c r="AM2483" s="21"/>
      <c r="AN2483" s="21"/>
      <c r="AO2483" s="21"/>
      <c r="AP2483" s="21"/>
      <c r="AQ2483" s="21"/>
      <c r="AR2483" s="21"/>
      <c r="AS2483" s="21"/>
      <c r="AT2483" s="21"/>
      <c r="AU2483" s="21"/>
      <c r="AV2483" s="21"/>
      <c r="AW2483" s="21"/>
      <c r="AX2483" s="21"/>
      <c r="AY2483" s="21"/>
      <c r="AZ2483" s="21"/>
      <c r="BA2483" s="21"/>
    </row>
    <row r="2484" spans="1:53" s="31" customFormat="1" ht="20.100000000000001" customHeight="1" x14ac:dyDescent="0.2">
      <c r="A2484" s="12" t="s">
        <v>71</v>
      </c>
      <c r="B2484" s="18" t="s">
        <v>253</v>
      </c>
      <c r="C2484" s="12" t="s">
        <v>534</v>
      </c>
      <c r="D2484" s="12" t="s">
        <v>542</v>
      </c>
      <c r="E2484" s="19" t="s">
        <v>5</v>
      </c>
      <c r="F2484" s="19" t="s">
        <v>14</v>
      </c>
      <c r="G2484" s="19" t="s">
        <v>3040</v>
      </c>
      <c r="H2484" s="12" t="s">
        <v>3041</v>
      </c>
      <c r="I2484" s="20">
        <v>298071.33</v>
      </c>
      <c r="J2484" s="12" t="s">
        <v>8324</v>
      </c>
      <c r="K2484" s="12" t="s">
        <v>3042</v>
      </c>
      <c r="L2484" s="12" t="s">
        <v>2299</v>
      </c>
      <c r="M2484" s="12"/>
      <c r="N2484" s="12" t="s">
        <v>3043</v>
      </c>
      <c r="O2484" s="20">
        <v>0</v>
      </c>
      <c r="P2484" s="20">
        <v>298071.33</v>
      </c>
      <c r="Q2484" s="20">
        <v>0</v>
      </c>
      <c r="R2484" s="20">
        <v>98874.84</v>
      </c>
      <c r="S2484" s="20">
        <v>1320</v>
      </c>
      <c r="T2484" s="21"/>
      <c r="U2484" s="22" t="str">
        <f>IFERROR(VLOOKUP(B2484,[1]Planilha1!$A$1:$B$34,2,FALSE),"Liberado")</f>
        <v>Liberado</v>
      </c>
      <c r="V2484" s="21"/>
      <c r="W2484" s="21"/>
      <c r="X2484" s="21"/>
      <c r="Y2484" s="21"/>
      <c r="Z2484" s="21"/>
      <c r="AA2484" s="21"/>
      <c r="AB2484" s="21"/>
      <c r="AC2484" s="21"/>
      <c r="AD2484" s="21"/>
      <c r="AE2484" s="21"/>
      <c r="AF2484" s="21"/>
      <c r="AG2484" s="21"/>
      <c r="AH2484" s="21"/>
      <c r="AI2484" s="21"/>
      <c r="AJ2484" s="21"/>
      <c r="AK2484" s="21"/>
      <c r="AL2484" s="21"/>
      <c r="AM2484" s="21"/>
      <c r="AN2484" s="21"/>
      <c r="AO2484" s="21"/>
      <c r="AP2484" s="21"/>
      <c r="AQ2484" s="21"/>
      <c r="AR2484" s="21"/>
      <c r="AS2484" s="21"/>
      <c r="AT2484" s="21"/>
      <c r="AU2484" s="21"/>
      <c r="AV2484" s="21"/>
      <c r="AW2484" s="21"/>
      <c r="AX2484" s="21"/>
      <c r="AY2484" s="21"/>
      <c r="AZ2484" s="21"/>
      <c r="BA2484" s="21"/>
    </row>
    <row r="2485" spans="1:53" s="31" customFormat="1" ht="20.100000000000001" customHeight="1" x14ac:dyDescent="0.2">
      <c r="A2485" s="12" t="s">
        <v>71</v>
      </c>
      <c r="B2485" s="18" t="s">
        <v>253</v>
      </c>
      <c r="C2485" s="12" t="s">
        <v>534</v>
      </c>
      <c r="D2485" s="12" t="s">
        <v>542</v>
      </c>
      <c r="E2485" s="19" t="s">
        <v>5</v>
      </c>
      <c r="F2485" s="19" t="s">
        <v>14</v>
      </c>
      <c r="G2485" s="19" t="s">
        <v>3057</v>
      </c>
      <c r="H2485" s="12" t="s">
        <v>3041</v>
      </c>
      <c r="I2485" s="20">
        <v>100000</v>
      </c>
      <c r="J2485" s="12" t="s">
        <v>8324</v>
      </c>
      <c r="K2485" s="12" t="s">
        <v>3042</v>
      </c>
      <c r="L2485" s="12" t="s">
        <v>2299</v>
      </c>
      <c r="M2485" s="12"/>
      <c r="N2485" s="12" t="s">
        <v>3043</v>
      </c>
      <c r="O2485" s="20">
        <v>0</v>
      </c>
      <c r="P2485" s="20">
        <v>100000</v>
      </c>
      <c r="Q2485" s="20">
        <v>0</v>
      </c>
      <c r="R2485" s="20">
        <v>0</v>
      </c>
      <c r="S2485" s="20">
        <v>880</v>
      </c>
      <c r="T2485" s="21"/>
      <c r="U2485" s="22" t="str">
        <f>IFERROR(VLOOKUP(B2485,[1]Planilha1!$A$1:$B$34,2,FALSE),"Liberado")</f>
        <v>Liberado</v>
      </c>
      <c r="V2485" s="21"/>
      <c r="W2485" s="21"/>
      <c r="X2485" s="21"/>
      <c r="Y2485" s="21"/>
      <c r="Z2485" s="21"/>
      <c r="AA2485" s="21"/>
      <c r="AB2485" s="21"/>
      <c r="AC2485" s="21"/>
      <c r="AD2485" s="21"/>
      <c r="AE2485" s="21"/>
      <c r="AF2485" s="21"/>
      <c r="AG2485" s="21"/>
      <c r="AH2485" s="21"/>
      <c r="AI2485" s="21"/>
      <c r="AJ2485" s="21"/>
      <c r="AK2485" s="21"/>
      <c r="AL2485" s="21"/>
      <c r="AM2485" s="21"/>
      <c r="AN2485" s="21"/>
      <c r="AO2485" s="21"/>
      <c r="AP2485" s="21"/>
      <c r="AQ2485" s="21"/>
      <c r="AR2485" s="21"/>
      <c r="AS2485" s="21"/>
      <c r="AT2485" s="21"/>
      <c r="AU2485" s="21"/>
      <c r="AV2485" s="21"/>
      <c r="AW2485" s="21"/>
      <c r="AX2485" s="21"/>
      <c r="AY2485" s="21"/>
      <c r="AZ2485" s="21"/>
      <c r="BA2485" s="21"/>
    </row>
    <row r="2486" spans="1:53" s="31" customFormat="1" ht="20.100000000000001" customHeight="1" x14ac:dyDescent="0.2">
      <c r="A2486" s="12" t="s">
        <v>71</v>
      </c>
      <c r="B2486" s="18" t="s">
        <v>253</v>
      </c>
      <c r="C2486" s="12" t="s">
        <v>667</v>
      </c>
      <c r="D2486" s="12" t="s">
        <v>1536</v>
      </c>
      <c r="E2486" s="19" t="s">
        <v>5</v>
      </c>
      <c r="F2486" s="19" t="s">
        <v>2273</v>
      </c>
      <c r="G2486" s="19" t="s">
        <v>5665</v>
      </c>
      <c r="H2486" s="12" t="s">
        <v>5666</v>
      </c>
      <c r="I2486" s="20">
        <v>17600</v>
      </c>
      <c r="J2486" s="12" t="s">
        <v>2325</v>
      </c>
      <c r="K2486" s="12" t="s">
        <v>5667</v>
      </c>
      <c r="L2486" s="12" t="s">
        <v>2326</v>
      </c>
      <c r="M2486" s="12"/>
      <c r="N2486" s="12" t="s">
        <v>7927</v>
      </c>
      <c r="O2486" s="23">
        <v>0</v>
      </c>
      <c r="P2486" s="23">
        <v>10000</v>
      </c>
      <c r="Q2486" s="23">
        <v>0</v>
      </c>
      <c r="R2486" s="24">
        <v>0</v>
      </c>
      <c r="S2486" s="25">
        <v>520</v>
      </c>
      <c r="T2486" s="21"/>
      <c r="U2486" s="22" t="str">
        <f>IFERROR(VLOOKUP(B2486,[1]Planilha1!$A$1:$B$34,2,FALSE),"Liberado")</f>
        <v>Liberado</v>
      </c>
      <c r="V2486" s="21"/>
      <c r="W2486" s="21"/>
      <c r="X2486" s="21"/>
      <c r="Y2486" s="21"/>
      <c r="Z2486" s="21"/>
      <c r="AA2486" s="21"/>
      <c r="AB2486" s="21"/>
      <c r="AC2486" s="21"/>
      <c r="AD2486" s="21"/>
      <c r="AE2486" s="21"/>
      <c r="AF2486" s="21"/>
      <c r="AG2486" s="21"/>
      <c r="AH2486" s="21"/>
      <c r="AI2486" s="21"/>
      <c r="AJ2486" s="21"/>
      <c r="AK2486" s="21"/>
      <c r="AL2486" s="21"/>
      <c r="AM2486" s="21"/>
      <c r="AN2486" s="21"/>
      <c r="AO2486" s="21"/>
      <c r="AP2486" s="21"/>
      <c r="AQ2486" s="21"/>
      <c r="AR2486" s="21"/>
      <c r="AS2486" s="21"/>
      <c r="AT2486" s="21"/>
      <c r="AU2486" s="21"/>
      <c r="AV2486" s="21"/>
      <c r="AW2486" s="21"/>
      <c r="AX2486" s="21"/>
      <c r="AY2486" s="21"/>
      <c r="AZ2486" s="21"/>
      <c r="BA2486" s="21"/>
    </row>
    <row r="2487" spans="1:53" s="31" customFormat="1" ht="20.100000000000001" customHeight="1" x14ac:dyDescent="0.2">
      <c r="A2487" s="27" t="s">
        <v>140</v>
      </c>
      <c r="B2487" s="28" t="s">
        <v>253</v>
      </c>
      <c r="C2487" s="27" t="s">
        <v>427</v>
      </c>
      <c r="D2487" s="27" t="s">
        <v>1933</v>
      </c>
      <c r="E2487" s="27" t="s">
        <v>11130</v>
      </c>
      <c r="F2487" s="27" t="s">
        <v>5349</v>
      </c>
      <c r="G2487" s="27" t="s">
        <v>6696</v>
      </c>
      <c r="H2487" s="27" t="s">
        <v>6688</v>
      </c>
      <c r="I2487" s="29">
        <v>0</v>
      </c>
      <c r="J2487" s="27" t="s">
        <v>6520</v>
      </c>
      <c r="K2487" s="27" t="s">
        <v>11357</v>
      </c>
      <c r="L2487" s="27" t="s">
        <v>2930</v>
      </c>
      <c r="M2487" s="30" t="s">
        <v>6531</v>
      </c>
      <c r="N2487" s="27" t="s">
        <v>6689</v>
      </c>
      <c r="O2487" s="23">
        <v>0</v>
      </c>
      <c r="P2487" s="23">
        <v>0</v>
      </c>
      <c r="Q2487" s="23">
        <v>0</v>
      </c>
      <c r="R2487" s="24">
        <v>0</v>
      </c>
      <c r="S2487" s="25">
        <v>0</v>
      </c>
      <c r="T2487" s="32"/>
      <c r="U2487" s="22" t="str">
        <f>IFERROR(VLOOKUP(B2487,[1]Planilha1!$A$1:$B$34,2,FALSE),"Liberado")</f>
        <v>Liberado</v>
      </c>
    </row>
    <row r="2488" spans="1:53" s="31" customFormat="1" ht="20.100000000000001" customHeight="1" x14ac:dyDescent="0.2">
      <c r="A2488" s="27" t="s">
        <v>140</v>
      </c>
      <c r="B2488" s="28" t="s">
        <v>253</v>
      </c>
      <c r="C2488" s="27" t="s">
        <v>674</v>
      </c>
      <c r="D2488" s="27" t="s">
        <v>1933</v>
      </c>
      <c r="E2488" s="27" t="s">
        <v>11130</v>
      </c>
      <c r="F2488" s="27" t="s">
        <v>5349</v>
      </c>
      <c r="G2488" s="27" t="s">
        <v>6697</v>
      </c>
      <c r="H2488" s="27" t="s">
        <v>6688</v>
      </c>
      <c r="I2488" s="29">
        <v>0</v>
      </c>
      <c r="J2488" s="27" t="s">
        <v>6520</v>
      </c>
      <c r="K2488" s="27" t="s">
        <v>11357</v>
      </c>
      <c r="L2488" s="27" t="s">
        <v>2930</v>
      </c>
      <c r="M2488" s="30" t="s">
        <v>6531</v>
      </c>
      <c r="N2488" s="27" t="s">
        <v>6689</v>
      </c>
      <c r="O2488" s="23">
        <v>0</v>
      </c>
      <c r="P2488" s="23">
        <v>0</v>
      </c>
      <c r="Q2488" s="23">
        <v>0</v>
      </c>
      <c r="R2488" s="24">
        <v>0</v>
      </c>
      <c r="S2488" s="25">
        <v>0</v>
      </c>
      <c r="T2488" s="32"/>
      <c r="U2488" s="22" t="str">
        <f>IFERROR(VLOOKUP(B2488,[1]Planilha1!$A$1:$B$34,2,FALSE),"Liberado")</f>
        <v>Liberado</v>
      </c>
    </row>
    <row r="2489" spans="1:53" s="31" customFormat="1" ht="20.100000000000001" customHeight="1" x14ac:dyDescent="0.2">
      <c r="A2489" s="12" t="s">
        <v>79</v>
      </c>
      <c r="B2489" s="18" t="s">
        <v>261</v>
      </c>
      <c r="C2489" s="12" t="s">
        <v>320</v>
      </c>
      <c r="D2489" s="12" t="s">
        <v>510</v>
      </c>
      <c r="E2489" s="19" t="s">
        <v>5</v>
      </c>
      <c r="F2489" s="19" t="s">
        <v>2279</v>
      </c>
      <c r="G2489" s="19" t="s">
        <v>2939</v>
      </c>
      <c r="H2489" s="12" t="s">
        <v>2940</v>
      </c>
      <c r="I2489" s="20">
        <v>30000</v>
      </c>
      <c r="J2489" s="12" t="s">
        <v>2264</v>
      </c>
      <c r="K2489" s="12" t="s">
        <v>2941</v>
      </c>
      <c r="L2489" s="12" t="s">
        <v>2546</v>
      </c>
      <c r="M2489" s="12" t="s">
        <v>8292</v>
      </c>
      <c r="N2489" s="12" t="s">
        <v>2942</v>
      </c>
      <c r="O2489" s="20">
        <v>0</v>
      </c>
      <c r="P2489" s="20">
        <v>30000</v>
      </c>
      <c r="Q2489" s="20">
        <v>0</v>
      </c>
      <c r="R2489" s="20">
        <v>0</v>
      </c>
      <c r="S2489" s="20">
        <v>1880</v>
      </c>
      <c r="T2489" s="21"/>
      <c r="U2489" s="22" t="str">
        <f>IFERROR(VLOOKUP(B2489,[1]Planilha1!$A$1:$B$34,2,FALSE),"Liberado")</f>
        <v>Liberado</v>
      </c>
      <c r="V2489" s="21"/>
      <c r="W2489" s="21"/>
      <c r="X2489" s="21"/>
      <c r="Y2489" s="21"/>
      <c r="Z2489" s="21"/>
      <c r="AA2489" s="21"/>
      <c r="AB2489" s="21"/>
      <c r="AC2489" s="21"/>
      <c r="AD2489" s="21"/>
      <c r="AE2489" s="21"/>
      <c r="AF2489" s="21"/>
      <c r="AG2489" s="21"/>
      <c r="AH2489" s="21"/>
      <c r="AI2489" s="21"/>
      <c r="AJ2489" s="21"/>
      <c r="AK2489" s="21"/>
      <c r="AL2489" s="21"/>
      <c r="AM2489" s="21"/>
      <c r="AN2489" s="21"/>
      <c r="AO2489" s="21"/>
      <c r="AP2489" s="21"/>
      <c r="AQ2489" s="21"/>
      <c r="AR2489" s="21"/>
      <c r="AS2489" s="21"/>
      <c r="AT2489" s="21"/>
      <c r="AU2489" s="21"/>
      <c r="AV2489" s="21"/>
      <c r="AW2489" s="21"/>
      <c r="AX2489" s="21"/>
      <c r="AY2489" s="21"/>
      <c r="AZ2489" s="21"/>
      <c r="BA2489" s="21"/>
    </row>
    <row r="2490" spans="1:53" s="31" customFormat="1" ht="20.100000000000001" customHeight="1" x14ac:dyDescent="0.2">
      <c r="A2490" s="12" t="s">
        <v>79</v>
      </c>
      <c r="B2490" s="18" t="s">
        <v>261</v>
      </c>
      <c r="C2490" s="12" t="s">
        <v>320</v>
      </c>
      <c r="D2490" s="12" t="s">
        <v>515</v>
      </c>
      <c r="E2490" s="19" t="s">
        <v>5</v>
      </c>
      <c r="F2490" s="19" t="s">
        <v>2244</v>
      </c>
      <c r="G2490" s="19" t="s">
        <v>2956</v>
      </c>
      <c r="H2490" s="12" t="s">
        <v>2957</v>
      </c>
      <c r="I2490" s="20">
        <v>15000</v>
      </c>
      <c r="J2490" s="12" t="s">
        <v>2264</v>
      </c>
      <c r="K2490" s="12" t="s">
        <v>2958</v>
      </c>
      <c r="L2490" s="12" t="s">
        <v>2260</v>
      </c>
      <c r="M2490" s="12"/>
      <c r="N2490" s="12" t="s">
        <v>2959</v>
      </c>
      <c r="O2490" s="20">
        <v>10000</v>
      </c>
      <c r="P2490" s="20">
        <v>0</v>
      </c>
      <c r="Q2490" s="20">
        <v>0</v>
      </c>
      <c r="R2490" s="20">
        <v>0</v>
      </c>
      <c r="S2490" s="20">
        <v>736</v>
      </c>
      <c r="T2490" s="21"/>
      <c r="U2490" s="22" t="str">
        <f>IFERROR(VLOOKUP(B2490,[1]Planilha1!$A$1:$B$34,2,FALSE),"Liberado")</f>
        <v>Liberado</v>
      </c>
      <c r="V2490" s="21"/>
      <c r="W2490" s="21"/>
      <c r="X2490" s="21"/>
      <c r="Y2490" s="21"/>
      <c r="Z2490" s="21"/>
      <c r="AA2490" s="21"/>
      <c r="AB2490" s="21"/>
      <c r="AC2490" s="21"/>
      <c r="AD2490" s="21"/>
      <c r="AE2490" s="21"/>
      <c r="AF2490" s="21"/>
      <c r="AG2490" s="21"/>
      <c r="AH2490" s="21"/>
      <c r="AI2490" s="21"/>
      <c r="AJ2490" s="21"/>
      <c r="AK2490" s="21"/>
      <c r="AL2490" s="21"/>
      <c r="AM2490" s="21"/>
      <c r="AN2490" s="21"/>
      <c r="AO2490" s="21"/>
      <c r="AP2490" s="21"/>
      <c r="AQ2490" s="21"/>
      <c r="AR2490" s="21"/>
      <c r="AS2490" s="21"/>
      <c r="AT2490" s="21"/>
      <c r="AU2490" s="21"/>
      <c r="AV2490" s="21"/>
      <c r="AW2490" s="21"/>
      <c r="AX2490" s="21"/>
      <c r="AY2490" s="21"/>
      <c r="AZ2490" s="21"/>
      <c r="BA2490" s="21"/>
    </row>
    <row r="2491" spans="1:53" s="31" customFormat="1" ht="20.100000000000001" customHeight="1" x14ac:dyDescent="0.2">
      <c r="A2491" s="12" t="s">
        <v>79</v>
      </c>
      <c r="B2491" s="18" t="s">
        <v>261</v>
      </c>
      <c r="C2491" s="12" t="s">
        <v>320</v>
      </c>
      <c r="D2491" s="12" t="s">
        <v>8293</v>
      </c>
      <c r="E2491" s="19" t="s">
        <v>5</v>
      </c>
      <c r="F2491" s="19" t="s">
        <v>2244</v>
      </c>
      <c r="G2491" s="19" t="s">
        <v>8294</v>
      </c>
      <c r="H2491" s="12" t="s">
        <v>8295</v>
      </c>
      <c r="I2491" s="20">
        <v>5200</v>
      </c>
      <c r="J2491" s="12" t="s">
        <v>2264</v>
      </c>
      <c r="K2491" s="12" t="s">
        <v>8296</v>
      </c>
      <c r="L2491" s="12" t="s">
        <v>2288</v>
      </c>
      <c r="M2491" s="12" t="s">
        <v>8292</v>
      </c>
      <c r="N2491" s="12" t="s">
        <v>8237</v>
      </c>
      <c r="O2491" s="20">
        <v>0</v>
      </c>
      <c r="P2491" s="20">
        <v>15000</v>
      </c>
      <c r="Q2491" s="20">
        <v>0</v>
      </c>
      <c r="R2491" s="20">
        <v>0</v>
      </c>
      <c r="S2491" s="20">
        <v>160</v>
      </c>
      <c r="T2491" s="21"/>
      <c r="U2491" s="22" t="str">
        <f>IFERROR(VLOOKUP(B2491,[1]Planilha1!$A$1:$B$34,2,FALSE),"Liberado")</f>
        <v>Liberado</v>
      </c>
      <c r="V2491" s="21"/>
      <c r="W2491" s="21"/>
      <c r="X2491" s="21"/>
      <c r="Y2491" s="21"/>
      <c r="Z2491" s="21"/>
      <c r="AA2491" s="21"/>
      <c r="AB2491" s="21"/>
      <c r="AC2491" s="21"/>
      <c r="AD2491" s="21"/>
      <c r="AE2491" s="21"/>
      <c r="AF2491" s="21"/>
      <c r="AG2491" s="21"/>
      <c r="AH2491" s="21"/>
      <c r="AI2491" s="21"/>
      <c r="AJ2491" s="21"/>
      <c r="AK2491" s="21"/>
      <c r="AL2491" s="21"/>
      <c r="AM2491" s="21"/>
      <c r="AN2491" s="21"/>
      <c r="AO2491" s="21"/>
      <c r="AP2491" s="21"/>
      <c r="AQ2491" s="21"/>
      <c r="AR2491" s="21"/>
      <c r="AS2491" s="21"/>
      <c r="AT2491" s="21"/>
      <c r="AU2491" s="21"/>
      <c r="AV2491" s="21"/>
      <c r="AW2491" s="21"/>
      <c r="AX2491" s="21"/>
      <c r="AY2491" s="21"/>
      <c r="AZ2491" s="21"/>
      <c r="BA2491" s="21"/>
    </row>
    <row r="2492" spans="1:53" s="31" customFormat="1" ht="20.100000000000001" customHeight="1" x14ac:dyDescent="0.2">
      <c r="A2492" s="12" t="s">
        <v>79</v>
      </c>
      <c r="B2492" s="18" t="s">
        <v>261</v>
      </c>
      <c r="C2492" s="12" t="s">
        <v>574</v>
      </c>
      <c r="D2492" s="12" t="s">
        <v>599</v>
      </c>
      <c r="E2492" s="19" t="s">
        <v>5</v>
      </c>
      <c r="F2492" s="19" t="s">
        <v>2273</v>
      </c>
      <c r="G2492" s="19" t="s">
        <v>8399</v>
      </c>
      <c r="H2492" s="12" t="s">
        <v>3225</v>
      </c>
      <c r="I2492" s="20">
        <v>7000</v>
      </c>
      <c r="J2492" s="12" t="s">
        <v>2270</v>
      </c>
      <c r="K2492" s="12" t="s">
        <v>8400</v>
      </c>
      <c r="L2492" s="12" t="s">
        <v>2288</v>
      </c>
      <c r="M2492" s="12" t="s">
        <v>8401</v>
      </c>
      <c r="N2492" s="12" t="s">
        <v>5298</v>
      </c>
      <c r="O2492" s="20">
        <v>0</v>
      </c>
      <c r="P2492" s="20">
        <v>3500</v>
      </c>
      <c r="Q2492" s="20">
        <v>0</v>
      </c>
      <c r="R2492" s="20">
        <v>0</v>
      </c>
      <c r="S2492" s="20">
        <v>64</v>
      </c>
      <c r="T2492" s="21"/>
      <c r="U2492" s="22" t="str">
        <f>IFERROR(VLOOKUP(B2492,[1]Planilha1!$A$1:$B$34,2,FALSE),"Liberado")</f>
        <v>Liberado</v>
      </c>
      <c r="V2492" s="21"/>
      <c r="W2492" s="21"/>
      <c r="X2492" s="21"/>
      <c r="Y2492" s="21"/>
      <c r="Z2492" s="21"/>
      <c r="AA2492" s="21"/>
      <c r="AB2492" s="21"/>
      <c r="AC2492" s="21"/>
      <c r="AD2492" s="21"/>
      <c r="AE2492" s="21"/>
      <c r="AF2492" s="21"/>
      <c r="AG2492" s="21"/>
      <c r="AH2492" s="21"/>
      <c r="AI2492" s="21"/>
      <c r="AJ2492" s="21"/>
      <c r="AK2492" s="21"/>
      <c r="AL2492" s="21"/>
      <c r="AM2492" s="21"/>
      <c r="AN2492" s="21"/>
      <c r="AO2492" s="21"/>
      <c r="AP2492" s="21"/>
      <c r="AQ2492" s="21"/>
      <c r="AR2492" s="21"/>
      <c r="AS2492" s="21"/>
      <c r="AT2492" s="21"/>
      <c r="AU2492" s="21"/>
      <c r="AV2492" s="21"/>
      <c r="AW2492" s="21"/>
      <c r="AX2492" s="21"/>
      <c r="AY2492" s="21"/>
      <c r="AZ2492" s="21"/>
      <c r="BA2492" s="21"/>
    </row>
    <row r="2493" spans="1:53" s="31" customFormat="1" ht="20.100000000000001" customHeight="1" x14ac:dyDescent="0.2">
      <c r="A2493" s="12" t="s">
        <v>79</v>
      </c>
      <c r="B2493" s="18" t="s">
        <v>261</v>
      </c>
      <c r="C2493" s="12">
        <v>1</v>
      </c>
      <c r="D2493" s="12" t="s">
        <v>836</v>
      </c>
      <c r="E2493" s="19" t="s">
        <v>5</v>
      </c>
      <c r="F2493" s="19" t="s">
        <v>2273</v>
      </c>
      <c r="G2493" s="19" t="s">
        <v>3849</v>
      </c>
      <c r="H2493" s="12" t="s">
        <v>3850</v>
      </c>
      <c r="I2493" s="20">
        <v>10000</v>
      </c>
      <c r="J2493" s="12" t="s">
        <v>2264</v>
      </c>
      <c r="K2493" s="12" t="s">
        <v>3851</v>
      </c>
      <c r="L2493" s="12" t="s">
        <v>2334</v>
      </c>
      <c r="M2493" s="12"/>
      <c r="N2493" s="12" t="s">
        <v>4890</v>
      </c>
      <c r="O2493" s="20">
        <v>0</v>
      </c>
      <c r="P2493" s="20">
        <v>0</v>
      </c>
      <c r="Q2493" s="20">
        <v>0</v>
      </c>
      <c r="R2493" s="20">
        <v>0</v>
      </c>
      <c r="S2493" s="20">
        <v>880</v>
      </c>
      <c r="T2493" s="21"/>
      <c r="U2493" s="22" t="str">
        <f>IFERROR(VLOOKUP(B2493,[1]Planilha1!$A$1:$B$34,2,FALSE),"Liberado")</f>
        <v>Liberado</v>
      </c>
      <c r="V2493" s="21"/>
      <c r="W2493" s="21"/>
      <c r="X2493" s="21"/>
      <c r="Y2493" s="21"/>
      <c r="Z2493" s="21"/>
      <c r="AA2493" s="21"/>
      <c r="AB2493" s="21"/>
      <c r="AC2493" s="21"/>
      <c r="AD2493" s="21"/>
      <c r="AE2493" s="21"/>
      <c r="AF2493" s="21"/>
      <c r="AG2493" s="21"/>
      <c r="AH2493" s="21"/>
      <c r="AI2493" s="21"/>
      <c r="AJ2493" s="21"/>
      <c r="AK2493" s="21"/>
      <c r="AL2493" s="21"/>
      <c r="AM2493" s="21"/>
      <c r="AN2493" s="21"/>
      <c r="AO2493" s="21"/>
      <c r="AP2493" s="21"/>
      <c r="AQ2493" s="21"/>
      <c r="AR2493" s="21"/>
      <c r="AS2493" s="21"/>
      <c r="AT2493" s="21"/>
      <c r="AU2493" s="21"/>
      <c r="AV2493" s="21"/>
      <c r="AW2493" s="21"/>
      <c r="AX2493" s="21"/>
      <c r="AY2493" s="21"/>
      <c r="AZ2493" s="21"/>
      <c r="BA2493" s="21"/>
    </row>
    <row r="2494" spans="1:53" s="31" customFormat="1" ht="20.100000000000001" customHeight="1" x14ac:dyDescent="0.2">
      <c r="A2494" s="12" t="s">
        <v>79</v>
      </c>
      <c r="B2494" s="18" t="s">
        <v>261</v>
      </c>
      <c r="C2494" s="12">
        <v>1</v>
      </c>
      <c r="D2494" s="12" t="s">
        <v>8625</v>
      </c>
      <c r="E2494" s="19" t="s">
        <v>5</v>
      </c>
      <c r="F2494" s="19" t="s">
        <v>10</v>
      </c>
      <c r="G2494" s="19" t="s">
        <v>8626</v>
      </c>
      <c r="H2494" s="12" t="s">
        <v>2378</v>
      </c>
      <c r="I2494" s="20">
        <v>5000</v>
      </c>
      <c r="J2494" s="12" t="s">
        <v>2264</v>
      </c>
      <c r="K2494" s="12" t="s">
        <v>8393</v>
      </c>
      <c r="L2494" s="12" t="s">
        <v>2296</v>
      </c>
      <c r="M2494" s="12"/>
      <c r="N2494" s="12" t="s">
        <v>8112</v>
      </c>
      <c r="O2494" s="20">
        <v>0</v>
      </c>
      <c r="P2494" s="20">
        <v>0</v>
      </c>
      <c r="Q2494" s="20">
        <v>0</v>
      </c>
      <c r="R2494" s="20">
        <v>0</v>
      </c>
      <c r="S2494" s="20">
        <v>160</v>
      </c>
      <c r="T2494" s="21"/>
      <c r="U2494" s="22" t="str">
        <f>IFERROR(VLOOKUP(B2494,[1]Planilha1!$A$1:$B$34,2,FALSE),"Liberado")</f>
        <v>Liberado</v>
      </c>
      <c r="V2494" s="21"/>
      <c r="W2494" s="21"/>
      <c r="X2494" s="21"/>
      <c r="Y2494" s="21"/>
      <c r="Z2494" s="21"/>
      <c r="AA2494" s="21"/>
      <c r="AB2494" s="21"/>
      <c r="AC2494" s="21"/>
      <c r="AD2494" s="21"/>
      <c r="AE2494" s="21"/>
      <c r="AF2494" s="21"/>
      <c r="AG2494" s="21"/>
      <c r="AH2494" s="21"/>
      <c r="AI2494" s="21"/>
      <c r="AJ2494" s="21"/>
      <c r="AK2494" s="21"/>
      <c r="AL2494" s="21"/>
      <c r="AM2494" s="21"/>
      <c r="AN2494" s="21"/>
      <c r="AO2494" s="21"/>
      <c r="AP2494" s="21"/>
      <c r="AQ2494" s="21"/>
      <c r="AR2494" s="21"/>
      <c r="AS2494" s="21"/>
      <c r="AT2494" s="21"/>
      <c r="AU2494" s="21"/>
      <c r="AV2494" s="21"/>
      <c r="AW2494" s="21"/>
      <c r="AX2494" s="21"/>
      <c r="AY2494" s="21"/>
      <c r="AZ2494" s="21"/>
      <c r="BA2494" s="21"/>
    </row>
    <row r="2495" spans="1:53" s="31" customFormat="1" ht="20.100000000000001" customHeight="1" x14ac:dyDescent="0.2">
      <c r="A2495" s="12" t="s">
        <v>79</v>
      </c>
      <c r="B2495" s="18" t="s">
        <v>261</v>
      </c>
      <c r="C2495" s="12" t="s">
        <v>337</v>
      </c>
      <c r="D2495" s="12" t="s">
        <v>1537</v>
      </c>
      <c r="E2495" s="19" t="s">
        <v>5</v>
      </c>
      <c r="F2495" s="19" t="s">
        <v>2255</v>
      </c>
      <c r="G2495" s="19" t="s">
        <v>5668</v>
      </c>
      <c r="H2495" s="12" t="s">
        <v>3168</v>
      </c>
      <c r="I2495" s="20">
        <v>750000</v>
      </c>
      <c r="J2495" s="12" t="s">
        <v>2264</v>
      </c>
      <c r="K2495" s="12" t="s">
        <v>5669</v>
      </c>
      <c r="L2495" s="12" t="s">
        <v>2266</v>
      </c>
      <c r="M2495" s="12"/>
      <c r="N2495" s="12" t="s">
        <v>5670</v>
      </c>
      <c r="O2495" s="23">
        <v>0</v>
      </c>
      <c r="P2495" s="23">
        <v>10000</v>
      </c>
      <c r="Q2495" s="23">
        <v>0</v>
      </c>
      <c r="R2495" s="24">
        <v>0</v>
      </c>
      <c r="S2495" s="25">
        <v>1560</v>
      </c>
      <c r="T2495" s="21"/>
      <c r="U2495" s="22" t="str">
        <f>IFERROR(VLOOKUP(B2495,[1]Planilha1!$A$1:$B$34,2,FALSE),"Liberado")</f>
        <v>Liberado</v>
      </c>
      <c r="V2495" s="21"/>
      <c r="W2495" s="21"/>
      <c r="X2495" s="21"/>
      <c r="Y2495" s="21"/>
      <c r="Z2495" s="21"/>
      <c r="AA2495" s="21"/>
      <c r="AB2495" s="21"/>
      <c r="AC2495" s="21"/>
      <c r="AD2495" s="21"/>
      <c r="AE2495" s="21"/>
      <c r="AF2495" s="21"/>
      <c r="AG2495" s="21"/>
      <c r="AH2495" s="21"/>
      <c r="AI2495" s="21"/>
      <c r="AJ2495" s="21"/>
      <c r="AK2495" s="21"/>
      <c r="AL2495" s="21"/>
      <c r="AM2495" s="21"/>
      <c r="AN2495" s="21"/>
      <c r="AO2495" s="21"/>
      <c r="AP2495" s="21"/>
      <c r="AQ2495" s="21"/>
      <c r="AR2495" s="21"/>
      <c r="AS2495" s="21"/>
      <c r="AT2495" s="21"/>
      <c r="AU2495" s="21"/>
      <c r="AV2495" s="21"/>
      <c r="AW2495" s="21"/>
      <c r="AX2495" s="21"/>
      <c r="AY2495" s="21"/>
      <c r="AZ2495" s="21"/>
      <c r="BA2495" s="21"/>
    </row>
    <row r="2496" spans="1:53" s="31" customFormat="1" ht="20.100000000000001" customHeight="1" x14ac:dyDescent="0.2">
      <c r="A2496" s="12" t="s">
        <v>79</v>
      </c>
      <c r="B2496" s="18" t="s">
        <v>261</v>
      </c>
      <c r="C2496" s="12" t="s">
        <v>331</v>
      </c>
      <c r="D2496" s="12" t="s">
        <v>1538</v>
      </c>
      <c r="E2496" s="19" t="s">
        <v>5</v>
      </c>
      <c r="F2496" s="19" t="s">
        <v>2255</v>
      </c>
      <c r="G2496" s="19" t="s">
        <v>5671</v>
      </c>
      <c r="H2496" s="12" t="s">
        <v>2445</v>
      </c>
      <c r="I2496" s="20">
        <v>1750</v>
      </c>
      <c r="J2496" s="12" t="s">
        <v>2276</v>
      </c>
      <c r="K2496" s="12" t="s">
        <v>5672</v>
      </c>
      <c r="L2496" s="12" t="s">
        <v>2380</v>
      </c>
      <c r="M2496" s="12"/>
      <c r="N2496" s="12" t="s">
        <v>5673</v>
      </c>
      <c r="O2496" s="23">
        <v>0</v>
      </c>
      <c r="P2496" s="23">
        <v>0</v>
      </c>
      <c r="Q2496" s="23">
        <v>0</v>
      </c>
      <c r="R2496" s="24">
        <v>0</v>
      </c>
      <c r="S2496" s="25">
        <v>576</v>
      </c>
      <c r="T2496" s="21"/>
      <c r="U2496" s="22" t="str">
        <f>IFERROR(VLOOKUP(B2496,[1]Planilha1!$A$1:$B$34,2,FALSE),"Liberado")</f>
        <v>Liberado</v>
      </c>
      <c r="V2496" s="21"/>
      <c r="W2496" s="21"/>
      <c r="X2496" s="21"/>
      <c r="Y2496" s="21"/>
      <c r="Z2496" s="21"/>
      <c r="AA2496" s="21"/>
      <c r="AB2496" s="21"/>
      <c r="AC2496" s="21"/>
      <c r="AD2496" s="21"/>
      <c r="AE2496" s="21"/>
      <c r="AF2496" s="21"/>
      <c r="AG2496" s="21"/>
      <c r="AH2496" s="21"/>
      <c r="AI2496" s="21"/>
      <c r="AJ2496" s="21"/>
      <c r="AK2496" s="21"/>
      <c r="AL2496" s="21"/>
      <c r="AM2496" s="21"/>
      <c r="AN2496" s="21"/>
      <c r="AO2496" s="21"/>
      <c r="AP2496" s="21"/>
      <c r="AQ2496" s="21"/>
      <c r="AR2496" s="21"/>
      <c r="AS2496" s="21"/>
      <c r="AT2496" s="21"/>
      <c r="AU2496" s="21"/>
      <c r="AV2496" s="21"/>
      <c r="AW2496" s="21"/>
      <c r="AX2496" s="21"/>
      <c r="AY2496" s="21"/>
      <c r="AZ2496" s="21"/>
      <c r="BA2496" s="21"/>
    </row>
    <row r="2497" spans="1:53" s="31" customFormat="1" ht="20.100000000000001" customHeight="1" x14ac:dyDescent="0.2">
      <c r="A2497" s="12" t="s">
        <v>79</v>
      </c>
      <c r="B2497" s="18" t="s">
        <v>261</v>
      </c>
      <c r="C2497" s="12" t="s">
        <v>331</v>
      </c>
      <c r="D2497" s="12" t="s">
        <v>10323</v>
      </c>
      <c r="E2497" s="19" t="s">
        <v>5</v>
      </c>
      <c r="F2497" s="19" t="s">
        <v>9867</v>
      </c>
      <c r="G2497" s="19" t="s">
        <v>10324</v>
      </c>
      <c r="H2497" s="12" t="s">
        <v>5694</v>
      </c>
      <c r="I2497" s="20">
        <v>421072.73</v>
      </c>
      <c r="J2497" s="12" t="s">
        <v>2264</v>
      </c>
      <c r="K2497" s="12" t="s">
        <v>8306</v>
      </c>
      <c r="L2497" s="12" t="s">
        <v>2266</v>
      </c>
      <c r="M2497" s="12"/>
      <c r="N2497" s="12" t="s">
        <v>10325</v>
      </c>
      <c r="O2497" s="23">
        <v>0</v>
      </c>
      <c r="P2497" s="23">
        <v>0</v>
      </c>
      <c r="Q2497" s="23">
        <v>0</v>
      </c>
      <c r="R2497" s="24">
        <v>0</v>
      </c>
      <c r="S2497" s="25">
        <v>160</v>
      </c>
      <c r="T2497" s="21"/>
      <c r="U2497" s="22" t="str">
        <f>IFERROR(VLOOKUP(B2497,[1]Planilha1!$A$1:$B$34,2,FALSE),"Liberado")</f>
        <v>Liberado</v>
      </c>
      <c r="V2497" s="21"/>
      <c r="W2497" s="21"/>
      <c r="X2497" s="21"/>
      <c r="Y2497" s="21"/>
      <c r="Z2497" s="21"/>
      <c r="AA2497" s="21"/>
      <c r="AB2497" s="21"/>
      <c r="AC2497" s="21"/>
      <c r="AD2497" s="21"/>
      <c r="AE2497" s="21"/>
      <c r="AF2497" s="21"/>
      <c r="AG2497" s="21"/>
      <c r="AH2497" s="21"/>
      <c r="AI2497" s="21"/>
      <c r="AJ2497" s="21"/>
      <c r="AK2497" s="21"/>
      <c r="AL2497" s="21"/>
      <c r="AM2497" s="21"/>
      <c r="AN2497" s="21"/>
      <c r="AO2497" s="21"/>
      <c r="AP2497" s="21"/>
      <c r="AQ2497" s="21"/>
      <c r="AR2497" s="21"/>
      <c r="AS2497" s="21"/>
      <c r="AT2497" s="21"/>
      <c r="AU2497" s="21"/>
      <c r="AV2497" s="21"/>
      <c r="AW2497" s="21"/>
      <c r="AX2497" s="21"/>
      <c r="AY2497" s="21"/>
      <c r="AZ2497" s="21"/>
      <c r="BA2497" s="21"/>
    </row>
    <row r="2498" spans="1:53" s="31" customFormat="1" ht="20.100000000000001" customHeight="1" x14ac:dyDescent="0.2">
      <c r="A2498" s="12" t="s">
        <v>79</v>
      </c>
      <c r="B2498" s="18" t="s">
        <v>261</v>
      </c>
      <c r="C2498" s="12" t="s">
        <v>381</v>
      </c>
      <c r="D2498" s="12" t="s">
        <v>1539</v>
      </c>
      <c r="E2498" s="19" t="s">
        <v>5</v>
      </c>
      <c r="F2498" s="19" t="s">
        <v>2244</v>
      </c>
      <c r="G2498" s="19" t="s">
        <v>5674</v>
      </c>
      <c r="H2498" s="12" t="s">
        <v>5675</v>
      </c>
      <c r="I2498" s="20">
        <v>20000</v>
      </c>
      <c r="J2498" s="12" t="s">
        <v>2264</v>
      </c>
      <c r="K2498" s="12" t="s">
        <v>5018</v>
      </c>
      <c r="L2498" s="12" t="s">
        <v>2249</v>
      </c>
      <c r="M2498" s="12"/>
      <c r="N2498" s="12" t="s">
        <v>8224</v>
      </c>
      <c r="O2498" s="23">
        <v>0</v>
      </c>
      <c r="P2498" s="23">
        <v>8000</v>
      </c>
      <c r="Q2498" s="23">
        <v>0</v>
      </c>
      <c r="R2498" s="24">
        <v>0</v>
      </c>
      <c r="S2498" s="25">
        <v>352</v>
      </c>
      <c r="T2498" s="21"/>
      <c r="U2498" s="22" t="str">
        <f>IFERROR(VLOOKUP(B2498,[1]Planilha1!$A$1:$B$34,2,FALSE),"Liberado")</f>
        <v>Liberado</v>
      </c>
      <c r="V2498" s="21"/>
      <c r="W2498" s="21"/>
      <c r="X2498" s="21"/>
      <c r="Y2498" s="21"/>
      <c r="Z2498" s="21"/>
      <c r="AA2498" s="21"/>
      <c r="AB2498" s="21"/>
      <c r="AC2498" s="21"/>
      <c r="AD2498" s="21"/>
      <c r="AE2498" s="21"/>
      <c r="AF2498" s="21"/>
      <c r="AG2498" s="21"/>
      <c r="AH2498" s="21"/>
      <c r="AI2498" s="21"/>
      <c r="AJ2498" s="21"/>
      <c r="AK2498" s="21"/>
      <c r="AL2498" s="21"/>
      <c r="AM2498" s="21"/>
      <c r="AN2498" s="21"/>
      <c r="AO2498" s="21"/>
      <c r="AP2498" s="21"/>
      <c r="AQ2498" s="21"/>
      <c r="AR2498" s="21"/>
      <c r="AS2498" s="21"/>
      <c r="AT2498" s="21"/>
      <c r="AU2498" s="21"/>
      <c r="AV2498" s="21"/>
      <c r="AW2498" s="21"/>
      <c r="AX2498" s="21"/>
      <c r="AY2498" s="21"/>
      <c r="AZ2498" s="21"/>
      <c r="BA2498" s="21"/>
    </row>
    <row r="2499" spans="1:53" s="31" customFormat="1" ht="20.100000000000001" customHeight="1" x14ac:dyDescent="0.2">
      <c r="A2499" s="12" t="s">
        <v>79</v>
      </c>
      <c r="B2499" s="18" t="s">
        <v>261</v>
      </c>
      <c r="C2499" s="12" t="s">
        <v>381</v>
      </c>
      <c r="D2499" s="12" t="s">
        <v>1540</v>
      </c>
      <c r="E2499" s="19" t="s">
        <v>5</v>
      </c>
      <c r="F2499" s="19" t="s">
        <v>2273</v>
      </c>
      <c r="G2499" s="19" t="s">
        <v>5676</v>
      </c>
      <c r="H2499" s="12" t="s">
        <v>5677</v>
      </c>
      <c r="I2499" s="20">
        <v>40000</v>
      </c>
      <c r="J2499" s="12" t="s">
        <v>2264</v>
      </c>
      <c r="K2499" s="12" t="s">
        <v>2647</v>
      </c>
      <c r="L2499" s="12" t="s">
        <v>2249</v>
      </c>
      <c r="M2499" s="12"/>
      <c r="N2499" s="12" t="s">
        <v>2438</v>
      </c>
      <c r="O2499" s="23">
        <v>0</v>
      </c>
      <c r="P2499" s="23">
        <v>8000</v>
      </c>
      <c r="Q2499" s="23">
        <v>0</v>
      </c>
      <c r="R2499" s="24">
        <v>0</v>
      </c>
      <c r="S2499" s="25">
        <v>480</v>
      </c>
      <c r="T2499" s="21"/>
      <c r="U2499" s="22" t="str">
        <f>IFERROR(VLOOKUP(B2499,[1]Planilha1!$A$1:$B$34,2,FALSE),"Liberado")</f>
        <v>Liberado</v>
      </c>
      <c r="V2499" s="21"/>
      <c r="W2499" s="21"/>
      <c r="X2499" s="21"/>
      <c r="Y2499" s="21"/>
      <c r="Z2499" s="21"/>
      <c r="AA2499" s="21"/>
      <c r="AB2499" s="21"/>
      <c r="AC2499" s="21"/>
      <c r="AD2499" s="21"/>
      <c r="AE2499" s="21"/>
      <c r="AF2499" s="21"/>
      <c r="AG2499" s="21"/>
      <c r="AH2499" s="21"/>
      <c r="AI2499" s="21"/>
      <c r="AJ2499" s="21"/>
      <c r="AK2499" s="21"/>
      <c r="AL2499" s="21"/>
      <c r="AM2499" s="21"/>
      <c r="AN2499" s="21"/>
      <c r="AO2499" s="21"/>
      <c r="AP2499" s="21"/>
      <c r="AQ2499" s="21"/>
      <c r="AR2499" s="21"/>
      <c r="AS2499" s="21"/>
      <c r="AT2499" s="21"/>
      <c r="AU2499" s="21"/>
      <c r="AV2499" s="21"/>
      <c r="AW2499" s="21"/>
      <c r="AX2499" s="21"/>
      <c r="AY2499" s="21"/>
      <c r="AZ2499" s="21"/>
      <c r="BA2499" s="21"/>
    </row>
    <row r="2500" spans="1:53" s="31" customFormat="1" ht="20.100000000000001" customHeight="1" x14ac:dyDescent="0.2">
      <c r="A2500" s="12" t="s">
        <v>79</v>
      </c>
      <c r="B2500" s="18" t="s">
        <v>261</v>
      </c>
      <c r="C2500" s="12" t="s">
        <v>411</v>
      </c>
      <c r="D2500" s="12" t="s">
        <v>1541</v>
      </c>
      <c r="E2500" s="19" t="s">
        <v>5</v>
      </c>
      <c r="F2500" s="19" t="s">
        <v>2644</v>
      </c>
      <c r="G2500" s="19" t="s">
        <v>5678</v>
      </c>
      <c r="H2500" s="12" t="s">
        <v>5677</v>
      </c>
      <c r="I2500" s="20">
        <v>140000</v>
      </c>
      <c r="J2500" s="12" t="s">
        <v>2264</v>
      </c>
      <c r="K2500" s="12" t="s">
        <v>5679</v>
      </c>
      <c r="L2500" s="12" t="s">
        <v>2296</v>
      </c>
      <c r="M2500" s="12"/>
      <c r="N2500" s="12" t="s">
        <v>5680</v>
      </c>
      <c r="O2500" s="23">
        <v>10000</v>
      </c>
      <c r="P2500" s="23">
        <v>0</v>
      </c>
      <c r="Q2500" s="23">
        <v>0</v>
      </c>
      <c r="R2500" s="24">
        <v>0</v>
      </c>
      <c r="S2500" s="25">
        <v>1160</v>
      </c>
      <c r="T2500" s="21"/>
      <c r="U2500" s="22" t="str">
        <f>IFERROR(VLOOKUP(B2500,[1]Planilha1!$A$1:$B$34,2,FALSE),"Liberado")</f>
        <v>Liberado</v>
      </c>
      <c r="V2500" s="21"/>
      <c r="W2500" s="21"/>
      <c r="X2500" s="21"/>
      <c r="Y2500" s="21"/>
      <c r="Z2500" s="21"/>
      <c r="AA2500" s="21"/>
      <c r="AB2500" s="21"/>
      <c r="AC2500" s="21"/>
      <c r="AD2500" s="21"/>
      <c r="AE2500" s="21"/>
      <c r="AF2500" s="21"/>
      <c r="AG2500" s="21"/>
      <c r="AH2500" s="21"/>
      <c r="AI2500" s="21"/>
      <c r="AJ2500" s="21"/>
      <c r="AK2500" s="21"/>
      <c r="AL2500" s="21"/>
      <c r="AM2500" s="21"/>
      <c r="AN2500" s="21"/>
      <c r="AO2500" s="21"/>
      <c r="AP2500" s="21"/>
      <c r="AQ2500" s="21"/>
      <c r="AR2500" s="21"/>
      <c r="AS2500" s="21"/>
      <c r="AT2500" s="21"/>
      <c r="AU2500" s="21"/>
      <c r="AV2500" s="21"/>
      <c r="AW2500" s="21"/>
      <c r="AX2500" s="21"/>
      <c r="AY2500" s="21"/>
      <c r="AZ2500" s="21"/>
      <c r="BA2500" s="21"/>
    </row>
    <row r="2501" spans="1:53" s="31" customFormat="1" ht="20.100000000000001" customHeight="1" x14ac:dyDescent="0.2">
      <c r="A2501" s="12" t="s">
        <v>79</v>
      </c>
      <c r="B2501" s="18" t="s">
        <v>261</v>
      </c>
      <c r="C2501" s="12" t="s">
        <v>427</v>
      </c>
      <c r="D2501" s="12" t="s">
        <v>1542</v>
      </c>
      <c r="E2501" s="19" t="s">
        <v>5</v>
      </c>
      <c r="F2501" s="19" t="s">
        <v>2244</v>
      </c>
      <c r="G2501" s="19" t="s">
        <v>5681</v>
      </c>
      <c r="H2501" s="12" t="s">
        <v>5677</v>
      </c>
      <c r="I2501" s="20">
        <v>167800</v>
      </c>
      <c r="J2501" s="12" t="s">
        <v>2264</v>
      </c>
      <c r="K2501" s="12" t="s">
        <v>4935</v>
      </c>
      <c r="L2501" s="12" t="s">
        <v>7881</v>
      </c>
      <c r="M2501" s="12"/>
      <c r="N2501" s="12" t="s">
        <v>2595</v>
      </c>
      <c r="O2501" s="23">
        <v>0</v>
      </c>
      <c r="P2501" s="23">
        <v>12000</v>
      </c>
      <c r="Q2501" s="23">
        <v>0</v>
      </c>
      <c r="R2501" s="24">
        <v>0</v>
      </c>
      <c r="S2501" s="25">
        <v>1560</v>
      </c>
      <c r="T2501" s="21"/>
      <c r="U2501" s="22" t="str">
        <f>IFERROR(VLOOKUP(B2501,[1]Planilha1!$A$1:$B$34,2,FALSE),"Liberado")</f>
        <v>Liberado</v>
      </c>
      <c r="V2501" s="21"/>
      <c r="W2501" s="21"/>
      <c r="X2501" s="21"/>
      <c r="Y2501" s="21"/>
      <c r="Z2501" s="21"/>
      <c r="AA2501" s="21"/>
      <c r="AB2501" s="21"/>
      <c r="AC2501" s="21"/>
      <c r="AD2501" s="21"/>
      <c r="AE2501" s="21"/>
      <c r="AF2501" s="21"/>
      <c r="AG2501" s="21"/>
      <c r="AH2501" s="21"/>
      <c r="AI2501" s="21"/>
      <c r="AJ2501" s="21"/>
      <c r="AK2501" s="21"/>
      <c r="AL2501" s="21"/>
      <c r="AM2501" s="21"/>
      <c r="AN2501" s="21"/>
      <c r="AO2501" s="21"/>
      <c r="AP2501" s="21"/>
      <c r="AQ2501" s="21"/>
      <c r="AR2501" s="21"/>
      <c r="AS2501" s="21"/>
      <c r="AT2501" s="21"/>
      <c r="AU2501" s="21"/>
      <c r="AV2501" s="21"/>
      <c r="AW2501" s="21"/>
      <c r="AX2501" s="21"/>
      <c r="AY2501" s="21"/>
      <c r="AZ2501" s="21"/>
      <c r="BA2501" s="21"/>
    </row>
    <row r="2502" spans="1:53" s="31" customFormat="1" ht="20.100000000000001" customHeight="1" x14ac:dyDescent="0.2">
      <c r="A2502" s="12" t="s">
        <v>79</v>
      </c>
      <c r="B2502" s="18" t="s">
        <v>261</v>
      </c>
      <c r="C2502" s="12" t="s">
        <v>466</v>
      </c>
      <c r="D2502" s="12" t="s">
        <v>1543</v>
      </c>
      <c r="E2502" s="19" t="s">
        <v>5</v>
      </c>
      <c r="F2502" s="19" t="s">
        <v>2452</v>
      </c>
      <c r="G2502" s="19" t="s">
        <v>5682</v>
      </c>
      <c r="H2502" s="12" t="s">
        <v>5683</v>
      </c>
      <c r="I2502" s="20">
        <v>1000</v>
      </c>
      <c r="J2502" s="12" t="s">
        <v>2264</v>
      </c>
      <c r="K2502" s="12" t="s">
        <v>5684</v>
      </c>
      <c r="L2502" s="12" t="s">
        <v>8057</v>
      </c>
      <c r="M2502" s="12"/>
      <c r="N2502" s="12" t="s">
        <v>5685</v>
      </c>
      <c r="O2502" s="23">
        <v>0</v>
      </c>
      <c r="P2502" s="23">
        <v>0</v>
      </c>
      <c r="Q2502" s="23">
        <v>0</v>
      </c>
      <c r="R2502" s="24">
        <v>0</v>
      </c>
      <c r="S2502" s="25">
        <v>912</v>
      </c>
      <c r="T2502" s="21"/>
      <c r="U2502" s="22" t="str">
        <f>IFERROR(VLOOKUP(B2502,[1]Planilha1!$A$1:$B$34,2,FALSE),"Liberado")</f>
        <v>Liberado</v>
      </c>
      <c r="V2502" s="21"/>
      <c r="W2502" s="21"/>
      <c r="X2502" s="21"/>
      <c r="Y2502" s="21"/>
      <c r="Z2502" s="21"/>
      <c r="AA2502" s="21"/>
      <c r="AB2502" s="21"/>
      <c r="AC2502" s="21"/>
      <c r="AD2502" s="21"/>
      <c r="AE2502" s="21"/>
      <c r="AF2502" s="21"/>
      <c r="AG2502" s="21"/>
      <c r="AH2502" s="21"/>
      <c r="AI2502" s="21"/>
      <c r="AJ2502" s="21"/>
      <c r="AK2502" s="21"/>
      <c r="AL2502" s="21"/>
      <c r="AM2502" s="21"/>
      <c r="AN2502" s="21"/>
      <c r="AO2502" s="21"/>
      <c r="AP2502" s="21"/>
      <c r="AQ2502" s="21"/>
      <c r="AR2502" s="21"/>
      <c r="AS2502" s="21"/>
      <c r="AT2502" s="21"/>
      <c r="AU2502" s="21"/>
      <c r="AV2502" s="21"/>
      <c r="AW2502" s="21"/>
      <c r="AX2502" s="21"/>
      <c r="AY2502" s="21"/>
      <c r="AZ2502" s="21"/>
      <c r="BA2502" s="21"/>
    </row>
    <row r="2503" spans="1:53" s="31" customFormat="1" ht="20.100000000000001" customHeight="1" x14ac:dyDescent="0.2">
      <c r="A2503" s="12" t="s">
        <v>79</v>
      </c>
      <c r="B2503" s="18" t="s">
        <v>261</v>
      </c>
      <c r="C2503" s="12" t="s">
        <v>466</v>
      </c>
      <c r="D2503" s="12" t="s">
        <v>1544</v>
      </c>
      <c r="E2503" s="19" t="s">
        <v>5</v>
      </c>
      <c r="F2503" s="19" t="s">
        <v>3200</v>
      </c>
      <c r="G2503" s="19" t="s">
        <v>5686</v>
      </c>
      <c r="H2503" s="12" t="s">
        <v>2940</v>
      </c>
      <c r="I2503" s="20">
        <v>2000</v>
      </c>
      <c r="J2503" s="12" t="s">
        <v>2264</v>
      </c>
      <c r="K2503" s="12" t="s">
        <v>5687</v>
      </c>
      <c r="L2503" s="12" t="s">
        <v>2249</v>
      </c>
      <c r="M2503" s="12"/>
      <c r="N2503" s="12" t="s">
        <v>5688</v>
      </c>
      <c r="O2503" s="23">
        <v>0</v>
      </c>
      <c r="P2503" s="23">
        <v>0</v>
      </c>
      <c r="Q2503" s="23">
        <v>0</v>
      </c>
      <c r="R2503" s="24">
        <v>0</v>
      </c>
      <c r="S2503" s="25">
        <v>1680</v>
      </c>
      <c r="T2503" s="21"/>
      <c r="U2503" s="22" t="str">
        <f>IFERROR(VLOOKUP(B2503,[1]Planilha1!$A$1:$B$34,2,FALSE),"Liberado")</f>
        <v>Liberado</v>
      </c>
      <c r="V2503" s="21"/>
      <c r="W2503" s="21"/>
      <c r="X2503" s="21"/>
      <c r="Y2503" s="21"/>
      <c r="Z2503" s="21"/>
      <c r="AA2503" s="21"/>
      <c r="AB2503" s="21"/>
      <c r="AC2503" s="21"/>
      <c r="AD2503" s="21"/>
      <c r="AE2503" s="21"/>
      <c r="AF2503" s="21"/>
      <c r="AG2503" s="21"/>
      <c r="AH2503" s="21"/>
      <c r="AI2503" s="21"/>
      <c r="AJ2503" s="21"/>
      <c r="AK2503" s="21"/>
      <c r="AL2503" s="21"/>
      <c r="AM2503" s="21"/>
      <c r="AN2503" s="21"/>
      <c r="AO2503" s="21"/>
      <c r="AP2503" s="21"/>
      <c r="AQ2503" s="21"/>
      <c r="AR2503" s="21"/>
      <c r="AS2503" s="21"/>
      <c r="AT2503" s="21"/>
      <c r="AU2503" s="21"/>
      <c r="AV2503" s="21"/>
      <c r="AW2503" s="21"/>
      <c r="AX2503" s="21"/>
      <c r="AY2503" s="21"/>
      <c r="AZ2503" s="21"/>
      <c r="BA2503" s="21"/>
    </row>
    <row r="2504" spans="1:53" s="31" customFormat="1" ht="20.100000000000001" customHeight="1" x14ac:dyDescent="0.2">
      <c r="A2504" s="12" t="s">
        <v>79</v>
      </c>
      <c r="B2504" s="18" t="s">
        <v>261</v>
      </c>
      <c r="C2504" s="12" t="s">
        <v>466</v>
      </c>
      <c r="D2504" s="12" t="s">
        <v>1545</v>
      </c>
      <c r="E2504" s="19" t="s">
        <v>5</v>
      </c>
      <c r="F2504" s="19" t="s">
        <v>2255</v>
      </c>
      <c r="G2504" s="19" t="s">
        <v>5689</v>
      </c>
      <c r="H2504" s="12" t="s">
        <v>5690</v>
      </c>
      <c r="I2504" s="20">
        <v>80000</v>
      </c>
      <c r="J2504" s="12" t="s">
        <v>2264</v>
      </c>
      <c r="K2504" s="12" t="s">
        <v>5691</v>
      </c>
      <c r="L2504" s="12" t="s">
        <v>2296</v>
      </c>
      <c r="M2504" s="12"/>
      <c r="N2504" s="12" t="s">
        <v>5692</v>
      </c>
      <c r="O2504" s="23">
        <v>0</v>
      </c>
      <c r="P2504" s="23">
        <v>0</v>
      </c>
      <c r="Q2504" s="23">
        <v>0</v>
      </c>
      <c r="R2504" s="24">
        <v>0</v>
      </c>
      <c r="S2504" s="25">
        <v>1680</v>
      </c>
      <c r="T2504" s="21"/>
      <c r="U2504" s="22" t="str">
        <f>IFERROR(VLOOKUP(B2504,[1]Planilha1!$A$1:$B$34,2,FALSE),"Liberado")</f>
        <v>Liberado</v>
      </c>
      <c r="V2504" s="21"/>
      <c r="W2504" s="21"/>
      <c r="X2504" s="21"/>
      <c r="Y2504" s="21"/>
      <c r="Z2504" s="21"/>
      <c r="AA2504" s="21"/>
      <c r="AB2504" s="21"/>
      <c r="AC2504" s="21"/>
      <c r="AD2504" s="21"/>
      <c r="AE2504" s="21"/>
      <c r="AF2504" s="21"/>
      <c r="AG2504" s="21"/>
      <c r="AH2504" s="21"/>
      <c r="AI2504" s="21"/>
      <c r="AJ2504" s="21"/>
      <c r="AK2504" s="21"/>
      <c r="AL2504" s="21"/>
      <c r="AM2504" s="21"/>
      <c r="AN2504" s="21"/>
      <c r="AO2504" s="21"/>
      <c r="AP2504" s="21"/>
      <c r="AQ2504" s="21"/>
      <c r="AR2504" s="21"/>
      <c r="AS2504" s="21"/>
      <c r="AT2504" s="21"/>
      <c r="AU2504" s="21"/>
      <c r="AV2504" s="21"/>
      <c r="AW2504" s="21"/>
      <c r="AX2504" s="21"/>
      <c r="AY2504" s="21"/>
      <c r="AZ2504" s="21"/>
      <c r="BA2504" s="21"/>
    </row>
    <row r="2505" spans="1:53" s="31" customFormat="1" ht="20.100000000000001" customHeight="1" x14ac:dyDescent="0.2">
      <c r="A2505" s="12" t="s">
        <v>79</v>
      </c>
      <c r="B2505" s="18" t="s">
        <v>261</v>
      </c>
      <c r="C2505" s="12" t="s">
        <v>466</v>
      </c>
      <c r="D2505" s="12" t="s">
        <v>1546</v>
      </c>
      <c r="E2505" s="19" t="s">
        <v>5</v>
      </c>
      <c r="F2505" s="19" t="s">
        <v>2279</v>
      </c>
      <c r="G2505" s="19" t="s">
        <v>5693</v>
      </c>
      <c r="H2505" s="12" t="s">
        <v>5694</v>
      </c>
      <c r="I2505" s="20">
        <v>140700</v>
      </c>
      <c r="J2505" s="12" t="s">
        <v>2264</v>
      </c>
      <c r="K2505" s="12" t="s">
        <v>5695</v>
      </c>
      <c r="L2505" s="12" t="s">
        <v>2249</v>
      </c>
      <c r="M2505" s="12"/>
      <c r="N2505" s="12" t="s">
        <v>8345</v>
      </c>
      <c r="O2505" s="23">
        <v>105000</v>
      </c>
      <c r="P2505" s="23">
        <v>0</v>
      </c>
      <c r="Q2505" s="23">
        <v>0</v>
      </c>
      <c r="R2505" s="24">
        <v>0</v>
      </c>
      <c r="S2505" s="25">
        <v>760</v>
      </c>
      <c r="T2505" s="21"/>
      <c r="U2505" s="22" t="str">
        <f>IFERROR(VLOOKUP(B2505,[1]Planilha1!$A$1:$B$34,2,FALSE),"Liberado")</f>
        <v>Liberado</v>
      </c>
      <c r="V2505" s="21"/>
      <c r="W2505" s="21"/>
      <c r="X2505" s="21"/>
      <c r="Y2505" s="21"/>
      <c r="Z2505" s="21"/>
      <c r="AA2505" s="21"/>
      <c r="AB2505" s="21"/>
      <c r="AC2505" s="21"/>
      <c r="AD2505" s="21"/>
      <c r="AE2505" s="21"/>
      <c r="AF2505" s="21"/>
      <c r="AG2505" s="21"/>
      <c r="AH2505" s="21"/>
      <c r="AI2505" s="21"/>
      <c r="AJ2505" s="21"/>
      <c r="AK2505" s="21"/>
      <c r="AL2505" s="21"/>
      <c r="AM2505" s="21"/>
      <c r="AN2505" s="21"/>
      <c r="AO2505" s="21"/>
      <c r="AP2505" s="21"/>
      <c r="AQ2505" s="21"/>
      <c r="AR2505" s="21"/>
      <c r="AS2505" s="21"/>
      <c r="AT2505" s="21"/>
      <c r="AU2505" s="21"/>
      <c r="AV2505" s="21"/>
      <c r="AW2505" s="21"/>
      <c r="AX2505" s="21"/>
      <c r="AY2505" s="21"/>
      <c r="AZ2505" s="21"/>
      <c r="BA2505" s="21"/>
    </row>
    <row r="2506" spans="1:53" s="31" customFormat="1" ht="20.100000000000001" customHeight="1" x14ac:dyDescent="0.2">
      <c r="A2506" s="12" t="s">
        <v>79</v>
      </c>
      <c r="B2506" s="18" t="s">
        <v>261</v>
      </c>
      <c r="C2506" s="12" t="s">
        <v>466</v>
      </c>
      <c r="D2506" s="12" t="s">
        <v>1547</v>
      </c>
      <c r="E2506" s="19" t="s">
        <v>5</v>
      </c>
      <c r="F2506" s="19" t="s">
        <v>2273</v>
      </c>
      <c r="G2506" s="19" t="s">
        <v>5696</v>
      </c>
      <c r="H2506" s="12" t="s">
        <v>5694</v>
      </c>
      <c r="I2506" s="20">
        <v>3059.37</v>
      </c>
      <c r="J2506" s="12" t="s">
        <v>2264</v>
      </c>
      <c r="K2506" s="12" t="s">
        <v>9</v>
      </c>
      <c r="L2506" s="12" t="s">
        <v>2249</v>
      </c>
      <c r="M2506" s="12"/>
      <c r="N2506" s="12" t="s">
        <v>9</v>
      </c>
      <c r="O2506" s="23">
        <v>0</v>
      </c>
      <c r="P2506" s="23">
        <v>0</v>
      </c>
      <c r="Q2506" s="23">
        <v>0</v>
      </c>
      <c r="R2506" s="24">
        <v>0</v>
      </c>
      <c r="S2506" s="25">
        <v>480</v>
      </c>
      <c r="T2506" s="21"/>
      <c r="U2506" s="22" t="str">
        <f>IFERROR(VLOOKUP(B2506,[1]Planilha1!$A$1:$B$34,2,FALSE),"Liberado")</f>
        <v>Liberado</v>
      </c>
      <c r="V2506" s="21"/>
      <c r="W2506" s="21"/>
      <c r="X2506" s="21"/>
      <c r="Y2506" s="21"/>
      <c r="Z2506" s="21"/>
      <c r="AA2506" s="21"/>
      <c r="AB2506" s="21"/>
      <c r="AC2506" s="21"/>
      <c r="AD2506" s="21"/>
      <c r="AE2506" s="21"/>
      <c r="AF2506" s="21"/>
      <c r="AG2506" s="21"/>
      <c r="AH2506" s="21"/>
      <c r="AI2506" s="21"/>
      <c r="AJ2506" s="21"/>
      <c r="AK2506" s="21"/>
      <c r="AL2506" s="21"/>
      <c r="AM2506" s="21"/>
      <c r="AN2506" s="21"/>
      <c r="AO2506" s="21"/>
      <c r="AP2506" s="21"/>
      <c r="AQ2506" s="21"/>
      <c r="AR2506" s="21"/>
      <c r="AS2506" s="21"/>
      <c r="AT2506" s="21"/>
      <c r="AU2506" s="21"/>
      <c r="AV2506" s="21"/>
      <c r="AW2506" s="21"/>
      <c r="AX2506" s="21"/>
      <c r="AY2506" s="21"/>
      <c r="AZ2506" s="21"/>
      <c r="BA2506" s="21"/>
    </row>
    <row r="2507" spans="1:53" s="31" customFormat="1" ht="20.100000000000001" customHeight="1" x14ac:dyDescent="0.2">
      <c r="A2507" s="12" t="s">
        <v>79</v>
      </c>
      <c r="B2507" s="18" t="s">
        <v>261</v>
      </c>
      <c r="C2507" s="12" t="s">
        <v>466</v>
      </c>
      <c r="D2507" s="12" t="s">
        <v>1548</v>
      </c>
      <c r="E2507" s="19" t="s">
        <v>5</v>
      </c>
      <c r="F2507" s="19" t="s">
        <v>12</v>
      </c>
      <c r="G2507" s="19" t="s">
        <v>5697</v>
      </c>
      <c r="H2507" s="12" t="s">
        <v>5694</v>
      </c>
      <c r="I2507" s="20">
        <v>18975.41</v>
      </c>
      <c r="J2507" s="12" t="s">
        <v>2264</v>
      </c>
      <c r="K2507" s="12" t="s">
        <v>8</v>
      </c>
      <c r="L2507" s="12" t="s">
        <v>2249</v>
      </c>
      <c r="M2507" s="12"/>
      <c r="N2507" s="12" t="s">
        <v>5698</v>
      </c>
      <c r="O2507" s="23">
        <v>0</v>
      </c>
      <c r="P2507" s="23">
        <v>0</v>
      </c>
      <c r="Q2507" s="23">
        <v>0</v>
      </c>
      <c r="R2507" s="24">
        <v>0</v>
      </c>
      <c r="S2507" s="25">
        <v>520</v>
      </c>
      <c r="T2507" s="21"/>
      <c r="U2507" s="22" t="str">
        <f>IFERROR(VLOOKUP(B2507,[1]Planilha1!$A$1:$B$34,2,FALSE),"Liberado")</f>
        <v>Liberado</v>
      </c>
      <c r="V2507" s="21"/>
      <c r="W2507" s="21"/>
      <c r="X2507" s="21"/>
      <c r="Y2507" s="21"/>
      <c r="Z2507" s="21"/>
      <c r="AA2507" s="21"/>
      <c r="AB2507" s="21"/>
      <c r="AC2507" s="21"/>
      <c r="AD2507" s="21"/>
      <c r="AE2507" s="21"/>
      <c r="AF2507" s="21"/>
      <c r="AG2507" s="21"/>
      <c r="AH2507" s="21"/>
      <c r="AI2507" s="21"/>
      <c r="AJ2507" s="21"/>
      <c r="AK2507" s="21"/>
      <c r="AL2507" s="21"/>
      <c r="AM2507" s="21"/>
      <c r="AN2507" s="21"/>
      <c r="AO2507" s="21"/>
      <c r="AP2507" s="21"/>
      <c r="AQ2507" s="21"/>
      <c r="AR2507" s="21"/>
      <c r="AS2507" s="21"/>
      <c r="AT2507" s="21"/>
      <c r="AU2507" s="21"/>
      <c r="AV2507" s="21"/>
      <c r="AW2507" s="21"/>
      <c r="AX2507" s="21"/>
      <c r="AY2507" s="21"/>
      <c r="AZ2507" s="21"/>
      <c r="BA2507" s="21"/>
    </row>
    <row r="2508" spans="1:53" s="31" customFormat="1" ht="20.100000000000001" customHeight="1" x14ac:dyDescent="0.2">
      <c r="A2508" s="12" t="s">
        <v>79</v>
      </c>
      <c r="B2508" s="18" t="s">
        <v>261</v>
      </c>
      <c r="C2508" s="12" t="s">
        <v>466</v>
      </c>
      <c r="D2508" s="12" t="s">
        <v>1549</v>
      </c>
      <c r="E2508" s="19" t="s">
        <v>5</v>
      </c>
      <c r="F2508" s="19" t="s">
        <v>12</v>
      </c>
      <c r="G2508" s="19" t="s">
        <v>5699</v>
      </c>
      <c r="H2508" s="12" t="s">
        <v>5694</v>
      </c>
      <c r="I2508" s="20">
        <v>33468.03</v>
      </c>
      <c r="J2508" s="12" t="s">
        <v>2264</v>
      </c>
      <c r="K2508" s="12" t="s">
        <v>9</v>
      </c>
      <c r="L2508" s="12" t="s">
        <v>2249</v>
      </c>
      <c r="M2508" s="12"/>
      <c r="N2508" s="12" t="s">
        <v>9</v>
      </c>
      <c r="O2508" s="23">
        <v>0</v>
      </c>
      <c r="P2508" s="23">
        <v>0</v>
      </c>
      <c r="Q2508" s="23">
        <v>0</v>
      </c>
      <c r="R2508" s="24">
        <v>0</v>
      </c>
      <c r="S2508" s="25">
        <v>1020</v>
      </c>
      <c r="T2508" s="21"/>
      <c r="U2508" s="22" t="str">
        <f>IFERROR(VLOOKUP(B2508,[1]Planilha1!$A$1:$B$34,2,FALSE),"Liberado")</f>
        <v>Liberado</v>
      </c>
      <c r="V2508" s="21"/>
      <c r="W2508" s="21"/>
      <c r="X2508" s="21"/>
      <c r="Y2508" s="21"/>
      <c r="Z2508" s="21"/>
      <c r="AA2508" s="21"/>
      <c r="AB2508" s="21"/>
      <c r="AC2508" s="21"/>
      <c r="AD2508" s="21"/>
      <c r="AE2508" s="21"/>
      <c r="AF2508" s="21"/>
      <c r="AG2508" s="21"/>
      <c r="AH2508" s="21"/>
      <c r="AI2508" s="21"/>
      <c r="AJ2508" s="21"/>
      <c r="AK2508" s="21"/>
      <c r="AL2508" s="21"/>
      <c r="AM2508" s="21"/>
      <c r="AN2508" s="21"/>
      <c r="AO2508" s="21"/>
      <c r="AP2508" s="21"/>
      <c r="AQ2508" s="21"/>
      <c r="AR2508" s="21"/>
      <c r="AS2508" s="21"/>
      <c r="AT2508" s="21"/>
      <c r="AU2508" s="21"/>
      <c r="AV2508" s="21"/>
      <c r="AW2508" s="21"/>
      <c r="AX2508" s="21"/>
      <c r="AY2508" s="21"/>
      <c r="AZ2508" s="21"/>
      <c r="BA2508" s="21"/>
    </row>
    <row r="2509" spans="1:53" s="31" customFormat="1" ht="20.100000000000001" customHeight="1" x14ac:dyDescent="0.2">
      <c r="A2509" s="12" t="s">
        <v>79</v>
      </c>
      <c r="B2509" s="18" t="s">
        <v>261</v>
      </c>
      <c r="C2509" s="12" t="s">
        <v>466</v>
      </c>
      <c r="D2509" s="12" t="s">
        <v>10330</v>
      </c>
      <c r="E2509" s="19" t="s">
        <v>5</v>
      </c>
      <c r="F2509" s="19" t="s">
        <v>2273</v>
      </c>
      <c r="G2509" s="19" t="s">
        <v>10331</v>
      </c>
      <c r="H2509" s="12" t="s">
        <v>5694</v>
      </c>
      <c r="I2509" s="20">
        <v>128200</v>
      </c>
      <c r="J2509" s="12" t="s">
        <v>2264</v>
      </c>
      <c r="K2509" s="12" t="s">
        <v>3216</v>
      </c>
      <c r="L2509" s="12" t="s">
        <v>6531</v>
      </c>
      <c r="M2509" s="12"/>
      <c r="N2509" s="12" t="s">
        <v>3216</v>
      </c>
      <c r="O2509" s="23">
        <v>0</v>
      </c>
      <c r="P2509" s="23">
        <v>0</v>
      </c>
      <c r="Q2509" s="23">
        <v>0</v>
      </c>
      <c r="R2509" s="24">
        <v>0</v>
      </c>
      <c r="S2509" s="25">
        <v>0</v>
      </c>
      <c r="T2509" s="21"/>
      <c r="U2509" s="22" t="str">
        <f>IFERROR(VLOOKUP(B2509,[1]Planilha1!$A$1:$B$34,2,FALSE),"Liberado")</f>
        <v>Liberado</v>
      </c>
      <c r="V2509" s="21"/>
      <c r="W2509" s="21"/>
      <c r="X2509" s="21"/>
      <c r="Y2509" s="21"/>
      <c r="Z2509" s="21"/>
      <c r="AA2509" s="21"/>
      <c r="AB2509" s="21"/>
      <c r="AC2509" s="21"/>
      <c r="AD2509" s="21"/>
      <c r="AE2509" s="21"/>
      <c r="AF2509" s="21"/>
      <c r="AG2509" s="21"/>
      <c r="AH2509" s="21"/>
      <c r="AI2509" s="21"/>
      <c r="AJ2509" s="21"/>
      <c r="AK2509" s="21"/>
      <c r="AL2509" s="21"/>
      <c r="AM2509" s="21"/>
      <c r="AN2509" s="21"/>
      <c r="AO2509" s="21"/>
      <c r="AP2509" s="21"/>
      <c r="AQ2509" s="21"/>
      <c r="AR2509" s="21"/>
      <c r="AS2509" s="21"/>
      <c r="AT2509" s="21"/>
      <c r="AU2509" s="21"/>
      <c r="AV2509" s="21"/>
      <c r="AW2509" s="21"/>
      <c r="AX2509" s="21"/>
      <c r="AY2509" s="21"/>
      <c r="AZ2509" s="21"/>
      <c r="BA2509" s="21"/>
    </row>
    <row r="2510" spans="1:53" s="31" customFormat="1" ht="20.100000000000001" customHeight="1" x14ac:dyDescent="0.2">
      <c r="A2510" s="12" t="s">
        <v>79</v>
      </c>
      <c r="B2510" s="18" t="s">
        <v>261</v>
      </c>
      <c r="C2510" s="12" t="s">
        <v>466</v>
      </c>
      <c r="D2510" s="12" t="s">
        <v>1550</v>
      </c>
      <c r="E2510" s="19" t="s">
        <v>5</v>
      </c>
      <c r="F2510" s="19" t="s">
        <v>2928</v>
      </c>
      <c r="G2510" s="19" t="s">
        <v>5700</v>
      </c>
      <c r="H2510" s="12" t="s">
        <v>2445</v>
      </c>
      <c r="I2510" s="20">
        <v>36048.199999999997</v>
      </c>
      <c r="J2510" s="12" t="s">
        <v>2264</v>
      </c>
      <c r="K2510" s="12" t="s">
        <v>5701</v>
      </c>
      <c r="L2510" s="12" t="s">
        <v>2249</v>
      </c>
      <c r="M2510" s="12"/>
      <c r="N2510" s="12" t="s">
        <v>5702</v>
      </c>
      <c r="O2510" s="23">
        <v>0</v>
      </c>
      <c r="P2510" s="23">
        <v>8000</v>
      </c>
      <c r="Q2510" s="23">
        <v>0</v>
      </c>
      <c r="R2510" s="24">
        <v>0</v>
      </c>
      <c r="S2510" s="25">
        <v>288</v>
      </c>
      <c r="T2510" s="21"/>
      <c r="U2510" s="22" t="str">
        <f>IFERROR(VLOOKUP(B2510,[1]Planilha1!$A$1:$B$34,2,FALSE),"Liberado")</f>
        <v>Liberado</v>
      </c>
      <c r="V2510" s="21"/>
      <c r="W2510" s="21"/>
      <c r="X2510" s="21"/>
      <c r="Y2510" s="21"/>
      <c r="Z2510" s="21"/>
      <c r="AA2510" s="21"/>
      <c r="AB2510" s="21"/>
      <c r="AC2510" s="21"/>
      <c r="AD2510" s="21"/>
      <c r="AE2510" s="21"/>
      <c r="AF2510" s="21"/>
      <c r="AG2510" s="21"/>
      <c r="AH2510" s="21"/>
      <c r="AI2510" s="21"/>
      <c r="AJ2510" s="21"/>
      <c r="AK2510" s="21"/>
      <c r="AL2510" s="21"/>
      <c r="AM2510" s="21"/>
      <c r="AN2510" s="21"/>
      <c r="AO2510" s="21"/>
      <c r="AP2510" s="21"/>
      <c r="AQ2510" s="21"/>
      <c r="AR2510" s="21"/>
      <c r="AS2510" s="21"/>
      <c r="AT2510" s="21"/>
      <c r="AU2510" s="21"/>
      <c r="AV2510" s="21"/>
      <c r="AW2510" s="21"/>
      <c r="AX2510" s="21"/>
      <c r="AY2510" s="21"/>
      <c r="AZ2510" s="21"/>
      <c r="BA2510" s="21"/>
    </row>
    <row r="2511" spans="1:53" s="31" customFormat="1" ht="20.100000000000001" customHeight="1" x14ac:dyDescent="0.2">
      <c r="A2511" s="12" t="s">
        <v>79</v>
      </c>
      <c r="B2511" s="18" t="s">
        <v>261</v>
      </c>
      <c r="C2511" s="12" t="s">
        <v>466</v>
      </c>
      <c r="D2511" s="12" t="s">
        <v>1551</v>
      </c>
      <c r="E2511" s="19" t="s">
        <v>5</v>
      </c>
      <c r="F2511" s="19" t="s">
        <v>12</v>
      </c>
      <c r="G2511" s="19" t="s">
        <v>5703</v>
      </c>
      <c r="H2511" s="12" t="s">
        <v>5694</v>
      </c>
      <c r="I2511" s="20">
        <v>5000</v>
      </c>
      <c r="J2511" s="12" t="s">
        <v>2264</v>
      </c>
      <c r="K2511" s="12" t="s">
        <v>5704</v>
      </c>
      <c r="L2511" s="12" t="s">
        <v>2249</v>
      </c>
      <c r="M2511" s="12"/>
      <c r="N2511" s="12" t="s">
        <v>5705</v>
      </c>
      <c r="O2511" s="23">
        <v>0</v>
      </c>
      <c r="P2511" s="23">
        <v>0</v>
      </c>
      <c r="Q2511" s="23">
        <v>0</v>
      </c>
      <c r="R2511" s="24">
        <v>0</v>
      </c>
      <c r="S2511" s="25">
        <v>320</v>
      </c>
      <c r="T2511" s="21"/>
      <c r="U2511" s="22" t="str">
        <f>IFERROR(VLOOKUP(B2511,[1]Planilha1!$A$1:$B$34,2,FALSE),"Liberado")</f>
        <v>Liberado</v>
      </c>
      <c r="V2511" s="21"/>
      <c r="W2511" s="21"/>
      <c r="X2511" s="21"/>
      <c r="Y2511" s="21"/>
      <c r="Z2511" s="21"/>
      <c r="AA2511" s="21"/>
      <c r="AB2511" s="21"/>
      <c r="AC2511" s="21"/>
      <c r="AD2511" s="21"/>
      <c r="AE2511" s="21"/>
      <c r="AF2511" s="21"/>
      <c r="AG2511" s="21"/>
      <c r="AH2511" s="21"/>
      <c r="AI2511" s="21"/>
      <c r="AJ2511" s="21"/>
      <c r="AK2511" s="21"/>
      <c r="AL2511" s="21"/>
      <c r="AM2511" s="21"/>
      <c r="AN2511" s="21"/>
      <c r="AO2511" s="21"/>
      <c r="AP2511" s="21"/>
      <c r="AQ2511" s="21"/>
      <c r="AR2511" s="21"/>
      <c r="AS2511" s="21"/>
      <c r="AT2511" s="21"/>
      <c r="AU2511" s="21"/>
      <c r="AV2511" s="21"/>
      <c r="AW2511" s="21"/>
      <c r="AX2511" s="21"/>
      <c r="AY2511" s="21"/>
      <c r="AZ2511" s="21"/>
      <c r="BA2511" s="21"/>
    </row>
    <row r="2512" spans="1:53" s="31" customFormat="1" ht="20.100000000000001" customHeight="1" x14ac:dyDescent="0.2">
      <c r="A2512" s="12" t="s">
        <v>79</v>
      </c>
      <c r="B2512" s="18" t="s">
        <v>261</v>
      </c>
      <c r="C2512" s="12" t="s">
        <v>466</v>
      </c>
      <c r="D2512" s="12" t="s">
        <v>1553</v>
      </c>
      <c r="E2512" s="19" t="s">
        <v>5</v>
      </c>
      <c r="F2512" s="19" t="s">
        <v>2273</v>
      </c>
      <c r="G2512" s="19" t="s">
        <v>5708</v>
      </c>
      <c r="H2512" s="12" t="s">
        <v>2445</v>
      </c>
      <c r="I2512" s="20">
        <v>7000</v>
      </c>
      <c r="J2512" s="12" t="s">
        <v>2264</v>
      </c>
      <c r="K2512" s="12" t="s">
        <v>5704</v>
      </c>
      <c r="L2512" s="12" t="s">
        <v>2266</v>
      </c>
      <c r="M2512" s="12"/>
      <c r="N2512" s="12" t="s">
        <v>5705</v>
      </c>
      <c r="O2512" s="23">
        <v>0</v>
      </c>
      <c r="P2512" s="23">
        <v>0</v>
      </c>
      <c r="Q2512" s="23">
        <v>0</v>
      </c>
      <c r="R2512" s="24">
        <v>0</v>
      </c>
      <c r="S2512" s="25">
        <v>256</v>
      </c>
      <c r="T2512" s="21"/>
      <c r="U2512" s="22" t="str">
        <f>IFERROR(VLOOKUP(B2512,[1]Planilha1!$A$1:$B$34,2,FALSE),"Liberado")</f>
        <v>Liberado</v>
      </c>
      <c r="V2512" s="21"/>
      <c r="W2512" s="21"/>
      <c r="X2512" s="21"/>
      <c r="Y2512" s="21"/>
      <c r="Z2512" s="21"/>
      <c r="AA2512" s="21"/>
      <c r="AB2512" s="21"/>
      <c r="AC2512" s="21"/>
      <c r="AD2512" s="21"/>
      <c r="AE2512" s="21"/>
      <c r="AF2512" s="21"/>
      <c r="AG2512" s="21"/>
      <c r="AH2512" s="21"/>
      <c r="AI2512" s="21"/>
      <c r="AJ2512" s="21"/>
      <c r="AK2512" s="21"/>
      <c r="AL2512" s="21"/>
      <c r="AM2512" s="21"/>
      <c r="AN2512" s="21"/>
      <c r="AO2512" s="21"/>
      <c r="AP2512" s="21"/>
      <c r="AQ2512" s="21"/>
      <c r="AR2512" s="21"/>
      <c r="AS2512" s="21"/>
      <c r="AT2512" s="21"/>
      <c r="AU2512" s="21"/>
      <c r="AV2512" s="21"/>
      <c r="AW2512" s="21"/>
      <c r="AX2512" s="21"/>
      <c r="AY2512" s="21"/>
      <c r="AZ2512" s="21"/>
      <c r="BA2512" s="21"/>
    </row>
    <row r="2513" spans="1:53" s="31" customFormat="1" ht="20.100000000000001" customHeight="1" x14ac:dyDescent="0.2">
      <c r="A2513" s="12" t="s">
        <v>79</v>
      </c>
      <c r="B2513" s="18" t="s">
        <v>261</v>
      </c>
      <c r="C2513" s="12" t="s">
        <v>466</v>
      </c>
      <c r="D2513" s="12" t="s">
        <v>1552</v>
      </c>
      <c r="E2513" s="19" t="s">
        <v>5</v>
      </c>
      <c r="F2513" s="19" t="s">
        <v>2273</v>
      </c>
      <c r="G2513" s="19" t="s">
        <v>5706</v>
      </c>
      <c r="H2513" s="12" t="s">
        <v>2445</v>
      </c>
      <c r="I2513" s="20">
        <v>7000</v>
      </c>
      <c r="J2513" s="12" t="s">
        <v>2264</v>
      </c>
      <c r="K2513" s="12" t="s">
        <v>5707</v>
      </c>
      <c r="L2513" s="12" t="s">
        <v>2266</v>
      </c>
      <c r="M2513" s="12"/>
      <c r="N2513" s="12" t="s">
        <v>5705</v>
      </c>
      <c r="O2513" s="23">
        <v>0</v>
      </c>
      <c r="P2513" s="23">
        <v>0</v>
      </c>
      <c r="Q2513" s="23">
        <v>0</v>
      </c>
      <c r="R2513" s="24">
        <v>0</v>
      </c>
      <c r="S2513" s="25">
        <v>256</v>
      </c>
      <c r="T2513" s="21"/>
      <c r="U2513" s="22" t="str">
        <f>IFERROR(VLOOKUP(B2513,[1]Planilha1!$A$1:$B$34,2,FALSE),"Liberado")</f>
        <v>Liberado</v>
      </c>
      <c r="V2513" s="21"/>
      <c r="W2513" s="21"/>
      <c r="X2513" s="21"/>
      <c r="Y2513" s="21"/>
      <c r="Z2513" s="21"/>
      <c r="AA2513" s="21"/>
      <c r="AB2513" s="21"/>
      <c r="AC2513" s="21"/>
      <c r="AD2513" s="21"/>
      <c r="AE2513" s="21"/>
      <c r="AF2513" s="21"/>
      <c r="AG2513" s="21"/>
      <c r="AH2513" s="21"/>
      <c r="AI2513" s="21"/>
      <c r="AJ2513" s="21"/>
      <c r="AK2513" s="21"/>
      <c r="AL2513" s="21"/>
      <c r="AM2513" s="21"/>
      <c r="AN2513" s="21"/>
      <c r="AO2513" s="21"/>
      <c r="AP2513" s="21"/>
      <c r="AQ2513" s="21"/>
      <c r="AR2513" s="21"/>
      <c r="AS2513" s="21"/>
      <c r="AT2513" s="21"/>
      <c r="AU2513" s="21"/>
      <c r="AV2513" s="21"/>
      <c r="AW2513" s="21"/>
      <c r="AX2513" s="21"/>
      <c r="AY2513" s="21"/>
      <c r="AZ2513" s="21"/>
      <c r="BA2513" s="21"/>
    </row>
    <row r="2514" spans="1:53" s="31" customFormat="1" ht="20.100000000000001" customHeight="1" x14ac:dyDescent="0.2">
      <c r="A2514" s="12" t="s">
        <v>79</v>
      </c>
      <c r="B2514" s="18" t="s">
        <v>261</v>
      </c>
      <c r="C2514" s="12" t="s">
        <v>466</v>
      </c>
      <c r="D2514" s="12" t="s">
        <v>1554</v>
      </c>
      <c r="E2514" s="19" t="s">
        <v>5</v>
      </c>
      <c r="F2514" s="19" t="s">
        <v>2273</v>
      </c>
      <c r="G2514" s="19" t="s">
        <v>5709</v>
      </c>
      <c r="H2514" s="12" t="s">
        <v>2445</v>
      </c>
      <c r="I2514" s="20">
        <v>7000</v>
      </c>
      <c r="J2514" s="12" t="s">
        <v>2264</v>
      </c>
      <c r="K2514" s="12" t="s">
        <v>5710</v>
      </c>
      <c r="L2514" s="12" t="s">
        <v>7875</v>
      </c>
      <c r="M2514" s="12"/>
      <c r="N2514" s="12" t="s">
        <v>5705</v>
      </c>
      <c r="O2514" s="23">
        <v>0</v>
      </c>
      <c r="P2514" s="23">
        <v>0</v>
      </c>
      <c r="Q2514" s="23">
        <v>0</v>
      </c>
      <c r="R2514" s="24">
        <v>0</v>
      </c>
      <c r="S2514" s="25">
        <v>256</v>
      </c>
      <c r="T2514" s="21"/>
      <c r="U2514" s="22" t="str">
        <f>IFERROR(VLOOKUP(B2514,[1]Planilha1!$A$1:$B$34,2,FALSE),"Liberado")</f>
        <v>Liberado</v>
      </c>
      <c r="V2514" s="21"/>
      <c r="W2514" s="21"/>
      <c r="X2514" s="21"/>
      <c r="Y2514" s="21"/>
      <c r="Z2514" s="21"/>
      <c r="AA2514" s="21"/>
      <c r="AB2514" s="21"/>
      <c r="AC2514" s="21"/>
      <c r="AD2514" s="21"/>
      <c r="AE2514" s="21"/>
      <c r="AF2514" s="21"/>
      <c r="AG2514" s="21"/>
      <c r="AH2514" s="21"/>
      <c r="AI2514" s="21"/>
      <c r="AJ2514" s="21"/>
      <c r="AK2514" s="21"/>
      <c r="AL2514" s="21"/>
      <c r="AM2514" s="21"/>
      <c r="AN2514" s="21"/>
      <c r="AO2514" s="21"/>
      <c r="AP2514" s="21"/>
      <c r="AQ2514" s="21"/>
      <c r="AR2514" s="21"/>
      <c r="AS2514" s="21"/>
      <c r="AT2514" s="21"/>
      <c r="AU2514" s="21"/>
      <c r="AV2514" s="21"/>
      <c r="AW2514" s="21"/>
      <c r="AX2514" s="21"/>
      <c r="AY2514" s="21"/>
      <c r="AZ2514" s="21"/>
      <c r="BA2514" s="21"/>
    </row>
    <row r="2515" spans="1:53" s="31" customFormat="1" ht="20.100000000000001" customHeight="1" x14ac:dyDescent="0.2">
      <c r="A2515" s="12" t="s">
        <v>79</v>
      </c>
      <c r="B2515" s="18" t="s">
        <v>261</v>
      </c>
      <c r="C2515" s="12" t="s">
        <v>466</v>
      </c>
      <c r="D2515" s="12" t="s">
        <v>1555</v>
      </c>
      <c r="E2515" s="19" t="s">
        <v>5</v>
      </c>
      <c r="F2515" s="19" t="s">
        <v>2273</v>
      </c>
      <c r="G2515" s="19" t="s">
        <v>5711</v>
      </c>
      <c r="H2515" s="12" t="s">
        <v>2445</v>
      </c>
      <c r="I2515" s="20">
        <v>7000</v>
      </c>
      <c r="J2515" s="12" t="s">
        <v>2264</v>
      </c>
      <c r="K2515" s="12" t="s">
        <v>5712</v>
      </c>
      <c r="L2515" s="12" t="s">
        <v>7875</v>
      </c>
      <c r="M2515" s="12"/>
      <c r="N2515" s="12" t="s">
        <v>5705</v>
      </c>
      <c r="O2515" s="23">
        <v>0</v>
      </c>
      <c r="P2515" s="23">
        <v>0</v>
      </c>
      <c r="Q2515" s="23">
        <v>0</v>
      </c>
      <c r="R2515" s="24">
        <v>0</v>
      </c>
      <c r="S2515" s="25">
        <v>256</v>
      </c>
      <c r="T2515" s="21"/>
      <c r="U2515" s="22" t="str">
        <f>IFERROR(VLOOKUP(B2515,[1]Planilha1!$A$1:$B$34,2,FALSE),"Liberado")</f>
        <v>Liberado</v>
      </c>
      <c r="V2515" s="21"/>
      <c r="W2515" s="21"/>
      <c r="X2515" s="21"/>
      <c r="Y2515" s="21"/>
      <c r="Z2515" s="21"/>
      <c r="AA2515" s="21"/>
      <c r="AB2515" s="21"/>
      <c r="AC2515" s="21"/>
      <c r="AD2515" s="21"/>
      <c r="AE2515" s="21"/>
      <c r="AF2515" s="21"/>
      <c r="AG2515" s="21"/>
      <c r="AH2515" s="21"/>
      <c r="AI2515" s="21"/>
      <c r="AJ2515" s="21"/>
      <c r="AK2515" s="21"/>
      <c r="AL2515" s="21"/>
      <c r="AM2515" s="21"/>
      <c r="AN2515" s="21"/>
      <c r="AO2515" s="21"/>
      <c r="AP2515" s="21"/>
      <c r="AQ2515" s="21"/>
      <c r="AR2515" s="21"/>
      <c r="AS2515" s="21"/>
      <c r="AT2515" s="21"/>
      <c r="AU2515" s="21"/>
      <c r="AV2515" s="21"/>
      <c r="AW2515" s="21"/>
      <c r="AX2515" s="21"/>
      <c r="AY2515" s="21"/>
      <c r="AZ2515" s="21"/>
      <c r="BA2515" s="21"/>
    </row>
    <row r="2516" spans="1:53" s="31" customFormat="1" ht="20.100000000000001" customHeight="1" x14ac:dyDescent="0.2">
      <c r="A2516" s="12" t="s">
        <v>79</v>
      </c>
      <c r="B2516" s="18" t="s">
        <v>261</v>
      </c>
      <c r="C2516" s="12" t="s">
        <v>466</v>
      </c>
      <c r="D2516" s="12" t="s">
        <v>7835</v>
      </c>
      <c r="E2516" s="19" t="s">
        <v>5</v>
      </c>
      <c r="F2516" s="19" t="s">
        <v>12</v>
      </c>
      <c r="G2516" s="19" t="s">
        <v>10332</v>
      </c>
      <c r="H2516" s="12" t="s">
        <v>2445</v>
      </c>
      <c r="I2516" s="20">
        <v>7000</v>
      </c>
      <c r="J2516" s="12" t="s">
        <v>2264</v>
      </c>
      <c r="K2516" s="12" t="s">
        <v>10333</v>
      </c>
      <c r="L2516" s="12" t="s">
        <v>7875</v>
      </c>
      <c r="M2516" s="12"/>
      <c r="N2516" s="12" t="s">
        <v>8237</v>
      </c>
      <c r="O2516" s="23">
        <v>0</v>
      </c>
      <c r="P2516" s="23">
        <v>8000</v>
      </c>
      <c r="Q2516" s="23">
        <v>0</v>
      </c>
      <c r="R2516" s="24">
        <v>0</v>
      </c>
      <c r="S2516" s="25">
        <v>256</v>
      </c>
      <c r="T2516" s="21"/>
      <c r="U2516" s="22" t="str">
        <f>IFERROR(VLOOKUP(B2516,[1]Planilha1!$A$1:$B$34,2,FALSE),"Liberado")</f>
        <v>Liberado</v>
      </c>
      <c r="V2516" s="21"/>
      <c r="W2516" s="21"/>
      <c r="X2516" s="21"/>
      <c r="Y2516" s="21"/>
      <c r="Z2516" s="21"/>
      <c r="AA2516" s="21"/>
      <c r="AB2516" s="21"/>
      <c r="AC2516" s="21"/>
      <c r="AD2516" s="21"/>
      <c r="AE2516" s="21"/>
      <c r="AF2516" s="21"/>
      <c r="AG2516" s="21"/>
      <c r="AH2516" s="21"/>
      <c r="AI2516" s="21"/>
      <c r="AJ2516" s="21"/>
      <c r="AK2516" s="21"/>
      <c r="AL2516" s="21"/>
      <c r="AM2516" s="21"/>
      <c r="AN2516" s="21"/>
      <c r="AO2516" s="21"/>
      <c r="AP2516" s="21"/>
      <c r="AQ2516" s="21"/>
      <c r="AR2516" s="21"/>
      <c r="AS2516" s="21"/>
      <c r="AT2516" s="21"/>
      <c r="AU2516" s="21"/>
      <c r="AV2516" s="21"/>
      <c r="AW2516" s="21"/>
      <c r="AX2516" s="21"/>
      <c r="AY2516" s="21"/>
      <c r="AZ2516" s="21"/>
      <c r="BA2516" s="21"/>
    </row>
    <row r="2517" spans="1:53" s="31" customFormat="1" ht="20.100000000000001" customHeight="1" x14ac:dyDescent="0.2">
      <c r="A2517" s="12" t="s">
        <v>79</v>
      </c>
      <c r="B2517" s="18" t="s">
        <v>261</v>
      </c>
      <c r="C2517" s="12" t="s">
        <v>466</v>
      </c>
      <c r="D2517" s="12" t="s">
        <v>10334</v>
      </c>
      <c r="E2517" s="19" t="s">
        <v>5</v>
      </c>
      <c r="F2517" s="19" t="s">
        <v>2244</v>
      </c>
      <c r="G2517" s="19" t="s">
        <v>10335</v>
      </c>
      <c r="H2517" s="12" t="s">
        <v>5694</v>
      </c>
      <c r="I2517" s="20">
        <v>10000</v>
      </c>
      <c r="J2517" s="12" t="s">
        <v>2264</v>
      </c>
      <c r="K2517" s="12" t="s">
        <v>8306</v>
      </c>
      <c r="L2517" s="12" t="s">
        <v>6531</v>
      </c>
      <c r="M2517" s="12"/>
      <c r="N2517" s="12" t="s">
        <v>2768</v>
      </c>
      <c r="O2517" s="23">
        <v>0</v>
      </c>
      <c r="P2517" s="23">
        <v>8000</v>
      </c>
      <c r="Q2517" s="23">
        <v>0</v>
      </c>
      <c r="R2517" s="24">
        <v>0</v>
      </c>
      <c r="S2517" s="25">
        <v>0</v>
      </c>
      <c r="T2517" s="21"/>
      <c r="U2517" s="22" t="str">
        <f>IFERROR(VLOOKUP(B2517,[1]Planilha1!$A$1:$B$34,2,FALSE),"Liberado")</f>
        <v>Liberado</v>
      </c>
      <c r="V2517" s="21"/>
      <c r="W2517" s="21"/>
      <c r="X2517" s="21"/>
      <c r="Y2517" s="21"/>
      <c r="Z2517" s="21"/>
      <c r="AA2517" s="21"/>
      <c r="AB2517" s="21"/>
      <c r="AC2517" s="21"/>
      <c r="AD2517" s="21"/>
      <c r="AE2517" s="21"/>
      <c r="AF2517" s="21"/>
      <c r="AG2517" s="21"/>
      <c r="AH2517" s="21"/>
      <c r="AI2517" s="21"/>
      <c r="AJ2517" s="21"/>
      <c r="AK2517" s="21"/>
      <c r="AL2517" s="21"/>
      <c r="AM2517" s="21"/>
      <c r="AN2517" s="21"/>
      <c r="AO2517" s="21"/>
      <c r="AP2517" s="21"/>
      <c r="AQ2517" s="21"/>
      <c r="AR2517" s="21"/>
      <c r="AS2517" s="21"/>
      <c r="AT2517" s="21"/>
      <c r="AU2517" s="21"/>
      <c r="AV2517" s="21"/>
      <c r="AW2517" s="21"/>
      <c r="AX2517" s="21"/>
      <c r="AY2517" s="21"/>
      <c r="AZ2517" s="21"/>
      <c r="BA2517" s="21"/>
    </row>
    <row r="2518" spans="1:53" s="31" customFormat="1" ht="20.100000000000001" customHeight="1" x14ac:dyDescent="0.2">
      <c r="A2518" s="12" t="s">
        <v>79</v>
      </c>
      <c r="B2518" s="18" t="s">
        <v>261</v>
      </c>
      <c r="C2518" s="12" t="s">
        <v>466</v>
      </c>
      <c r="D2518" s="12" t="s">
        <v>1551</v>
      </c>
      <c r="E2518" s="19" t="s">
        <v>5</v>
      </c>
      <c r="F2518" s="19" t="s">
        <v>2273</v>
      </c>
      <c r="G2518" s="19" t="s">
        <v>10336</v>
      </c>
      <c r="H2518" s="12" t="s">
        <v>5694</v>
      </c>
      <c r="I2518" s="20">
        <v>7000</v>
      </c>
      <c r="J2518" s="12" t="s">
        <v>2264</v>
      </c>
      <c r="K2518" s="12" t="s">
        <v>10337</v>
      </c>
      <c r="L2518" s="12" t="s">
        <v>2266</v>
      </c>
      <c r="M2518" s="12"/>
      <c r="N2518" s="12" t="s">
        <v>2438</v>
      </c>
      <c r="O2518" s="23">
        <v>0</v>
      </c>
      <c r="P2518" s="23">
        <v>5000</v>
      </c>
      <c r="Q2518" s="23">
        <v>0</v>
      </c>
      <c r="R2518" s="24">
        <v>0</v>
      </c>
      <c r="S2518" s="25">
        <v>96</v>
      </c>
      <c r="T2518" s="21"/>
      <c r="U2518" s="22" t="str">
        <f>IFERROR(VLOOKUP(B2518,[1]Planilha1!$A$1:$B$34,2,FALSE),"Liberado")</f>
        <v>Liberado</v>
      </c>
      <c r="V2518" s="21"/>
      <c r="W2518" s="21"/>
      <c r="X2518" s="21"/>
      <c r="Y2518" s="21"/>
      <c r="Z2518" s="21"/>
      <c r="AA2518" s="21"/>
      <c r="AB2518" s="21"/>
      <c r="AC2518" s="21"/>
      <c r="AD2518" s="21"/>
      <c r="AE2518" s="21"/>
      <c r="AF2518" s="21"/>
      <c r="AG2518" s="21"/>
      <c r="AH2518" s="21"/>
      <c r="AI2518" s="21"/>
      <c r="AJ2518" s="21"/>
      <c r="AK2518" s="21"/>
      <c r="AL2518" s="21"/>
      <c r="AM2518" s="21"/>
      <c r="AN2518" s="21"/>
      <c r="AO2518" s="21"/>
      <c r="AP2518" s="21"/>
      <c r="AQ2518" s="21"/>
      <c r="AR2518" s="21"/>
      <c r="AS2518" s="21"/>
      <c r="AT2518" s="21"/>
      <c r="AU2518" s="21"/>
      <c r="AV2518" s="21"/>
      <c r="AW2518" s="21"/>
      <c r="AX2518" s="21"/>
      <c r="AY2518" s="21"/>
      <c r="AZ2518" s="21"/>
      <c r="BA2518" s="21"/>
    </row>
    <row r="2519" spans="1:53" s="31" customFormat="1" ht="20.100000000000001" customHeight="1" x14ac:dyDescent="0.2">
      <c r="A2519" s="12" t="s">
        <v>79</v>
      </c>
      <c r="B2519" s="18" t="s">
        <v>261</v>
      </c>
      <c r="C2519" s="12" t="s">
        <v>466</v>
      </c>
      <c r="D2519" s="12" t="s">
        <v>10338</v>
      </c>
      <c r="E2519" s="19" t="s">
        <v>5</v>
      </c>
      <c r="F2519" s="19" t="s">
        <v>2273</v>
      </c>
      <c r="G2519" s="19" t="s">
        <v>10339</v>
      </c>
      <c r="H2519" s="12" t="s">
        <v>2445</v>
      </c>
      <c r="I2519" s="20">
        <v>7000</v>
      </c>
      <c r="J2519" s="12" t="s">
        <v>2264</v>
      </c>
      <c r="K2519" s="12" t="s">
        <v>5684</v>
      </c>
      <c r="L2519" s="12" t="s">
        <v>2288</v>
      </c>
      <c r="M2519" s="12" t="s">
        <v>10340</v>
      </c>
      <c r="N2519" s="12" t="s">
        <v>5719</v>
      </c>
      <c r="O2519" s="23">
        <v>0</v>
      </c>
      <c r="P2519" s="23">
        <v>0</v>
      </c>
      <c r="Q2519" s="23">
        <v>0</v>
      </c>
      <c r="R2519" s="24">
        <v>0</v>
      </c>
      <c r="S2519" s="25">
        <v>96</v>
      </c>
      <c r="T2519" s="21"/>
      <c r="U2519" s="22" t="str">
        <f>IFERROR(VLOOKUP(B2519,[1]Planilha1!$A$1:$B$34,2,FALSE),"Liberado")</f>
        <v>Liberado</v>
      </c>
      <c r="V2519" s="21"/>
      <c r="W2519" s="21"/>
      <c r="X2519" s="21"/>
      <c r="Y2519" s="21"/>
      <c r="Z2519" s="21"/>
      <c r="AA2519" s="21"/>
      <c r="AB2519" s="21"/>
      <c r="AC2519" s="21"/>
      <c r="AD2519" s="21"/>
      <c r="AE2519" s="21"/>
      <c r="AF2519" s="21"/>
      <c r="AG2519" s="21"/>
      <c r="AH2519" s="21"/>
      <c r="AI2519" s="21"/>
      <c r="AJ2519" s="21"/>
      <c r="AK2519" s="21"/>
      <c r="AL2519" s="21"/>
      <c r="AM2519" s="21"/>
      <c r="AN2519" s="21"/>
      <c r="AO2519" s="21"/>
      <c r="AP2519" s="21"/>
      <c r="AQ2519" s="21"/>
      <c r="AR2519" s="21"/>
      <c r="AS2519" s="21"/>
      <c r="AT2519" s="21"/>
      <c r="AU2519" s="21"/>
      <c r="AV2519" s="21"/>
      <c r="AW2519" s="21"/>
      <c r="AX2519" s="21"/>
      <c r="AY2519" s="21"/>
      <c r="AZ2519" s="21"/>
      <c r="BA2519" s="21"/>
    </row>
    <row r="2520" spans="1:53" s="31" customFormat="1" ht="20.100000000000001" customHeight="1" x14ac:dyDescent="0.2">
      <c r="A2520" s="12" t="s">
        <v>79</v>
      </c>
      <c r="B2520" s="18" t="s">
        <v>261</v>
      </c>
      <c r="C2520" s="12" t="s">
        <v>466</v>
      </c>
      <c r="D2520" s="12" t="s">
        <v>10341</v>
      </c>
      <c r="E2520" s="19" t="s">
        <v>5</v>
      </c>
      <c r="F2520" s="19" t="s">
        <v>4902</v>
      </c>
      <c r="G2520" s="19" t="s">
        <v>10342</v>
      </c>
      <c r="H2520" s="12" t="s">
        <v>2445</v>
      </c>
      <c r="I2520" s="20">
        <v>7000</v>
      </c>
      <c r="J2520" s="12" t="s">
        <v>2264</v>
      </c>
      <c r="K2520" s="12" t="s">
        <v>5684</v>
      </c>
      <c r="L2520" s="12" t="s">
        <v>2288</v>
      </c>
      <c r="M2520" s="12" t="s">
        <v>10343</v>
      </c>
      <c r="N2520" s="12" t="s">
        <v>5719</v>
      </c>
      <c r="O2520" s="23">
        <v>0</v>
      </c>
      <c r="P2520" s="23">
        <v>0</v>
      </c>
      <c r="Q2520" s="23">
        <v>0</v>
      </c>
      <c r="R2520" s="24">
        <v>0</v>
      </c>
      <c r="S2520" s="25">
        <v>96</v>
      </c>
      <c r="T2520" s="21"/>
      <c r="U2520" s="22" t="str">
        <f>IFERROR(VLOOKUP(B2520,[1]Planilha1!$A$1:$B$34,2,FALSE),"Liberado")</f>
        <v>Liberado</v>
      </c>
      <c r="V2520" s="21"/>
      <c r="W2520" s="21"/>
      <c r="X2520" s="21"/>
      <c r="Y2520" s="21"/>
      <c r="Z2520" s="21"/>
      <c r="AA2520" s="21"/>
      <c r="AB2520" s="21"/>
      <c r="AC2520" s="21"/>
      <c r="AD2520" s="21"/>
      <c r="AE2520" s="21"/>
      <c r="AF2520" s="21"/>
      <c r="AG2520" s="21"/>
      <c r="AH2520" s="21"/>
      <c r="AI2520" s="21"/>
      <c r="AJ2520" s="21"/>
      <c r="AK2520" s="21"/>
      <c r="AL2520" s="21"/>
      <c r="AM2520" s="21"/>
      <c r="AN2520" s="21"/>
      <c r="AO2520" s="21"/>
      <c r="AP2520" s="21"/>
      <c r="AQ2520" s="21"/>
      <c r="AR2520" s="21"/>
      <c r="AS2520" s="21"/>
      <c r="AT2520" s="21"/>
      <c r="AU2520" s="21"/>
      <c r="AV2520" s="21"/>
      <c r="AW2520" s="21"/>
      <c r="AX2520" s="21"/>
      <c r="AY2520" s="21"/>
      <c r="AZ2520" s="21"/>
      <c r="BA2520" s="21"/>
    </row>
    <row r="2521" spans="1:53" s="31" customFormat="1" ht="20.100000000000001" customHeight="1" x14ac:dyDescent="0.2">
      <c r="A2521" s="12" t="s">
        <v>79</v>
      </c>
      <c r="B2521" s="18" t="s">
        <v>261</v>
      </c>
      <c r="C2521" s="12" t="s">
        <v>320</v>
      </c>
      <c r="D2521" s="12" t="s">
        <v>10344</v>
      </c>
      <c r="E2521" s="19" t="s">
        <v>5</v>
      </c>
      <c r="F2521" s="19" t="s">
        <v>4902</v>
      </c>
      <c r="G2521" s="19" t="s">
        <v>10345</v>
      </c>
      <c r="H2521" s="12" t="s">
        <v>2940</v>
      </c>
      <c r="I2521" s="20">
        <v>587946.69999999995</v>
      </c>
      <c r="J2521" s="12" t="s">
        <v>2264</v>
      </c>
      <c r="K2521" s="12" t="s">
        <v>5348</v>
      </c>
      <c r="L2521" s="12" t="s">
        <v>2288</v>
      </c>
      <c r="M2521" s="12" t="s">
        <v>10343</v>
      </c>
      <c r="N2521" s="12" t="s">
        <v>2438</v>
      </c>
      <c r="O2521" s="23">
        <v>0</v>
      </c>
      <c r="P2521" s="23">
        <v>2000</v>
      </c>
      <c r="Q2521" s="23">
        <v>0</v>
      </c>
      <c r="R2521" s="24">
        <v>0</v>
      </c>
      <c r="S2521" s="25">
        <v>80</v>
      </c>
      <c r="T2521" s="21"/>
      <c r="U2521" s="22" t="str">
        <f>IFERROR(VLOOKUP(B2521,[1]Planilha1!$A$1:$B$34,2,FALSE),"Liberado")</f>
        <v>Liberado</v>
      </c>
      <c r="V2521" s="21"/>
      <c r="W2521" s="21"/>
      <c r="X2521" s="21"/>
      <c r="Y2521" s="21"/>
      <c r="Z2521" s="21"/>
      <c r="AA2521" s="21"/>
      <c r="AB2521" s="21"/>
      <c r="AC2521" s="21"/>
      <c r="AD2521" s="21"/>
      <c r="AE2521" s="21"/>
      <c r="AF2521" s="21"/>
      <c r="AG2521" s="21"/>
      <c r="AH2521" s="21"/>
      <c r="AI2521" s="21"/>
      <c r="AJ2521" s="21"/>
      <c r="AK2521" s="21"/>
      <c r="AL2521" s="21"/>
      <c r="AM2521" s="21"/>
      <c r="AN2521" s="21"/>
      <c r="AO2521" s="21"/>
      <c r="AP2521" s="21"/>
      <c r="AQ2521" s="21"/>
      <c r="AR2521" s="21"/>
      <c r="AS2521" s="21"/>
      <c r="AT2521" s="21"/>
      <c r="AU2521" s="21"/>
      <c r="AV2521" s="21"/>
      <c r="AW2521" s="21"/>
      <c r="AX2521" s="21"/>
      <c r="AY2521" s="21"/>
      <c r="AZ2521" s="21"/>
      <c r="BA2521" s="21"/>
    </row>
    <row r="2522" spans="1:53" s="31" customFormat="1" ht="20.100000000000001" customHeight="1" x14ac:dyDescent="0.2">
      <c r="A2522" s="12" t="s">
        <v>79</v>
      </c>
      <c r="B2522" s="18" t="s">
        <v>261</v>
      </c>
      <c r="C2522" s="12" t="s">
        <v>519</v>
      </c>
      <c r="D2522" s="12" t="s">
        <v>1556</v>
      </c>
      <c r="E2522" s="19" t="s">
        <v>5</v>
      </c>
      <c r="F2522" s="19" t="s">
        <v>2308</v>
      </c>
      <c r="G2522" s="19" t="s">
        <v>5713</v>
      </c>
      <c r="H2522" s="12" t="s">
        <v>5714</v>
      </c>
      <c r="I2522" s="20">
        <v>10806.28</v>
      </c>
      <c r="J2522" s="12" t="s">
        <v>2270</v>
      </c>
      <c r="K2522" s="12" t="s">
        <v>5715</v>
      </c>
      <c r="L2522" s="12" t="s">
        <v>2349</v>
      </c>
      <c r="M2522" s="12"/>
      <c r="N2522" s="12" t="s">
        <v>5716</v>
      </c>
      <c r="O2522" s="23">
        <v>0</v>
      </c>
      <c r="P2522" s="23">
        <v>10806.28</v>
      </c>
      <c r="Q2522" s="23">
        <v>0</v>
      </c>
      <c r="R2522" s="24">
        <v>0</v>
      </c>
      <c r="S2522" s="25">
        <v>448</v>
      </c>
      <c r="T2522" s="21"/>
      <c r="U2522" s="22" t="str">
        <f>IFERROR(VLOOKUP(B2522,[1]Planilha1!$A$1:$B$34,2,FALSE),"Liberado")</f>
        <v>Liberado</v>
      </c>
      <c r="V2522" s="21"/>
      <c r="W2522" s="21"/>
      <c r="X2522" s="21"/>
      <c r="Y2522" s="21"/>
      <c r="Z2522" s="21"/>
      <c r="AA2522" s="21"/>
      <c r="AB2522" s="21"/>
      <c r="AC2522" s="21"/>
      <c r="AD2522" s="21"/>
      <c r="AE2522" s="21"/>
      <c r="AF2522" s="21"/>
      <c r="AG2522" s="21"/>
      <c r="AH2522" s="21"/>
      <c r="AI2522" s="21"/>
      <c r="AJ2522" s="21"/>
      <c r="AK2522" s="21"/>
      <c r="AL2522" s="21"/>
      <c r="AM2522" s="21"/>
      <c r="AN2522" s="21"/>
      <c r="AO2522" s="21"/>
      <c r="AP2522" s="21"/>
      <c r="AQ2522" s="21"/>
      <c r="AR2522" s="21"/>
      <c r="AS2522" s="21"/>
      <c r="AT2522" s="21"/>
      <c r="AU2522" s="21"/>
      <c r="AV2522" s="21"/>
      <c r="AW2522" s="21"/>
      <c r="AX2522" s="21"/>
      <c r="AY2522" s="21"/>
      <c r="AZ2522" s="21"/>
      <c r="BA2522" s="21"/>
    </row>
    <row r="2523" spans="1:53" s="31" customFormat="1" ht="20.100000000000001" customHeight="1" x14ac:dyDescent="0.2">
      <c r="A2523" s="12" t="s">
        <v>79</v>
      </c>
      <c r="B2523" s="18" t="s">
        <v>261</v>
      </c>
      <c r="C2523" s="12" t="s">
        <v>519</v>
      </c>
      <c r="D2523" s="12" t="s">
        <v>1557</v>
      </c>
      <c r="E2523" s="19" t="s">
        <v>5</v>
      </c>
      <c r="F2523" s="19" t="s">
        <v>12</v>
      </c>
      <c r="G2523" s="19" t="s">
        <v>5717</v>
      </c>
      <c r="H2523" s="12" t="s">
        <v>5718</v>
      </c>
      <c r="I2523" s="20">
        <v>4846.5600000000004</v>
      </c>
      <c r="J2523" s="12" t="s">
        <v>2264</v>
      </c>
      <c r="K2523" s="12" t="s">
        <v>5684</v>
      </c>
      <c r="L2523" s="12" t="s">
        <v>2249</v>
      </c>
      <c r="M2523" s="12"/>
      <c r="N2523" s="12" t="s">
        <v>5719</v>
      </c>
      <c r="O2523" s="23">
        <v>0</v>
      </c>
      <c r="P2523" s="23">
        <v>0</v>
      </c>
      <c r="Q2523" s="23">
        <v>0</v>
      </c>
      <c r="R2523" s="24">
        <v>0</v>
      </c>
      <c r="S2523" s="25">
        <v>240</v>
      </c>
      <c r="T2523" s="21"/>
      <c r="U2523" s="22" t="str">
        <f>IFERROR(VLOOKUP(B2523,[1]Planilha1!$A$1:$B$34,2,FALSE),"Liberado")</f>
        <v>Liberado</v>
      </c>
      <c r="V2523" s="21"/>
      <c r="W2523" s="21"/>
      <c r="X2523" s="21"/>
      <c r="Y2523" s="21"/>
      <c r="Z2523" s="21"/>
      <c r="AA2523" s="21"/>
      <c r="AB2523" s="21"/>
      <c r="AC2523" s="21"/>
      <c r="AD2523" s="21"/>
      <c r="AE2523" s="21"/>
      <c r="AF2523" s="21"/>
      <c r="AG2523" s="21"/>
      <c r="AH2523" s="21"/>
      <c r="AI2523" s="21"/>
      <c r="AJ2523" s="21"/>
      <c r="AK2523" s="21"/>
      <c r="AL2523" s="21"/>
      <c r="AM2523" s="21"/>
      <c r="AN2523" s="21"/>
      <c r="AO2523" s="21"/>
      <c r="AP2523" s="21"/>
      <c r="AQ2523" s="21"/>
      <c r="AR2523" s="21"/>
      <c r="AS2523" s="21"/>
      <c r="AT2523" s="21"/>
      <c r="AU2523" s="21"/>
      <c r="AV2523" s="21"/>
      <c r="AW2523" s="21"/>
      <c r="AX2523" s="21"/>
      <c r="AY2523" s="21"/>
      <c r="AZ2523" s="21"/>
      <c r="BA2523" s="21"/>
    </row>
    <row r="2524" spans="1:53" s="31" customFormat="1" ht="20.100000000000001" customHeight="1" x14ac:dyDescent="0.2">
      <c r="A2524" s="12" t="s">
        <v>79</v>
      </c>
      <c r="B2524" s="18" t="s">
        <v>261</v>
      </c>
      <c r="C2524" s="12" t="s">
        <v>574</v>
      </c>
      <c r="D2524" s="12" t="s">
        <v>10346</v>
      </c>
      <c r="E2524" s="19" t="s">
        <v>5</v>
      </c>
      <c r="F2524" s="19" t="s">
        <v>2273</v>
      </c>
      <c r="G2524" s="19" t="s">
        <v>10347</v>
      </c>
      <c r="H2524" s="12" t="s">
        <v>3225</v>
      </c>
      <c r="I2524" s="20">
        <v>18740</v>
      </c>
      <c r="J2524" s="12" t="s">
        <v>2270</v>
      </c>
      <c r="K2524" s="12" t="s">
        <v>10348</v>
      </c>
      <c r="L2524" s="12" t="s">
        <v>2334</v>
      </c>
      <c r="M2524" s="12"/>
      <c r="N2524" s="12" t="s">
        <v>10349</v>
      </c>
      <c r="O2524" s="23">
        <v>92685</v>
      </c>
      <c r="P2524" s="23">
        <v>0</v>
      </c>
      <c r="Q2524" s="23">
        <v>0</v>
      </c>
      <c r="R2524" s="24">
        <v>0</v>
      </c>
      <c r="S2524" s="25">
        <v>686.2</v>
      </c>
      <c r="T2524" s="21"/>
      <c r="U2524" s="22" t="str">
        <f>IFERROR(VLOOKUP(B2524,[1]Planilha1!$A$1:$B$34,2,FALSE),"Liberado")</f>
        <v>Liberado</v>
      </c>
      <c r="V2524" s="21"/>
      <c r="W2524" s="21"/>
      <c r="X2524" s="21"/>
      <c r="Y2524" s="21"/>
      <c r="Z2524" s="21"/>
      <c r="AA2524" s="21"/>
      <c r="AB2524" s="21"/>
      <c r="AC2524" s="21"/>
      <c r="AD2524" s="21"/>
      <c r="AE2524" s="21"/>
      <c r="AF2524" s="21"/>
      <c r="AG2524" s="21"/>
      <c r="AH2524" s="21"/>
      <c r="AI2524" s="21"/>
      <c r="AJ2524" s="21"/>
      <c r="AK2524" s="21"/>
      <c r="AL2524" s="21"/>
      <c r="AM2524" s="21"/>
      <c r="AN2524" s="21"/>
      <c r="AO2524" s="21"/>
      <c r="AP2524" s="21"/>
      <c r="AQ2524" s="21"/>
      <c r="AR2524" s="21"/>
      <c r="AS2524" s="21"/>
      <c r="AT2524" s="21"/>
      <c r="AU2524" s="21"/>
      <c r="AV2524" s="21"/>
      <c r="AW2524" s="21"/>
      <c r="AX2524" s="21"/>
      <c r="AY2524" s="21"/>
      <c r="AZ2524" s="21"/>
      <c r="BA2524" s="21"/>
    </row>
    <row r="2525" spans="1:53" s="31" customFormat="1" ht="20.100000000000001" customHeight="1" x14ac:dyDescent="0.2">
      <c r="A2525" s="12" t="s">
        <v>79</v>
      </c>
      <c r="B2525" s="18" t="s">
        <v>261</v>
      </c>
      <c r="C2525" s="12">
        <v>1</v>
      </c>
      <c r="D2525" s="12" t="s">
        <v>10350</v>
      </c>
      <c r="E2525" s="19" t="s">
        <v>5</v>
      </c>
      <c r="F2525" s="19" t="s">
        <v>9867</v>
      </c>
      <c r="G2525" s="19" t="s">
        <v>10351</v>
      </c>
      <c r="H2525" s="12" t="s">
        <v>2940</v>
      </c>
      <c r="I2525" s="20">
        <v>250000</v>
      </c>
      <c r="J2525" s="12" t="s">
        <v>2264</v>
      </c>
      <c r="K2525" s="12" t="s">
        <v>10352</v>
      </c>
      <c r="L2525" s="12" t="s">
        <v>2288</v>
      </c>
      <c r="M2525" s="12" t="s">
        <v>10343</v>
      </c>
      <c r="N2525" s="12" t="s">
        <v>3216</v>
      </c>
      <c r="O2525" s="23">
        <v>0</v>
      </c>
      <c r="P2525" s="23">
        <v>0</v>
      </c>
      <c r="Q2525" s="23">
        <v>0</v>
      </c>
      <c r="R2525" s="24">
        <v>0</v>
      </c>
      <c r="S2525" s="25">
        <v>80</v>
      </c>
      <c r="T2525" s="21"/>
      <c r="U2525" s="22" t="str">
        <f>IFERROR(VLOOKUP(B2525,[1]Planilha1!$A$1:$B$34,2,FALSE),"Liberado")</f>
        <v>Liberado</v>
      </c>
      <c r="V2525" s="21"/>
      <c r="W2525" s="21"/>
      <c r="X2525" s="21"/>
      <c r="Y2525" s="21"/>
      <c r="Z2525" s="21"/>
      <c r="AA2525" s="21"/>
      <c r="AB2525" s="21"/>
      <c r="AC2525" s="21"/>
      <c r="AD2525" s="21"/>
      <c r="AE2525" s="21"/>
      <c r="AF2525" s="21"/>
      <c r="AG2525" s="21"/>
      <c r="AH2525" s="21"/>
      <c r="AI2525" s="21"/>
      <c r="AJ2525" s="21"/>
      <c r="AK2525" s="21"/>
      <c r="AL2525" s="21"/>
      <c r="AM2525" s="21"/>
      <c r="AN2525" s="21"/>
      <c r="AO2525" s="21"/>
      <c r="AP2525" s="21"/>
      <c r="AQ2525" s="21"/>
      <c r="AR2525" s="21"/>
      <c r="AS2525" s="21"/>
      <c r="AT2525" s="21"/>
      <c r="AU2525" s="21"/>
      <c r="AV2525" s="21"/>
      <c r="AW2525" s="21"/>
      <c r="AX2525" s="21"/>
      <c r="AY2525" s="21"/>
      <c r="AZ2525" s="21"/>
      <c r="BA2525" s="21"/>
    </row>
    <row r="2526" spans="1:53" s="31" customFormat="1" ht="20.100000000000001" customHeight="1" x14ac:dyDescent="0.2">
      <c r="A2526" s="12" t="s">
        <v>79</v>
      </c>
      <c r="B2526" s="18" t="s">
        <v>261</v>
      </c>
      <c r="C2526" s="12">
        <v>1</v>
      </c>
      <c r="D2526" s="12" t="s">
        <v>10762</v>
      </c>
      <c r="E2526" s="19" t="s">
        <v>5</v>
      </c>
      <c r="F2526" s="19" t="s">
        <v>2273</v>
      </c>
      <c r="G2526" s="19" t="s">
        <v>10763</v>
      </c>
      <c r="H2526" s="12" t="s">
        <v>10764</v>
      </c>
      <c r="I2526" s="20">
        <v>10000</v>
      </c>
      <c r="J2526" s="12" t="s">
        <v>2302</v>
      </c>
      <c r="K2526" s="12" t="s">
        <v>10765</v>
      </c>
      <c r="L2526" s="12" t="s">
        <v>2288</v>
      </c>
      <c r="M2526" s="12" t="s">
        <v>10238</v>
      </c>
      <c r="N2526" s="12" t="s">
        <v>10766</v>
      </c>
      <c r="O2526" s="23">
        <v>0</v>
      </c>
      <c r="P2526" s="23">
        <v>10000</v>
      </c>
      <c r="Q2526" s="23">
        <v>0</v>
      </c>
      <c r="R2526" s="24">
        <v>0</v>
      </c>
      <c r="S2526" s="25">
        <v>80</v>
      </c>
      <c r="T2526" s="21"/>
      <c r="U2526" s="22" t="str">
        <f>IFERROR(VLOOKUP(B2526,[1]Planilha1!$A$1:$B$34,2,FALSE),"Liberado")</f>
        <v>Liberado</v>
      </c>
      <c r="V2526" s="21"/>
      <c r="W2526" s="21"/>
      <c r="X2526" s="21"/>
      <c r="Y2526" s="21"/>
      <c r="Z2526" s="21"/>
      <c r="AA2526" s="21"/>
      <c r="AB2526" s="21"/>
      <c r="AC2526" s="21"/>
      <c r="AD2526" s="21"/>
      <c r="AE2526" s="21"/>
      <c r="AF2526" s="21"/>
      <c r="AG2526" s="21"/>
      <c r="AH2526" s="21"/>
      <c r="AI2526" s="21"/>
      <c r="AJ2526" s="21"/>
      <c r="AK2526" s="21"/>
      <c r="AL2526" s="21"/>
      <c r="AM2526" s="21"/>
      <c r="AN2526" s="21"/>
      <c r="AO2526" s="21"/>
      <c r="AP2526" s="21"/>
      <c r="AQ2526" s="21"/>
      <c r="AR2526" s="21"/>
      <c r="AS2526" s="21"/>
      <c r="AT2526" s="21"/>
      <c r="AU2526" s="21"/>
      <c r="AV2526" s="21"/>
      <c r="AW2526" s="21"/>
      <c r="AX2526" s="21"/>
      <c r="AY2526" s="21"/>
      <c r="AZ2526" s="21"/>
      <c r="BA2526" s="21"/>
    </row>
    <row r="2527" spans="1:53" s="31" customFormat="1" ht="20.100000000000001" customHeight="1" x14ac:dyDescent="0.2">
      <c r="A2527" s="27" t="s">
        <v>122</v>
      </c>
      <c r="B2527" s="28" t="s">
        <v>261</v>
      </c>
      <c r="C2527" s="27" t="s">
        <v>331</v>
      </c>
      <c r="D2527" s="27" t="s">
        <v>1849</v>
      </c>
      <c r="E2527" s="27" t="s">
        <v>7</v>
      </c>
      <c r="F2527" s="27" t="s">
        <v>6507</v>
      </c>
      <c r="G2527" s="27" t="s">
        <v>6549</v>
      </c>
      <c r="H2527" s="27" t="s">
        <v>6550</v>
      </c>
      <c r="I2527" s="29">
        <v>50000</v>
      </c>
      <c r="J2527" s="27" t="s">
        <v>6520</v>
      </c>
      <c r="K2527" s="27" t="s">
        <v>11354</v>
      </c>
      <c r="L2527" s="27" t="s">
        <v>6624</v>
      </c>
      <c r="M2527" s="30" t="s">
        <v>6531</v>
      </c>
      <c r="N2527" s="27" t="s">
        <v>11468</v>
      </c>
      <c r="O2527" s="23">
        <v>10000</v>
      </c>
      <c r="P2527" s="23">
        <v>0</v>
      </c>
      <c r="Q2527" s="23">
        <v>0</v>
      </c>
      <c r="R2527" s="24">
        <v>0</v>
      </c>
      <c r="S2527" s="25">
        <v>0</v>
      </c>
      <c r="T2527" s="32"/>
      <c r="U2527" s="22" t="str">
        <f>IFERROR(VLOOKUP(B2527,[1]Planilha1!$A$1:$B$34,2,FALSE),"Liberado")</f>
        <v>Liberado</v>
      </c>
    </row>
    <row r="2528" spans="1:53" s="31" customFormat="1" ht="20.100000000000001" customHeight="1" x14ac:dyDescent="0.2">
      <c r="A2528" s="27" t="s">
        <v>122</v>
      </c>
      <c r="B2528" s="28" t="s">
        <v>261</v>
      </c>
      <c r="C2528" s="27" t="s">
        <v>534</v>
      </c>
      <c r="D2528" s="27" t="s">
        <v>1871</v>
      </c>
      <c r="E2528" s="27" t="s">
        <v>7</v>
      </c>
      <c r="F2528" s="27" t="s">
        <v>6507</v>
      </c>
      <c r="G2528" s="27" t="s">
        <v>6589</v>
      </c>
      <c r="H2528" s="27" t="s">
        <v>6590</v>
      </c>
      <c r="I2528" s="29">
        <v>36000</v>
      </c>
      <c r="J2528" s="27" t="s">
        <v>6520</v>
      </c>
      <c r="K2528" s="27" t="s">
        <v>11354</v>
      </c>
      <c r="L2528" s="27" t="s">
        <v>7770</v>
      </c>
      <c r="M2528" s="30" t="s">
        <v>6531</v>
      </c>
      <c r="N2528" s="27" t="s">
        <v>6996</v>
      </c>
      <c r="O2528" s="23">
        <v>0</v>
      </c>
      <c r="P2528" s="23">
        <v>1145966.8999999999</v>
      </c>
      <c r="Q2528" s="23">
        <v>0</v>
      </c>
      <c r="R2528" s="24">
        <v>0</v>
      </c>
      <c r="S2528" s="25">
        <v>0</v>
      </c>
      <c r="T2528" s="34" t="s">
        <v>12065</v>
      </c>
      <c r="U2528" s="22" t="str">
        <f>IFERROR(VLOOKUP(B2528,[1]Planilha1!$A$1:$B$34,2,FALSE),"Liberado")</f>
        <v>Liberado</v>
      </c>
    </row>
    <row r="2529" spans="1:53" s="31" customFormat="1" ht="20.100000000000001" customHeight="1" x14ac:dyDescent="0.2">
      <c r="A2529" s="27" t="s">
        <v>122</v>
      </c>
      <c r="B2529" s="28" t="s">
        <v>261</v>
      </c>
      <c r="C2529" s="27" t="s">
        <v>534</v>
      </c>
      <c r="D2529" s="27" t="s">
        <v>1871</v>
      </c>
      <c r="E2529" s="27" t="s">
        <v>7</v>
      </c>
      <c r="F2529" s="27" t="s">
        <v>6507</v>
      </c>
      <c r="G2529" s="27" t="s">
        <v>6620</v>
      </c>
      <c r="H2529" s="27" t="s">
        <v>6590</v>
      </c>
      <c r="I2529" s="29">
        <v>36000</v>
      </c>
      <c r="J2529" s="27" t="s">
        <v>6520</v>
      </c>
      <c r="K2529" s="27" t="s">
        <v>11354</v>
      </c>
      <c r="L2529" s="27" t="s">
        <v>11531</v>
      </c>
      <c r="M2529" s="30" t="s">
        <v>6531</v>
      </c>
      <c r="N2529" s="27" t="s">
        <v>11532</v>
      </c>
      <c r="O2529" s="23">
        <v>3000</v>
      </c>
      <c r="P2529" s="23">
        <v>0</v>
      </c>
      <c r="Q2529" s="23">
        <v>0</v>
      </c>
      <c r="R2529" s="24">
        <v>0</v>
      </c>
      <c r="S2529" s="25">
        <v>0</v>
      </c>
      <c r="T2529" s="32"/>
      <c r="U2529" s="22" t="str">
        <f>IFERROR(VLOOKUP(B2529,[1]Planilha1!$A$1:$B$34,2,FALSE),"Liberado")</f>
        <v>Liberado</v>
      </c>
    </row>
    <row r="2530" spans="1:53" s="31" customFormat="1" ht="20.100000000000001" customHeight="1" x14ac:dyDescent="0.2">
      <c r="A2530" s="27" t="s">
        <v>122</v>
      </c>
      <c r="B2530" s="28" t="s">
        <v>261</v>
      </c>
      <c r="C2530" s="27" t="s">
        <v>331</v>
      </c>
      <c r="D2530" s="27" t="s">
        <v>1917</v>
      </c>
      <c r="E2530" s="27" t="s">
        <v>7</v>
      </c>
      <c r="F2530" s="27" t="s">
        <v>6507</v>
      </c>
      <c r="G2530" s="27" t="s">
        <v>6663</v>
      </c>
      <c r="H2530" s="27" t="s">
        <v>6550</v>
      </c>
      <c r="I2530" s="29">
        <v>37000</v>
      </c>
      <c r="J2530" s="27" t="s">
        <v>6520</v>
      </c>
      <c r="K2530" s="27" t="s">
        <v>11354</v>
      </c>
      <c r="L2530" s="27" t="s">
        <v>6664</v>
      </c>
      <c r="M2530" s="30" t="s">
        <v>6531</v>
      </c>
      <c r="N2530" s="27" t="s">
        <v>11576</v>
      </c>
      <c r="O2530" s="23">
        <v>2468.6</v>
      </c>
      <c r="P2530" s="23">
        <v>0</v>
      </c>
      <c r="Q2530" s="23">
        <v>0</v>
      </c>
      <c r="R2530" s="24">
        <v>0</v>
      </c>
      <c r="S2530" s="25">
        <v>0</v>
      </c>
      <c r="T2530" s="32"/>
      <c r="U2530" s="22" t="str">
        <f>IFERROR(VLOOKUP(B2530,[1]Planilha1!$A$1:$B$34,2,FALSE),"Liberado")</f>
        <v>Liberado</v>
      </c>
    </row>
    <row r="2531" spans="1:53" s="31" customFormat="1" ht="20.100000000000001" customHeight="1" x14ac:dyDescent="0.2">
      <c r="A2531" s="27" t="s">
        <v>122</v>
      </c>
      <c r="B2531" s="28" t="s">
        <v>261</v>
      </c>
      <c r="C2531" s="27" t="s">
        <v>466</v>
      </c>
      <c r="D2531" s="27" t="s">
        <v>1933</v>
      </c>
      <c r="E2531" s="27" t="s">
        <v>11130</v>
      </c>
      <c r="F2531" s="27" t="s">
        <v>5349</v>
      </c>
      <c r="G2531" s="27" t="s">
        <v>6844</v>
      </c>
      <c r="H2531" s="27" t="s">
        <v>6688</v>
      </c>
      <c r="I2531" s="29">
        <v>0</v>
      </c>
      <c r="J2531" s="27" t="s">
        <v>6520</v>
      </c>
      <c r="K2531" s="27" t="s">
        <v>11357</v>
      </c>
      <c r="L2531" s="27" t="s">
        <v>6731</v>
      </c>
      <c r="M2531" s="30" t="s">
        <v>6531</v>
      </c>
      <c r="N2531" s="27" t="s">
        <v>6732</v>
      </c>
      <c r="O2531" s="23">
        <v>0</v>
      </c>
      <c r="P2531" s="23">
        <v>0</v>
      </c>
      <c r="Q2531" s="23">
        <v>0</v>
      </c>
      <c r="R2531" s="24">
        <v>0</v>
      </c>
      <c r="S2531" s="25">
        <v>0</v>
      </c>
      <c r="T2531" s="32"/>
      <c r="U2531" s="22" t="str">
        <f>IFERROR(VLOOKUP(B2531,[1]Planilha1!$A$1:$B$34,2,FALSE),"Liberado")</f>
        <v>Liberado</v>
      </c>
    </row>
    <row r="2532" spans="1:53" s="31" customFormat="1" ht="20.100000000000001" customHeight="1" x14ac:dyDescent="0.2">
      <c r="A2532" s="27" t="s">
        <v>122</v>
      </c>
      <c r="B2532" s="28" t="s">
        <v>261</v>
      </c>
      <c r="C2532" s="27" t="s">
        <v>534</v>
      </c>
      <c r="D2532" s="27" t="s">
        <v>1933</v>
      </c>
      <c r="E2532" s="27" t="s">
        <v>11130</v>
      </c>
      <c r="F2532" s="27" t="s">
        <v>5349</v>
      </c>
      <c r="G2532" s="27" t="s">
        <v>6900</v>
      </c>
      <c r="H2532" s="27" t="s">
        <v>6729</v>
      </c>
      <c r="I2532" s="29">
        <v>0</v>
      </c>
      <c r="J2532" s="27" t="s">
        <v>6520</v>
      </c>
      <c r="K2532" s="27" t="s">
        <v>11357</v>
      </c>
      <c r="L2532" s="27" t="s">
        <v>2930</v>
      </c>
      <c r="M2532" s="30" t="s">
        <v>6531</v>
      </c>
      <c r="N2532" s="27" t="s">
        <v>6689</v>
      </c>
      <c r="O2532" s="23">
        <v>0</v>
      </c>
      <c r="P2532" s="23">
        <v>0</v>
      </c>
      <c r="Q2532" s="23">
        <v>0</v>
      </c>
      <c r="R2532" s="24">
        <v>0</v>
      </c>
      <c r="S2532" s="25">
        <v>0</v>
      </c>
      <c r="T2532" s="32"/>
      <c r="U2532" s="22" t="str">
        <f>IFERROR(VLOOKUP(B2532,[1]Planilha1!$A$1:$B$34,2,FALSE),"Liberado")</f>
        <v>Liberado</v>
      </c>
    </row>
    <row r="2533" spans="1:53" s="31" customFormat="1" ht="20.100000000000001" customHeight="1" x14ac:dyDescent="0.2">
      <c r="A2533" s="40" t="s">
        <v>227</v>
      </c>
      <c r="B2533" s="41" t="s">
        <v>261</v>
      </c>
      <c r="C2533" s="14">
        <v>1</v>
      </c>
      <c r="D2533" s="40" t="s">
        <v>2221</v>
      </c>
      <c r="E2533" s="42" t="s">
        <v>2220</v>
      </c>
      <c r="F2533" s="43" t="s">
        <v>7389</v>
      </c>
      <c r="G2533" s="36" t="s">
        <v>7540</v>
      </c>
      <c r="H2533" s="40" t="s">
        <v>2221</v>
      </c>
      <c r="I2533" s="44">
        <v>3275.02</v>
      </c>
      <c r="J2533" s="40" t="s">
        <v>7391</v>
      </c>
      <c r="K2533" s="40" t="s">
        <v>7541</v>
      </c>
      <c r="L2533" s="40" t="s">
        <v>7402</v>
      </c>
      <c r="M2533" s="42" t="s">
        <v>40</v>
      </c>
      <c r="N2533" s="40" t="s">
        <v>7852</v>
      </c>
      <c r="O2533" s="23">
        <v>0</v>
      </c>
      <c r="P2533" s="23">
        <v>3275.02</v>
      </c>
      <c r="Q2533" s="23">
        <v>0</v>
      </c>
      <c r="R2533" s="24">
        <v>0</v>
      </c>
      <c r="S2533" s="25">
        <v>0</v>
      </c>
      <c r="T2533" s="32"/>
      <c r="U2533" s="22" t="str">
        <f>IFERROR(VLOOKUP(B2533,[1]Planilha1!$A$1:$B$34,2,FALSE),"Liberado")</f>
        <v>Liberado</v>
      </c>
      <c r="V2533" s="45"/>
      <c r="W2533" s="45"/>
      <c r="X2533" s="45"/>
      <c r="Y2533" s="45"/>
      <c r="Z2533" s="45"/>
      <c r="AA2533" s="45"/>
      <c r="AB2533" s="45"/>
      <c r="AC2533" s="45"/>
      <c r="AD2533" s="45"/>
      <c r="AE2533" s="45"/>
      <c r="AF2533" s="45"/>
      <c r="AG2533" s="45"/>
      <c r="AH2533" s="45"/>
      <c r="AI2533" s="45"/>
      <c r="AJ2533" s="45"/>
      <c r="AK2533" s="45"/>
      <c r="AL2533" s="45"/>
      <c r="AM2533" s="45"/>
      <c r="AN2533" s="45"/>
      <c r="AO2533" s="45"/>
      <c r="AP2533" s="45"/>
      <c r="AQ2533" s="45"/>
      <c r="AR2533" s="45"/>
      <c r="AS2533" s="45"/>
      <c r="AT2533" s="45"/>
      <c r="AU2533" s="45"/>
      <c r="AV2533" s="45"/>
      <c r="AW2533" s="45"/>
      <c r="AX2533" s="45"/>
      <c r="AY2533" s="45"/>
      <c r="AZ2533" s="45"/>
      <c r="BA2533" s="45"/>
    </row>
    <row r="2534" spans="1:53" s="31" customFormat="1" ht="20.100000000000001" customHeight="1" x14ac:dyDescent="0.2">
      <c r="A2534" s="27" t="s">
        <v>11657</v>
      </c>
      <c r="B2534" s="28" t="s">
        <v>304</v>
      </c>
      <c r="C2534" s="27" t="s">
        <v>318</v>
      </c>
      <c r="D2534" s="27" t="s">
        <v>1933</v>
      </c>
      <c r="E2534" s="27" t="s">
        <v>11130</v>
      </c>
      <c r="F2534" s="27" t="s">
        <v>5349</v>
      </c>
      <c r="G2534" s="27" t="s">
        <v>6841</v>
      </c>
      <c r="H2534" s="27" t="s">
        <v>6688</v>
      </c>
      <c r="I2534" s="29">
        <v>0</v>
      </c>
      <c r="J2534" s="27" t="s">
        <v>6520</v>
      </c>
      <c r="K2534" s="27" t="s">
        <v>11357</v>
      </c>
      <c r="L2534" s="27" t="s">
        <v>2930</v>
      </c>
      <c r="M2534" s="30" t="s">
        <v>6531</v>
      </c>
      <c r="N2534" s="27" t="s">
        <v>6689</v>
      </c>
      <c r="O2534" s="23">
        <v>0</v>
      </c>
      <c r="P2534" s="23">
        <v>0</v>
      </c>
      <c r="Q2534" s="23">
        <v>0</v>
      </c>
      <c r="R2534" s="24">
        <v>0</v>
      </c>
      <c r="S2534" s="25">
        <v>0</v>
      </c>
      <c r="T2534" s="32"/>
      <c r="U2534" s="22" t="str">
        <f>IFERROR(VLOOKUP(B2534,[1]Planilha1!$A$1:$B$34,2,FALSE),"Liberado")</f>
        <v>Liberado</v>
      </c>
    </row>
    <row r="2535" spans="1:53" s="31" customFormat="1" ht="20.100000000000001" customHeight="1" x14ac:dyDescent="0.2">
      <c r="A2535" s="27" t="s">
        <v>11657</v>
      </c>
      <c r="B2535" s="28" t="s">
        <v>304</v>
      </c>
      <c r="C2535" s="27" t="s">
        <v>466</v>
      </c>
      <c r="D2535" s="27" t="s">
        <v>1933</v>
      </c>
      <c r="E2535" s="27" t="s">
        <v>11130</v>
      </c>
      <c r="F2535" s="27" t="s">
        <v>5349</v>
      </c>
      <c r="G2535" s="27" t="s">
        <v>6842</v>
      </c>
      <c r="H2535" s="27" t="s">
        <v>6688</v>
      </c>
      <c r="I2535" s="29">
        <v>0</v>
      </c>
      <c r="J2535" s="27" t="s">
        <v>6520</v>
      </c>
      <c r="K2535" s="27" t="s">
        <v>11357</v>
      </c>
      <c r="L2535" s="27" t="s">
        <v>2930</v>
      </c>
      <c r="M2535" s="30" t="s">
        <v>6531</v>
      </c>
      <c r="N2535" s="27" t="s">
        <v>6689</v>
      </c>
      <c r="O2535" s="23">
        <v>0</v>
      </c>
      <c r="P2535" s="23">
        <v>0</v>
      </c>
      <c r="Q2535" s="23">
        <v>0</v>
      </c>
      <c r="R2535" s="24">
        <v>0</v>
      </c>
      <c r="S2535" s="25">
        <v>0</v>
      </c>
      <c r="T2535" s="32"/>
      <c r="U2535" s="22" t="str">
        <f>IFERROR(VLOOKUP(B2535,[1]Planilha1!$A$1:$B$34,2,FALSE),"Liberado")</f>
        <v>Liberado</v>
      </c>
    </row>
    <row r="2536" spans="1:53" s="31" customFormat="1" ht="20.100000000000001" customHeight="1" x14ac:dyDescent="0.2">
      <c r="A2536" s="27" t="s">
        <v>11657</v>
      </c>
      <c r="B2536" s="28" t="s">
        <v>304</v>
      </c>
      <c r="C2536" s="27" t="s">
        <v>381</v>
      </c>
      <c r="D2536" s="27" t="s">
        <v>1933</v>
      </c>
      <c r="E2536" s="27" t="s">
        <v>11130</v>
      </c>
      <c r="F2536" s="27" t="s">
        <v>5349</v>
      </c>
      <c r="G2536" s="27" t="s">
        <v>6956</v>
      </c>
      <c r="H2536" s="27" t="s">
        <v>6729</v>
      </c>
      <c r="I2536" s="29">
        <v>0</v>
      </c>
      <c r="J2536" s="27" t="s">
        <v>6520</v>
      </c>
      <c r="K2536" s="27" t="s">
        <v>11357</v>
      </c>
      <c r="L2536" s="27" t="s">
        <v>2930</v>
      </c>
      <c r="M2536" s="30" t="s">
        <v>6531</v>
      </c>
      <c r="N2536" s="27" t="s">
        <v>6689</v>
      </c>
      <c r="O2536" s="23">
        <v>0</v>
      </c>
      <c r="P2536" s="23">
        <v>0</v>
      </c>
      <c r="Q2536" s="23">
        <v>0</v>
      </c>
      <c r="R2536" s="24">
        <v>0</v>
      </c>
      <c r="S2536" s="25">
        <v>0</v>
      </c>
      <c r="T2536" s="32"/>
      <c r="U2536" s="22" t="str">
        <f>IFERROR(VLOOKUP(B2536,[1]Planilha1!$A$1:$B$34,2,FALSE),"Liberado")</f>
        <v>Liberado</v>
      </c>
    </row>
    <row r="2537" spans="1:53" s="31" customFormat="1" ht="20.100000000000001" customHeight="1" x14ac:dyDescent="0.2">
      <c r="A2537" s="27" t="s">
        <v>11657</v>
      </c>
      <c r="B2537" s="28" t="s">
        <v>304</v>
      </c>
      <c r="C2537" s="27" t="s">
        <v>381</v>
      </c>
      <c r="D2537" s="27" t="s">
        <v>1933</v>
      </c>
      <c r="E2537" s="27" t="s">
        <v>11130</v>
      </c>
      <c r="F2537" s="27" t="s">
        <v>5349</v>
      </c>
      <c r="G2537" s="27" t="s">
        <v>6822</v>
      </c>
      <c r="H2537" s="27" t="s">
        <v>6957</v>
      </c>
      <c r="I2537" s="29">
        <v>0</v>
      </c>
      <c r="J2537" s="27" t="s">
        <v>6520</v>
      </c>
      <c r="K2537" s="27" t="s">
        <v>11357</v>
      </c>
      <c r="L2537" s="27" t="s">
        <v>2930</v>
      </c>
      <c r="M2537" s="30" t="s">
        <v>6531</v>
      </c>
      <c r="N2537" s="27" t="s">
        <v>6732</v>
      </c>
      <c r="O2537" s="23">
        <v>0</v>
      </c>
      <c r="P2537" s="23">
        <v>0</v>
      </c>
      <c r="Q2537" s="23">
        <v>0</v>
      </c>
      <c r="R2537" s="24">
        <v>0</v>
      </c>
      <c r="S2537" s="25">
        <v>0</v>
      </c>
      <c r="T2537" s="32"/>
      <c r="U2537" s="22" t="str">
        <f>IFERROR(VLOOKUP(B2537,[1]Planilha1!$A$1:$B$34,2,FALSE),"Liberado")</f>
        <v>Liberado</v>
      </c>
    </row>
    <row r="2538" spans="1:53" s="31" customFormat="1" ht="20.100000000000001" customHeight="1" x14ac:dyDescent="0.2">
      <c r="A2538" s="12" t="s">
        <v>94</v>
      </c>
      <c r="B2538" s="18" t="s">
        <v>283</v>
      </c>
      <c r="C2538" s="12" t="s">
        <v>397</v>
      </c>
      <c r="D2538" s="12" t="s">
        <v>8123</v>
      </c>
      <c r="E2538" s="19" t="s">
        <v>5</v>
      </c>
      <c r="F2538" s="19" t="s">
        <v>10</v>
      </c>
      <c r="G2538" s="19" t="s">
        <v>8124</v>
      </c>
      <c r="H2538" s="12" t="s">
        <v>8125</v>
      </c>
      <c r="I2538" s="20">
        <v>5861.12</v>
      </c>
      <c r="J2538" s="12" t="s">
        <v>2264</v>
      </c>
      <c r="K2538" s="12" t="s">
        <v>8126</v>
      </c>
      <c r="L2538" s="12" t="s">
        <v>2249</v>
      </c>
      <c r="M2538" s="12"/>
      <c r="N2538" s="12" t="s">
        <v>2321</v>
      </c>
      <c r="O2538" s="20">
        <v>0</v>
      </c>
      <c r="P2538" s="20">
        <v>5000</v>
      </c>
      <c r="Q2538" s="20">
        <v>0</v>
      </c>
      <c r="R2538" s="20">
        <v>0</v>
      </c>
      <c r="S2538" s="20">
        <v>128</v>
      </c>
      <c r="T2538" s="21"/>
      <c r="U2538" s="22" t="str">
        <f>IFERROR(VLOOKUP(B2538,[1]Planilha1!$A$1:$B$34,2,FALSE),"Liberado")</f>
        <v>Liberado</v>
      </c>
      <c r="V2538" s="21"/>
      <c r="W2538" s="21"/>
      <c r="X2538" s="21"/>
      <c r="Y2538" s="21"/>
      <c r="Z2538" s="21"/>
      <c r="AA2538" s="21"/>
      <c r="AB2538" s="21"/>
      <c r="AC2538" s="21"/>
      <c r="AD2538" s="21"/>
      <c r="AE2538" s="21"/>
      <c r="AF2538" s="21"/>
      <c r="AG2538" s="21"/>
      <c r="AH2538" s="21"/>
      <c r="AI2538" s="21"/>
      <c r="AJ2538" s="21"/>
      <c r="AK2538" s="21"/>
      <c r="AL2538" s="21"/>
      <c r="AM2538" s="21"/>
      <c r="AN2538" s="21"/>
      <c r="AO2538" s="21"/>
      <c r="AP2538" s="21"/>
      <c r="AQ2538" s="21"/>
      <c r="AR2538" s="21"/>
      <c r="AS2538" s="21"/>
      <c r="AT2538" s="21"/>
      <c r="AU2538" s="21"/>
      <c r="AV2538" s="21"/>
      <c r="AW2538" s="21"/>
      <c r="AX2538" s="21"/>
      <c r="AY2538" s="21"/>
      <c r="AZ2538" s="21"/>
      <c r="BA2538" s="21"/>
    </row>
    <row r="2539" spans="1:53" s="31" customFormat="1" ht="20.100000000000001" customHeight="1" x14ac:dyDescent="0.2">
      <c r="A2539" s="12" t="s">
        <v>94</v>
      </c>
      <c r="B2539" s="18" t="s">
        <v>283</v>
      </c>
      <c r="C2539" s="12" t="s">
        <v>466</v>
      </c>
      <c r="D2539" s="12" t="s">
        <v>470</v>
      </c>
      <c r="E2539" s="19" t="s">
        <v>5</v>
      </c>
      <c r="F2539" s="19" t="s">
        <v>8213</v>
      </c>
      <c r="G2539" s="19" t="s">
        <v>2784</v>
      </c>
      <c r="H2539" s="12" t="s">
        <v>2785</v>
      </c>
      <c r="I2539" s="20">
        <v>10000</v>
      </c>
      <c r="J2539" s="12" t="s">
        <v>2264</v>
      </c>
      <c r="K2539" s="12" t="s">
        <v>2786</v>
      </c>
      <c r="L2539" s="12" t="s">
        <v>2827</v>
      </c>
      <c r="M2539" s="12"/>
      <c r="N2539" s="12" t="s">
        <v>2787</v>
      </c>
      <c r="O2539" s="20">
        <v>0</v>
      </c>
      <c r="P2539" s="20">
        <v>0</v>
      </c>
      <c r="Q2539" s="20">
        <v>0</v>
      </c>
      <c r="R2539" s="20">
        <v>0</v>
      </c>
      <c r="S2539" s="20">
        <v>1880</v>
      </c>
      <c r="T2539" s="21"/>
      <c r="U2539" s="22" t="str">
        <f>IFERROR(VLOOKUP(B2539,[1]Planilha1!$A$1:$B$34,2,FALSE),"Liberado")</f>
        <v>Liberado</v>
      </c>
      <c r="V2539" s="21"/>
      <c r="W2539" s="21"/>
      <c r="X2539" s="21"/>
      <c r="Y2539" s="21"/>
      <c r="Z2539" s="21"/>
      <c r="AA2539" s="21"/>
      <c r="AB2539" s="21"/>
      <c r="AC2539" s="21"/>
      <c r="AD2539" s="21"/>
      <c r="AE2539" s="21"/>
      <c r="AF2539" s="21"/>
      <c r="AG2539" s="21"/>
      <c r="AH2539" s="21"/>
      <c r="AI2539" s="21"/>
      <c r="AJ2539" s="21"/>
      <c r="AK2539" s="21"/>
      <c r="AL2539" s="21"/>
      <c r="AM2539" s="21"/>
      <c r="AN2539" s="21"/>
      <c r="AO2539" s="21"/>
      <c r="AP2539" s="21"/>
      <c r="AQ2539" s="21"/>
      <c r="AR2539" s="21"/>
      <c r="AS2539" s="21"/>
      <c r="AT2539" s="21"/>
      <c r="AU2539" s="21"/>
      <c r="AV2539" s="21"/>
      <c r="AW2539" s="21"/>
      <c r="AX2539" s="21"/>
      <c r="AY2539" s="21"/>
      <c r="AZ2539" s="21"/>
      <c r="BA2539" s="21"/>
    </row>
    <row r="2540" spans="1:53" s="31" customFormat="1" ht="20.100000000000001" customHeight="1" x14ac:dyDescent="0.2">
      <c r="A2540" s="12" t="s">
        <v>94</v>
      </c>
      <c r="B2540" s="18" t="s">
        <v>283</v>
      </c>
      <c r="C2540" s="12" t="s">
        <v>466</v>
      </c>
      <c r="D2540" s="12" t="s">
        <v>487</v>
      </c>
      <c r="E2540" s="19" t="s">
        <v>5</v>
      </c>
      <c r="F2540" s="19" t="s">
        <v>2244</v>
      </c>
      <c r="G2540" s="19" t="s">
        <v>2852</v>
      </c>
      <c r="H2540" s="12" t="s">
        <v>2853</v>
      </c>
      <c r="I2540" s="20">
        <v>35200</v>
      </c>
      <c r="J2540" s="12" t="s">
        <v>2264</v>
      </c>
      <c r="K2540" s="12" t="s">
        <v>2854</v>
      </c>
      <c r="L2540" s="12" t="s">
        <v>2334</v>
      </c>
      <c r="M2540" s="12"/>
      <c r="N2540" s="12" t="s">
        <v>2342</v>
      </c>
      <c r="O2540" s="20">
        <v>8000</v>
      </c>
      <c r="P2540" s="20">
        <v>0</v>
      </c>
      <c r="Q2540" s="20">
        <v>0</v>
      </c>
      <c r="R2540" s="20">
        <v>0</v>
      </c>
      <c r="S2540" s="20">
        <v>448</v>
      </c>
      <c r="T2540" s="21"/>
      <c r="U2540" s="22" t="str">
        <f>IFERROR(VLOOKUP(B2540,[1]Planilha1!$A$1:$B$34,2,FALSE),"Liberado")</f>
        <v>Liberado</v>
      </c>
      <c r="V2540" s="21"/>
      <c r="W2540" s="21"/>
      <c r="X2540" s="21"/>
      <c r="Y2540" s="21"/>
      <c r="Z2540" s="21"/>
      <c r="AA2540" s="21"/>
      <c r="AB2540" s="21"/>
      <c r="AC2540" s="21"/>
      <c r="AD2540" s="21"/>
      <c r="AE2540" s="21"/>
      <c r="AF2540" s="21"/>
      <c r="AG2540" s="21"/>
      <c r="AH2540" s="21"/>
      <c r="AI2540" s="21"/>
      <c r="AJ2540" s="21"/>
      <c r="AK2540" s="21"/>
      <c r="AL2540" s="21"/>
      <c r="AM2540" s="21"/>
      <c r="AN2540" s="21"/>
      <c r="AO2540" s="21"/>
      <c r="AP2540" s="21"/>
      <c r="AQ2540" s="21"/>
      <c r="AR2540" s="21"/>
      <c r="AS2540" s="21"/>
      <c r="AT2540" s="21"/>
      <c r="AU2540" s="21"/>
      <c r="AV2540" s="21"/>
      <c r="AW2540" s="21"/>
      <c r="AX2540" s="21"/>
      <c r="AY2540" s="21"/>
      <c r="AZ2540" s="21"/>
      <c r="BA2540" s="21"/>
    </row>
    <row r="2541" spans="1:53" s="31" customFormat="1" ht="20.100000000000001" customHeight="1" x14ac:dyDescent="0.2">
      <c r="A2541" s="12" t="s">
        <v>94</v>
      </c>
      <c r="B2541" s="18" t="s">
        <v>283</v>
      </c>
      <c r="C2541" s="12" t="s">
        <v>320</v>
      </c>
      <c r="D2541" s="12" t="s">
        <v>514</v>
      </c>
      <c r="E2541" s="19" t="s">
        <v>5</v>
      </c>
      <c r="F2541" s="19" t="s">
        <v>2279</v>
      </c>
      <c r="G2541" s="19" t="s">
        <v>2953</v>
      </c>
      <c r="H2541" s="12" t="s">
        <v>2798</v>
      </c>
      <c r="I2541" s="20">
        <v>23026.07</v>
      </c>
      <c r="J2541" s="12" t="s">
        <v>2247</v>
      </c>
      <c r="K2541" s="12" t="s">
        <v>2954</v>
      </c>
      <c r="L2541" s="12" t="s">
        <v>2299</v>
      </c>
      <c r="M2541" s="12"/>
      <c r="N2541" s="12" t="s">
        <v>2955</v>
      </c>
      <c r="O2541" s="20">
        <v>0</v>
      </c>
      <c r="P2541" s="20">
        <v>20000</v>
      </c>
      <c r="Q2541" s="20">
        <v>0</v>
      </c>
      <c r="R2541" s="20">
        <v>0</v>
      </c>
      <c r="S2541" s="20">
        <v>720</v>
      </c>
      <c r="T2541" s="21"/>
      <c r="U2541" s="22" t="str">
        <f>IFERROR(VLOOKUP(B2541,[1]Planilha1!$A$1:$B$34,2,FALSE),"Liberado")</f>
        <v>Liberado</v>
      </c>
      <c r="V2541" s="21"/>
      <c r="W2541" s="21"/>
      <c r="X2541" s="21"/>
      <c r="Y2541" s="21"/>
      <c r="Z2541" s="21"/>
      <c r="AA2541" s="21"/>
      <c r="AB2541" s="21"/>
      <c r="AC2541" s="21"/>
      <c r="AD2541" s="21"/>
      <c r="AE2541" s="21"/>
      <c r="AF2541" s="21"/>
      <c r="AG2541" s="21"/>
      <c r="AH2541" s="21"/>
      <c r="AI2541" s="21"/>
      <c r="AJ2541" s="21"/>
      <c r="AK2541" s="21"/>
      <c r="AL2541" s="21"/>
      <c r="AM2541" s="21"/>
      <c r="AN2541" s="21"/>
      <c r="AO2541" s="21"/>
      <c r="AP2541" s="21"/>
      <c r="AQ2541" s="21"/>
      <c r="AR2541" s="21"/>
      <c r="AS2541" s="21"/>
      <c r="AT2541" s="21"/>
      <c r="AU2541" s="21"/>
      <c r="AV2541" s="21"/>
      <c r="AW2541" s="21"/>
      <c r="AX2541" s="21"/>
      <c r="AY2541" s="21"/>
      <c r="AZ2541" s="21"/>
      <c r="BA2541" s="21"/>
    </row>
    <row r="2542" spans="1:53" s="31" customFormat="1" ht="20.100000000000001" customHeight="1" x14ac:dyDescent="0.2">
      <c r="A2542" s="12" t="s">
        <v>94</v>
      </c>
      <c r="B2542" s="18" t="s">
        <v>283</v>
      </c>
      <c r="C2542" s="12" t="s">
        <v>634</v>
      </c>
      <c r="D2542" s="12" t="s">
        <v>640</v>
      </c>
      <c r="E2542" s="19" t="s">
        <v>5</v>
      </c>
      <c r="F2542" s="19" t="s">
        <v>2244</v>
      </c>
      <c r="G2542" s="19" t="s">
        <v>3352</v>
      </c>
      <c r="H2542" s="12" t="s">
        <v>3353</v>
      </c>
      <c r="I2542" s="20">
        <v>1275</v>
      </c>
      <c r="J2542" s="12" t="s">
        <v>2325</v>
      </c>
      <c r="K2542" s="12" t="s">
        <v>3354</v>
      </c>
      <c r="L2542" s="12" t="s">
        <v>2334</v>
      </c>
      <c r="M2542" s="12"/>
      <c r="N2542" s="12" t="s">
        <v>8111</v>
      </c>
      <c r="O2542" s="20">
        <v>10000</v>
      </c>
      <c r="P2542" s="20">
        <v>0</v>
      </c>
      <c r="Q2542" s="20">
        <v>0</v>
      </c>
      <c r="R2542" s="20">
        <v>0</v>
      </c>
      <c r="S2542" s="20">
        <v>1440</v>
      </c>
      <c r="T2542" s="21"/>
      <c r="U2542" s="22" t="str">
        <f>IFERROR(VLOOKUP(B2542,[1]Planilha1!$A$1:$B$34,2,FALSE),"Liberado")</f>
        <v>Liberado</v>
      </c>
      <c r="V2542" s="21"/>
      <c r="W2542" s="21"/>
      <c r="X2542" s="21"/>
      <c r="Y2542" s="21"/>
      <c r="Z2542" s="21"/>
      <c r="AA2542" s="21"/>
      <c r="AB2542" s="21"/>
      <c r="AC2542" s="21"/>
      <c r="AD2542" s="21"/>
      <c r="AE2542" s="21"/>
      <c r="AF2542" s="21"/>
      <c r="AG2542" s="21"/>
      <c r="AH2542" s="21"/>
      <c r="AI2542" s="21"/>
      <c r="AJ2542" s="21"/>
      <c r="AK2542" s="21"/>
      <c r="AL2542" s="21"/>
      <c r="AM2542" s="21"/>
      <c r="AN2542" s="21"/>
      <c r="AO2542" s="21"/>
      <c r="AP2542" s="21"/>
      <c r="AQ2542" s="21"/>
      <c r="AR2542" s="21"/>
      <c r="AS2542" s="21"/>
      <c r="AT2542" s="21"/>
      <c r="AU2542" s="21"/>
      <c r="AV2542" s="21"/>
      <c r="AW2542" s="21"/>
      <c r="AX2542" s="21"/>
      <c r="AY2542" s="21"/>
      <c r="AZ2542" s="21"/>
      <c r="BA2542" s="21"/>
    </row>
    <row r="2543" spans="1:53" s="31" customFormat="1" ht="20.100000000000001" customHeight="1" x14ac:dyDescent="0.2">
      <c r="A2543" s="12" t="s">
        <v>94</v>
      </c>
      <c r="B2543" s="18" t="s">
        <v>283</v>
      </c>
      <c r="C2543" s="12" t="s">
        <v>634</v>
      </c>
      <c r="D2543" s="12" t="s">
        <v>648</v>
      </c>
      <c r="E2543" s="19" t="s">
        <v>5</v>
      </c>
      <c r="F2543" s="19" t="s">
        <v>2244</v>
      </c>
      <c r="G2543" s="19" t="s">
        <v>3372</v>
      </c>
      <c r="H2543" s="12" t="s">
        <v>3373</v>
      </c>
      <c r="I2543" s="20">
        <v>15000</v>
      </c>
      <c r="J2543" s="12" t="s">
        <v>2247</v>
      </c>
      <c r="K2543" s="12" t="s">
        <v>3374</v>
      </c>
      <c r="L2543" s="12" t="s">
        <v>2249</v>
      </c>
      <c r="M2543" s="12"/>
      <c r="N2543" s="12" t="s">
        <v>3375</v>
      </c>
      <c r="O2543" s="20">
        <v>0</v>
      </c>
      <c r="P2543" s="20">
        <v>15000</v>
      </c>
      <c r="Q2543" s="20">
        <v>0</v>
      </c>
      <c r="R2543" s="20">
        <v>0</v>
      </c>
      <c r="S2543" s="20">
        <v>320</v>
      </c>
      <c r="T2543" s="21"/>
      <c r="U2543" s="22" t="str">
        <f>IFERROR(VLOOKUP(B2543,[1]Planilha1!$A$1:$B$34,2,FALSE),"Liberado")</f>
        <v>Liberado</v>
      </c>
      <c r="V2543" s="21"/>
      <c r="W2543" s="21"/>
      <c r="X2543" s="21"/>
      <c r="Y2543" s="21"/>
      <c r="Z2543" s="21"/>
      <c r="AA2543" s="21"/>
      <c r="AB2543" s="21"/>
      <c r="AC2543" s="21"/>
      <c r="AD2543" s="21"/>
      <c r="AE2543" s="21"/>
      <c r="AF2543" s="21"/>
      <c r="AG2543" s="21"/>
      <c r="AH2543" s="21"/>
      <c r="AI2543" s="21"/>
      <c r="AJ2543" s="21"/>
      <c r="AK2543" s="21"/>
      <c r="AL2543" s="21"/>
      <c r="AM2543" s="21"/>
      <c r="AN2543" s="21"/>
      <c r="AO2543" s="21"/>
      <c r="AP2543" s="21"/>
      <c r="AQ2543" s="21"/>
      <c r="AR2543" s="21"/>
      <c r="AS2543" s="21"/>
      <c r="AT2543" s="21"/>
      <c r="AU2543" s="21"/>
      <c r="AV2543" s="21"/>
      <c r="AW2543" s="21"/>
      <c r="AX2543" s="21"/>
      <c r="AY2543" s="21"/>
      <c r="AZ2543" s="21"/>
      <c r="BA2543" s="21"/>
    </row>
    <row r="2544" spans="1:53" s="31" customFormat="1" ht="20.100000000000001" customHeight="1" x14ac:dyDescent="0.2">
      <c r="A2544" s="12" t="s">
        <v>94</v>
      </c>
      <c r="B2544" s="18" t="s">
        <v>283</v>
      </c>
      <c r="C2544" s="12" t="s">
        <v>649</v>
      </c>
      <c r="D2544" s="12" t="s">
        <v>652</v>
      </c>
      <c r="E2544" s="19" t="s">
        <v>5</v>
      </c>
      <c r="F2544" s="19" t="s">
        <v>2244</v>
      </c>
      <c r="G2544" s="19" t="s">
        <v>3384</v>
      </c>
      <c r="H2544" s="12" t="s">
        <v>3380</v>
      </c>
      <c r="I2544" s="20">
        <v>7880</v>
      </c>
      <c r="J2544" s="12" t="s">
        <v>2247</v>
      </c>
      <c r="K2544" s="12" t="s">
        <v>3385</v>
      </c>
      <c r="L2544" s="12" t="s">
        <v>2249</v>
      </c>
      <c r="M2544" s="12"/>
      <c r="N2544" s="12" t="s">
        <v>3386</v>
      </c>
      <c r="O2544" s="20">
        <v>0</v>
      </c>
      <c r="P2544" s="20">
        <v>10000</v>
      </c>
      <c r="Q2544" s="20">
        <v>0</v>
      </c>
      <c r="R2544" s="20">
        <v>0</v>
      </c>
      <c r="S2544" s="20">
        <v>1120</v>
      </c>
      <c r="T2544" s="21"/>
      <c r="U2544" s="22" t="str">
        <f>IFERROR(VLOOKUP(B2544,[1]Planilha1!$A$1:$B$34,2,FALSE),"Liberado")</f>
        <v>Liberado</v>
      </c>
      <c r="V2544" s="21"/>
      <c r="W2544" s="21"/>
      <c r="X2544" s="21"/>
      <c r="Y2544" s="21"/>
      <c r="Z2544" s="21"/>
      <c r="AA2544" s="21"/>
      <c r="AB2544" s="21"/>
      <c r="AC2544" s="21"/>
      <c r="AD2544" s="21"/>
      <c r="AE2544" s="21"/>
      <c r="AF2544" s="21"/>
      <c r="AG2544" s="21"/>
      <c r="AH2544" s="21"/>
      <c r="AI2544" s="21"/>
      <c r="AJ2544" s="21"/>
      <c r="AK2544" s="21"/>
      <c r="AL2544" s="21"/>
      <c r="AM2544" s="21"/>
      <c r="AN2544" s="21"/>
      <c r="AO2544" s="21"/>
      <c r="AP2544" s="21"/>
      <c r="AQ2544" s="21"/>
      <c r="AR2544" s="21"/>
      <c r="AS2544" s="21"/>
      <c r="AT2544" s="21"/>
      <c r="AU2544" s="21"/>
      <c r="AV2544" s="21"/>
      <c r="AW2544" s="21"/>
      <c r="AX2544" s="21"/>
      <c r="AY2544" s="21"/>
      <c r="AZ2544" s="21"/>
      <c r="BA2544" s="21"/>
    </row>
    <row r="2545" spans="1:53" s="31" customFormat="1" ht="20.100000000000001" customHeight="1" x14ac:dyDescent="0.2">
      <c r="A2545" s="12" t="s">
        <v>94</v>
      </c>
      <c r="B2545" s="18" t="s">
        <v>283</v>
      </c>
      <c r="C2545" s="12" t="s">
        <v>696</v>
      </c>
      <c r="D2545" s="12" t="s">
        <v>1526</v>
      </c>
      <c r="E2545" s="19" t="s">
        <v>5</v>
      </c>
      <c r="F2545" s="19" t="s">
        <v>2244</v>
      </c>
      <c r="G2545" s="19" t="s">
        <v>5640</v>
      </c>
      <c r="H2545" s="12" t="s">
        <v>2778</v>
      </c>
      <c r="I2545" s="20">
        <v>31520</v>
      </c>
      <c r="J2545" s="12" t="s">
        <v>2264</v>
      </c>
      <c r="K2545" s="12" t="s">
        <v>5641</v>
      </c>
      <c r="L2545" s="12" t="s">
        <v>2334</v>
      </c>
      <c r="M2545" s="12"/>
      <c r="N2545" s="12" t="s">
        <v>5642</v>
      </c>
      <c r="O2545" s="23">
        <v>6000</v>
      </c>
      <c r="P2545" s="23">
        <v>0</v>
      </c>
      <c r="Q2545" s="23">
        <v>0</v>
      </c>
      <c r="R2545" s="24">
        <v>0</v>
      </c>
      <c r="S2545" s="25">
        <v>800</v>
      </c>
      <c r="T2545" s="21"/>
      <c r="U2545" s="22" t="str">
        <f>IFERROR(VLOOKUP(B2545,[1]Planilha1!$A$1:$B$34,2,FALSE),"Liberado")</f>
        <v>Liberado</v>
      </c>
      <c r="V2545" s="21"/>
      <c r="W2545" s="21"/>
      <c r="X2545" s="21"/>
      <c r="Y2545" s="21"/>
      <c r="Z2545" s="21"/>
      <c r="AA2545" s="21"/>
      <c r="AB2545" s="21"/>
      <c r="AC2545" s="21"/>
      <c r="AD2545" s="21"/>
      <c r="AE2545" s="21"/>
      <c r="AF2545" s="21"/>
      <c r="AG2545" s="21"/>
      <c r="AH2545" s="21"/>
      <c r="AI2545" s="21"/>
      <c r="AJ2545" s="21"/>
      <c r="AK2545" s="21"/>
      <c r="AL2545" s="21"/>
      <c r="AM2545" s="21"/>
      <c r="AN2545" s="21"/>
      <c r="AO2545" s="21"/>
      <c r="AP2545" s="21"/>
      <c r="AQ2545" s="21"/>
      <c r="AR2545" s="21"/>
      <c r="AS2545" s="21"/>
      <c r="AT2545" s="21"/>
      <c r="AU2545" s="21"/>
      <c r="AV2545" s="21"/>
      <c r="AW2545" s="21"/>
      <c r="AX2545" s="21"/>
      <c r="AY2545" s="21"/>
      <c r="AZ2545" s="21"/>
      <c r="BA2545" s="21"/>
    </row>
    <row r="2546" spans="1:53" s="31" customFormat="1" ht="20.100000000000001" customHeight="1" x14ac:dyDescent="0.2">
      <c r="A2546" s="12" t="s">
        <v>94</v>
      </c>
      <c r="B2546" s="18" t="s">
        <v>283</v>
      </c>
      <c r="C2546" s="12" t="s">
        <v>466</v>
      </c>
      <c r="D2546" s="12" t="s">
        <v>1560</v>
      </c>
      <c r="E2546" s="19" t="s">
        <v>5</v>
      </c>
      <c r="F2546" s="19" t="s">
        <v>2273</v>
      </c>
      <c r="G2546" s="19" t="s">
        <v>5726</v>
      </c>
      <c r="H2546" s="12" t="s">
        <v>2765</v>
      </c>
      <c r="I2546" s="20">
        <v>10000</v>
      </c>
      <c r="J2546" s="12" t="s">
        <v>2264</v>
      </c>
      <c r="K2546" s="12" t="s">
        <v>2277</v>
      </c>
      <c r="L2546" s="12" t="s">
        <v>2266</v>
      </c>
      <c r="M2546" s="12"/>
      <c r="N2546" s="12" t="s">
        <v>10353</v>
      </c>
      <c r="O2546" s="23">
        <v>0</v>
      </c>
      <c r="P2546" s="23">
        <v>8000</v>
      </c>
      <c r="Q2546" s="23">
        <v>0</v>
      </c>
      <c r="R2546" s="24">
        <v>0</v>
      </c>
      <c r="S2546" s="25">
        <v>288</v>
      </c>
      <c r="T2546" s="21"/>
      <c r="U2546" s="22" t="str">
        <f>IFERROR(VLOOKUP(B2546,[1]Planilha1!$A$1:$B$34,2,FALSE),"Liberado")</f>
        <v>Liberado</v>
      </c>
      <c r="V2546" s="21"/>
      <c r="W2546" s="21"/>
      <c r="X2546" s="21"/>
      <c r="Y2546" s="21"/>
      <c r="Z2546" s="21"/>
      <c r="AA2546" s="21"/>
      <c r="AB2546" s="21"/>
      <c r="AC2546" s="21"/>
      <c r="AD2546" s="21"/>
      <c r="AE2546" s="21"/>
      <c r="AF2546" s="21"/>
      <c r="AG2546" s="21"/>
      <c r="AH2546" s="21"/>
      <c r="AI2546" s="21"/>
      <c r="AJ2546" s="21"/>
      <c r="AK2546" s="21"/>
      <c r="AL2546" s="21"/>
      <c r="AM2546" s="21"/>
      <c r="AN2546" s="21"/>
      <c r="AO2546" s="21"/>
      <c r="AP2546" s="21"/>
      <c r="AQ2546" s="21"/>
      <c r="AR2546" s="21"/>
      <c r="AS2546" s="21"/>
      <c r="AT2546" s="21"/>
      <c r="AU2546" s="21"/>
      <c r="AV2546" s="21"/>
      <c r="AW2546" s="21"/>
      <c r="AX2546" s="21"/>
      <c r="AY2546" s="21"/>
      <c r="AZ2546" s="21"/>
      <c r="BA2546" s="21"/>
    </row>
    <row r="2547" spans="1:53" s="31" customFormat="1" ht="20.100000000000001" customHeight="1" x14ac:dyDescent="0.2">
      <c r="A2547" s="12" t="s">
        <v>94</v>
      </c>
      <c r="B2547" s="18" t="s">
        <v>283</v>
      </c>
      <c r="C2547" s="12" t="s">
        <v>649</v>
      </c>
      <c r="D2547" s="12" t="s">
        <v>1559</v>
      </c>
      <c r="E2547" s="19" t="s">
        <v>5</v>
      </c>
      <c r="F2547" s="19" t="s">
        <v>2273</v>
      </c>
      <c r="G2547" s="19" t="s">
        <v>5723</v>
      </c>
      <c r="H2547" s="12" t="s">
        <v>3586</v>
      </c>
      <c r="I2547" s="20">
        <v>31520</v>
      </c>
      <c r="J2547" s="12" t="s">
        <v>2247</v>
      </c>
      <c r="K2547" s="12" t="s">
        <v>5724</v>
      </c>
      <c r="L2547" s="12" t="s">
        <v>4044</v>
      </c>
      <c r="M2547" s="12"/>
      <c r="N2547" s="12" t="s">
        <v>5725</v>
      </c>
      <c r="O2547" s="23">
        <v>0</v>
      </c>
      <c r="P2547" s="23">
        <v>10000</v>
      </c>
      <c r="Q2547" s="23">
        <v>0</v>
      </c>
      <c r="R2547" s="24">
        <v>0</v>
      </c>
      <c r="S2547" s="25">
        <v>960</v>
      </c>
      <c r="T2547" s="21"/>
      <c r="U2547" s="22" t="str">
        <f>IFERROR(VLOOKUP(B2547,[1]Planilha1!$A$1:$B$34,2,FALSE),"Liberado")</f>
        <v>Liberado</v>
      </c>
      <c r="V2547" s="21"/>
      <c r="W2547" s="21"/>
      <c r="X2547" s="21"/>
      <c r="Y2547" s="21"/>
      <c r="Z2547" s="21"/>
      <c r="AA2547" s="21"/>
      <c r="AB2547" s="21"/>
      <c r="AC2547" s="21"/>
      <c r="AD2547" s="21"/>
      <c r="AE2547" s="21"/>
      <c r="AF2547" s="21"/>
      <c r="AG2547" s="21"/>
      <c r="AH2547" s="21"/>
      <c r="AI2547" s="21"/>
      <c r="AJ2547" s="21"/>
      <c r="AK2547" s="21"/>
      <c r="AL2547" s="21"/>
      <c r="AM2547" s="21"/>
      <c r="AN2547" s="21"/>
      <c r="AO2547" s="21"/>
      <c r="AP2547" s="21"/>
      <c r="AQ2547" s="21"/>
      <c r="AR2547" s="21"/>
      <c r="AS2547" s="21"/>
      <c r="AT2547" s="21"/>
      <c r="AU2547" s="21"/>
      <c r="AV2547" s="21"/>
      <c r="AW2547" s="21"/>
      <c r="AX2547" s="21"/>
      <c r="AY2547" s="21"/>
      <c r="AZ2547" s="21"/>
      <c r="BA2547" s="21"/>
    </row>
    <row r="2548" spans="1:53" s="31" customFormat="1" ht="20.100000000000001" customHeight="1" x14ac:dyDescent="0.2">
      <c r="A2548" s="12" t="s">
        <v>94</v>
      </c>
      <c r="B2548" s="18" t="s">
        <v>283</v>
      </c>
      <c r="C2548" s="12" t="s">
        <v>323</v>
      </c>
      <c r="D2548" s="12" t="s">
        <v>7836</v>
      </c>
      <c r="E2548" s="19" t="s">
        <v>5</v>
      </c>
      <c r="F2548" s="19" t="s">
        <v>2273</v>
      </c>
      <c r="G2548" s="19" t="s">
        <v>10354</v>
      </c>
      <c r="H2548" s="12" t="s">
        <v>2445</v>
      </c>
      <c r="I2548" s="20">
        <v>18740</v>
      </c>
      <c r="J2548" s="12" t="s">
        <v>2264</v>
      </c>
      <c r="K2548" s="12" t="s">
        <v>10355</v>
      </c>
      <c r="L2548" s="12" t="s">
        <v>7875</v>
      </c>
      <c r="M2548" s="12"/>
      <c r="N2548" s="12" t="s">
        <v>2768</v>
      </c>
      <c r="O2548" s="23">
        <v>0</v>
      </c>
      <c r="P2548" s="23">
        <v>10000</v>
      </c>
      <c r="Q2548" s="23">
        <v>0</v>
      </c>
      <c r="R2548" s="24">
        <v>0</v>
      </c>
      <c r="S2548" s="25">
        <v>192</v>
      </c>
      <c r="T2548" s="21"/>
      <c r="U2548" s="22" t="str">
        <f>IFERROR(VLOOKUP(B2548,[1]Planilha1!$A$1:$B$34,2,FALSE),"Liberado")</f>
        <v>Liberado</v>
      </c>
      <c r="V2548" s="21"/>
      <c r="W2548" s="21"/>
      <c r="X2548" s="21"/>
      <c r="Y2548" s="21"/>
      <c r="Z2548" s="21"/>
      <c r="AA2548" s="21"/>
      <c r="AB2548" s="21"/>
      <c r="AC2548" s="21"/>
      <c r="AD2548" s="21"/>
      <c r="AE2548" s="21"/>
      <c r="AF2548" s="21"/>
      <c r="AG2548" s="21"/>
      <c r="AH2548" s="21"/>
      <c r="AI2548" s="21"/>
      <c r="AJ2548" s="21"/>
      <c r="AK2548" s="21"/>
      <c r="AL2548" s="21"/>
      <c r="AM2548" s="21"/>
      <c r="AN2548" s="21"/>
      <c r="AO2548" s="21"/>
      <c r="AP2548" s="21"/>
      <c r="AQ2548" s="21"/>
      <c r="AR2548" s="21"/>
      <c r="AS2548" s="21"/>
      <c r="AT2548" s="21"/>
      <c r="AU2548" s="21"/>
      <c r="AV2548" s="21"/>
      <c r="AW2548" s="21"/>
      <c r="AX2548" s="21"/>
      <c r="AY2548" s="21"/>
      <c r="AZ2548" s="21"/>
      <c r="BA2548" s="21"/>
    </row>
    <row r="2549" spans="1:53" s="31" customFormat="1" ht="20.100000000000001" customHeight="1" x14ac:dyDescent="0.2">
      <c r="A2549" s="27" t="s">
        <v>139</v>
      </c>
      <c r="B2549" s="28" t="s">
        <v>283</v>
      </c>
      <c r="C2549" s="27" t="s">
        <v>466</v>
      </c>
      <c r="D2549" s="27" t="s">
        <v>1933</v>
      </c>
      <c r="E2549" s="27" t="s">
        <v>11130</v>
      </c>
      <c r="F2549" s="27" t="s">
        <v>5349</v>
      </c>
      <c r="G2549" s="27" t="s">
        <v>6687</v>
      </c>
      <c r="H2549" s="27" t="s">
        <v>6688</v>
      </c>
      <c r="I2549" s="29">
        <v>0</v>
      </c>
      <c r="J2549" s="27" t="s">
        <v>6520</v>
      </c>
      <c r="K2549" s="27" t="s">
        <v>11357</v>
      </c>
      <c r="L2549" s="27" t="s">
        <v>2930</v>
      </c>
      <c r="M2549" s="30" t="s">
        <v>6531</v>
      </c>
      <c r="N2549" s="27" t="s">
        <v>6689</v>
      </c>
      <c r="O2549" s="23">
        <v>0</v>
      </c>
      <c r="P2549" s="23">
        <v>0</v>
      </c>
      <c r="Q2549" s="23">
        <v>0</v>
      </c>
      <c r="R2549" s="24">
        <v>0</v>
      </c>
      <c r="S2549" s="25">
        <v>0</v>
      </c>
      <c r="T2549" s="32"/>
      <c r="U2549" s="22" t="str">
        <f>IFERROR(VLOOKUP(B2549,[1]Planilha1!$A$1:$B$34,2,FALSE),"Liberado")</f>
        <v>Liberado</v>
      </c>
    </row>
    <row r="2550" spans="1:53" s="31" customFormat="1" ht="20.100000000000001" customHeight="1" x14ac:dyDescent="0.2">
      <c r="A2550" s="27" t="s">
        <v>139</v>
      </c>
      <c r="B2550" s="28" t="s">
        <v>283</v>
      </c>
      <c r="C2550" s="27" t="s">
        <v>534</v>
      </c>
      <c r="D2550" s="27" t="s">
        <v>1933</v>
      </c>
      <c r="E2550" s="27" t="s">
        <v>11130</v>
      </c>
      <c r="F2550" s="27" t="s">
        <v>5349</v>
      </c>
      <c r="G2550" s="27" t="s">
        <v>6690</v>
      </c>
      <c r="H2550" s="27" t="s">
        <v>6688</v>
      </c>
      <c r="I2550" s="29">
        <v>0</v>
      </c>
      <c r="J2550" s="27" t="s">
        <v>6520</v>
      </c>
      <c r="K2550" s="27" t="s">
        <v>11357</v>
      </c>
      <c r="L2550" s="27" t="s">
        <v>2930</v>
      </c>
      <c r="M2550" s="30" t="s">
        <v>6531</v>
      </c>
      <c r="N2550" s="27" t="s">
        <v>6689</v>
      </c>
      <c r="O2550" s="23">
        <v>0</v>
      </c>
      <c r="P2550" s="23">
        <v>0</v>
      </c>
      <c r="Q2550" s="23">
        <v>0</v>
      </c>
      <c r="R2550" s="24">
        <v>0</v>
      </c>
      <c r="S2550" s="25">
        <v>0</v>
      </c>
      <c r="T2550" s="32"/>
      <c r="U2550" s="22" t="str">
        <f>IFERROR(VLOOKUP(B2550,[1]Planilha1!$A$1:$B$34,2,FALSE),"Liberado")</f>
        <v>Liberado</v>
      </c>
    </row>
    <row r="2551" spans="1:53" s="31" customFormat="1" ht="20.100000000000001" customHeight="1" x14ac:dyDescent="0.2">
      <c r="A2551" s="27" t="s">
        <v>139</v>
      </c>
      <c r="B2551" s="28" t="s">
        <v>283</v>
      </c>
      <c r="C2551" s="27" t="s">
        <v>519</v>
      </c>
      <c r="D2551" s="27" t="s">
        <v>1933</v>
      </c>
      <c r="E2551" s="27" t="s">
        <v>11130</v>
      </c>
      <c r="F2551" s="27" t="s">
        <v>5349</v>
      </c>
      <c r="G2551" s="27" t="s">
        <v>6691</v>
      </c>
      <c r="H2551" s="27" t="s">
        <v>6688</v>
      </c>
      <c r="I2551" s="29">
        <v>0</v>
      </c>
      <c r="J2551" s="27" t="s">
        <v>6520</v>
      </c>
      <c r="K2551" s="27" t="s">
        <v>11357</v>
      </c>
      <c r="L2551" s="27" t="s">
        <v>2930</v>
      </c>
      <c r="M2551" s="30" t="s">
        <v>6531</v>
      </c>
      <c r="N2551" s="27" t="s">
        <v>6689</v>
      </c>
      <c r="O2551" s="23">
        <v>0</v>
      </c>
      <c r="P2551" s="23">
        <v>0</v>
      </c>
      <c r="Q2551" s="23">
        <v>0</v>
      </c>
      <c r="R2551" s="24">
        <v>0</v>
      </c>
      <c r="S2551" s="25">
        <v>0</v>
      </c>
      <c r="T2551" s="32"/>
      <c r="U2551" s="22" t="str">
        <f>IFERROR(VLOOKUP(B2551,[1]Planilha1!$A$1:$B$34,2,FALSE),"Liberado")</f>
        <v>Liberado</v>
      </c>
    </row>
    <row r="2552" spans="1:53" s="31" customFormat="1" ht="20.100000000000001" customHeight="1" x14ac:dyDescent="0.2">
      <c r="A2552" s="27" t="s">
        <v>139</v>
      </c>
      <c r="B2552" s="28" t="s">
        <v>283</v>
      </c>
      <c r="C2552" s="27" t="s">
        <v>320</v>
      </c>
      <c r="D2552" s="27" t="s">
        <v>1933</v>
      </c>
      <c r="E2552" s="27" t="s">
        <v>11130</v>
      </c>
      <c r="F2552" s="27" t="s">
        <v>5349</v>
      </c>
      <c r="G2552" s="27" t="s">
        <v>6692</v>
      </c>
      <c r="H2552" s="27" t="s">
        <v>6688</v>
      </c>
      <c r="I2552" s="29">
        <v>0</v>
      </c>
      <c r="J2552" s="27" t="s">
        <v>6520</v>
      </c>
      <c r="K2552" s="27" t="s">
        <v>11357</v>
      </c>
      <c r="L2552" s="27" t="s">
        <v>2930</v>
      </c>
      <c r="M2552" s="30" t="s">
        <v>6531</v>
      </c>
      <c r="N2552" s="27" t="s">
        <v>6689</v>
      </c>
      <c r="O2552" s="23">
        <v>0</v>
      </c>
      <c r="P2552" s="23">
        <v>0</v>
      </c>
      <c r="Q2552" s="23">
        <v>0</v>
      </c>
      <c r="R2552" s="24">
        <v>0</v>
      </c>
      <c r="S2552" s="25">
        <v>0</v>
      </c>
      <c r="T2552" s="32"/>
      <c r="U2552" s="22" t="str">
        <f>IFERROR(VLOOKUP(B2552,[1]Planilha1!$A$1:$B$34,2,FALSE),"Liberado")</f>
        <v>Liberado</v>
      </c>
    </row>
    <row r="2553" spans="1:53" s="31" customFormat="1" ht="20.100000000000001" customHeight="1" x14ac:dyDescent="0.2">
      <c r="A2553" s="27" t="s">
        <v>139</v>
      </c>
      <c r="B2553" s="28" t="s">
        <v>283</v>
      </c>
      <c r="C2553" s="27" t="s">
        <v>466</v>
      </c>
      <c r="D2553" s="27" t="s">
        <v>1933</v>
      </c>
      <c r="E2553" s="27" t="s">
        <v>11130</v>
      </c>
      <c r="F2553" s="27" t="s">
        <v>5349</v>
      </c>
      <c r="G2553" s="27" t="s">
        <v>6693</v>
      </c>
      <c r="H2553" s="27" t="s">
        <v>6688</v>
      </c>
      <c r="I2553" s="29">
        <v>0</v>
      </c>
      <c r="J2553" s="27" t="s">
        <v>6520</v>
      </c>
      <c r="K2553" s="27" t="s">
        <v>11357</v>
      </c>
      <c r="L2553" s="27" t="s">
        <v>2930</v>
      </c>
      <c r="M2553" s="30" t="s">
        <v>6531</v>
      </c>
      <c r="N2553" s="27" t="s">
        <v>6689</v>
      </c>
      <c r="O2553" s="23">
        <v>0</v>
      </c>
      <c r="P2553" s="23">
        <v>0</v>
      </c>
      <c r="Q2553" s="23">
        <v>0</v>
      </c>
      <c r="R2553" s="24">
        <v>0</v>
      </c>
      <c r="S2553" s="25">
        <v>0</v>
      </c>
      <c r="T2553" s="32"/>
      <c r="U2553" s="22" t="str">
        <f>IFERROR(VLOOKUP(B2553,[1]Planilha1!$A$1:$B$34,2,FALSE),"Liberado")</f>
        <v>Liberado</v>
      </c>
    </row>
    <row r="2554" spans="1:53" s="31" customFormat="1" ht="20.100000000000001" customHeight="1" x14ac:dyDescent="0.2">
      <c r="A2554" s="27" t="s">
        <v>139</v>
      </c>
      <c r="B2554" s="28" t="s">
        <v>283</v>
      </c>
      <c r="C2554" s="27" t="s">
        <v>397</v>
      </c>
      <c r="D2554" s="27" t="s">
        <v>1933</v>
      </c>
      <c r="E2554" s="27" t="s">
        <v>11130</v>
      </c>
      <c r="F2554" s="27" t="s">
        <v>5349</v>
      </c>
      <c r="G2554" s="27" t="s">
        <v>6694</v>
      </c>
      <c r="H2554" s="27" t="s">
        <v>6688</v>
      </c>
      <c r="I2554" s="29">
        <v>0</v>
      </c>
      <c r="J2554" s="27" t="s">
        <v>6520</v>
      </c>
      <c r="K2554" s="27" t="s">
        <v>11357</v>
      </c>
      <c r="L2554" s="27" t="s">
        <v>2930</v>
      </c>
      <c r="M2554" s="30" t="s">
        <v>6531</v>
      </c>
      <c r="N2554" s="27" t="s">
        <v>6689</v>
      </c>
      <c r="O2554" s="23">
        <v>0</v>
      </c>
      <c r="P2554" s="23">
        <v>0</v>
      </c>
      <c r="Q2554" s="23">
        <v>0</v>
      </c>
      <c r="R2554" s="24">
        <v>0</v>
      </c>
      <c r="S2554" s="25">
        <v>0</v>
      </c>
      <c r="T2554" s="32"/>
      <c r="U2554" s="22" t="str">
        <f>IFERROR(VLOOKUP(B2554,[1]Planilha1!$A$1:$B$34,2,FALSE),"Liberado")</f>
        <v>Liberado</v>
      </c>
    </row>
    <row r="2555" spans="1:53" s="31" customFormat="1" ht="20.100000000000001" customHeight="1" x14ac:dyDescent="0.2">
      <c r="A2555" s="27" t="s">
        <v>139</v>
      </c>
      <c r="B2555" s="28" t="s">
        <v>283</v>
      </c>
      <c r="C2555" s="27" t="s">
        <v>556</v>
      </c>
      <c r="D2555" s="27" t="s">
        <v>1933</v>
      </c>
      <c r="E2555" s="27" t="s">
        <v>11130</v>
      </c>
      <c r="F2555" s="27" t="s">
        <v>5349</v>
      </c>
      <c r="G2555" s="27" t="s">
        <v>6695</v>
      </c>
      <c r="H2555" s="27" t="s">
        <v>6688</v>
      </c>
      <c r="I2555" s="29">
        <v>0</v>
      </c>
      <c r="J2555" s="27" t="s">
        <v>6520</v>
      </c>
      <c r="K2555" s="27" t="s">
        <v>11357</v>
      </c>
      <c r="L2555" s="27" t="s">
        <v>2930</v>
      </c>
      <c r="M2555" s="30" t="s">
        <v>6531</v>
      </c>
      <c r="N2555" s="27" t="s">
        <v>6689</v>
      </c>
      <c r="O2555" s="23">
        <v>0</v>
      </c>
      <c r="P2555" s="23">
        <v>0</v>
      </c>
      <c r="Q2555" s="23">
        <v>0</v>
      </c>
      <c r="R2555" s="24">
        <v>0</v>
      </c>
      <c r="S2555" s="25">
        <v>0</v>
      </c>
      <c r="T2555" s="32"/>
      <c r="U2555" s="22" t="str">
        <f>IFERROR(VLOOKUP(B2555,[1]Planilha1!$A$1:$B$34,2,FALSE),"Liberado")</f>
        <v>Liberado</v>
      </c>
    </row>
    <row r="2556" spans="1:53" s="31" customFormat="1" ht="20.100000000000001" customHeight="1" x14ac:dyDescent="0.2">
      <c r="A2556" s="27" t="s">
        <v>139</v>
      </c>
      <c r="B2556" s="28" t="s">
        <v>283</v>
      </c>
      <c r="C2556" s="27" t="s">
        <v>427</v>
      </c>
      <c r="D2556" s="27" t="s">
        <v>1933</v>
      </c>
      <c r="E2556" s="27" t="s">
        <v>11130</v>
      </c>
      <c r="F2556" s="27" t="s">
        <v>5349</v>
      </c>
      <c r="G2556" s="27" t="s">
        <v>6748</v>
      </c>
      <c r="H2556" s="27" t="s">
        <v>6688</v>
      </c>
      <c r="I2556" s="29">
        <v>0</v>
      </c>
      <c r="J2556" s="27" t="s">
        <v>6520</v>
      </c>
      <c r="K2556" s="27" t="s">
        <v>11099</v>
      </c>
      <c r="L2556" s="27" t="s">
        <v>2930</v>
      </c>
      <c r="M2556" s="30" t="s">
        <v>6531</v>
      </c>
      <c r="N2556" s="27" t="s">
        <v>6689</v>
      </c>
      <c r="O2556" s="23">
        <v>0</v>
      </c>
      <c r="P2556" s="23">
        <v>0</v>
      </c>
      <c r="Q2556" s="23">
        <v>0</v>
      </c>
      <c r="R2556" s="24">
        <v>0</v>
      </c>
      <c r="S2556" s="25">
        <v>0</v>
      </c>
      <c r="T2556" s="32"/>
      <c r="U2556" s="22" t="str">
        <f>IFERROR(VLOOKUP(B2556,[1]Planilha1!$A$1:$B$34,2,FALSE),"Liberado")</f>
        <v>Liberado</v>
      </c>
    </row>
    <row r="2557" spans="1:53" s="31" customFormat="1" ht="20.100000000000001" customHeight="1" x14ac:dyDescent="0.2">
      <c r="A2557" s="27" t="s">
        <v>139</v>
      </c>
      <c r="B2557" s="28" t="s">
        <v>283</v>
      </c>
      <c r="C2557" s="27" t="s">
        <v>696</v>
      </c>
      <c r="D2557" s="27" t="s">
        <v>1933</v>
      </c>
      <c r="E2557" s="27" t="s">
        <v>11130</v>
      </c>
      <c r="F2557" s="27" t="s">
        <v>5349</v>
      </c>
      <c r="G2557" s="27" t="s">
        <v>6837</v>
      </c>
      <c r="H2557" s="27" t="s">
        <v>6688</v>
      </c>
      <c r="I2557" s="29">
        <v>0</v>
      </c>
      <c r="J2557" s="27" t="s">
        <v>6520</v>
      </c>
      <c r="K2557" s="27" t="s">
        <v>11655</v>
      </c>
      <c r="L2557" s="27" t="s">
        <v>2930</v>
      </c>
      <c r="M2557" s="30" t="s">
        <v>6531</v>
      </c>
      <c r="N2557" s="27" t="s">
        <v>6689</v>
      </c>
      <c r="O2557" s="23">
        <v>0</v>
      </c>
      <c r="P2557" s="23">
        <v>0</v>
      </c>
      <c r="Q2557" s="23">
        <v>0</v>
      </c>
      <c r="R2557" s="24">
        <v>0</v>
      </c>
      <c r="S2557" s="25">
        <v>0</v>
      </c>
      <c r="T2557" s="32"/>
      <c r="U2557" s="22" t="str">
        <f>IFERROR(VLOOKUP(B2557,[1]Planilha1!$A$1:$B$34,2,FALSE),"Liberado")</f>
        <v>Liberado</v>
      </c>
    </row>
    <row r="2558" spans="1:53" s="31" customFormat="1" ht="20.100000000000001" customHeight="1" x14ac:dyDescent="0.2">
      <c r="A2558" s="27" t="s">
        <v>139</v>
      </c>
      <c r="B2558" s="28" t="s">
        <v>283</v>
      </c>
      <c r="C2558" s="27" t="s">
        <v>466</v>
      </c>
      <c r="D2558" s="27" t="s">
        <v>1933</v>
      </c>
      <c r="E2558" s="27" t="s">
        <v>11130</v>
      </c>
      <c r="F2558" s="27" t="s">
        <v>5349</v>
      </c>
      <c r="G2558" s="27" t="s">
        <v>6838</v>
      </c>
      <c r="H2558" s="27" t="s">
        <v>6688</v>
      </c>
      <c r="I2558" s="29">
        <v>0</v>
      </c>
      <c r="J2558" s="27" t="s">
        <v>6520</v>
      </c>
      <c r="K2558" s="27" t="s">
        <v>11656</v>
      </c>
      <c r="L2558" s="27" t="s">
        <v>2930</v>
      </c>
      <c r="M2558" s="30" t="s">
        <v>6531</v>
      </c>
      <c r="N2558" s="27" t="s">
        <v>6689</v>
      </c>
      <c r="O2558" s="23">
        <v>0</v>
      </c>
      <c r="P2558" s="23">
        <v>0</v>
      </c>
      <c r="Q2558" s="23">
        <v>0</v>
      </c>
      <c r="R2558" s="24">
        <v>0</v>
      </c>
      <c r="S2558" s="25">
        <v>0</v>
      </c>
      <c r="T2558" s="32"/>
      <c r="U2558" s="22" t="str">
        <f>IFERROR(VLOOKUP(B2558,[1]Planilha1!$A$1:$B$34,2,FALSE),"Liberado")</f>
        <v>Liberado</v>
      </c>
    </row>
    <row r="2559" spans="1:53" s="31" customFormat="1" ht="20.100000000000001" customHeight="1" x14ac:dyDescent="0.2">
      <c r="A2559" s="27" t="s">
        <v>139</v>
      </c>
      <c r="B2559" s="28" t="s">
        <v>283</v>
      </c>
      <c r="C2559" s="27" t="s">
        <v>466</v>
      </c>
      <c r="D2559" s="27" t="s">
        <v>1933</v>
      </c>
      <c r="E2559" s="27" t="s">
        <v>11130</v>
      </c>
      <c r="F2559" s="27" t="s">
        <v>5349</v>
      </c>
      <c r="G2559" s="27" t="s">
        <v>6839</v>
      </c>
      <c r="H2559" s="27" t="s">
        <v>6688</v>
      </c>
      <c r="I2559" s="29">
        <v>0</v>
      </c>
      <c r="J2559" s="27" t="s">
        <v>6520</v>
      </c>
      <c r="K2559" s="27" t="s">
        <v>11357</v>
      </c>
      <c r="L2559" s="27" t="s">
        <v>2930</v>
      </c>
      <c r="M2559" s="30" t="s">
        <v>6531</v>
      </c>
      <c r="N2559" s="27" t="s">
        <v>6689</v>
      </c>
      <c r="O2559" s="23">
        <v>0</v>
      </c>
      <c r="P2559" s="23">
        <v>0</v>
      </c>
      <c r="Q2559" s="23">
        <v>0</v>
      </c>
      <c r="R2559" s="24">
        <v>0</v>
      </c>
      <c r="S2559" s="25">
        <v>0</v>
      </c>
      <c r="T2559" s="32"/>
      <c r="U2559" s="22" t="str">
        <f>IFERROR(VLOOKUP(B2559,[1]Planilha1!$A$1:$B$34,2,FALSE),"Liberado")</f>
        <v>Liberado</v>
      </c>
    </row>
    <row r="2560" spans="1:53" s="31" customFormat="1" ht="20.100000000000001" customHeight="1" x14ac:dyDescent="0.25">
      <c r="A2560" s="27" t="s">
        <v>59</v>
      </c>
      <c r="B2560" s="28" t="s">
        <v>243</v>
      </c>
      <c r="C2560" s="27" t="s">
        <v>325</v>
      </c>
      <c r="D2560" s="27" t="s">
        <v>326</v>
      </c>
      <c r="E2560" s="27" t="s">
        <v>5</v>
      </c>
      <c r="F2560" s="27" t="s">
        <v>2255</v>
      </c>
      <c r="G2560" s="27" t="s">
        <v>2268</v>
      </c>
      <c r="H2560" s="27" t="s">
        <v>2269</v>
      </c>
      <c r="I2560" s="29">
        <v>45566.06</v>
      </c>
      <c r="J2560" s="27" t="s">
        <v>2270</v>
      </c>
      <c r="K2560" s="27" t="s">
        <v>2271</v>
      </c>
      <c r="L2560" s="27" t="s">
        <v>7866</v>
      </c>
      <c r="M2560" s="30" t="s">
        <v>12102</v>
      </c>
      <c r="N2560" s="27" t="s">
        <v>2272</v>
      </c>
      <c r="O2560" s="23" t="s">
        <v>12103</v>
      </c>
      <c r="P2560" s="23" t="s">
        <v>12104</v>
      </c>
      <c r="Q2560" s="23" t="s">
        <v>12103</v>
      </c>
      <c r="R2560" s="24">
        <v>0</v>
      </c>
      <c r="S2560" s="25" t="s">
        <v>12105</v>
      </c>
      <c r="T2560" s="46"/>
      <c r="U2560" s="46"/>
      <c r="V2560" s="46"/>
      <c r="W2560" s="46"/>
      <c r="X2560" s="46"/>
      <c r="Y2560" s="46"/>
      <c r="Z2560" s="46"/>
      <c r="AA2560" s="46"/>
      <c r="AB2560" s="46"/>
      <c r="AC2560" s="46"/>
      <c r="AD2560" s="46"/>
      <c r="AE2560" s="46"/>
      <c r="AF2560" s="46"/>
      <c r="AG2560" s="46"/>
      <c r="AH2560" s="46"/>
      <c r="AI2560" s="46"/>
      <c r="AJ2560" s="46"/>
      <c r="AK2560" s="46"/>
      <c r="AL2560" s="46"/>
      <c r="AM2560" s="46"/>
      <c r="AN2560" s="46"/>
      <c r="AO2560" s="46"/>
      <c r="AP2560" s="46"/>
      <c r="AQ2560" s="46"/>
      <c r="AR2560" s="46"/>
      <c r="AS2560" s="46"/>
      <c r="AT2560" s="46"/>
      <c r="AU2560" s="46"/>
      <c r="AV2560" s="46"/>
      <c r="AW2560" s="46"/>
      <c r="AX2560" s="46"/>
      <c r="AY2560" s="46"/>
      <c r="AZ2560" s="46"/>
      <c r="BA2560" s="46"/>
    </row>
    <row r="2561" spans="1:53" s="31" customFormat="1" ht="20.100000000000001" customHeight="1" x14ac:dyDescent="0.25">
      <c r="A2561" s="27" t="s">
        <v>59</v>
      </c>
      <c r="B2561" s="28" t="s">
        <v>243</v>
      </c>
      <c r="C2561" s="27">
        <v>12</v>
      </c>
      <c r="D2561" s="27" t="s">
        <v>1561</v>
      </c>
      <c r="E2561" s="27" t="s">
        <v>5</v>
      </c>
      <c r="F2561" s="27" t="s">
        <v>2273</v>
      </c>
      <c r="G2561" s="27" t="s">
        <v>5727</v>
      </c>
      <c r="H2561" s="27" t="s">
        <v>5728</v>
      </c>
      <c r="I2561" s="29">
        <v>15000</v>
      </c>
      <c r="J2561" s="27" t="s">
        <v>2264</v>
      </c>
      <c r="K2561" s="27" t="s">
        <v>5729</v>
      </c>
      <c r="L2561" s="27" t="s">
        <v>2334</v>
      </c>
      <c r="M2561" s="30" t="s">
        <v>7877</v>
      </c>
      <c r="N2561" s="27" t="s">
        <v>2342</v>
      </c>
      <c r="O2561" s="23" t="s">
        <v>12106</v>
      </c>
      <c r="P2561" s="23" t="s">
        <v>12103</v>
      </c>
      <c r="Q2561" s="23" t="s">
        <v>12103</v>
      </c>
      <c r="R2561" s="24" t="s">
        <v>12103</v>
      </c>
      <c r="S2561" s="25" t="s">
        <v>12107</v>
      </c>
      <c r="T2561" s="46"/>
      <c r="U2561" s="46"/>
      <c r="V2561" s="46"/>
      <c r="W2561" s="46"/>
      <c r="X2561" s="46"/>
      <c r="Y2561" s="46"/>
      <c r="Z2561" s="46"/>
      <c r="AA2561" s="46"/>
      <c r="AB2561" s="46"/>
      <c r="AC2561" s="46"/>
      <c r="AD2561" s="46"/>
      <c r="AE2561" s="46"/>
      <c r="AF2561" s="46"/>
      <c r="AG2561" s="46"/>
      <c r="AH2561" s="46"/>
      <c r="AI2561" s="46"/>
      <c r="AJ2561" s="46"/>
      <c r="AK2561" s="46"/>
      <c r="AL2561" s="46"/>
      <c r="AM2561" s="46"/>
      <c r="AN2561" s="46"/>
      <c r="AO2561" s="46"/>
      <c r="AP2561" s="46"/>
      <c r="AQ2561" s="46"/>
      <c r="AR2561" s="46"/>
      <c r="AS2561" s="46"/>
      <c r="AT2561" s="46"/>
      <c r="AU2561" s="46"/>
      <c r="AV2561" s="46"/>
      <c r="AW2561" s="46"/>
      <c r="AX2561" s="46"/>
      <c r="AY2561" s="46"/>
      <c r="AZ2561" s="46"/>
      <c r="BA2561" s="46"/>
    </row>
    <row r="2562" spans="1:53" s="31" customFormat="1" ht="20.100000000000001" customHeight="1" x14ac:dyDescent="0.25">
      <c r="A2562" s="27" t="s">
        <v>59</v>
      </c>
      <c r="B2562" s="28" t="s">
        <v>243</v>
      </c>
      <c r="C2562" s="27" t="s">
        <v>337</v>
      </c>
      <c r="D2562" s="27" t="s">
        <v>1562</v>
      </c>
      <c r="E2562" s="27" t="s">
        <v>5</v>
      </c>
      <c r="F2562" s="27" t="s">
        <v>3200</v>
      </c>
      <c r="G2562" s="27" t="s">
        <v>7878</v>
      </c>
      <c r="H2562" s="27" t="s">
        <v>5728</v>
      </c>
      <c r="I2562" s="29">
        <v>12021.8</v>
      </c>
      <c r="J2562" s="27" t="s">
        <v>2264</v>
      </c>
      <c r="K2562" s="27" t="s">
        <v>7879</v>
      </c>
      <c r="L2562" s="27" t="s">
        <v>2288</v>
      </c>
      <c r="M2562" s="30" t="s">
        <v>7877</v>
      </c>
      <c r="N2562" s="27" t="s">
        <v>2321</v>
      </c>
      <c r="O2562" s="23" t="s">
        <v>12103</v>
      </c>
      <c r="P2562" s="23" t="s">
        <v>12108</v>
      </c>
      <c r="Q2562" s="23" t="s">
        <v>12103</v>
      </c>
      <c r="R2562" s="24" t="s">
        <v>12103</v>
      </c>
      <c r="S2562" s="25" t="s">
        <v>12109</v>
      </c>
      <c r="T2562" s="46"/>
      <c r="U2562" s="46"/>
      <c r="V2562" s="46"/>
      <c r="W2562" s="46"/>
      <c r="X2562" s="46"/>
      <c r="Y2562" s="46"/>
      <c r="Z2562" s="46"/>
      <c r="AA2562" s="46"/>
      <c r="AB2562" s="46"/>
      <c r="AC2562" s="46"/>
      <c r="AD2562" s="46"/>
      <c r="AE2562" s="46"/>
      <c r="AF2562" s="46"/>
      <c r="AG2562" s="46"/>
      <c r="AH2562" s="46"/>
      <c r="AI2562" s="46"/>
      <c r="AJ2562" s="46"/>
      <c r="AK2562" s="46"/>
      <c r="AL2562" s="46"/>
      <c r="AM2562" s="46"/>
      <c r="AN2562" s="46"/>
      <c r="AO2562" s="46"/>
      <c r="AP2562" s="46"/>
      <c r="AQ2562" s="46"/>
      <c r="AR2562" s="46"/>
      <c r="AS2562" s="46"/>
      <c r="AT2562" s="46"/>
      <c r="AU2562" s="46"/>
      <c r="AV2562" s="46"/>
      <c r="AW2562" s="46"/>
      <c r="AX2562" s="46"/>
      <c r="AY2562" s="46"/>
      <c r="AZ2562" s="46"/>
      <c r="BA2562" s="46"/>
    </row>
    <row r="2563" spans="1:53" s="31" customFormat="1" ht="20.100000000000001" customHeight="1" x14ac:dyDescent="0.25">
      <c r="A2563" s="27" t="s">
        <v>59</v>
      </c>
      <c r="B2563" s="28" t="s">
        <v>243</v>
      </c>
      <c r="C2563" s="27" t="s">
        <v>337</v>
      </c>
      <c r="D2563" s="27" t="s">
        <v>1562</v>
      </c>
      <c r="E2563" s="27" t="s">
        <v>5</v>
      </c>
      <c r="F2563" s="27" t="s">
        <v>3200</v>
      </c>
      <c r="G2563" s="27" t="s">
        <v>5730</v>
      </c>
      <c r="H2563" s="27" t="s">
        <v>5728</v>
      </c>
      <c r="I2563" s="29">
        <v>12069.1</v>
      </c>
      <c r="J2563" s="27" t="s">
        <v>2264</v>
      </c>
      <c r="K2563" s="27" t="s">
        <v>7880</v>
      </c>
      <c r="L2563" s="27" t="s">
        <v>7881</v>
      </c>
      <c r="M2563" s="30" t="s">
        <v>7877</v>
      </c>
      <c r="N2563" s="27" t="s">
        <v>2768</v>
      </c>
      <c r="O2563" s="23" t="s">
        <v>12103</v>
      </c>
      <c r="P2563" s="23" t="s">
        <v>12110</v>
      </c>
      <c r="Q2563" s="23" t="s">
        <v>12103</v>
      </c>
      <c r="R2563" s="24">
        <v>75.040000000000006</v>
      </c>
      <c r="S2563" s="25" t="s">
        <v>12111</v>
      </c>
      <c r="T2563" s="46"/>
      <c r="U2563" s="46"/>
      <c r="V2563" s="46"/>
      <c r="W2563" s="46"/>
      <c r="X2563" s="46"/>
      <c r="Y2563" s="46"/>
      <c r="Z2563" s="46"/>
      <c r="AA2563" s="46"/>
      <c r="AB2563" s="46"/>
      <c r="AC2563" s="46"/>
      <c r="AD2563" s="46"/>
      <c r="AE2563" s="46"/>
      <c r="AF2563" s="46"/>
      <c r="AG2563" s="46"/>
      <c r="AH2563" s="46"/>
      <c r="AI2563" s="46"/>
      <c r="AJ2563" s="46"/>
      <c r="AK2563" s="46"/>
      <c r="AL2563" s="46"/>
      <c r="AM2563" s="46"/>
      <c r="AN2563" s="46"/>
      <c r="AO2563" s="46"/>
      <c r="AP2563" s="46"/>
      <c r="AQ2563" s="46"/>
      <c r="AR2563" s="46"/>
      <c r="AS2563" s="46"/>
      <c r="AT2563" s="46"/>
      <c r="AU2563" s="46"/>
      <c r="AV2563" s="46"/>
      <c r="AW2563" s="46"/>
      <c r="AX2563" s="46"/>
      <c r="AY2563" s="46"/>
      <c r="AZ2563" s="46"/>
      <c r="BA2563" s="46"/>
    </row>
    <row r="2564" spans="1:53" s="31" customFormat="1" ht="20.100000000000001" customHeight="1" x14ac:dyDescent="0.25">
      <c r="A2564" s="27" t="s">
        <v>59</v>
      </c>
      <c r="B2564" s="28" t="s">
        <v>243</v>
      </c>
      <c r="C2564" s="27" t="s">
        <v>337</v>
      </c>
      <c r="D2564" s="27" t="s">
        <v>7882</v>
      </c>
      <c r="E2564" s="27" t="s">
        <v>5</v>
      </c>
      <c r="F2564" s="27" t="s">
        <v>2244</v>
      </c>
      <c r="G2564" s="27" t="s">
        <v>7883</v>
      </c>
      <c r="H2564" s="27" t="s">
        <v>7884</v>
      </c>
      <c r="I2564" s="29">
        <v>7056</v>
      </c>
      <c r="J2564" s="27" t="s">
        <v>2270</v>
      </c>
      <c r="K2564" s="27" t="s">
        <v>7885</v>
      </c>
      <c r="L2564" s="27" t="s">
        <v>3000</v>
      </c>
      <c r="M2564" s="30" t="s">
        <v>7877</v>
      </c>
      <c r="N2564" s="27" t="s">
        <v>5298</v>
      </c>
      <c r="O2564" s="23" t="s">
        <v>12103</v>
      </c>
      <c r="P2564" s="23" t="s">
        <v>12112</v>
      </c>
      <c r="Q2564" s="23" t="s">
        <v>12103</v>
      </c>
      <c r="R2564" s="24" t="s">
        <v>12103</v>
      </c>
      <c r="S2564" s="25" t="s">
        <v>12109</v>
      </c>
      <c r="T2564" s="46"/>
      <c r="U2564" s="46"/>
      <c r="V2564" s="46"/>
      <c r="W2564" s="46"/>
      <c r="X2564" s="46"/>
      <c r="Y2564" s="46"/>
      <c r="Z2564" s="46"/>
      <c r="AA2564" s="46"/>
      <c r="AB2564" s="46"/>
      <c r="AC2564" s="46"/>
      <c r="AD2564" s="46"/>
      <c r="AE2564" s="46"/>
      <c r="AF2564" s="46"/>
      <c r="AG2564" s="46"/>
      <c r="AH2564" s="46"/>
      <c r="AI2564" s="46"/>
      <c r="AJ2564" s="46"/>
      <c r="AK2564" s="46"/>
      <c r="AL2564" s="46"/>
      <c r="AM2564" s="46"/>
      <c r="AN2564" s="46"/>
      <c r="AO2564" s="46"/>
      <c r="AP2564" s="46"/>
      <c r="AQ2564" s="46"/>
      <c r="AR2564" s="46"/>
      <c r="AS2564" s="46"/>
      <c r="AT2564" s="46"/>
      <c r="AU2564" s="46"/>
      <c r="AV2564" s="46"/>
      <c r="AW2564" s="46"/>
      <c r="AX2564" s="46"/>
      <c r="AY2564" s="46"/>
      <c r="AZ2564" s="46"/>
      <c r="BA2564" s="46"/>
    </row>
    <row r="2565" spans="1:53" s="31" customFormat="1" ht="20.100000000000001" customHeight="1" x14ac:dyDescent="0.25">
      <c r="A2565" s="27" t="s">
        <v>59</v>
      </c>
      <c r="B2565" s="28" t="s">
        <v>243</v>
      </c>
      <c r="C2565" s="27" t="s">
        <v>337</v>
      </c>
      <c r="D2565" s="27" t="s">
        <v>7886</v>
      </c>
      <c r="E2565" s="27" t="s">
        <v>5</v>
      </c>
      <c r="F2565" s="27" t="s">
        <v>4670</v>
      </c>
      <c r="G2565" s="27" t="s">
        <v>7887</v>
      </c>
      <c r="H2565" s="27" t="s">
        <v>7888</v>
      </c>
      <c r="I2565" s="29">
        <v>19908.12</v>
      </c>
      <c r="J2565" s="27" t="s">
        <v>2264</v>
      </c>
      <c r="K2565" s="27" t="s">
        <v>7889</v>
      </c>
      <c r="L2565" s="27" t="s">
        <v>7875</v>
      </c>
      <c r="M2565" s="30" t="s">
        <v>7877</v>
      </c>
      <c r="N2565" s="27" t="s">
        <v>2438</v>
      </c>
      <c r="O2565" s="23" t="s">
        <v>12103</v>
      </c>
      <c r="P2565" s="23" t="s">
        <v>12113</v>
      </c>
      <c r="Q2565" s="23" t="s">
        <v>12103</v>
      </c>
      <c r="R2565" s="24" t="s">
        <v>12103</v>
      </c>
      <c r="S2565" s="25" t="s">
        <v>12114</v>
      </c>
      <c r="T2565" s="46"/>
      <c r="U2565" s="46"/>
      <c r="V2565" s="46"/>
      <c r="W2565" s="46"/>
      <c r="X2565" s="46"/>
      <c r="Y2565" s="46"/>
      <c r="Z2565" s="46"/>
      <c r="AA2565" s="46"/>
      <c r="AB2565" s="46"/>
      <c r="AC2565" s="46"/>
      <c r="AD2565" s="46"/>
      <c r="AE2565" s="46"/>
      <c r="AF2565" s="46"/>
      <c r="AG2565" s="46"/>
      <c r="AH2565" s="46"/>
      <c r="AI2565" s="46"/>
      <c r="AJ2565" s="46"/>
      <c r="AK2565" s="46"/>
      <c r="AL2565" s="46"/>
      <c r="AM2565" s="46"/>
      <c r="AN2565" s="46"/>
      <c r="AO2565" s="46"/>
      <c r="AP2565" s="46"/>
      <c r="AQ2565" s="46"/>
      <c r="AR2565" s="46"/>
      <c r="AS2565" s="46"/>
      <c r="AT2565" s="46"/>
      <c r="AU2565" s="46"/>
      <c r="AV2565" s="46"/>
      <c r="AW2565" s="46"/>
      <c r="AX2565" s="46"/>
      <c r="AY2565" s="46"/>
      <c r="AZ2565" s="46"/>
      <c r="BA2565" s="46"/>
    </row>
    <row r="2566" spans="1:53" s="31" customFormat="1" ht="20.100000000000001" customHeight="1" x14ac:dyDescent="0.25">
      <c r="A2566" s="27" t="s">
        <v>59</v>
      </c>
      <c r="B2566" s="28" t="s">
        <v>243</v>
      </c>
      <c r="C2566" s="27" t="s">
        <v>337</v>
      </c>
      <c r="D2566" s="27" t="s">
        <v>7890</v>
      </c>
      <c r="E2566" s="27" t="s">
        <v>5</v>
      </c>
      <c r="F2566" s="27" t="s">
        <v>2244</v>
      </c>
      <c r="G2566" s="27" t="s">
        <v>7891</v>
      </c>
      <c r="H2566" s="27" t="s">
        <v>7892</v>
      </c>
      <c r="I2566" s="29">
        <v>15000</v>
      </c>
      <c r="J2566" s="27" t="s">
        <v>2264</v>
      </c>
      <c r="K2566" s="27" t="s">
        <v>7893</v>
      </c>
      <c r="L2566" s="27" t="s">
        <v>2288</v>
      </c>
      <c r="M2566" s="30" t="s">
        <v>7877</v>
      </c>
      <c r="N2566" s="27" t="s">
        <v>2438</v>
      </c>
      <c r="O2566" s="23" t="s">
        <v>12103</v>
      </c>
      <c r="P2566" s="23" t="s">
        <v>12110</v>
      </c>
      <c r="Q2566" s="23" t="s">
        <v>12103</v>
      </c>
      <c r="R2566" s="24" t="s">
        <v>12103</v>
      </c>
      <c r="S2566" s="25" t="s">
        <v>12109</v>
      </c>
      <c r="T2566" s="46"/>
      <c r="U2566" s="46"/>
      <c r="V2566" s="46"/>
      <c r="W2566" s="46"/>
      <c r="X2566" s="46"/>
      <c r="Y2566" s="46"/>
      <c r="Z2566" s="46"/>
      <c r="AA2566" s="46"/>
      <c r="AB2566" s="46"/>
      <c r="AC2566" s="46"/>
      <c r="AD2566" s="46"/>
      <c r="AE2566" s="46"/>
      <c r="AF2566" s="46"/>
      <c r="AG2566" s="46"/>
      <c r="AH2566" s="46"/>
      <c r="AI2566" s="46"/>
      <c r="AJ2566" s="46"/>
      <c r="AK2566" s="46"/>
      <c r="AL2566" s="46"/>
      <c r="AM2566" s="46"/>
      <c r="AN2566" s="46"/>
      <c r="AO2566" s="46"/>
      <c r="AP2566" s="46"/>
      <c r="AQ2566" s="46"/>
      <c r="AR2566" s="46"/>
      <c r="AS2566" s="46"/>
      <c r="AT2566" s="46"/>
      <c r="AU2566" s="46"/>
      <c r="AV2566" s="46"/>
      <c r="AW2566" s="46"/>
      <c r="AX2566" s="46"/>
      <c r="AY2566" s="46"/>
      <c r="AZ2566" s="46"/>
      <c r="BA2566" s="46"/>
    </row>
    <row r="2567" spans="1:53" s="31" customFormat="1" ht="20.100000000000001" customHeight="1" x14ac:dyDescent="0.25">
      <c r="A2567" s="27" t="s">
        <v>59</v>
      </c>
      <c r="B2567" s="28" t="s">
        <v>243</v>
      </c>
      <c r="C2567" s="27" t="s">
        <v>337</v>
      </c>
      <c r="D2567" s="27" t="s">
        <v>7894</v>
      </c>
      <c r="E2567" s="27" t="s">
        <v>5</v>
      </c>
      <c r="F2567" s="27" t="s">
        <v>14</v>
      </c>
      <c r="G2567" s="27" t="s">
        <v>7895</v>
      </c>
      <c r="H2567" s="27" t="s">
        <v>4589</v>
      </c>
      <c r="I2567" s="29">
        <v>10000</v>
      </c>
      <c r="J2567" s="27" t="s">
        <v>2270</v>
      </c>
      <c r="K2567" s="27" t="s">
        <v>7896</v>
      </c>
      <c r="L2567" s="27" t="s">
        <v>2330</v>
      </c>
      <c r="M2567" s="30" t="s">
        <v>7877</v>
      </c>
      <c r="N2567" s="27" t="s">
        <v>5298</v>
      </c>
      <c r="O2567" s="23" t="s">
        <v>12103</v>
      </c>
      <c r="P2567" s="23" t="s">
        <v>12108</v>
      </c>
      <c r="Q2567" s="23" t="s">
        <v>12103</v>
      </c>
      <c r="R2567" s="24" t="s">
        <v>12103</v>
      </c>
      <c r="S2567" s="25" t="s">
        <v>12115</v>
      </c>
      <c r="T2567" s="46"/>
      <c r="U2567" s="46"/>
      <c r="V2567" s="46"/>
      <c r="W2567" s="46"/>
      <c r="X2567" s="46"/>
      <c r="Y2567" s="46"/>
      <c r="Z2567" s="46"/>
      <c r="AA2567" s="46"/>
      <c r="AB2567" s="46"/>
      <c r="AC2567" s="46"/>
      <c r="AD2567" s="46"/>
      <c r="AE2567" s="46"/>
      <c r="AF2567" s="46"/>
      <c r="AG2567" s="46"/>
      <c r="AH2567" s="46"/>
      <c r="AI2567" s="46"/>
      <c r="AJ2567" s="46"/>
      <c r="AK2567" s="46"/>
      <c r="AL2567" s="46"/>
      <c r="AM2567" s="46"/>
      <c r="AN2567" s="46"/>
      <c r="AO2567" s="46"/>
      <c r="AP2567" s="46"/>
      <c r="AQ2567" s="46"/>
      <c r="AR2567" s="46"/>
      <c r="AS2567" s="46"/>
      <c r="AT2567" s="46"/>
      <c r="AU2567" s="46"/>
      <c r="AV2567" s="46"/>
      <c r="AW2567" s="46"/>
      <c r="AX2567" s="46"/>
      <c r="AY2567" s="46"/>
      <c r="AZ2567" s="46"/>
      <c r="BA2567" s="46"/>
    </row>
    <row r="2568" spans="1:53" s="31" customFormat="1" ht="20.100000000000001" customHeight="1" x14ac:dyDescent="0.25">
      <c r="A2568" s="27" t="s">
        <v>59</v>
      </c>
      <c r="B2568" s="28" t="s">
        <v>243</v>
      </c>
      <c r="C2568" s="27" t="s">
        <v>519</v>
      </c>
      <c r="D2568" s="27" t="s">
        <v>7901</v>
      </c>
      <c r="E2568" s="27" t="s">
        <v>5</v>
      </c>
      <c r="F2568" s="27" t="s">
        <v>2308</v>
      </c>
      <c r="G2568" s="27" t="s">
        <v>7902</v>
      </c>
      <c r="H2568" s="27" t="s">
        <v>7903</v>
      </c>
      <c r="I2568" s="29">
        <v>6566.24</v>
      </c>
      <c r="J2568" s="27" t="s">
        <v>2264</v>
      </c>
      <c r="K2568" s="27" t="s">
        <v>7904</v>
      </c>
      <c r="L2568" s="27" t="s">
        <v>7875</v>
      </c>
      <c r="M2568" s="30" t="s">
        <v>7877</v>
      </c>
      <c r="N2568" s="27" t="s">
        <v>2768</v>
      </c>
      <c r="O2568" s="23" t="s">
        <v>12103</v>
      </c>
      <c r="P2568" s="23" t="s">
        <v>12116</v>
      </c>
      <c r="Q2568" s="23" t="s">
        <v>12103</v>
      </c>
      <c r="R2568" s="24" t="s">
        <v>12103</v>
      </c>
      <c r="S2568" s="25" t="s">
        <v>12117</v>
      </c>
      <c r="T2568" s="46"/>
      <c r="U2568" s="46"/>
      <c r="V2568" s="46"/>
      <c r="W2568" s="46"/>
      <c r="X2568" s="46"/>
      <c r="Y2568" s="46"/>
      <c r="Z2568" s="46"/>
      <c r="AA2568" s="46"/>
      <c r="AB2568" s="46"/>
      <c r="AC2568" s="46"/>
      <c r="AD2568" s="46"/>
      <c r="AE2568" s="46"/>
      <c r="AF2568" s="46"/>
      <c r="AG2568" s="46"/>
      <c r="AH2568" s="46"/>
      <c r="AI2568" s="46"/>
      <c r="AJ2568" s="46"/>
      <c r="AK2568" s="46"/>
      <c r="AL2568" s="46"/>
      <c r="AM2568" s="46"/>
      <c r="AN2568" s="46"/>
      <c r="AO2568" s="46"/>
      <c r="AP2568" s="46"/>
      <c r="AQ2568" s="46"/>
      <c r="AR2568" s="46"/>
      <c r="AS2568" s="46"/>
      <c r="AT2568" s="46"/>
      <c r="AU2568" s="46"/>
      <c r="AV2568" s="46"/>
      <c r="AW2568" s="46"/>
      <c r="AX2568" s="46"/>
      <c r="AY2568" s="46"/>
      <c r="AZ2568" s="46"/>
      <c r="BA2568" s="46"/>
    </row>
    <row r="2569" spans="1:53" s="31" customFormat="1" ht="20.100000000000001" customHeight="1" x14ac:dyDescent="0.25">
      <c r="A2569" s="27" t="s">
        <v>59</v>
      </c>
      <c r="B2569" s="28" t="s">
        <v>243</v>
      </c>
      <c r="C2569" s="27" t="s">
        <v>519</v>
      </c>
      <c r="D2569" s="27" t="s">
        <v>7905</v>
      </c>
      <c r="E2569" s="27" t="s">
        <v>5</v>
      </c>
      <c r="F2569" s="27" t="s">
        <v>2244</v>
      </c>
      <c r="G2569" s="27" t="s">
        <v>7906</v>
      </c>
      <c r="H2569" s="27" t="s">
        <v>7907</v>
      </c>
      <c r="I2569" s="29">
        <v>20000</v>
      </c>
      <c r="J2569" s="27" t="s">
        <v>2264</v>
      </c>
      <c r="K2569" s="27" t="s">
        <v>7908</v>
      </c>
      <c r="L2569" s="27" t="s">
        <v>2249</v>
      </c>
      <c r="M2569" s="30" t="s">
        <v>7877</v>
      </c>
      <c r="N2569" s="27" t="s">
        <v>2438</v>
      </c>
      <c r="O2569" s="23" t="s">
        <v>12103</v>
      </c>
      <c r="P2569" s="23" t="s">
        <v>12118</v>
      </c>
      <c r="Q2569" s="23" t="s">
        <v>12103</v>
      </c>
      <c r="R2569" s="24" t="s">
        <v>12103</v>
      </c>
      <c r="S2569" s="25" t="s">
        <v>12117</v>
      </c>
      <c r="T2569" s="46"/>
      <c r="U2569" s="46"/>
      <c r="V2569" s="46"/>
      <c r="W2569" s="46"/>
      <c r="X2569" s="46"/>
      <c r="Y2569" s="46"/>
      <c r="Z2569" s="46"/>
      <c r="AA2569" s="46"/>
      <c r="AB2569" s="46"/>
      <c r="AC2569" s="46"/>
      <c r="AD2569" s="46"/>
      <c r="AE2569" s="46"/>
      <c r="AF2569" s="46"/>
      <c r="AG2569" s="46"/>
      <c r="AH2569" s="46"/>
      <c r="AI2569" s="46"/>
      <c r="AJ2569" s="46"/>
      <c r="AK2569" s="46"/>
      <c r="AL2569" s="46"/>
      <c r="AM2569" s="46"/>
      <c r="AN2569" s="46"/>
      <c r="AO2569" s="46"/>
      <c r="AP2569" s="46"/>
      <c r="AQ2569" s="46"/>
      <c r="AR2569" s="46"/>
      <c r="AS2569" s="46"/>
      <c r="AT2569" s="46"/>
      <c r="AU2569" s="46"/>
      <c r="AV2569" s="46"/>
      <c r="AW2569" s="46"/>
      <c r="AX2569" s="46"/>
      <c r="AY2569" s="46"/>
      <c r="AZ2569" s="46"/>
      <c r="BA2569" s="46"/>
    </row>
    <row r="2570" spans="1:53" s="31" customFormat="1" ht="20.100000000000001" customHeight="1" x14ac:dyDescent="0.25">
      <c r="A2570" s="27" t="s">
        <v>59</v>
      </c>
      <c r="B2570" s="28" t="s">
        <v>243</v>
      </c>
      <c r="C2570" s="27" t="s">
        <v>534</v>
      </c>
      <c r="D2570" s="27" t="s">
        <v>1563</v>
      </c>
      <c r="E2570" s="27" t="s">
        <v>5</v>
      </c>
      <c r="F2570" s="27" t="s">
        <v>2244</v>
      </c>
      <c r="G2570" s="27" t="s">
        <v>5731</v>
      </c>
      <c r="H2570" s="27" t="s">
        <v>5732</v>
      </c>
      <c r="I2570" s="29">
        <v>504.39</v>
      </c>
      <c r="J2570" s="27" t="s">
        <v>2264</v>
      </c>
      <c r="K2570" s="27" t="s">
        <v>5733</v>
      </c>
      <c r="L2570" s="27" t="s">
        <v>2249</v>
      </c>
      <c r="M2570" s="30" t="s">
        <v>7877</v>
      </c>
      <c r="N2570" s="27" t="s">
        <v>2321</v>
      </c>
      <c r="O2570" s="23" t="s">
        <v>12103</v>
      </c>
      <c r="P2570" s="23" t="s">
        <v>12119</v>
      </c>
      <c r="Q2570" s="23" t="s">
        <v>12103</v>
      </c>
      <c r="R2570" s="24" t="s">
        <v>12103</v>
      </c>
      <c r="S2570" s="25" t="s">
        <v>12120</v>
      </c>
      <c r="T2570" s="46"/>
      <c r="U2570" s="46"/>
      <c r="V2570" s="46"/>
      <c r="W2570" s="46"/>
      <c r="X2570" s="46"/>
      <c r="Y2570" s="46"/>
      <c r="Z2570" s="46"/>
      <c r="AA2570" s="46"/>
      <c r="AB2570" s="46"/>
      <c r="AC2570" s="46"/>
      <c r="AD2570" s="46"/>
      <c r="AE2570" s="46"/>
      <c r="AF2570" s="46"/>
      <c r="AG2570" s="46"/>
      <c r="AH2570" s="46"/>
      <c r="AI2570" s="46"/>
      <c r="AJ2570" s="46"/>
      <c r="AK2570" s="46"/>
      <c r="AL2570" s="46"/>
      <c r="AM2570" s="46"/>
      <c r="AN2570" s="46"/>
      <c r="AO2570" s="46"/>
      <c r="AP2570" s="46"/>
      <c r="AQ2570" s="46"/>
      <c r="AR2570" s="46"/>
      <c r="AS2570" s="46"/>
      <c r="AT2570" s="46"/>
      <c r="AU2570" s="46"/>
      <c r="AV2570" s="46"/>
      <c r="AW2570" s="46"/>
      <c r="AX2570" s="46"/>
      <c r="AY2570" s="46"/>
      <c r="AZ2570" s="46"/>
      <c r="BA2570" s="46"/>
    </row>
    <row r="2571" spans="1:53" s="31" customFormat="1" ht="20.100000000000001" customHeight="1" x14ac:dyDescent="0.25">
      <c r="A2571" s="27" t="s">
        <v>59</v>
      </c>
      <c r="B2571" s="28" t="s">
        <v>243</v>
      </c>
      <c r="C2571" s="27" t="s">
        <v>556</v>
      </c>
      <c r="D2571" s="27" t="s">
        <v>1564</v>
      </c>
      <c r="E2571" s="27" t="s">
        <v>5</v>
      </c>
      <c r="F2571" s="27" t="s">
        <v>10</v>
      </c>
      <c r="G2571" s="27" t="s">
        <v>5734</v>
      </c>
      <c r="H2571" s="27" t="s">
        <v>5728</v>
      </c>
      <c r="I2571" s="29">
        <v>15000</v>
      </c>
      <c r="J2571" s="27" t="s">
        <v>2264</v>
      </c>
      <c r="K2571" s="27" t="s">
        <v>5735</v>
      </c>
      <c r="L2571" s="27" t="s">
        <v>2249</v>
      </c>
      <c r="M2571" s="30" t="s">
        <v>7877</v>
      </c>
      <c r="N2571" s="27" t="s">
        <v>2438</v>
      </c>
      <c r="O2571" s="23" t="s">
        <v>12103</v>
      </c>
      <c r="P2571" s="23" t="s">
        <v>12116</v>
      </c>
      <c r="Q2571" s="23" t="s">
        <v>12103</v>
      </c>
      <c r="R2571" s="24" t="s">
        <v>12103</v>
      </c>
      <c r="S2571" s="25" t="s">
        <v>12121</v>
      </c>
      <c r="T2571" s="46"/>
      <c r="U2571" s="46"/>
      <c r="V2571" s="46"/>
      <c r="W2571" s="46"/>
      <c r="X2571" s="46"/>
      <c r="Y2571" s="46"/>
      <c r="Z2571" s="46"/>
      <c r="AA2571" s="46"/>
      <c r="AB2571" s="46"/>
      <c r="AC2571" s="46"/>
      <c r="AD2571" s="46"/>
      <c r="AE2571" s="46"/>
      <c r="AF2571" s="46"/>
      <c r="AG2571" s="46"/>
      <c r="AH2571" s="46"/>
      <c r="AI2571" s="46"/>
      <c r="AJ2571" s="46"/>
      <c r="AK2571" s="46"/>
      <c r="AL2571" s="46"/>
      <c r="AM2571" s="46"/>
      <c r="AN2571" s="46"/>
      <c r="AO2571" s="46"/>
      <c r="AP2571" s="46"/>
      <c r="AQ2571" s="46"/>
      <c r="AR2571" s="46"/>
      <c r="AS2571" s="46"/>
      <c r="AT2571" s="46"/>
      <c r="AU2571" s="46"/>
      <c r="AV2571" s="46"/>
      <c r="AW2571" s="46"/>
      <c r="AX2571" s="46"/>
      <c r="AY2571" s="46"/>
      <c r="AZ2571" s="46"/>
      <c r="BA2571" s="46"/>
    </row>
    <row r="2572" spans="1:53" s="31" customFormat="1" ht="20.100000000000001" customHeight="1" x14ac:dyDescent="0.25">
      <c r="A2572" s="27" t="s">
        <v>59</v>
      </c>
      <c r="B2572" s="28" t="s">
        <v>243</v>
      </c>
      <c r="C2572" s="27" t="s">
        <v>674</v>
      </c>
      <c r="D2572" s="27" t="s">
        <v>7909</v>
      </c>
      <c r="E2572" s="27" t="s">
        <v>5</v>
      </c>
      <c r="F2572" s="27" t="s">
        <v>7910</v>
      </c>
      <c r="G2572" s="27" t="s">
        <v>7911</v>
      </c>
      <c r="H2572" s="27" t="s">
        <v>4592</v>
      </c>
      <c r="I2572" s="29">
        <v>13834.9</v>
      </c>
      <c r="J2572" s="27" t="s">
        <v>2270</v>
      </c>
      <c r="K2572" s="27" t="s">
        <v>7912</v>
      </c>
      <c r="L2572" s="27" t="s">
        <v>3000</v>
      </c>
      <c r="M2572" s="30" t="s">
        <v>7877</v>
      </c>
      <c r="N2572" s="27" t="s">
        <v>7913</v>
      </c>
      <c r="O2572" s="23" t="s">
        <v>12103</v>
      </c>
      <c r="P2572" s="23" t="s">
        <v>12122</v>
      </c>
      <c r="Q2572" s="23" t="s">
        <v>12103</v>
      </c>
      <c r="R2572" s="24" t="s">
        <v>12103</v>
      </c>
      <c r="S2572" s="25" t="s">
        <v>12117</v>
      </c>
      <c r="T2572" s="46"/>
      <c r="U2572" s="46"/>
      <c r="V2572" s="46"/>
      <c r="W2572" s="46"/>
      <c r="X2572" s="46"/>
      <c r="Y2572" s="46"/>
      <c r="Z2572" s="46"/>
      <c r="AA2572" s="46"/>
      <c r="AB2572" s="46"/>
      <c r="AC2572" s="46"/>
      <c r="AD2572" s="46"/>
      <c r="AE2572" s="46"/>
      <c r="AF2572" s="46"/>
      <c r="AG2572" s="46"/>
      <c r="AH2572" s="46"/>
      <c r="AI2572" s="46"/>
      <c r="AJ2572" s="46"/>
      <c r="AK2572" s="46"/>
      <c r="AL2572" s="46"/>
      <c r="AM2572" s="46"/>
      <c r="AN2572" s="46"/>
      <c r="AO2572" s="46"/>
      <c r="AP2572" s="46"/>
      <c r="AQ2572" s="46"/>
      <c r="AR2572" s="46"/>
      <c r="AS2572" s="46"/>
      <c r="AT2572" s="46"/>
      <c r="AU2572" s="46"/>
      <c r="AV2572" s="46"/>
      <c r="AW2572" s="46"/>
      <c r="AX2572" s="46"/>
      <c r="AY2572" s="46"/>
      <c r="AZ2572" s="46"/>
      <c r="BA2572" s="46"/>
    </row>
    <row r="2573" spans="1:53" s="31" customFormat="1" ht="20.100000000000001" customHeight="1" x14ac:dyDescent="0.25">
      <c r="A2573" s="27" t="s">
        <v>59</v>
      </c>
      <c r="B2573" s="28" t="s">
        <v>243</v>
      </c>
      <c r="C2573" s="27" t="s">
        <v>325</v>
      </c>
      <c r="D2573" s="27" t="s">
        <v>1565</v>
      </c>
      <c r="E2573" s="27" t="s">
        <v>5</v>
      </c>
      <c r="F2573" s="27" t="s">
        <v>16</v>
      </c>
      <c r="G2573" s="27" t="s">
        <v>5737</v>
      </c>
      <c r="H2573" s="27" t="s">
        <v>5738</v>
      </c>
      <c r="I2573" s="29">
        <v>261500</v>
      </c>
      <c r="J2573" s="27" t="s">
        <v>2270</v>
      </c>
      <c r="K2573" s="27" t="s">
        <v>5739</v>
      </c>
      <c r="L2573" s="27" t="s">
        <v>2505</v>
      </c>
      <c r="M2573" s="30" t="s">
        <v>7877</v>
      </c>
      <c r="N2573" s="27" t="s">
        <v>7914</v>
      </c>
      <c r="O2573" s="23">
        <v>30000</v>
      </c>
      <c r="P2573" s="23" t="s">
        <v>12103</v>
      </c>
      <c r="Q2573" s="23" t="s">
        <v>12103</v>
      </c>
      <c r="R2573" s="24" t="s">
        <v>12103</v>
      </c>
      <c r="S2573" s="25" t="s">
        <v>12123</v>
      </c>
      <c r="T2573" s="46"/>
      <c r="U2573" s="46"/>
      <c r="V2573" s="46"/>
      <c r="W2573" s="46"/>
      <c r="X2573" s="46"/>
      <c r="Y2573" s="46"/>
      <c r="Z2573" s="46"/>
      <c r="AA2573" s="46"/>
      <c r="AB2573" s="46"/>
      <c r="AC2573" s="46"/>
      <c r="AD2573" s="46"/>
      <c r="AE2573" s="46"/>
      <c r="AF2573" s="46"/>
      <c r="AG2573" s="46"/>
      <c r="AH2573" s="46"/>
      <c r="AI2573" s="46"/>
      <c r="AJ2573" s="46"/>
      <c r="AK2573" s="46"/>
      <c r="AL2573" s="46"/>
      <c r="AM2573" s="46"/>
      <c r="AN2573" s="46"/>
      <c r="AO2573" s="46"/>
      <c r="AP2573" s="46"/>
      <c r="AQ2573" s="46"/>
      <c r="AR2573" s="46"/>
      <c r="AS2573" s="46"/>
      <c r="AT2573" s="46"/>
      <c r="AU2573" s="46"/>
      <c r="AV2573" s="46"/>
      <c r="AW2573" s="46"/>
      <c r="AX2573" s="46"/>
      <c r="AY2573" s="46"/>
      <c r="AZ2573" s="46"/>
      <c r="BA2573" s="46"/>
    </row>
    <row r="2574" spans="1:53" s="31" customFormat="1" ht="20.100000000000001" customHeight="1" x14ac:dyDescent="0.25">
      <c r="A2574" s="27" t="s">
        <v>59</v>
      </c>
      <c r="B2574" s="28" t="s">
        <v>243</v>
      </c>
      <c r="C2574" s="27" t="s">
        <v>325</v>
      </c>
      <c r="D2574" s="27" t="s">
        <v>1566</v>
      </c>
      <c r="E2574" s="27" t="s">
        <v>5</v>
      </c>
      <c r="F2574" s="27" t="s">
        <v>2434</v>
      </c>
      <c r="G2574" s="27" t="s">
        <v>5740</v>
      </c>
      <c r="H2574" s="27" t="s">
        <v>3543</v>
      </c>
      <c r="I2574" s="29">
        <v>17600</v>
      </c>
      <c r="J2574" s="27" t="s">
        <v>2270</v>
      </c>
      <c r="K2574" s="27" t="s">
        <v>5741</v>
      </c>
      <c r="L2574" s="27" t="s">
        <v>2249</v>
      </c>
      <c r="M2574" s="30" t="s">
        <v>7877</v>
      </c>
      <c r="N2574" s="27" t="s">
        <v>4657</v>
      </c>
      <c r="O2574" s="23" t="s">
        <v>12103</v>
      </c>
      <c r="P2574" s="23" t="s">
        <v>12124</v>
      </c>
      <c r="Q2574" s="23" t="s">
        <v>12103</v>
      </c>
      <c r="R2574" s="24" t="s">
        <v>12103</v>
      </c>
      <c r="S2574" s="25" t="s">
        <v>12125</v>
      </c>
      <c r="T2574" s="46"/>
      <c r="U2574" s="46"/>
      <c r="V2574" s="46"/>
      <c r="W2574" s="46"/>
      <c r="X2574" s="46"/>
      <c r="Y2574" s="46"/>
      <c r="Z2574" s="46"/>
      <c r="AA2574" s="46"/>
      <c r="AB2574" s="46"/>
      <c r="AC2574" s="46"/>
      <c r="AD2574" s="46"/>
      <c r="AE2574" s="46"/>
      <c r="AF2574" s="46"/>
      <c r="AG2574" s="46"/>
      <c r="AH2574" s="46"/>
      <c r="AI2574" s="46"/>
      <c r="AJ2574" s="46"/>
      <c r="AK2574" s="46"/>
      <c r="AL2574" s="46"/>
      <c r="AM2574" s="46"/>
      <c r="AN2574" s="46"/>
      <c r="AO2574" s="46"/>
      <c r="AP2574" s="46"/>
      <c r="AQ2574" s="46"/>
      <c r="AR2574" s="46"/>
      <c r="AS2574" s="46"/>
      <c r="AT2574" s="46"/>
      <c r="AU2574" s="46"/>
      <c r="AV2574" s="46"/>
      <c r="AW2574" s="46"/>
      <c r="AX2574" s="46"/>
      <c r="AY2574" s="46"/>
      <c r="AZ2574" s="46"/>
      <c r="BA2574" s="46"/>
    </row>
    <row r="2575" spans="1:53" s="31" customFormat="1" ht="20.100000000000001" customHeight="1" x14ac:dyDescent="0.25">
      <c r="A2575" s="27" t="s">
        <v>59</v>
      </c>
      <c r="B2575" s="28" t="s">
        <v>243</v>
      </c>
      <c r="C2575" s="27" t="s">
        <v>325</v>
      </c>
      <c r="D2575" s="27" t="s">
        <v>7915</v>
      </c>
      <c r="E2575" s="27" t="s">
        <v>5</v>
      </c>
      <c r="F2575" s="27" t="s">
        <v>2244</v>
      </c>
      <c r="G2575" s="27" t="s">
        <v>7916</v>
      </c>
      <c r="H2575" s="27" t="s">
        <v>7917</v>
      </c>
      <c r="I2575" s="29">
        <v>13619.32</v>
      </c>
      <c r="J2575" s="27" t="s">
        <v>2270</v>
      </c>
      <c r="K2575" s="27" t="s">
        <v>7918</v>
      </c>
      <c r="L2575" s="27" t="s">
        <v>7919</v>
      </c>
      <c r="M2575" s="30" t="s">
        <v>7877</v>
      </c>
      <c r="N2575" s="27" t="s">
        <v>7920</v>
      </c>
      <c r="O2575" s="23" t="s">
        <v>12113</v>
      </c>
      <c r="P2575" s="23" t="s">
        <v>12103</v>
      </c>
      <c r="Q2575" s="23" t="s">
        <v>12103</v>
      </c>
      <c r="R2575" s="24" t="s">
        <v>12103</v>
      </c>
      <c r="S2575" s="25" t="s">
        <v>12126</v>
      </c>
      <c r="T2575" s="46"/>
      <c r="U2575" s="46"/>
      <c r="V2575" s="46"/>
      <c r="W2575" s="46"/>
      <c r="X2575" s="46"/>
      <c r="Y2575" s="46"/>
      <c r="Z2575" s="46"/>
      <c r="AA2575" s="46"/>
      <c r="AB2575" s="46"/>
      <c r="AC2575" s="46"/>
      <c r="AD2575" s="46"/>
      <c r="AE2575" s="46"/>
      <c r="AF2575" s="46"/>
      <c r="AG2575" s="46"/>
      <c r="AH2575" s="46"/>
      <c r="AI2575" s="46"/>
      <c r="AJ2575" s="46"/>
      <c r="AK2575" s="46"/>
      <c r="AL2575" s="46"/>
      <c r="AM2575" s="46"/>
      <c r="AN2575" s="46"/>
      <c r="AO2575" s="46"/>
      <c r="AP2575" s="46"/>
      <c r="AQ2575" s="46"/>
      <c r="AR2575" s="46"/>
      <c r="AS2575" s="46"/>
      <c r="AT2575" s="46"/>
      <c r="AU2575" s="46"/>
      <c r="AV2575" s="46"/>
      <c r="AW2575" s="46"/>
      <c r="AX2575" s="46"/>
      <c r="AY2575" s="46"/>
      <c r="AZ2575" s="46"/>
      <c r="BA2575" s="46"/>
    </row>
    <row r="2576" spans="1:53" s="31" customFormat="1" ht="20.100000000000001" customHeight="1" x14ac:dyDescent="0.25">
      <c r="A2576" s="27" t="s">
        <v>59</v>
      </c>
      <c r="B2576" s="28" t="s">
        <v>243</v>
      </c>
      <c r="C2576" s="27" t="s">
        <v>689</v>
      </c>
      <c r="D2576" s="27" t="s">
        <v>7921</v>
      </c>
      <c r="E2576" s="27" t="s">
        <v>5</v>
      </c>
      <c r="F2576" s="27" t="s">
        <v>8</v>
      </c>
      <c r="G2576" s="27" t="s">
        <v>7922</v>
      </c>
      <c r="H2576" s="27" t="s">
        <v>7923</v>
      </c>
      <c r="I2576" s="29">
        <v>15000</v>
      </c>
      <c r="J2576" s="27" t="s">
        <v>2270</v>
      </c>
      <c r="K2576" s="27" t="s">
        <v>7924</v>
      </c>
      <c r="L2576" s="27" t="s">
        <v>5290</v>
      </c>
      <c r="M2576" s="30" t="s">
        <v>7877</v>
      </c>
      <c r="N2576" s="27" t="s">
        <v>7925</v>
      </c>
      <c r="O2576" s="23" t="s">
        <v>12127</v>
      </c>
      <c r="P2576" s="23" t="s">
        <v>12103</v>
      </c>
      <c r="Q2576" s="23" t="s">
        <v>12103</v>
      </c>
      <c r="R2576" s="24" t="s">
        <v>12103</v>
      </c>
      <c r="S2576" s="25" t="s">
        <v>12128</v>
      </c>
      <c r="T2576" s="46"/>
      <c r="U2576" s="46"/>
      <c r="V2576" s="46"/>
      <c r="W2576" s="46"/>
      <c r="X2576" s="46"/>
      <c r="Y2576" s="46"/>
      <c r="Z2576" s="46"/>
      <c r="AA2576" s="46"/>
      <c r="AB2576" s="46"/>
      <c r="AC2576" s="46"/>
      <c r="AD2576" s="46"/>
      <c r="AE2576" s="46"/>
      <c r="AF2576" s="46"/>
      <c r="AG2576" s="46"/>
      <c r="AH2576" s="46"/>
      <c r="AI2576" s="46"/>
      <c r="AJ2576" s="46"/>
      <c r="AK2576" s="46"/>
      <c r="AL2576" s="46"/>
      <c r="AM2576" s="46"/>
      <c r="AN2576" s="46"/>
      <c r="AO2576" s="46"/>
      <c r="AP2576" s="46"/>
      <c r="AQ2576" s="46"/>
      <c r="AR2576" s="46"/>
      <c r="AS2576" s="46"/>
      <c r="AT2576" s="46"/>
      <c r="AU2576" s="46"/>
      <c r="AV2576" s="46"/>
      <c r="AW2576" s="46"/>
      <c r="AX2576" s="46"/>
      <c r="AY2576" s="46"/>
      <c r="AZ2576" s="46"/>
      <c r="BA2576" s="46"/>
    </row>
    <row r="2577" spans="1:53" s="31" customFormat="1" ht="20.100000000000001" customHeight="1" x14ac:dyDescent="0.25">
      <c r="A2577" s="27" t="s">
        <v>59</v>
      </c>
      <c r="B2577" s="28" t="s">
        <v>243</v>
      </c>
      <c r="C2577" s="27">
        <v>23</v>
      </c>
      <c r="D2577" s="27" t="s">
        <v>7945</v>
      </c>
      <c r="E2577" s="27" t="s">
        <v>5</v>
      </c>
      <c r="F2577" s="27" t="s">
        <v>2244</v>
      </c>
      <c r="G2577" s="27" t="s">
        <v>7946</v>
      </c>
      <c r="H2577" s="27" t="s">
        <v>3524</v>
      </c>
      <c r="I2577" s="29">
        <v>49200</v>
      </c>
      <c r="J2577" s="27" t="s">
        <v>2270</v>
      </c>
      <c r="K2577" s="27" t="s">
        <v>7947</v>
      </c>
      <c r="L2577" s="27" t="s">
        <v>2322</v>
      </c>
      <c r="M2577" s="30" t="s">
        <v>7943</v>
      </c>
      <c r="N2577" s="27" t="s">
        <v>5298</v>
      </c>
      <c r="O2577" s="23" t="s">
        <v>12129</v>
      </c>
      <c r="P2577" s="23" t="s">
        <v>12103</v>
      </c>
      <c r="Q2577" s="23" t="s">
        <v>12103</v>
      </c>
      <c r="R2577" s="24" t="s">
        <v>12103</v>
      </c>
      <c r="S2577" s="25" t="s">
        <v>12130</v>
      </c>
      <c r="T2577" s="46"/>
      <c r="U2577" s="46"/>
      <c r="V2577" s="46"/>
      <c r="W2577" s="46"/>
      <c r="X2577" s="46"/>
      <c r="Y2577" s="46"/>
      <c r="Z2577" s="46"/>
      <c r="AA2577" s="46"/>
      <c r="AB2577" s="46"/>
      <c r="AC2577" s="46"/>
      <c r="AD2577" s="46"/>
      <c r="AE2577" s="46"/>
      <c r="AF2577" s="46"/>
      <c r="AG2577" s="46"/>
      <c r="AH2577" s="46"/>
      <c r="AI2577" s="46"/>
      <c r="AJ2577" s="46"/>
      <c r="AK2577" s="46"/>
      <c r="AL2577" s="46"/>
      <c r="AM2577" s="46"/>
      <c r="AN2577" s="46"/>
      <c r="AO2577" s="46"/>
      <c r="AP2577" s="46"/>
      <c r="AQ2577" s="46"/>
      <c r="AR2577" s="46"/>
      <c r="AS2577" s="46"/>
      <c r="AT2577" s="46"/>
      <c r="AU2577" s="46"/>
      <c r="AV2577" s="46"/>
      <c r="AW2577" s="46"/>
      <c r="AX2577" s="46"/>
      <c r="AY2577" s="46"/>
      <c r="AZ2577" s="46"/>
      <c r="BA2577" s="46"/>
    </row>
    <row r="2578" spans="1:53" s="31" customFormat="1" ht="20.100000000000001" customHeight="1" x14ac:dyDescent="0.25">
      <c r="A2578" s="27" t="s">
        <v>59</v>
      </c>
      <c r="B2578" s="28" t="s">
        <v>243</v>
      </c>
      <c r="C2578" s="27" t="s">
        <v>466</v>
      </c>
      <c r="D2578" s="27" t="s">
        <v>472</v>
      </c>
      <c r="E2578" s="27" t="s">
        <v>5</v>
      </c>
      <c r="F2578" s="27" t="s">
        <v>2244</v>
      </c>
      <c r="G2578" s="27" t="s">
        <v>2791</v>
      </c>
      <c r="H2578" s="27" t="s">
        <v>2792</v>
      </c>
      <c r="I2578" s="29">
        <v>15000</v>
      </c>
      <c r="J2578" s="27" t="s">
        <v>2264</v>
      </c>
      <c r="K2578" s="27" t="s">
        <v>2793</v>
      </c>
      <c r="L2578" s="27" t="s">
        <v>2249</v>
      </c>
      <c r="M2578" s="30" t="s">
        <v>8207</v>
      </c>
      <c r="N2578" s="27" t="s">
        <v>2438</v>
      </c>
      <c r="O2578" s="23" t="s">
        <v>12103</v>
      </c>
      <c r="P2578" s="23" t="s">
        <v>12108</v>
      </c>
      <c r="Q2578" s="23" t="s">
        <v>12103</v>
      </c>
      <c r="R2578" s="24" t="s">
        <v>12103</v>
      </c>
      <c r="S2578" s="25" t="s">
        <v>12131</v>
      </c>
      <c r="T2578" s="46"/>
      <c r="U2578" s="46"/>
      <c r="V2578" s="46"/>
      <c r="W2578" s="46"/>
      <c r="X2578" s="46"/>
      <c r="Y2578" s="46"/>
      <c r="Z2578" s="46"/>
      <c r="AA2578" s="46"/>
      <c r="AB2578" s="46"/>
      <c r="AC2578" s="46"/>
      <c r="AD2578" s="46"/>
      <c r="AE2578" s="46"/>
      <c r="AF2578" s="46"/>
      <c r="AG2578" s="46"/>
      <c r="AH2578" s="46"/>
      <c r="AI2578" s="46"/>
      <c r="AJ2578" s="46"/>
      <c r="AK2578" s="46"/>
      <c r="AL2578" s="46"/>
      <c r="AM2578" s="46"/>
      <c r="AN2578" s="46"/>
      <c r="AO2578" s="46"/>
      <c r="AP2578" s="46"/>
      <c r="AQ2578" s="46"/>
      <c r="AR2578" s="46"/>
      <c r="AS2578" s="46"/>
      <c r="AT2578" s="46"/>
      <c r="AU2578" s="46"/>
      <c r="AV2578" s="46"/>
      <c r="AW2578" s="46"/>
      <c r="AX2578" s="46"/>
      <c r="AY2578" s="46"/>
      <c r="AZ2578" s="46"/>
      <c r="BA2578" s="46"/>
    </row>
    <row r="2579" spans="1:53" s="31" customFormat="1" ht="20.100000000000001" customHeight="1" x14ac:dyDescent="0.25">
      <c r="A2579" s="27" t="s">
        <v>59</v>
      </c>
      <c r="B2579" s="28" t="s">
        <v>243</v>
      </c>
      <c r="C2579" s="27" t="s">
        <v>320</v>
      </c>
      <c r="D2579" s="27" t="s">
        <v>513</v>
      </c>
      <c r="E2579" s="27" t="s">
        <v>5</v>
      </c>
      <c r="F2579" s="27" t="s">
        <v>2244</v>
      </c>
      <c r="G2579" s="27" t="s">
        <v>2950</v>
      </c>
      <c r="H2579" s="27" t="s">
        <v>2951</v>
      </c>
      <c r="I2579" s="29">
        <v>1000</v>
      </c>
      <c r="J2579" s="27" t="s">
        <v>2264</v>
      </c>
      <c r="K2579" s="27" t="s">
        <v>2952</v>
      </c>
      <c r="L2579" s="27" t="s">
        <v>2334</v>
      </c>
      <c r="M2579" s="30" t="s">
        <v>8292</v>
      </c>
      <c r="N2579" s="27" t="s">
        <v>2342</v>
      </c>
      <c r="O2579" s="23" t="s">
        <v>12112</v>
      </c>
      <c r="P2579" s="23" t="s">
        <v>12103</v>
      </c>
      <c r="Q2579" s="23" t="s">
        <v>12103</v>
      </c>
      <c r="R2579" s="24" t="s">
        <v>12103</v>
      </c>
      <c r="S2579" s="25" t="s">
        <v>12132</v>
      </c>
      <c r="T2579" s="46"/>
      <c r="U2579" s="46"/>
      <c r="V2579" s="46"/>
      <c r="W2579" s="46"/>
      <c r="X2579" s="46"/>
      <c r="Y2579" s="46"/>
      <c r="Z2579" s="46"/>
      <c r="AA2579" s="46"/>
      <c r="AB2579" s="46"/>
      <c r="AC2579" s="46"/>
      <c r="AD2579" s="46"/>
      <c r="AE2579" s="46"/>
      <c r="AF2579" s="46"/>
      <c r="AG2579" s="46"/>
      <c r="AH2579" s="46"/>
      <c r="AI2579" s="46"/>
      <c r="AJ2579" s="46"/>
      <c r="AK2579" s="46"/>
      <c r="AL2579" s="46"/>
      <c r="AM2579" s="46"/>
      <c r="AN2579" s="46"/>
      <c r="AO2579" s="46"/>
      <c r="AP2579" s="46"/>
      <c r="AQ2579" s="46"/>
      <c r="AR2579" s="46"/>
      <c r="AS2579" s="46"/>
      <c r="AT2579" s="46"/>
      <c r="AU2579" s="46"/>
      <c r="AV2579" s="46"/>
      <c r="AW2579" s="46"/>
      <c r="AX2579" s="46"/>
      <c r="AY2579" s="46"/>
      <c r="AZ2579" s="46"/>
      <c r="BA2579" s="46"/>
    </row>
    <row r="2580" spans="1:53" s="31" customFormat="1" ht="20.100000000000001" customHeight="1" x14ac:dyDescent="0.25">
      <c r="A2580" s="27" t="s">
        <v>59</v>
      </c>
      <c r="B2580" s="28" t="s">
        <v>243</v>
      </c>
      <c r="C2580" s="27" t="s">
        <v>534</v>
      </c>
      <c r="D2580" s="27" t="s">
        <v>8331</v>
      </c>
      <c r="E2580" s="27" t="s">
        <v>5</v>
      </c>
      <c r="F2580" s="27" t="s">
        <v>8332</v>
      </c>
      <c r="G2580" s="27" t="s">
        <v>8333</v>
      </c>
      <c r="H2580" s="27" t="s">
        <v>3850</v>
      </c>
      <c r="I2580" s="29">
        <v>0</v>
      </c>
      <c r="J2580" s="27" t="s">
        <v>2264</v>
      </c>
      <c r="K2580" s="27" t="s">
        <v>8334</v>
      </c>
      <c r="L2580" s="27" t="s">
        <v>2266</v>
      </c>
      <c r="M2580" s="30" t="s">
        <v>8330</v>
      </c>
      <c r="N2580" s="27" t="s">
        <v>8335</v>
      </c>
      <c r="O2580" s="23" t="s">
        <v>12103</v>
      </c>
      <c r="P2580" s="23" t="s">
        <v>12103</v>
      </c>
      <c r="Q2580" s="23" t="s">
        <v>12103</v>
      </c>
      <c r="R2580" s="24" t="s">
        <v>12103</v>
      </c>
      <c r="S2580" s="25" t="s">
        <v>12133</v>
      </c>
      <c r="T2580" s="46"/>
      <c r="U2580" s="46"/>
      <c r="V2580" s="46"/>
      <c r="W2580" s="46"/>
      <c r="X2580" s="46"/>
      <c r="Y2580" s="46"/>
      <c r="Z2580" s="46"/>
      <c r="AA2580" s="46"/>
      <c r="AB2580" s="46"/>
      <c r="AC2580" s="46"/>
      <c r="AD2580" s="46"/>
      <c r="AE2580" s="46"/>
      <c r="AF2580" s="46"/>
      <c r="AG2580" s="46"/>
      <c r="AH2580" s="46"/>
      <c r="AI2580" s="46"/>
      <c r="AJ2580" s="46"/>
      <c r="AK2580" s="46"/>
      <c r="AL2580" s="46"/>
      <c r="AM2580" s="46"/>
      <c r="AN2580" s="46"/>
      <c r="AO2580" s="46"/>
      <c r="AP2580" s="46"/>
      <c r="AQ2580" s="46"/>
      <c r="AR2580" s="46"/>
      <c r="AS2580" s="46"/>
      <c r="AT2580" s="46"/>
      <c r="AU2580" s="46"/>
      <c r="AV2580" s="46"/>
      <c r="AW2580" s="46"/>
      <c r="AX2580" s="46"/>
      <c r="AY2580" s="46"/>
      <c r="AZ2580" s="46"/>
      <c r="BA2580" s="46"/>
    </row>
    <row r="2581" spans="1:53" s="31" customFormat="1" ht="20.100000000000001" customHeight="1" x14ac:dyDescent="0.25">
      <c r="A2581" s="27" t="s">
        <v>59</v>
      </c>
      <c r="B2581" s="28" t="s">
        <v>243</v>
      </c>
      <c r="C2581" s="27" t="s">
        <v>556</v>
      </c>
      <c r="D2581" s="27" t="s">
        <v>558</v>
      </c>
      <c r="E2581" s="27" t="s">
        <v>5</v>
      </c>
      <c r="F2581" s="27" t="s">
        <v>2355</v>
      </c>
      <c r="G2581" s="27" t="s">
        <v>3100</v>
      </c>
      <c r="H2581" s="27" t="s">
        <v>3101</v>
      </c>
      <c r="I2581" s="29">
        <v>125857.86</v>
      </c>
      <c r="J2581" s="27" t="s">
        <v>2264</v>
      </c>
      <c r="K2581" s="27" t="s">
        <v>3102</v>
      </c>
      <c r="L2581" s="27" t="s">
        <v>2320</v>
      </c>
      <c r="M2581" s="30" t="s">
        <v>8330</v>
      </c>
      <c r="N2581" s="27" t="s">
        <v>2350</v>
      </c>
      <c r="O2581" s="23" t="s">
        <v>12103</v>
      </c>
      <c r="P2581" s="23" t="s">
        <v>12113</v>
      </c>
      <c r="Q2581" s="23" t="s">
        <v>12103</v>
      </c>
      <c r="R2581" s="24" t="s">
        <v>12103</v>
      </c>
      <c r="S2581" s="25" t="s">
        <v>12134</v>
      </c>
      <c r="T2581" s="46"/>
      <c r="U2581" s="46"/>
      <c r="V2581" s="46"/>
      <c r="W2581" s="46"/>
      <c r="X2581" s="46"/>
      <c r="Y2581" s="46"/>
      <c r="Z2581" s="46"/>
      <c r="AA2581" s="46"/>
      <c r="AB2581" s="46"/>
      <c r="AC2581" s="46"/>
      <c r="AD2581" s="46"/>
      <c r="AE2581" s="46"/>
      <c r="AF2581" s="46"/>
      <c r="AG2581" s="46"/>
      <c r="AH2581" s="46"/>
      <c r="AI2581" s="46"/>
      <c r="AJ2581" s="46"/>
      <c r="AK2581" s="46"/>
      <c r="AL2581" s="46"/>
      <c r="AM2581" s="46"/>
      <c r="AN2581" s="46"/>
      <c r="AO2581" s="46"/>
      <c r="AP2581" s="46"/>
      <c r="AQ2581" s="46"/>
      <c r="AR2581" s="46"/>
      <c r="AS2581" s="46"/>
      <c r="AT2581" s="46"/>
      <c r="AU2581" s="46"/>
      <c r="AV2581" s="46"/>
      <c r="AW2581" s="46"/>
      <c r="AX2581" s="46"/>
      <c r="AY2581" s="46"/>
      <c r="AZ2581" s="46"/>
      <c r="BA2581" s="46"/>
    </row>
    <row r="2582" spans="1:53" s="31" customFormat="1" ht="20.100000000000001" customHeight="1" x14ac:dyDescent="0.25">
      <c r="A2582" s="27" t="s">
        <v>59</v>
      </c>
      <c r="B2582" s="28" t="s">
        <v>243</v>
      </c>
      <c r="C2582" s="27" t="s">
        <v>671</v>
      </c>
      <c r="D2582" s="27" t="s">
        <v>8331</v>
      </c>
      <c r="E2582" s="27" t="s">
        <v>5</v>
      </c>
      <c r="F2582" s="27" t="s">
        <v>8332</v>
      </c>
      <c r="G2582" s="27" t="s">
        <v>8480</v>
      </c>
      <c r="H2582" s="27" t="s">
        <v>3850</v>
      </c>
      <c r="I2582" s="29">
        <v>0</v>
      </c>
      <c r="J2582" s="27" t="s">
        <v>2264</v>
      </c>
      <c r="K2582" s="27" t="s">
        <v>8481</v>
      </c>
      <c r="L2582" s="27" t="s">
        <v>2266</v>
      </c>
      <c r="M2582" s="30" t="s">
        <v>8478</v>
      </c>
      <c r="N2582" s="27" t="s">
        <v>8482</v>
      </c>
      <c r="O2582" s="23" t="s">
        <v>12103</v>
      </c>
      <c r="P2582" s="23" t="s">
        <v>12103</v>
      </c>
      <c r="Q2582" s="23" t="s">
        <v>12103</v>
      </c>
      <c r="R2582" s="24" t="s">
        <v>12103</v>
      </c>
      <c r="S2582" s="25" t="s">
        <v>12133</v>
      </c>
      <c r="T2582" s="46"/>
      <c r="U2582" s="46"/>
      <c r="V2582" s="46"/>
      <c r="W2582" s="46"/>
      <c r="X2582" s="46"/>
      <c r="Y2582" s="46"/>
      <c r="Z2582" s="46"/>
      <c r="AA2582" s="46"/>
      <c r="AB2582" s="46"/>
      <c r="AC2582" s="46"/>
      <c r="AD2582" s="46"/>
      <c r="AE2582" s="46"/>
      <c r="AF2582" s="46"/>
      <c r="AG2582" s="46"/>
      <c r="AH2582" s="46"/>
      <c r="AI2582" s="46"/>
      <c r="AJ2582" s="46"/>
      <c r="AK2582" s="46"/>
      <c r="AL2582" s="46"/>
      <c r="AM2582" s="46"/>
      <c r="AN2582" s="46"/>
      <c r="AO2582" s="46"/>
      <c r="AP2582" s="46"/>
      <c r="AQ2582" s="46"/>
      <c r="AR2582" s="46"/>
      <c r="AS2582" s="46"/>
      <c r="AT2582" s="46"/>
      <c r="AU2582" s="46"/>
      <c r="AV2582" s="46"/>
      <c r="AW2582" s="46"/>
      <c r="AX2582" s="46"/>
      <c r="AY2582" s="46"/>
      <c r="AZ2582" s="46"/>
      <c r="BA2582" s="46"/>
    </row>
    <row r="2583" spans="1:53" s="31" customFormat="1" ht="20.100000000000001" customHeight="1" x14ac:dyDescent="0.25">
      <c r="A2583" s="27" t="s">
        <v>59</v>
      </c>
      <c r="B2583" s="28" t="s">
        <v>243</v>
      </c>
      <c r="C2583" s="27" t="s">
        <v>634</v>
      </c>
      <c r="D2583" s="27" t="s">
        <v>1558</v>
      </c>
      <c r="E2583" s="27" t="s">
        <v>5</v>
      </c>
      <c r="F2583" s="27" t="s">
        <v>2308</v>
      </c>
      <c r="G2583" s="27" t="s">
        <v>5720</v>
      </c>
      <c r="H2583" s="27" t="s">
        <v>5721</v>
      </c>
      <c r="I2583" s="29">
        <v>76530.19</v>
      </c>
      <c r="J2583" s="27" t="s">
        <v>2325</v>
      </c>
      <c r="K2583" s="27" t="s">
        <v>5722</v>
      </c>
      <c r="L2583" s="27" t="s">
        <v>2299</v>
      </c>
      <c r="M2583" s="30" t="s">
        <v>10343</v>
      </c>
      <c r="N2583" s="27" t="s">
        <v>7927</v>
      </c>
      <c r="O2583" s="23" t="s">
        <v>12103</v>
      </c>
      <c r="P2583" s="23" t="s">
        <v>12135</v>
      </c>
      <c r="Q2583" s="23" t="s">
        <v>12103</v>
      </c>
      <c r="R2583" s="24" t="s">
        <v>12103</v>
      </c>
      <c r="S2583" s="25" t="s">
        <v>12136</v>
      </c>
      <c r="T2583" s="46"/>
      <c r="U2583" s="46"/>
      <c r="V2583" s="46"/>
      <c r="W2583" s="46"/>
      <c r="X2583" s="46"/>
      <c r="Y2583" s="46"/>
      <c r="Z2583" s="46"/>
      <c r="AA2583" s="46"/>
      <c r="AB2583" s="46"/>
      <c r="AC2583" s="46"/>
      <c r="AD2583" s="46"/>
      <c r="AE2583" s="46"/>
      <c r="AF2583" s="46"/>
      <c r="AG2583" s="46"/>
      <c r="AH2583" s="46"/>
      <c r="AI2583" s="46"/>
      <c r="AJ2583" s="46"/>
      <c r="AK2583" s="46"/>
      <c r="AL2583" s="46"/>
      <c r="AM2583" s="46"/>
      <c r="AN2583" s="46"/>
      <c r="AO2583" s="46"/>
      <c r="AP2583" s="46"/>
      <c r="AQ2583" s="46"/>
      <c r="AR2583" s="46"/>
      <c r="AS2583" s="46"/>
      <c r="AT2583" s="46"/>
      <c r="AU2583" s="46"/>
      <c r="AV2583" s="46"/>
      <c r="AW2583" s="46"/>
      <c r="AX2583" s="46"/>
      <c r="AY2583" s="46"/>
      <c r="AZ2583" s="46"/>
      <c r="BA2583" s="46"/>
    </row>
    <row r="2584" spans="1:53" s="31" customFormat="1" ht="20.100000000000001" customHeight="1" x14ac:dyDescent="0.25">
      <c r="A2584" s="27" t="s">
        <v>115</v>
      </c>
      <c r="B2584" s="28" t="s">
        <v>243</v>
      </c>
      <c r="C2584" s="27" t="s">
        <v>337</v>
      </c>
      <c r="D2584" s="27" t="s">
        <v>11152</v>
      </c>
      <c r="E2584" s="27" t="s">
        <v>7</v>
      </c>
      <c r="F2584" s="27" t="s">
        <v>6507</v>
      </c>
      <c r="G2584" s="27" t="s">
        <v>11153</v>
      </c>
      <c r="H2584" s="27" t="s">
        <v>7076</v>
      </c>
      <c r="I2584" s="29">
        <v>110460</v>
      </c>
      <c r="J2584" s="27" t="s">
        <v>6514</v>
      </c>
      <c r="K2584" s="27" t="s">
        <v>11099</v>
      </c>
      <c r="L2584" s="27" t="s">
        <v>7770</v>
      </c>
      <c r="M2584" s="30">
        <v>43039</v>
      </c>
      <c r="N2584" s="27" t="s">
        <v>12137</v>
      </c>
      <c r="O2584" s="23">
        <v>0</v>
      </c>
      <c r="P2584" s="23">
        <v>0</v>
      </c>
      <c r="Q2584" s="23">
        <v>0</v>
      </c>
      <c r="R2584" s="24">
        <v>0</v>
      </c>
      <c r="S2584" s="25">
        <v>0</v>
      </c>
      <c r="T2584" s="46"/>
      <c r="U2584" s="46"/>
      <c r="V2584" s="46"/>
      <c r="W2584" s="46"/>
      <c r="X2584" s="46"/>
      <c r="Y2584" s="46"/>
      <c r="Z2584" s="46"/>
      <c r="AA2584" s="46"/>
      <c r="AB2584" s="46"/>
      <c r="AC2584" s="46"/>
      <c r="AD2584" s="46"/>
      <c r="AE2584" s="46"/>
      <c r="AF2584" s="46"/>
      <c r="AG2584" s="46"/>
      <c r="AH2584" s="46"/>
      <c r="AI2584" s="46"/>
      <c r="AJ2584" s="46"/>
      <c r="AK2584" s="46"/>
      <c r="AL2584" s="46"/>
      <c r="AM2584" s="46"/>
      <c r="AN2584" s="46"/>
      <c r="AO2584" s="46"/>
      <c r="AP2584" s="46"/>
      <c r="AQ2584" s="46"/>
      <c r="AR2584" s="46"/>
      <c r="AS2584" s="46"/>
      <c r="AT2584" s="46"/>
      <c r="AU2584" s="46"/>
      <c r="AV2584" s="46"/>
      <c r="AW2584" s="46"/>
      <c r="AX2584" s="46"/>
      <c r="AY2584" s="46"/>
      <c r="AZ2584" s="46"/>
      <c r="BA2584" s="46"/>
    </row>
    <row r="2585" spans="1:53" s="31" customFormat="1" ht="20.100000000000001" customHeight="1" x14ac:dyDescent="0.25">
      <c r="A2585" s="27" t="s">
        <v>115</v>
      </c>
      <c r="B2585" s="28" t="s">
        <v>243</v>
      </c>
      <c r="C2585" s="27" t="s">
        <v>337</v>
      </c>
      <c r="D2585" s="27" t="s">
        <v>11188</v>
      </c>
      <c r="E2585" s="27" t="s">
        <v>7</v>
      </c>
      <c r="F2585" s="27" t="s">
        <v>6507</v>
      </c>
      <c r="G2585" s="27" t="s">
        <v>11189</v>
      </c>
      <c r="H2585" s="27" t="s">
        <v>7074</v>
      </c>
      <c r="I2585" s="29">
        <v>86701.7</v>
      </c>
      <c r="J2585" s="27" t="s">
        <v>6514</v>
      </c>
      <c r="K2585" s="27" t="s">
        <v>11099</v>
      </c>
      <c r="L2585" s="27" t="s">
        <v>11090</v>
      </c>
      <c r="M2585" s="30">
        <v>42983</v>
      </c>
      <c r="N2585" s="27" t="s">
        <v>11190</v>
      </c>
      <c r="O2585" s="23">
        <v>0</v>
      </c>
      <c r="P2585" s="23">
        <v>0</v>
      </c>
      <c r="Q2585" s="23">
        <v>0</v>
      </c>
      <c r="R2585" s="24">
        <v>0</v>
      </c>
      <c r="S2585" s="25">
        <v>0</v>
      </c>
      <c r="T2585" s="46"/>
      <c r="U2585" s="46"/>
      <c r="V2585" s="46"/>
      <c r="W2585" s="46"/>
      <c r="X2585" s="46"/>
      <c r="Y2585" s="46"/>
      <c r="Z2585" s="46"/>
      <c r="AA2585" s="46"/>
      <c r="AB2585" s="46"/>
      <c r="AC2585" s="46"/>
      <c r="AD2585" s="46"/>
      <c r="AE2585" s="46"/>
      <c r="AF2585" s="46"/>
      <c r="AG2585" s="46"/>
      <c r="AH2585" s="46"/>
      <c r="AI2585" s="46"/>
      <c r="AJ2585" s="46"/>
      <c r="AK2585" s="46"/>
      <c r="AL2585" s="46"/>
      <c r="AM2585" s="46"/>
      <c r="AN2585" s="46"/>
      <c r="AO2585" s="46"/>
      <c r="AP2585" s="46"/>
      <c r="AQ2585" s="46"/>
      <c r="AR2585" s="46"/>
      <c r="AS2585" s="46"/>
      <c r="AT2585" s="46"/>
      <c r="AU2585" s="46"/>
      <c r="AV2585" s="46"/>
      <c r="AW2585" s="46"/>
      <c r="AX2585" s="46"/>
      <c r="AY2585" s="46"/>
      <c r="AZ2585" s="46"/>
      <c r="BA2585" s="46"/>
    </row>
    <row r="2586" spans="1:53" s="31" customFormat="1" ht="20.100000000000001" customHeight="1" x14ac:dyDescent="0.25">
      <c r="A2586" s="27" t="s">
        <v>115</v>
      </c>
      <c r="B2586" s="28" t="s">
        <v>243</v>
      </c>
      <c r="C2586" s="27" t="s">
        <v>556</v>
      </c>
      <c r="D2586" s="27" t="s">
        <v>11247</v>
      </c>
      <c r="E2586" s="27" t="s">
        <v>7</v>
      </c>
      <c r="F2586" s="27" t="s">
        <v>6507</v>
      </c>
      <c r="G2586" s="27" t="s">
        <v>11248</v>
      </c>
      <c r="H2586" s="27" t="s">
        <v>6981</v>
      </c>
      <c r="I2586" s="29">
        <v>140000</v>
      </c>
      <c r="J2586" s="27" t="s">
        <v>6514</v>
      </c>
      <c r="K2586" s="27" t="s">
        <v>11099</v>
      </c>
      <c r="L2586" s="27" t="s">
        <v>6579</v>
      </c>
      <c r="M2586" s="30">
        <v>43073</v>
      </c>
      <c r="N2586" s="27" t="s">
        <v>11199</v>
      </c>
      <c r="O2586" s="23">
        <v>0</v>
      </c>
      <c r="P2586" s="23">
        <v>0</v>
      </c>
      <c r="Q2586" s="23">
        <v>0</v>
      </c>
      <c r="R2586" s="24">
        <v>0</v>
      </c>
      <c r="S2586" s="25">
        <v>0</v>
      </c>
      <c r="T2586" s="46"/>
      <c r="U2586" s="46"/>
      <c r="V2586" s="46"/>
      <c r="W2586" s="46"/>
      <c r="X2586" s="46"/>
      <c r="Y2586" s="46"/>
      <c r="Z2586" s="46"/>
      <c r="AA2586" s="46"/>
      <c r="AB2586" s="46"/>
      <c r="AC2586" s="46"/>
      <c r="AD2586" s="46"/>
      <c r="AE2586" s="46"/>
      <c r="AF2586" s="46"/>
      <c r="AG2586" s="46"/>
      <c r="AH2586" s="46"/>
      <c r="AI2586" s="46"/>
      <c r="AJ2586" s="46"/>
      <c r="AK2586" s="46"/>
      <c r="AL2586" s="46"/>
      <c r="AM2586" s="46"/>
      <c r="AN2586" s="46"/>
      <c r="AO2586" s="46"/>
      <c r="AP2586" s="46"/>
      <c r="AQ2586" s="46"/>
      <c r="AR2586" s="46"/>
      <c r="AS2586" s="46"/>
      <c r="AT2586" s="46"/>
      <c r="AU2586" s="46"/>
      <c r="AV2586" s="46"/>
      <c r="AW2586" s="46"/>
      <c r="AX2586" s="46"/>
      <c r="AY2586" s="46"/>
      <c r="AZ2586" s="46"/>
      <c r="BA2586" s="46"/>
    </row>
    <row r="2587" spans="1:53" s="31" customFormat="1" ht="20.100000000000001" customHeight="1" x14ac:dyDescent="0.25">
      <c r="A2587" s="27" t="s">
        <v>115</v>
      </c>
      <c r="B2587" s="28" t="s">
        <v>243</v>
      </c>
      <c r="C2587" s="27" t="s">
        <v>337</v>
      </c>
      <c r="D2587" s="27" t="s">
        <v>11263</v>
      </c>
      <c r="E2587" s="27" t="s">
        <v>7</v>
      </c>
      <c r="F2587" s="27" t="s">
        <v>6507</v>
      </c>
      <c r="G2587" s="27" t="s">
        <v>11264</v>
      </c>
      <c r="H2587" s="27" t="s">
        <v>7076</v>
      </c>
      <c r="I2587" s="29">
        <v>14882.41</v>
      </c>
      <c r="J2587" s="27" t="s">
        <v>6514</v>
      </c>
      <c r="K2587" s="27" t="s">
        <v>11099</v>
      </c>
      <c r="L2587" s="27" t="s">
        <v>11090</v>
      </c>
      <c r="M2587" s="30">
        <v>43136</v>
      </c>
      <c r="N2587" s="27" t="s">
        <v>12138</v>
      </c>
      <c r="O2587" s="23">
        <v>0</v>
      </c>
      <c r="P2587" s="23">
        <v>0</v>
      </c>
      <c r="Q2587" s="23">
        <v>0</v>
      </c>
      <c r="R2587" s="24">
        <v>0</v>
      </c>
      <c r="S2587" s="25">
        <v>0</v>
      </c>
      <c r="T2587" s="46"/>
      <c r="U2587" s="46"/>
      <c r="V2587" s="46"/>
      <c r="W2587" s="46"/>
      <c r="X2587" s="46"/>
      <c r="Y2587" s="46"/>
      <c r="Z2587" s="46"/>
      <c r="AA2587" s="46"/>
      <c r="AB2587" s="46"/>
      <c r="AC2587" s="46"/>
      <c r="AD2587" s="46"/>
      <c r="AE2587" s="46"/>
      <c r="AF2587" s="46"/>
      <c r="AG2587" s="46"/>
      <c r="AH2587" s="46"/>
      <c r="AI2587" s="46"/>
      <c r="AJ2587" s="46"/>
      <c r="AK2587" s="46"/>
      <c r="AL2587" s="46"/>
      <c r="AM2587" s="46"/>
      <c r="AN2587" s="46"/>
      <c r="AO2587" s="46"/>
      <c r="AP2587" s="46"/>
      <c r="AQ2587" s="46"/>
      <c r="AR2587" s="46"/>
      <c r="AS2587" s="46"/>
      <c r="AT2587" s="46"/>
      <c r="AU2587" s="46"/>
      <c r="AV2587" s="46"/>
      <c r="AW2587" s="46"/>
      <c r="AX2587" s="46"/>
      <c r="AY2587" s="46"/>
      <c r="AZ2587" s="46"/>
      <c r="BA2587" s="46"/>
    </row>
    <row r="2588" spans="1:53" s="31" customFormat="1" ht="20.100000000000001" customHeight="1" x14ac:dyDescent="0.25">
      <c r="A2588" s="27" t="s">
        <v>115</v>
      </c>
      <c r="B2588" s="28" t="s">
        <v>243</v>
      </c>
      <c r="C2588" s="27" t="s">
        <v>397</v>
      </c>
      <c r="D2588" s="27" t="s">
        <v>11404</v>
      </c>
      <c r="E2588" s="27" t="s">
        <v>7</v>
      </c>
      <c r="F2588" s="27" t="s">
        <v>6507</v>
      </c>
      <c r="G2588" s="27" t="s">
        <v>11405</v>
      </c>
      <c r="H2588" s="27" t="s">
        <v>6550</v>
      </c>
      <c r="I2588" s="29">
        <v>40000</v>
      </c>
      <c r="J2588" s="27" t="s">
        <v>6514</v>
      </c>
      <c r="K2588" s="27" t="s">
        <v>11099</v>
      </c>
      <c r="L2588" s="27" t="s">
        <v>6579</v>
      </c>
      <c r="M2588" s="30">
        <v>43060</v>
      </c>
      <c r="N2588" s="27" t="s">
        <v>11199</v>
      </c>
      <c r="O2588" s="23">
        <v>7600</v>
      </c>
      <c r="P2588" s="23">
        <v>751997.66</v>
      </c>
      <c r="Q2588" s="23">
        <v>0</v>
      </c>
      <c r="R2588" s="24">
        <v>0</v>
      </c>
      <c r="S2588" s="25">
        <v>0</v>
      </c>
      <c r="T2588" s="46"/>
      <c r="U2588" s="46"/>
      <c r="V2588" s="46"/>
      <c r="W2588" s="46"/>
      <c r="X2588" s="46"/>
      <c r="Y2588" s="46"/>
      <c r="Z2588" s="46"/>
      <c r="AA2588" s="46"/>
      <c r="AB2588" s="46"/>
      <c r="AC2588" s="46"/>
      <c r="AD2588" s="46"/>
      <c r="AE2588" s="46"/>
      <c r="AF2588" s="46"/>
      <c r="AG2588" s="46"/>
      <c r="AH2588" s="46"/>
      <c r="AI2588" s="46"/>
      <c r="AJ2588" s="46"/>
      <c r="AK2588" s="46"/>
      <c r="AL2588" s="46"/>
      <c r="AM2588" s="46"/>
      <c r="AN2588" s="46"/>
      <c r="AO2588" s="46"/>
      <c r="AP2588" s="46"/>
      <c r="AQ2588" s="46"/>
      <c r="AR2588" s="46"/>
      <c r="AS2588" s="46"/>
      <c r="AT2588" s="46"/>
      <c r="AU2588" s="46"/>
      <c r="AV2588" s="46"/>
      <c r="AW2588" s="46"/>
      <c r="AX2588" s="46"/>
      <c r="AY2588" s="46"/>
      <c r="AZ2588" s="46"/>
      <c r="BA2588" s="46"/>
    </row>
    <row r="2589" spans="1:53" s="31" customFormat="1" ht="20.100000000000001" customHeight="1" x14ac:dyDescent="0.25">
      <c r="A2589" s="27" t="s">
        <v>115</v>
      </c>
      <c r="B2589" s="28" t="s">
        <v>243</v>
      </c>
      <c r="C2589" s="27" t="s">
        <v>689</v>
      </c>
      <c r="D2589" s="27" t="s">
        <v>11420</v>
      </c>
      <c r="E2589" s="27" t="s">
        <v>7</v>
      </c>
      <c r="F2589" s="27" t="s">
        <v>6507</v>
      </c>
      <c r="G2589" s="27" t="s">
        <v>11421</v>
      </c>
      <c r="H2589" s="27" t="s">
        <v>7126</v>
      </c>
      <c r="I2589" s="29">
        <v>125000</v>
      </c>
      <c r="J2589" s="27" t="s">
        <v>6514</v>
      </c>
      <c r="K2589" s="27" t="s">
        <v>11099</v>
      </c>
      <c r="L2589" s="27" t="s">
        <v>6579</v>
      </c>
      <c r="M2589" s="30" t="s">
        <v>6531</v>
      </c>
      <c r="N2589" s="27" t="s">
        <v>12139</v>
      </c>
      <c r="O2589" s="23">
        <v>0</v>
      </c>
      <c r="P2589" s="23">
        <v>0</v>
      </c>
      <c r="Q2589" s="23">
        <v>0</v>
      </c>
      <c r="R2589" s="24">
        <v>0</v>
      </c>
      <c r="S2589" s="25">
        <v>0</v>
      </c>
      <c r="T2589" s="46"/>
      <c r="U2589" s="46"/>
      <c r="V2589" s="46"/>
      <c r="W2589" s="46"/>
      <c r="X2589" s="46"/>
      <c r="Y2589" s="46"/>
      <c r="Z2589" s="46"/>
      <c r="AA2589" s="46"/>
      <c r="AB2589" s="46"/>
      <c r="AC2589" s="46"/>
      <c r="AD2589" s="46"/>
      <c r="AE2589" s="46"/>
      <c r="AF2589" s="46"/>
      <c r="AG2589" s="46"/>
      <c r="AH2589" s="46"/>
      <c r="AI2589" s="46"/>
      <c r="AJ2589" s="46"/>
      <c r="AK2589" s="46"/>
      <c r="AL2589" s="46"/>
      <c r="AM2589" s="46"/>
      <c r="AN2589" s="46"/>
      <c r="AO2589" s="46"/>
      <c r="AP2589" s="46"/>
      <c r="AQ2589" s="46"/>
      <c r="AR2589" s="46"/>
      <c r="AS2589" s="46"/>
      <c r="AT2589" s="46"/>
      <c r="AU2589" s="46"/>
      <c r="AV2589" s="46"/>
      <c r="AW2589" s="46"/>
      <c r="AX2589" s="46"/>
      <c r="AY2589" s="46"/>
      <c r="AZ2589" s="46"/>
      <c r="BA2589" s="46"/>
    </row>
    <row r="2590" spans="1:53" s="31" customFormat="1" ht="20.100000000000001" customHeight="1" x14ac:dyDescent="0.25">
      <c r="A2590" s="27" t="s">
        <v>115</v>
      </c>
      <c r="B2590" s="28" t="s">
        <v>243</v>
      </c>
      <c r="C2590" s="27" t="s">
        <v>696</v>
      </c>
      <c r="D2590" s="27" t="s">
        <v>11425</v>
      </c>
      <c r="E2590" s="27" t="s">
        <v>7</v>
      </c>
      <c r="F2590" s="27" t="s">
        <v>6507</v>
      </c>
      <c r="G2590" s="27" t="s">
        <v>11426</v>
      </c>
      <c r="H2590" s="27" t="s">
        <v>6513</v>
      </c>
      <c r="I2590" s="29">
        <v>100000</v>
      </c>
      <c r="J2590" s="27" t="s">
        <v>6514</v>
      </c>
      <c r="K2590" s="27" t="s">
        <v>11099</v>
      </c>
      <c r="L2590" s="27" t="s">
        <v>6579</v>
      </c>
      <c r="M2590" s="30">
        <v>43487</v>
      </c>
      <c r="N2590" s="27" t="s">
        <v>11199</v>
      </c>
      <c r="O2590" s="23">
        <v>0</v>
      </c>
      <c r="P2590" s="23">
        <v>132994.25</v>
      </c>
      <c r="Q2590" s="23">
        <v>0</v>
      </c>
      <c r="R2590" s="24">
        <v>0</v>
      </c>
      <c r="S2590" s="25">
        <v>0</v>
      </c>
      <c r="T2590" s="46"/>
      <c r="U2590" s="46"/>
      <c r="V2590" s="46"/>
      <c r="W2590" s="46"/>
      <c r="X2590" s="46"/>
      <c r="Y2590" s="46"/>
      <c r="Z2590" s="46"/>
      <c r="AA2590" s="46"/>
      <c r="AB2590" s="46"/>
      <c r="AC2590" s="46"/>
      <c r="AD2590" s="46"/>
      <c r="AE2590" s="46"/>
      <c r="AF2590" s="46"/>
      <c r="AG2590" s="46"/>
      <c r="AH2590" s="46"/>
      <c r="AI2590" s="46"/>
      <c r="AJ2590" s="46"/>
      <c r="AK2590" s="46"/>
      <c r="AL2590" s="46"/>
      <c r="AM2590" s="46"/>
      <c r="AN2590" s="46"/>
      <c r="AO2590" s="46"/>
      <c r="AP2590" s="46"/>
      <c r="AQ2590" s="46"/>
      <c r="AR2590" s="46"/>
      <c r="AS2590" s="46"/>
      <c r="AT2590" s="46"/>
      <c r="AU2590" s="46"/>
      <c r="AV2590" s="46"/>
      <c r="AW2590" s="46"/>
      <c r="AX2590" s="46"/>
      <c r="AY2590" s="46"/>
      <c r="AZ2590" s="46"/>
      <c r="BA2590" s="46"/>
    </row>
    <row r="2591" spans="1:53" s="31" customFormat="1" ht="20.100000000000001" customHeight="1" x14ac:dyDescent="0.25">
      <c r="A2591" s="27" t="s">
        <v>115</v>
      </c>
      <c r="B2591" s="28" t="s">
        <v>243</v>
      </c>
      <c r="C2591" s="27" t="s">
        <v>696</v>
      </c>
      <c r="D2591" s="27" t="s">
        <v>1833</v>
      </c>
      <c r="E2591" s="27" t="s">
        <v>7</v>
      </c>
      <c r="F2591" s="27" t="s">
        <v>6507</v>
      </c>
      <c r="G2591" s="27" t="s">
        <v>6512</v>
      </c>
      <c r="H2591" s="27" t="s">
        <v>6513</v>
      </c>
      <c r="I2591" s="29">
        <v>170000</v>
      </c>
      <c r="J2591" s="27" t="s">
        <v>6514</v>
      </c>
      <c r="K2591" s="27" t="s">
        <v>11099</v>
      </c>
      <c r="L2591" s="27" t="s">
        <v>6579</v>
      </c>
      <c r="M2591" s="30">
        <v>42909</v>
      </c>
      <c r="N2591" s="27" t="s">
        <v>11432</v>
      </c>
      <c r="O2591" s="23">
        <v>0</v>
      </c>
      <c r="P2591" s="23">
        <v>0</v>
      </c>
      <c r="Q2591" s="23">
        <v>0</v>
      </c>
      <c r="R2591" s="24">
        <v>0</v>
      </c>
      <c r="S2591" s="25">
        <v>0</v>
      </c>
      <c r="T2591" s="46"/>
      <c r="U2591" s="46"/>
      <c r="V2591" s="46"/>
      <c r="W2591" s="46"/>
      <c r="X2591" s="46"/>
      <c r="Y2591" s="46"/>
      <c r="Z2591" s="46"/>
      <c r="AA2591" s="46"/>
      <c r="AB2591" s="46"/>
      <c r="AC2591" s="46"/>
      <c r="AD2591" s="46"/>
      <c r="AE2591" s="46"/>
      <c r="AF2591" s="46"/>
      <c r="AG2591" s="46"/>
      <c r="AH2591" s="46"/>
      <c r="AI2591" s="46"/>
      <c r="AJ2591" s="46"/>
      <c r="AK2591" s="46"/>
      <c r="AL2591" s="46"/>
      <c r="AM2591" s="46"/>
      <c r="AN2591" s="46"/>
      <c r="AO2591" s="46"/>
      <c r="AP2591" s="46"/>
      <c r="AQ2591" s="46"/>
      <c r="AR2591" s="46"/>
      <c r="AS2591" s="46"/>
      <c r="AT2591" s="46"/>
      <c r="AU2591" s="46"/>
      <c r="AV2591" s="46"/>
      <c r="AW2591" s="46"/>
      <c r="AX2591" s="46"/>
      <c r="AY2591" s="46"/>
      <c r="AZ2591" s="46"/>
      <c r="BA2591" s="46"/>
    </row>
    <row r="2592" spans="1:53" s="31" customFormat="1" ht="20.100000000000001" customHeight="1" x14ac:dyDescent="0.25">
      <c r="A2592" s="27" t="s">
        <v>115</v>
      </c>
      <c r="B2592" s="28" t="s">
        <v>243</v>
      </c>
      <c r="C2592" s="27" t="s">
        <v>696</v>
      </c>
      <c r="D2592" s="27" t="s">
        <v>1834</v>
      </c>
      <c r="E2592" s="27" t="s">
        <v>7</v>
      </c>
      <c r="F2592" s="27" t="s">
        <v>6507</v>
      </c>
      <c r="G2592" s="27" t="s">
        <v>11446</v>
      </c>
      <c r="H2592" s="27" t="s">
        <v>6513</v>
      </c>
      <c r="I2592" s="29">
        <v>150000</v>
      </c>
      <c r="J2592" s="27" t="s">
        <v>6514</v>
      </c>
      <c r="K2592" s="27" t="s">
        <v>11099</v>
      </c>
      <c r="L2592" s="27" t="s">
        <v>6579</v>
      </c>
      <c r="M2592" s="30">
        <v>42908</v>
      </c>
      <c r="N2592" s="27" t="s">
        <v>11199</v>
      </c>
      <c r="O2592" s="23">
        <v>0</v>
      </c>
      <c r="P2592" s="23">
        <v>0</v>
      </c>
      <c r="Q2592" s="23">
        <v>101560</v>
      </c>
      <c r="R2592" s="24">
        <v>0</v>
      </c>
      <c r="S2592" s="25">
        <v>0</v>
      </c>
      <c r="T2592" s="46"/>
      <c r="U2592" s="46"/>
      <c r="V2592" s="46"/>
      <c r="W2592" s="46"/>
      <c r="X2592" s="46"/>
      <c r="Y2592" s="46"/>
      <c r="Z2592" s="46"/>
      <c r="AA2592" s="46"/>
      <c r="AB2592" s="46"/>
      <c r="AC2592" s="46"/>
      <c r="AD2592" s="46"/>
      <c r="AE2592" s="46"/>
      <c r="AF2592" s="46"/>
      <c r="AG2592" s="46"/>
      <c r="AH2592" s="46"/>
      <c r="AI2592" s="46"/>
      <c r="AJ2592" s="46"/>
      <c r="AK2592" s="46"/>
      <c r="AL2592" s="46"/>
      <c r="AM2592" s="46"/>
      <c r="AN2592" s="46"/>
      <c r="AO2592" s="46"/>
      <c r="AP2592" s="46"/>
      <c r="AQ2592" s="46"/>
      <c r="AR2592" s="46"/>
      <c r="AS2592" s="46"/>
      <c r="AT2592" s="46"/>
      <c r="AU2592" s="46"/>
      <c r="AV2592" s="46"/>
      <c r="AW2592" s="46"/>
      <c r="AX2592" s="46"/>
      <c r="AY2592" s="46"/>
      <c r="AZ2592" s="46"/>
      <c r="BA2592" s="46"/>
    </row>
    <row r="2593" spans="1:53" s="31" customFormat="1" ht="20.100000000000001" customHeight="1" x14ac:dyDescent="0.25">
      <c r="A2593" s="27" t="s">
        <v>115</v>
      </c>
      <c r="B2593" s="28" t="s">
        <v>243</v>
      </c>
      <c r="C2593" s="27" t="s">
        <v>337</v>
      </c>
      <c r="D2593" s="27" t="s">
        <v>1841</v>
      </c>
      <c r="E2593" s="27" t="s">
        <v>7</v>
      </c>
      <c r="F2593" s="27" t="s">
        <v>6528</v>
      </c>
      <c r="G2593" s="27" t="s">
        <v>6529</v>
      </c>
      <c r="H2593" s="27" t="s">
        <v>6530</v>
      </c>
      <c r="I2593" s="29">
        <v>0</v>
      </c>
      <c r="J2593" s="27" t="s">
        <v>6514</v>
      </c>
      <c r="K2593" s="27" t="s">
        <v>11454</v>
      </c>
      <c r="L2593" s="27" t="s">
        <v>7770</v>
      </c>
      <c r="M2593" s="30" t="s">
        <v>6531</v>
      </c>
      <c r="N2593" s="27" t="s">
        <v>11455</v>
      </c>
      <c r="O2593" s="23">
        <v>0</v>
      </c>
      <c r="P2593" s="23">
        <v>0</v>
      </c>
      <c r="Q2593" s="23">
        <v>0</v>
      </c>
      <c r="R2593" s="24">
        <v>0</v>
      </c>
      <c r="S2593" s="25">
        <v>0</v>
      </c>
      <c r="T2593" s="46"/>
      <c r="U2593" s="46"/>
      <c r="V2593" s="46"/>
      <c r="W2593" s="46"/>
      <c r="X2593" s="46"/>
      <c r="Y2593" s="46"/>
      <c r="Z2593" s="46"/>
      <c r="AA2593" s="46"/>
      <c r="AB2593" s="46"/>
      <c r="AC2593" s="46"/>
      <c r="AD2593" s="46"/>
      <c r="AE2593" s="46"/>
      <c r="AF2593" s="46"/>
      <c r="AG2593" s="46"/>
      <c r="AH2593" s="46"/>
      <c r="AI2593" s="46"/>
      <c r="AJ2593" s="46"/>
      <c r="AK2593" s="46"/>
      <c r="AL2593" s="46"/>
      <c r="AM2593" s="46"/>
      <c r="AN2593" s="46"/>
      <c r="AO2593" s="46"/>
      <c r="AP2593" s="46"/>
      <c r="AQ2593" s="46"/>
      <c r="AR2593" s="46"/>
      <c r="AS2593" s="46"/>
      <c r="AT2593" s="46"/>
      <c r="AU2593" s="46"/>
      <c r="AV2593" s="46"/>
      <c r="AW2593" s="46"/>
      <c r="AX2593" s="46"/>
      <c r="AY2593" s="46"/>
      <c r="AZ2593" s="46"/>
      <c r="BA2593" s="46"/>
    </row>
    <row r="2594" spans="1:53" s="31" customFormat="1" ht="20.100000000000001" customHeight="1" x14ac:dyDescent="0.25">
      <c r="A2594" s="27" t="s">
        <v>115</v>
      </c>
      <c r="B2594" s="28" t="s">
        <v>243</v>
      </c>
      <c r="C2594" s="27" t="s">
        <v>331</v>
      </c>
      <c r="D2594" s="27" t="s">
        <v>1870</v>
      </c>
      <c r="E2594" s="27" t="s">
        <v>7</v>
      </c>
      <c r="F2594" s="27" t="s">
        <v>6507</v>
      </c>
      <c r="G2594" s="27" t="s">
        <v>11496</v>
      </c>
      <c r="H2594" s="27" t="s">
        <v>6588</v>
      </c>
      <c r="I2594" s="29">
        <v>50000</v>
      </c>
      <c r="J2594" s="27" t="s">
        <v>6514</v>
      </c>
      <c r="K2594" s="27" t="s">
        <v>11497</v>
      </c>
      <c r="L2594" s="27" t="s">
        <v>6585</v>
      </c>
      <c r="M2594" s="30">
        <v>42968</v>
      </c>
      <c r="N2594" s="27" t="s">
        <v>11199</v>
      </c>
      <c r="O2594" s="23">
        <v>0</v>
      </c>
      <c r="P2594" s="23">
        <v>0</v>
      </c>
      <c r="Q2594" s="23">
        <v>0</v>
      </c>
      <c r="R2594" s="24">
        <v>0</v>
      </c>
      <c r="S2594" s="25">
        <v>0</v>
      </c>
      <c r="T2594" s="46"/>
      <c r="U2594" s="46"/>
      <c r="V2594" s="46"/>
      <c r="W2594" s="46"/>
      <c r="X2594" s="46"/>
      <c r="Y2594" s="46"/>
      <c r="Z2594" s="46"/>
      <c r="AA2594" s="46"/>
      <c r="AB2594" s="46"/>
      <c r="AC2594" s="46"/>
      <c r="AD2594" s="46"/>
      <c r="AE2594" s="46"/>
      <c r="AF2594" s="46"/>
      <c r="AG2594" s="46"/>
      <c r="AH2594" s="46"/>
      <c r="AI2594" s="46"/>
      <c r="AJ2594" s="46"/>
      <c r="AK2594" s="46"/>
      <c r="AL2594" s="46"/>
      <c r="AM2594" s="46"/>
      <c r="AN2594" s="46"/>
      <c r="AO2594" s="46"/>
      <c r="AP2594" s="46"/>
      <c r="AQ2594" s="46"/>
      <c r="AR2594" s="46"/>
      <c r="AS2594" s="46"/>
      <c r="AT2594" s="46"/>
      <c r="AU2594" s="46"/>
      <c r="AV2594" s="46"/>
      <c r="AW2594" s="46"/>
      <c r="AX2594" s="46"/>
      <c r="AY2594" s="46"/>
      <c r="AZ2594" s="46"/>
      <c r="BA2594" s="46"/>
    </row>
    <row r="2595" spans="1:53" s="31" customFormat="1" ht="20.100000000000001" customHeight="1" x14ac:dyDescent="0.25">
      <c r="A2595" s="27" t="s">
        <v>115</v>
      </c>
      <c r="B2595" s="28" t="s">
        <v>243</v>
      </c>
      <c r="C2595" s="27" t="s">
        <v>556</v>
      </c>
      <c r="D2595" s="27" t="s">
        <v>1933</v>
      </c>
      <c r="E2595" s="27" t="s">
        <v>11130</v>
      </c>
      <c r="F2595" s="27" t="s">
        <v>5349</v>
      </c>
      <c r="G2595" s="27" t="s">
        <v>6752</v>
      </c>
      <c r="H2595" s="27" t="s">
        <v>6688</v>
      </c>
      <c r="I2595" s="29">
        <v>0</v>
      </c>
      <c r="J2595" s="27" t="s">
        <v>6520</v>
      </c>
      <c r="K2595" s="27" t="s">
        <v>11357</v>
      </c>
      <c r="L2595" s="27" t="s">
        <v>2930</v>
      </c>
      <c r="M2595" s="30" t="s">
        <v>6531</v>
      </c>
      <c r="N2595" s="27" t="s">
        <v>6689</v>
      </c>
      <c r="O2595" s="23">
        <v>0</v>
      </c>
      <c r="P2595" s="23">
        <v>0</v>
      </c>
      <c r="Q2595" s="23">
        <v>0</v>
      </c>
      <c r="R2595" s="24">
        <v>0</v>
      </c>
      <c r="S2595" s="25">
        <v>0</v>
      </c>
      <c r="T2595" s="46"/>
      <c r="U2595" s="46"/>
      <c r="V2595" s="46"/>
      <c r="W2595" s="46"/>
      <c r="X2595" s="46"/>
      <c r="Y2595" s="46"/>
      <c r="Z2595" s="46"/>
      <c r="AA2595" s="46"/>
      <c r="AB2595" s="46"/>
      <c r="AC2595" s="46"/>
      <c r="AD2595" s="46"/>
      <c r="AE2595" s="46"/>
      <c r="AF2595" s="46"/>
      <c r="AG2595" s="46"/>
      <c r="AH2595" s="46"/>
      <c r="AI2595" s="46"/>
      <c r="AJ2595" s="46"/>
      <c r="AK2595" s="46"/>
      <c r="AL2595" s="46"/>
      <c r="AM2595" s="46"/>
      <c r="AN2595" s="46"/>
      <c r="AO2595" s="46"/>
      <c r="AP2595" s="46"/>
      <c r="AQ2595" s="46"/>
      <c r="AR2595" s="46"/>
      <c r="AS2595" s="46"/>
      <c r="AT2595" s="46"/>
      <c r="AU2595" s="46"/>
      <c r="AV2595" s="46"/>
      <c r="AW2595" s="46"/>
      <c r="AX2595" s="46"/>
      <c r="AY2595" s="46"/>
      <c r="AZ2595" s="46"/>
      <c r="BA2595" s="46"/>
    </row>
    <row r="2596" spans="1:53" s="31" customFormat="1" ht="20.100000000000001" customHeight="1" x14ac:dyDescent="0.25">
      <c r="A2596" s="27" t="s">
        <v>115</v>
      </c>
      <c r="B2596" s="28" t="s">
        <v>243</v>
      </c>
      <c r="C2596" s="27" t="s">
        <v>634</v>
      </c>
      <c r="D2596" s="27" t="s">
        <v>1933</v>
      </c>
      <c r="E2596" s="27" t="s">
        <v>11130</v>
      </c>
      <c r="F2596" s="27" t="s">
        <v>5349</v>
      </c>
      <c r="G2596" s="27" t="s">
        <v>6753</v>
      </c>
      <c r="H2596" s="27" t="s">
        <v>6688</v>
      </c>
      <c r="I2596" s="29">
        <v>0</v>
      </c>
      <c r="J2596" s="27" t="s">
        <v>6520</v>
      </c>
      <c r="K2596" s="27" t="s">
        <v>11357</v>
      </c>
      <c r="L2596" s="27" t="s">
        <v>2930</v>
      </c>
      <c r="M2596" s="30" t="s">
        <v>6531</v>
      </c>
      <c r="N2596" s="27" t="s">
        <v>6689</v>
      </c>
      <c r="O2596" s="23">
        <v>0</v>
      </c>
      <c r="P2596" s="23">
        <v>0</v>
      </c>
      <c r="Q2596" s="23">
        <v>0</v>
      </c>
      <c r="R2596" s="24">
        <v>0</v>
      </c>
      <c r="S2596" s="25">
        <v>0</v>
      </c>
      <c r="T2596" s="46"/>
      <c r="U2596" s="46"/>
      <c r="V2596" s="46"/>
      <c r="W2596" s="46"/>
      <c r="X2596" s="46"/>
      <c r="Y2596" s="46"/>
      <c r="Z2596" s="46"/>
      <c r="AA2596" s="46"/>
      <c r="AB2596" s="46"/>
      <c r="AC2596" s="46"/>
      <c r="AD2596" s="46"/>
      <c r="AE2596" s="46"/>
      <c r="AF2596" s="46"/>
      <c r="AG2596" s="46"/>
      <c r="AH2596" s="46"/>
      <c r="AI2596" s="46"/>
      <c r="AJ2596" s="46"/>
      <c r="AK2596" s="46"/>
      <c r="AL2596" s="46"/>
      <c r="AM2596" s="46"/>
      <c r="AN2596" s="46"/>
      <c r="AO2596" s="46"/>
      <c r="AP2596" s="46"/>
      <c r="AQ2596" s="46"/>
      <c r="AR2596" s="46"/>
      <c r="AS2596" s="46"/>
      <c r="AT2596" s="46"/>
      <c r="AU2596" s="46"/>
      <c r="AV2596" s="46"/>
      <c r="AW2596" s="46"/>
      <c r="AX2596" s="46"/>
      <c r="AY2596" s="46"/>
      <c r="AZ2596" s="46"/>
      <c r="BA2596" s="46"/>
    </row>
    <row r="2597" spans="1:53" s="31" customFormat="1" ht="20.100000000000001" customHeight="1" x14ac:dyDescent="0.25">
      <c r="A2597" s="27" t="s">
        <v>115</v>
      </c>
      <c r="B2597" s="28" t="s">
        <v>243</v>
      </c>
      <c r="C2597" s="27" t="s">
        <v>649</v>
      </c>
      <c r="D2597" s="27" t="s">
        <v>1933</v>
      </c>
      <c r="E2597" s="27" t="s">
        <v>11130</v>
      </c>
      <c r="F2597" s="27" t="s">
        <v>5349</v>
      </c>
      <c r="G2597" s="27" t="s">
        <v>6754</v>
      </c>
      <c r="H2597" s="27" t="s">
        <v>6688</v>
      </c>
      <c r="I2597" s="29">
        <v>0</v>
      </c>
      <c r="J2597" s="27" t="s">
        <v>6520</v>
      </c>
      <c r="K2597" s="27" t="s">
        <v>11357</v>
      </c>
      <c r="L2597" s="27" t="s">
        <v>2930</v>
      </c>
      <c r="M2597" s="30" t="s">
        <v>6531</v>
      </c>
      <c r="N2597" s="27" t="s">
        <v>6689</v>
      </c>
      <c r="O2597" s="23">
        <v>0</v>
      </c>
      <c r="P2597" s="23">
        <v>0</v>
      </c>
      <c r="Q2597" s="23">
        <v>0</v>
      </c>
      <c r="R2597" s="24">
        <v>0</v>
      </c>
      <c r="S2597" s="25">
        <v>0</v>
      </c>
      <c r="T2597" s="46"/>
      <c r="U2597" s="46"/>
      <c r="V2597" s="46"/>
      <c r="W2597" s="46"/>
      <c r="X2597" s="46"/>
      <c r="Y2597" s="46"/>
      <c r="Z2597" s="46"/>
      <c r="AA2597" s="46"/>
      <c r="AB2597" s="46"/>
      <c r="AC2597" s="46"/>
      <c r="AD2597" s="46"/>
      <c r="AE2597" s="46"/>
      <c r="AF2597" s="46"/>
      <c r="AG2597" s="46"/>
      <c r="AH2597" s="46"/>
      <c r="AI2597" s="46"/>
      <c r="AJ2597" s="46"/>
      <c r="AK2597" s="46"/>
      <c r="AL2597" s="46"/>
      <c r="AM2597" s="46"/>
      <c r="AN2597" s="46"/>
      <c r="AO2597" s="46"/>
      <c r="AP2597" s="46"/>
      <c r="AQ2597" s="46"/>
      <c r="AR2597" s="46"/>
      <c r="AS2597" s="46"/>
      <c r="AT2597" s="46"/>
      <c r="AU2597" s="46"/>
      <c r="AV2597" s="46"/>
      <c r="AW2597" s="46"/>
      <c r="AX2597" s="46"/>
      <c r="AY2597" s="46"/>
      <c r="AZ2597" s="46"/>
      <c r="BA2597" s="46"/>
    </row>
    <row r="2598" spans="1:53" s="31" customFormat="1" ht="20.100000000000001" customHeight="1" x14ac:dyDescent="0.25">
      <c r="A2598" s="27" t="s">
        <v>115</v>
      </c>
      <c r="B2598" s="28" t="s">
        <v>243</v>
      </c>
      <c r="C2598" s="27" t="s">
        <v>534</v>
      </c>
      <c r="D2598" s="27" t="s">
        <v>1933</v>
      </c>
      <c r="E2598" s="27" t="s">
        <v>11130</v>
      </c>
      <c r="F2598" s="27" t="s">
        <v>5349</v>
      </c>
      <c r="G2598" s="27" t="s">
        <v>6755</v>
      </c>
      <c r="H2598" s="27" t="s">
        <v>6688</v>
      </c>
      <c r="I2598" s="29">
        <v>0</v>
      </c>
      <c r="J2598" s="27" t="s">
        <v>6520</v>
      </c>
      <c r="K2598" s="27" t="s">
        <v>11357</v>
      </c>
      <c r="L2598" s="27" t="s">
        <v>2930</v>
      </c>
      <c r="M2598" s="30" t="s">
        <v>6531</v>
      </c>
      <c r="N2598" s="27" t="s">
        <v>6689</v>
      </c>
      <c r="O2598" s="23">
        <v>0</v>
      </c>
      <c r="P2598" s="23">
        <v>0</v>
      </c>
      <c r="Q2598" s="23">
        <v>0</v>
      </c>
      <c r="R2598" s="24">
        <v>0</v>
      </c>
      <c r="S2598" s="25">
        <v>0</v>
      </c>
      <c r="T2598" s="46"/>
      <c r="U2598" s="46"/>
      <c r="V2598" s="46"/>
      <c r="W2598" s="46"/>
      <c r="X2598" s="46"/>
      <c r="Y2598" s="46"/>
      <c r="Z2598" s="46"/>
      <c r="AA2598" s="46"/>
      <c r="AB2598" s="46"/>
      <c r="AC2598" s="46"/>
      <c r="AD2598" s="46"/>
      <c r="AE2598" s="46"/>
      <c r="AF2598" s="46"/>
      <c r="AG2598" s="46"/>
      <c r="AH2598" s="46"/>
      <c r="AI2598" s="46"/>
      <c r="AJ2598" s="46"/>
      <c r="AK2598" s="46"/>
      <c r="AL2598" s="46"/>
      <c r="AM2598" s="46"/>
      <c r="AN2598" s="46"/>
      <c r="AO2598" s="46"/>
      <c r="AP2598" s="46"/>
      <c r="AQ2598" s="46"/>
      <c r="AR2598" s="46"/>
      <c r="AS2598" s="46"/>
      <c r="AT2598" s="46"/>
      <c r="AU2598" s="46"/>
      <c r="AV2598" s="46"/>
      <c r="AW2598" s="46"/>
      <c r="AX2598" s="46"/>
      <c r="AY2598" s="46"/>
      <c r="AZ2598" s="46"/>
      <c r="BA2598" s="46"/>
    </row>
    <row r="2599" spans="1:53" s="31" customFormat="1" ht="20.100000000000001" customHeight="1" x14ac:dyDescent="0.25">
      <c r="A2599" s="27" t="s">
        <v>115</v>
      </c>
      <c r="B2599" s="28" t="s">
        <v>243</v>
      </c>
      <c r="C2599" s="27" t="s">
        <v>397</v>
      </c>
      <c r="D2599" s="27" t="s">
        <v>1933</v>
      </c>
      <c r="E2599" s="27" t="s">
        <v>11130</v>
      </c>
      <c r="F2599" s="27" t="s">
        <v>5349</v>
      </c>
      <c r="G2599" s="27" t="s">
        <v>6776</v>
      </c>
      <c r="H2599" s="27" t="s">
        <v>6688</v>
      </c>
      <c r="I2599" s="29">
        <v>0</v>
      </c>
      <c r="J2599" s="27" t="s">
        <v>6520</v>
      </c>
      <c r="K2599" s="27" t="s">
        <v>11357</v>
      </c>
      <c r="L2599" s="27" t="s">
        <v>2930</v>
      </c>
      <c r="M2599" s="30" t="s">
        <v>6531</v>
      </c>
      <c r="N2599" s="27" t="s">
        <v>6689</v>
      </c>
      <c r="O2599" s="23">
        <v>0</v>
      </c>
      <c r="P2599" s="23">
        <v>0</v>
      </c>
      <c r="Q2599" s="23">
        <v>0</v>
      </c>
      <c r="R2599" s="24">
        <v>0</v>
      </c>
      <c r="S2599" s="25">
        <v>0</v>
      </c>
      <c r="T2599" s="46"/>
      <c r="U2599" s="46"/>
      <c r="V2599" s="46"/>
      <c r="W2599" s="46"/>
      <c r="X2599" s="46"/>
      <c r="Y2599" s="46"/>
      <c r="Z2599" s="46"/>
      <c r="AA2599" s="46"/>
      <c r="AB2599" s="46"/>
      <c r="AC2599" s="46"/>
      <c r="AD2599" s="46"/>
      <c r="AE2599" s="46"/>
      <c r="AF2599" s="46"/>
      <c r="AG2599" s="46"/>
      <c r="AH2599" s="46"/>
      <c r="AI2599" s="46"/>
      <c r="AJ2599" s="46"/>
      <c r="AK2599" s="46"/>
      <c r="AL2599" s="46"/>
      <c r="AM2599" s="46"/>
      <c r="AN2599" s="46"/>
      <c r="AO2599" s="46"/>
      <c r="AP2599" s="46"/>
      <c r="AQ2599" s="46"/>
      <c r="AR2599" s="46"/>
      <c r="AS2599" s="46"/>
      <c r="AT2599" s="46"/>
      <c r="AU2599" s="46"/>
      <c r="AV2599" s="46"/>
      <c r="AW2599" s="46"/>
      <c r="AX2599" s="46"/>
      <c r="AY2599" s="46"/>
      <c r="AZ2599" s="46"/>
      <c r="BA2599" s="46"/>
    </row>
    <row r="2600" spans="1:53" s="31" customFormat="1" ht="20.100000000000001" customHeight="1" x14ac:dyDescent="0.25">
      <c r="A2600" s="27" t="s">
        <v>115</v>
      </c>
      <c r="B2600" s="28" t="s">
        <v>243</v>
      </c>
      <c r="C2600" s="27" t="s">
        <v>381</v>
      </c>
      <c r="D2600" s="27" t="s">
        <v>1933</v>
      </c>
      <c r="E2600" s="27" t="s">
        <v>11130</v>
      </c>
      <c r="F2600" s="27" t="s">
        <v>5349</v>
      </c>
      <c r="G2600" s="27" t="s">
        <v>6788</v>
      </c>
      <c r="H2600" s="27" t="s">
        <v>6688</v>
      </c>
      <c r="I2600" s="29">
        <v>0</v>
      </c>
      <c r="J2600" s="27" t="s">
        <v>6520</v>
      </c>
      <c r="K2600" s="27" t="s">
        <v>11357</v>
      </c>
      <c r="L2600" s="27" t="s">
        <v>2930</v>
      </c>
      <c r="M2600" s="30" t="s">
        <v>6531</v>
      </c>
      <c r="N2600" s="27" t="s">
        <v>6689</v>
      </c>
      <c r="O2600" s="23">
        <v>0</v>
      </c>
      <c r="P2600" s="23">
        <v>0</v>
      </c>
      <c r="Q2600" s="23">
        <v>0</v>
      </c>
      <c r="R2600" s="24">
        <v>0</v>
      </c>
      <c r="S2600" s="25">
        <v>0</v>
      </c>
      <c r="T2600" s="46"/>
      <c r="U2600" s="46"/>
      <c r="V2600" s="46"/>
      <c r="W2600" s="46"/>
      <c r="X2600" s="46"/>
      <c r="Y2600" s="46"/>
      <c r="Z2600" s="46"/>
      <c r="AA2600" s="46"/>
      <c r="AB2600" s="46"/>
      <c r="AC2600" s="46"/>
      <c r="AD2600" s="46"/>
      <c r="AE2600" s="46"/>
      <c r="AF2600" s="46"/>
      <c r="AG2600" s="46"/>
      <c r="AH2600" s="46"/>
      <c r="AI2600" s="46"/>
      <c r="AJ2600" s="46"/>
      <c r="AK2600" s="46"/>
      <c r="AL2600" s="46"/>
      <c r="AM2600" s="46"/>
      <c r="AN2600" s="46"/>
      <c r="AO2600" s="46"/>
      <c r="AP2600" s="46"/>
      <c r="AQ2600" s="46"/>
      <c r="AR2600" s="46"/>
      <c r="AS2600" s="46"/>
      <c r="AT2600" s="46"/>
      <c r="AU2600" s="46"/>
      <c r="AV2600" s="46"/>
      <c r="AW2600" s="46"/>
      <c r="AX2600" s="46"/>
      <c r="AY2600" s="46"/>
      <c r="AZ2600" s="46"/>
      <c r="BA2600" s="46"/>
    </row>
    <row r="2601" spans="1:53" s="31" customFormat="1" ht="20.100000000000001" customHeight="1" x14ac:dyDescent="0.25">
      <c r="A2601" s="27" t="s">
        <v>115</v>
      </c>
      <c r="B2601" s="28" t="s">
        <v>243</v>
      </c>
      <c r="C2601" s="27" t="s">
        <v>427</v>
      </c>
      <c r="D2601" s="27" t="s">
        <v>1933</v>
      </c>
      <c r="E2601" s="27" t="s">
        <v>11130</v>
      </c>
      <c r="F2601" s="27" t="s">
        <v>5349</v>
      </c>
      <c r="G2601" s="27" t="s">
        <v>6789</v>
      </c>
      <c r="H2601" s="27" t="s">
        <v>6688</v>
      </c>
      <c r="I2601" s="29">
        <v>0</v>
      </c>
      <c r="J2601" s="27" t="s">
        <v>6520</v>
      </c>
      <c r="K2601" s="27" t="s">
        <v>11357</v>
      </c>
      <c r="L2601" s="27" t="s">
        <v>2930</v>
      </c>
      <c r="M2601" s="30" t="s">
        <v>6531</v>
      </c>
      <c r="N2601" s="27" t="s">
        <v>6689</v>
      </c>
      <c r="O2601" s="23">
        <v>0</v>
      </c>
      <c r="P2601" s="23">
        <v>0</v>
      </c>
      <c r="Q2601" s="23">
        <v>0</v>
      </c>
      <c r="R2601" s="24">
        <v>0</v>
      </c>
      <c r="S2601" s="25">
        <v>0</v>
      </c>
      <c r="T2601" s="46"/>
      <c r="U2601" s="46"/>
      <c r="V2601" s="46"/>
      <c r="W2601" s="46"/>
      <c r="X2601" s="46"/>
      <c r="Y2601" s="46"/>
      <c r="Z2601" s="46"/>
      <c r="AA2601" s="46"/>
      <c r="AB2601" s="46"/>
      <c r="AC2601" s="46"/>
      <c r="AD2601" s="46"/>
      <c r="AE2601" s="46"/>
      <c r="AF2601" s="46"/>
      <c r="AG2601" s="46"/>
      <c r="AH2601" s="46"/>
      <c r="AI2601" s="46"/>
      <c r="AJ2601" s="46"/>
      <c r="AK2601" s="46"/>
      <c r="AL2601" s="46"/>
      <c r="AM2601" s="46"/>
      <c r="AN2601" s="46"/>
      <c r="AO2601" s="46"/>
      <c r="AP2601" s="46"/>
      <c r="AQ2601" s="46"/>
      <c r="AR2601" s="46"/>
      <c r="AS2601" s="46"/>
      <c r="AT2601" s="46"/>
      <c r="AU2601" s="46"/>
      <c r="AV2601" s="46"/>
      <c r="AW2601" s="46"/>
      <c r="AX2601" s="46"/>
      <c r="AY2601" s="46"/>
      <c r="AZ2601" s="46"/>
      <c r="BA2601" s="46"/>
    </row>
    <row r="2602" spans="1:53" s="31" customFormat="1" ht="20.100000000000001" customHeight="1" x14ac:dyDescent="0.25">
      <c r="A2602" s="27" t="s">
        <v>115</v>
      </c>
      <c r="B2602" s="28" t="s">
        <v>243</v>
      </c>
      <c r="C2602" s="27" t="s">
        <v>427</v>
      </c>
      <c r="D2602" s="27" t="s">
        <v>1933</v>
      </c>
      <c r="E2602" s="27" t="s">
        <v>11130</v>
      </c>
      <c r="F2602" s="27" t="s">
        <v>5349</v>
      </c>
      <c r="G2602" s="27" t="s">
        <v>6790</v>
      </c>
      <c r="H2602" s="27" t="s">
        <v>6688</v>
      </c>
      <c r="I2602" s="29">
        <v>0</v>
      </c>
      <c r="J2602" s="27" t="s">
        <v>6520</v>
      </c>
      <c r="K2602" s="27" t="s">
        <v>11357</v>
      </c>
      <c r="L2602" s="27" t="s">
        <v>2930</v>
      </c>
      <c r="M2602" s="30" t="s">
        <v>6531</v>
      </c>
      <c r="N2602" s="27" t="s">
        <v>6689</v>
      </c>
      <c r="O2602" s="23">
        <v>0</v>
      </c>
      <c r="P2602" s="23">
        <v>0</v>
      </c>
      <c r="Q2602" s="23">
        <v>0</v>
      </c>
      <c r="R2602" s="24">
        <v>0</v>
      </c>
      <c r="S2602" s="25">
        <v>0</v>
      </c>
      <c r="T2602" s="46"/>
      <c r="U2602" s="46"/>
      <c r="V2602" s="46"/>
      <c r="W2602" s="46"/>
      <c r="X2602" s="46"/>
      <c r="Y2602" s="46"/>
      <c r="Z2602" s="46"/>
      <c r="AA2602" s="46"/>
      <c r="AB2602" s="46"/>
      <c r="AC2602" s="46"/>
      <c r="AD2602" s="46"/>
      <c r="AE2602" s="46"/>
      <c r="AF2602" s="46"/>
      <c r="AG2602" s="46"/>
      <c r="AH2602" s="46"/>
      <c r="AI2602" s="46"/>
      <c r="AJ2602" s="46"/>
      <c r="AK2602" s="46"/>
      <c r="AL2602" s="46"/>
      <c r="AM2602" s="46"/>
      <c r="AN2602" s="46"/>
      <c r="AO2602" s="46"/>
      <c r="AP2602" s="46"/>
      <c r="AQ2602" s="46"/>
      <c r="AR2602" s="46"/>
      <c r="AS2602" s="46"/>
      <c r="AT2602" s="46"/>
      <c r="AU2602" s="46"/>
      <c r="AV2602" s="46"/>
      <c r="AW2602" s="46"/>
      <c r="AX2602" s="46"/>
      <c r="AY2602" s="46"/>
      <c r="AZ2602" s="46"/>
      <c r="BA2602" s="46"/>
    </row>
    <row r="2603" spans="1:53" s="31" customFormat="1" ht="20.100000000000001" customHeight="1" x14ac:dyDescent="0.25">
      <c r="A2603" s="27" t="s">
        <v>115</v>
      </c>
      <c r="B2603" s="28" t="s">
        <v>243</v>
      </c>
      <c r="C2603" s="27" t="s">
        <v>331</v>
      </c>
      <c r="D2603" s="27" t="s">
        <v>1933</v>
      </c>
      <c r="E2603" s="27" t="s">
        <v>11130</v>
      </c>
      <c r="F2603" s="27" t="s">
        <v>5349</v>
      </c>
      <c r="G2603" s="27" t="s">
        <v>6791</v>
      </c>
      <c r="H2603" s="27" t="s">
        <v>6688</v>
      </c>
      <c r="I2603" s="29">
        <v>0</v>
      </c>
      <c r="J2603" s="27" t="s">
        <v>6520</v>
      </c>
      <c r="K2603" s="27" t="s">
        <v>11357</v>
      </c>
      <c r="L2603" s="27" t="s">
        <v>2930</v>
      </c>
      <c r="M2603" s="30" t="s">
        <v>6531</v>
      </c>
      <c r="N2603" s="27" t="s">
        <v>6689</v>
      </c>
      <c r="O2603" s="23">
        <v>0</v>
      </c>
      <c r="P2603" s="23">
        <v>0</v>
      </c>
      <c r="Q2603" s="23">
        <v>0</v>
      </c>
      <c r="R2603" s="24">
        <v>0</v>
      </c>
      <c r="S2603" s="25">
        <v>0</v>
      </c>
      <c r="T2603" s="46"/>
      <c r="U2603" s="46"/>
      <c r="V2603" s="46"/>
      <c r="W2603" s="46"/>
      <c r="X2603" s="46"/>
      <c r="Y2603" s="46"/>
      <c r="Z2603" s="46"/>
      <c r="AA2603" s="46"/>
      <c r="AB2603" s="46"/>
      <c r="AC2603" s="46"/>
      <c r="AD2603" s="46"/>
      <c r="AE2603" s="46"/>
      <c r="AF2603" s="46"/>
      <c r="AG2603" s="46"/>
      <c r="AH2603" s="46"/>
      <c r="AI2603" s="46"/>
      <c r="AJ2603" s="46"/>
      <c r="AK2603" s="46"/>
      <c r="AL2603" s="46"/>
      <c r="AM2603" s="46"/>
      <c r="AN2603" s="46"/>
      <c r="AO2603" s="46"/>
      <c r="AP2603" s="46"/>
      <c r="AQ2603" s="46"/>
      <c r="AR2603" s="46"/>
      <c r="AS2603" s="46"/>
      <c r="AT2603" s="46"/>
      <c r="AU2603" s="46"/>
      <c r="AV2603" s="46"/>
      <c r="AW2603" s="46"/>
      <c r="AX2603" s="46"/>
      <c r="AY2603" s="46"/>
      <c r="AZ2603" s="46"/>
      <c r="BA2603" s="46"/>
    </row>
    <row r="2604" spans="1:53" s="31" customFormat="1" ht="20.100000000000001" customHeight="1" x14ac:dyDescent="0.25">
      <c r="A2604" s="27" t="s">
        <v>115</v>
      </c>
      <c r="B2604" s="28" t="s">
        <v>243</v>
      </c>
      <c r="C2604" s="27" t="s">
        <v>671</v>
      </c>
      <c r="D2604" s="27" t="s">
        <v>1933</v>
      </c>
      <c r="E2604" s="27" t="s">
        <v>11130</v>
      </c>
      <c r="F2604" s="27" t="s">
        <v>5349</v>
      </c>
      <c r="G2604" s="27" t="s">
        <v>6792</v>
      </c>
      <c r="H2604" s="27" t="s">
        <v>6688</v>
      </c>
      <c r="I2604" s="29">
        <v>0</v>
      </c>
      <c r="J2604" s="27" t="s">
        <v>6520</v>
      </c>
      <c r="K2604" s="27" t="s">
        <v>11357</v>
      </c>
      <c r="L2604" s="27" t="s">
        <v>2930</v>
      </c>
      <c r="M2604" s="30" t="s">
        <v>6531</v>
      </c>
      <c r="N2604" s="27" t="s">
        <v>6689</v>
      </c>
      <c r="O2604" s="23">
        <v>0</v>
      </c>
      <c r="P2604" s="23">
        <v>0</v>
      </c>
      <c r="Q2604" s="23">
        <v>0</v>
      </c>
      <c r="R2604" s="24">
        <v>0</v>
      </c>
      <c r="S2604" s="25">
        <v>0</v>
      </c>
      <c r="T2604" s="46"/>
      <c r="U2604" s="46"/>
      <c r="V2604" s="46"/>
      <c r="W2604" s="46"/>
      <c r="X2604" s="46"/>
      <c r="Y2604" s="46"/>
      <c r="Z2604" s="46"/>
      <c r="AA2604" s="46"/>
      <c r="AB2604" s="46"/>
      <c r="AC2604" s="46"/>
      <c r="AD2604" s="46"/>
      <c r="AE2604" s="46"/>
      <c r="AF2604" s="46"/>
      <c r="AG2604" s="46"/>
      <c r="AH2604" s="46"/>
      <c r="AI2604" s="46"/>
      <c r="AJ2604" s="46"/>
      <c r="AK2604" s="46"/>
      <c r="AL2604" s="46"/>
      <c r="AM2604" s="46"/>
      <c r="AN2604" s="46"/>
      <c r="AO2604" s="46"/>
      <c r="AP2604" s="46"/>
      <c r="AQ2604" s="46"/>
      <c r="AR2604" s="46"/>
      <c r="AS2604" s="46"/>
      <c r="AT2604" s="46"/>
      <c r="AU2604" s="46"/>
      <c r="AV2604" s="46"/>
      <c r="AW2604" s="46"/>
      <c r="AX2604" s="46"/>
      <c r="AY2604" s="46"/>
      <c r="AZ2604" s="46"/>
      <c r="BA2604" s="46"/>
    </row>
    <row r="2605" spans="1:53" s="31" customFormat="1" ht="20.100000000000001" customHeight="1" x14ac:dyDescent="0.25">
      <c r="A2605" s="27" t="s">
        <v>115</v>
      </c>
      <c r="B2605" s="28" t="s">
        <v>243</v>
      </c>
      <c r="C2605" s="27" t="s">
        <v>671</v>
      </c>
      <c r="D2605" s="27" t="s">
        <v>1933</v>
      </c>
      <c r="E2605" s="27" t="s">
        <v>11130</v>
      </c>
      <c r="F2605" s="27" t="s">
        <v>5349</v>
      </c>
      <c r="G2605" s="27" t="s">
        <v>6793</v>
      </c>
      <c r="H2605" s="27" t="s">
        <v>6688</v>
      </c>
      <c r="I2605" s="29">
        <v>0</v>
      </c>
      <c r="J2605" s="27" t="s">
        <v>6520</v>
      </c>
      <c r="K2605" s="27" t="s">
        <v>11357</v>
      </c>
      <c r="L2605" s="27" t="s">
        <v>6794</v>
      </c>
      <c r="M2605" s="30" t="s">
        <v>6531</v>
      </c>
      <c r="N2605" s="27" t="s">
        <v>6689</v>
      </c>
      <c r="O2605" s="23">
        <v>0</v>
      </c>
      <c r="P2605" s="23">
        <v>0</v>
      </c>
      <c r="Q2605" s="23">
        <v>0</v>
      </c>
      <c r="R2605" s="24">
        <v>0</v>
      </c>
      <c r="S2605" s="25">
        <v>0</v>
      </c>
      <c r="T2605" s="46"/>
      <c r="U2605" s="46"/>
      <c r="V2605" s="46"/>
      <c r="W2605" s="46"/>
      <c r="X2605" s="46"/>
      <c r="Y2605" s="46"/>
      <c r="Z2605" s="46"/>
      <c r="AA2605" s="46"/>
      <c r="AB2605" s="46"/>
      <c r="AC2605" s="46"/>
      <c r="AD2605" s="46"/>
      <c r="AE2605" s="46"/>
      <c r="AF2605" s="46"/>
      <c r="AG2605" s="46"/>
      <c r="AH2605" s="46"/>
      <c r="AI2605" s="46"/>
      <c r="AJ2605" s="46"/>
      <c r="AK2605" s="46"/>
      <c r="AL2605" s="46"/>
      <c r="AM2605" s="46"/>
      <c r="AN2605" s="46"/>
      <c r="AO2605" s="46"/>
      <c r="AP2605" s="46"/>
      <c r="AQ2605" s="46"/>
      <c r="AR2605" s="46"/>
      <c r="AS2605" s="46"/>
      <c r="AT2605" s="46"/>
      <c r="AU2605" s="46"/>
      <c r="AV2605" s="46"/>
      <c r="AW2605" s="46"/>
      <c r="AX2605" s="46"/>
      <c r="AY2605" s="46"/>
      <c r="AZ2605" s="46"/>
      <c r="BA2605" s="46"/>
    </row>
    <row r="2606" spans="1:53" s="31" customFormat="1" ht="20.100000000000001" customHeight="1" x14ac:dyDescent="0.25">
      <c r="A2606" s="27" t="s">
        <v>115</v>
      </c>
      <c r="B2606" s="28" t="s">
        <v>243</v>
      </c>
      <c r="C2606" s="27" t="s">
        <v>397</v>
      </c>
      <c r="D2606" s="27" t="s">
        <v>1933</v>
      </c>
      <c r="E2606" s="27" t="s">
        <v>11130</v>
      </c>
      <c r="F2606" s="27" t="s">
        <v>5349</v>
      </c>
      <c r="G2606" s="27" t="s">
        <v>6834</v>
      </c>
      <c r="H2606" s="27" t="s">
        <v>6688</v>
      </c>
      <c r="I2606" s="29">
        <v>0</v>
      </c>
      <c r="J2606" s="27" t="s">
        <v>6520</v>
      </c>
      <c r="K2606" s="27" t="s">
        <v>11357</v>
      </c>
      <c r="L2606" s="27" t="s">
        <v>2930</v>
      </c>
      <c r="M2606" s="30" t="s">
        <v>6531</v>
      </c>
      <c r="N2606" s="27" t="s">
        <v>6689</v>
      </c>
      <c r="O2606" s="23">
        <v>0</v>
      </c>
      <c r="P2606" s="23">
        <v>0</v>
      </c>
      <c r="Q2606" s="23">
        <v>0</v>
      </c>
      <c r="R2606" s="24">
        <v>0</v>
      </c>
      <c r="S2606" s="25">
        <v>0</v>
      </c>
      <c r="T2606" s="46"/>
      <c r="U2606" s="46"/>
      <c r="V2606" s="46"/>
      <c r="W2606" s="46"/>
      <c r="X2606" s="46"/>
      <c r="Y2606" s="46"/>
      <c r="Z2606" s="46"/>
      <c r="AA2606" s="46"/>
      <c r="AB2606" s="46"/>
      <c r="AC2606" s="46"/>
      <c r="AD2606" s="46"/>
      <c r="AE2606" s="46"/>
      <c r="AF2606" s="46"/>
      <c r="AG2606" s="46"/>
      <c r="AH2606" s="46"/>
      <c r="AI2606" s="46"/>
      <c r="AJ2606" s="46"/>
      <c r="AK2606" s="46"/>
      <c r="AL2606" s="46"/>
      <c r="AM2606" s="46"/>
      <c r="AN2606" s="46"/>
      <c r="AO2606" s="46"/>
      <c r="AP2606" s="46"/>
      <c r="AQ2606" s="46"/>
      <c r="AR2606" s="46"/>
      <c r="AS2606" s="46"/>
      <c r="AT2606" s="46"/>
      <c r="AU2606" s="46"/>
      <c r="AV2606" s="46"/>
      <c r="AW2606" s="46"/>
      <c r="AX2606" s="46"/>
      <c r="AY2606" s="46"/>
      <c r="AZ2606" s="46"/>
      <c r="BA2606" s="46"/>
    </row>
    <row r="2607" spans="1:53" s="31" customFormat="1" ht="20.100000000000001" customHeight="1" x14ac:dyDescent="0.25">
      <c r="A2607" s="27" t="s">
        <v>115</v>
      </c>
      <c r="B2607" s="28" t="s">
        <v>243</v>
      </c>
      <c r="C2607" s="27" t="s">
        <v>674</v>
      </c>
      <c r="D2607" s="27" t="s">
        <v>1969</v>
      </c>
      <c r="E2607" s="27" t="s">
        <v>7</v>
      </c>
      <c r="F2607" s="27" t="s">
        <v>6507</v>
      </c>
      <c r="G2607" s="27" t="s">
        <v>6937</v>
      </c>
      <c r="H2607" s="27" t="s">
        <v>6938</v>
      </c>
      <c r="I2607" s="29">
        <v>188447.28</v>
      </c>
      <c r="J2607" s="27" t="s">
        <v>6520</v>
      </c>
      <c r="K2607" s="27" t="s">
        <v>11664</v>
      </c>
      <c r="L2607" s="27" t="s">
        <v>7051</v>
      </c>
      <c r="M2607" s="30" t="s">
        <v>6531</v>
      </c>
      <c r="N2607" s="27" t="s">
        <v>6621</v>
      </c>
      <c r="O2607" s="23">
        <v>15000</v>
      </c>
      <c r="P2607" s="23">
        <v>65017.86</v>
      </c>
      <c r="Q2607" s="23">
        <v>0</v>
      </c>
      <c r="R2607" s="24">
        <v>27378</v>
      </c>
      <c r="S2607" s="25">
        <v>0</v>
      </c>
      <c r="T2607" s="46"/>
      <c r="U2607" s="46"/>
      <c r="V2607" s="46"/>
      <c r="W2607" s="46"/>
      <c r="X2607" s="46"/>
      <c r="Y2607" s="46"/>
      <c r="Z2607" s="46"/>
      <c r="AA2607" s="46"/>
      <c r="AB2607" s="46"/>
      <c r="AC2607" s="46"/>
      <c r="AD2607" s="46"/>
      <c r="AE2607" s="46"/>
      <c r="AF2607" s="46"/>
      <c r="AG2607" s="46"/>
      <c r="AH2607" s="46"/>
      <c r="AI2607" s="46"/>
      <c r="AJ2607" s="46"/>
      <c r="AK2607" s="46"/>
      <c r="AL2607" s="46"/>
      <c r="AM2607" s="46"/>
      <c r="AN2607" s="46"/>
      <c r="AO2607" s="46"/>
      <c r="AP2607" s="46"/>
      <c r="AQ2607" s="46"/>
      <c r="AR2607" s="46"/>
      <c r="AS2607" s="46"/>
      <c r="AT2607" s="46"/>
      <c r="AU2607" s="46"/>
      <c r="AV2607" s="46"/>
      <c r="AW2607" s="46"/>
      <c r="AX2607" s="46"/>
      <c r="AY2607" s="46"/>
      <c r="AZ2607" s="46"/>
      <c r="BA2607" s="46"/>
    </row>
    <row r="2608" spans="1:53" s="31" customFormat="1" ht="20.100000000000001" customHeight="1" x14ac:dyDescent="0.25">
      <c r="A2608" s="27" t="s">
        <v>115</v>
      </c>
      <c r="B2608" s="28" t="s">
        <v>243</v>
      </c>
      <c r="C2608" s="27" t="s">
        <v>534</v>
      </c>
      <c r="D2608" s="27" t="s">
        <v>1933</v>
      </c>
      <c r="E2608" s="27" t="s">
        <v>11130</v>
      </c>
      <c r="F2608" s="27" t="s">
        <v>5349</v>
      </c>
      <c r="G2608" s="27" t="s">
        <v>6945</v>
      </c>
      <c r="H2608" s="27" t="s">
        <v>6729</v>
      </c>
      <c r="I2608" s="29">
        <v>0</v>
      </c>
      <c r="J2608" s="27" t="s">
        <v>6520</v>
      </c>
      <c r="K2608" s="27" t="s">
        <v>11357</v>
      </c>
      <c r="L2608" s="27" t="s">
        <v>2930</v>
      </c>
      <c r="M2608" s="30" t="s">
        <v>6531</v>
      </c>
      <c r="N2608" s="27" t="s">
        <v>6689</v>
      </c>
      <c r="O2608" s="23">
        <v>0</v>
      </c>
      <c r="P2608" s="23">
        <v>0</v>
      </c>
      <c r="Q2608" s="23">
        <v>0</v>
      </c>
      <c r="R2608" s="24">
        <v>0</v>
      </c>
      <c r="S2608" s="25">
        <v>0</v>
      </c>
      <c r="T2608" s="46"/>
      <c r="U2608" s="46"/>
      <c r="V2608" s="46"/>
      <c r="W2608" s="46"/>
      <c r="X2608" s="46"/>
      <c r="Y2608" s="46"/>
      <c r="Z2608" s="46"/>
      <c r="AA2608" s="46"/>
      <c r="AB2608" s="46"/>
      <c r="AC2608" s="46"/>
      <c r="AD2608" s="46"/>
      <c r="AE2608" s="46"/>
      <c r="AF2608" s="46"/>
      <c r="AG2608" s="46"/>
      <c r="AH2608" s="46"/>
      <c r="AI2608" s="46"/>
      <c r="AJ2608" s="46"/>
      <c r="AK2608" s="46"/>
      <c r="AL2608" s="46"/>
      <c r="AM2608" s="46"/>
      <c r="AN2608" s="46"/>
      <c r="AO2608" s="46"/>
      <c r="AP2608" s="46"/>
      <c r="AQ2608" s="46"/>
      <c r="AR2608" s="46"/>
      <c r="AS2608" s="46"/>
      <c r="AT2608" s="46"/>
      <c r="AU2608" s="46"/>
      <c r="AV2608" s="46"/>
      <c r="AW2608" s="46"/>
      <c r="AX2608" s="46"/>
      <c r="AY2608" s="46"/>
      <c r="AZ2608" s="46"/>
      <c r="BA2608" s="46"/>
    </row>
    <row r="2609" spans="1:53" s="31" customFormat="1" ht="20.100000000000001" customHeight="1" x14ac:dyDescent="0.25">
      <c r="A2609" s="27" t="s">
        <v>115</v>
      </c>
      <c r="B2609" s="28" t="s">
        <v>243</v>
      </c>
      <c r="C2609" s="27" t="s">
        <v>323</v>
      </c>
      <c r="D2609" s="27" t="s">
        <v>1933</v>
      </c>
      <c r="E2609" s="27" t="s">
        <v>11130</v>
      </c>
      <c r="F2609" s="27" t="s">
        <v>5349</v>
      </c>
      <c r="G2609" s="27" t="s">
        <v>6946</v>
      </c>
      <c r="H2609" s="27" t="s">
        <v>6688</v>
      </c>
      <c r="I2609" s="29">
        <v>0</v>
      </c>
      <c r="J2609" s="27" t="s">
        <v>6520</v>
      </c>
      <c r="K2609" s="27" t="s">
        <v>11357</v>
      </c>
      <c r="L2609" s="27" t="s">
        <v>2930</v>
      </c>
      <c r="M2609" s="30" t="s">
        <v>6531</v>
      </c>
      <c r="N2609" s="27" t="s">
        <v>6689</v>
      </c>
      <c r="O2609" s="23">
        <v>0</v>
      </c>
      <c r="P2609" s="23">
        <v>0</v>
      </c>
      <c r="Q2609" s="23">
        <v>0</v>
      </c>
      <c r="R2609" s="24">
        <v>0</v>
      </c>
      <c r="S2609" s="25">
        <v>0</v>
      </c>
      <c r="T2609" s="46"/>
      <c r="U2609" s="46"/>
      <c r="V2609" s="46"/>
      <c r="W2609" s="46"/>
      <c r="X2609" s="46"/>
      <c r="Y2609" s="46"/>
      <c r="Z2609" s="46"/>
      <c r="AA2609" s="46"/>
      <c r="AB2609" s="46"/>
      <c r="AC2609" s="46"/>
      <c r="AD2609" s="46"/>
      <c r="AE2609" s="46"/>
      <c r="AF2609" s="46"/>
      <c r="AG2609" s="46"/>
      <c r="AH2609" s="46"/>
      <c r="AI2609" s="46"/>
      <c r="AJ2609" s="46"/>
      <c r="AK2609" s="46"/>
      <c r="AL2609" s="46"/>
      <c r="AM2609" s="46"/>
      <c r="AN2609" s="46"/>
      <c r="AO2609" s="46"/>
      <c r="AP2609" s="46"/>
      <c r="AQ2609" s="46"/>
      <c r="AR2609" s="46"/>
      <c r="AS2609" s="46"/>
      <c r="AT2609" s="46"/>
      <c r="AU2609" s="46"/>
      <c r="AV2609" s="46"/>
      <c r="AW2609" s="46"/>
      <c r="AX2609" s="46"/>
      <c r="AY2609" s="46"/>
      <c r="AZ2609" s="46"/>
      <c r="BA2609" s="46"/>
    </row>
    <row r="2610" spans="1:53" s="31" customFormat="1" ht="20.100000000000001" customHeight="1" x14ac:dyDescent="0.25">
      <c r="A2610" s="27" t="s">
        <v>115</v>
      </c>
      <c r="B2610" s="28" t="s">
        <v>243</v>
      </c>
      <c r="C2610" s="27" t="s">
        <v>320</v>
      </c>
      <c r="D2610" s="27" t="s">
        <v>1933</v>
      </c>
      <c r="E2610" s="27" t="s">
        <v>11130</v>
      </c>
      <c r="F2610" s="27" t="s">
        <v>5349</v>
      </c>
      <c r="G2610" s="27" t="s">
        <v>6947</v>
      </c>
      <c r="H2610" s="27" t="s">
        <v>6729</v>
      </c>
      <c r="I2610" s="29">
        <v>0</v>
      </c>
      <c r="J2610" s="27" t="s">
        <v>6520</v>
      </c>
      <c r="K2610" s="27" t="s">
        <v>11357</v>
      </c>
      <c r="L2610" s="27" t="s">
        <v>2930</v>
      </c>
      <c r="M2610" s="30" t="s">
        <v>6531</v>
      </c>
      <c r="N2610" s="27" t="s">
        <v>6689</v>
      </c>
      <c r="O2610" s="23">
        <v>0</v>
      </c>
      <c r="P2610" s="23">
        <v>0</v>
      </c>
      <c r="Q2610" s="23">
        <v>0</v>
      </c>
      <c r="R2610" s="24">
        <v>0</v>
      </c>
      <c r="S2610" s="25">
        <v>0</v>
      </c>
      <c r="T2610" s="46"/>
      <c r="U2610" s="46"/>
      <c r="V2610" s="46"/>
      <c r="W2610" s="46"/>
      <c r="X2610" s="46"/>
      <c r="Y2610" s="46"/>
      <c r="Z2610" s="46"/>
      <c r="AA2610" s="46"/>
      <c r="AB2610" s="46"/>
      <c r="AC2610" s="46"/>
      <c r="AD2610" s="46"/>
      <c r="AE2610" s="46"/>
      <c r="AF2610" s="46"/>
      <c r="AG2610" s="46"/>
      <c r="AH2610" s="46"/>
      <c r="AI2610" s="46"/>
      <c r="AJ2610" s="46"/>
      <c r="AK2610" s="46"/>
      <c r="AL2610" s="46"/>
      <c r="AM2610" s="46"/>
      <c r="AN2610" s="46"/>
      <c r="AO2610" s="46"/>
      <c r="AP2610" s="46"/>
      <c r="AQ2610" s="46"/>
      <c r="AR2610" s="46"/>
      <c r="AS2610" s="46"/>
      <c r="AT2610" s="46"/>
      <c r="AU2610" s="46"/>
      <c r="AV2610" s="46"/>
      <c r="AW2610" s="46"/>
      <c r="AX2610" s="46"/>
      <c r="AY2610" s="46"/>
      <c r="AZ2610" s="46"/>
      <c r="BA2610" s="46"/>
    </row>
    <row r="2611" spans="1:53" s="31" customFormat="1" ht="20.100000000000001" customHeight="1" x14ac:dyDescent="0.25">
      <c r="A2611" s="27" t="s">
        <v>115</v>
      </c>
      <c r="B2611" s="28" t="s">
        <v>243</v>
      </c>
      <c r="C2611" s="27" t="s">
        <v>381</v>
      </c>
      <c r="D2611" s="27" t="s">
        <v>1933</v>
      </c>
      <c r="E2611" s="27" t="s">
        <v>11130</v>
      </c>
      <c r="F2611" s="27" t="s">
        <v>5349</v>
      </c>
      <c r="G2611" s="27" t="s">
        <v>6948</v>
      </c>
      <c r="H2611" s="27" t="s">
        <v>6729</v>
      </c>
      <c r="I2611" s="29">
        <v>0</v>
      </c>
      <c r="J2611" s="27" t="s">
        <v>6520</v>
      </c>
      <c r="K2611" s="27" t="s">
        <v>11357</v>
      </c>
      <c r="L2611" s="27" t="s">
        <v>2930</v>
      </c>
      <c r="M2611" s="30" t="s">
        <v>6531</v>
      </c>
      <c r="N2611" s="27" t="s">
        <v>6689</v>
      </c>
      <c r="O2611" s="23">
        <v>0</v>
      </c>
      <c r="P2611" s="23">
        <v>0</v>
      </c>
      <c r="Q2611" s="23">
        <v>0</v>
      </c>
      <c r="R2611" s="24">
        <v>0</v>
      </c>
      <c r="S2611" s="25">
        <v>0</v>
      </c>
      <c r="T2611" s="46"/>
      <c r="U2611" s="46"/>
      <c r="V2611" s="46"/>
      <c r="W2611" s="46"/>
      <c r="X2611" s="46"/>
      <c r="Y2611" s="46"/>
      <c r="Z2611" s="46"/>
      <c r="AA2611" s="46"/>
      <c r="AB2611" s="46"/>
      <c r="AC2611" s="46"/>
      <c r="AD2611" s="46"/>
      <c r="AE2611" s="46"/>
      <c r="AF2611" s="46"/>
      <c r="AG2611" s="46"/>
      <c r="AH2611" s="46"/>
      <c r="AI2611" s="46"/>
      <c r="AJ2611" s="46"/>
      <c r="AK2611" s="46"/>
      <c r="AL2611" s="46"/>
      <c r="AM2611" s="46"/>
      <c r="AN2611" s="46"/>
      <c r="AO2611" s="46"/>
      <c r="AP2611" s="46"/>
      <c r="AQ2611" s="46"/>
      <c r="AR2611" s="46"/>
      <c r="AS2611" s="46"/>
      <c r="AT2611" s="46"/>
      <c r="AU2611" s="46"/>
      <c r="AV2611" s="46"/>
      <c r="AW2611" s="46"/>
      <c r="AX2611" s="46"/>
      <c r="AY2611" s="46"/>
      <c r="AZ2611" s="46"/>
      <c r="BA2611" s="46"/>
    </row>
    <row r="2612" spans="1:53" s="31" customFormat="1" ht="20.100000000000001" customHeight="1" x14ac:dyDescent="0.25">
      <c r="A2612" s="27" t="s">
        <v>115</v>
      </c>
      <c r="B2612" s="28" t="s">
        <v>243</v>
      </c>
      <c r="C2612" s="27" t="s">
        <v>649</v>
      </c>
      <c r="D2612" s="27" t="s">
        <v>1933</v>
      </c>
      <c r="E2612" s="27" t="s">
        <v>11130</v>
      </c>
      <c r="F2612" s="27" t="s">
        <v>5349</v>
      </c>
      <c r="G2612" s="27" t="s">
        <v>6949</v>
      </c>
      <c r="H2612" s="27" t="s">
        <v>6729</v>
      </c>
      <c r="I2612" s="29">
        <v>0</v>
      </c>
      <c r="J2612" s="27" t="s">
        <v>6520</v>
      </c>
      <c r="K2612" s="27" t="s">
        <v>11357</v>
      </c>
      <c r="L2612" s="27" t="s">
        <v>2930</v>
      </c>
      <c r="M2612" s="30" t="s">
        <v>6531</v>
      </c>
      <c r="N2612" s="27" t="s">
        <v>6689</v>
      </c>
      <c r="O2612" s="23">
        <v>0</v>
      </c>
      <c r="P2612" s="23">
        <v>0</v>
      </c>
      <c r="Q2612" s="23">
        <v>0</v>
      </c>
      <c r="R2612" s="24">
        <v>0</v>
      </c>
      <c r="S2612" s="25">
        <v>0</v>
      </c>
      <c r="T2612" s="46"/>
      <c r="U2612" s="46"/>
      <c r="V2612" s="46"/>
      <c r="W2612" s="46"/>
      <c r="X2612" s="46"/>
      <c r="Y2612" s="46"/>
      <c r="Z2612" s="46"/>
      <c r="AA2612" s="46"/>
      <c r="AB2612" s="46"/>
      <c r="AC2612" s="46"/>
      <c r="AD2612" s="46"/>
      <c r="AE2612" s="46"/>
      <c r="AF2612" s="46"/>
      <c r="AG2612" s="46"/>
      <c r="AH2612" s="46"/>
      <c r="AI2612" s="46"/>
      <c r="AJ2612" s="46"/>
      <c r="AK2612" s="46"/>
      <c r="AL2612" s="46"/>
      <c r="AM2612" s="46"/>
      <c r="AN2612" s="46"/>
      <c r="AO2612" s="46"/>
      <c r="AP2612" s="46"/>
      <c r="AQ2612" s="46"/>
      <c r="AR2612" s="46"/>
      <c r="AS2612" s="46"/>
      <c r="AT2612" s="46"/>
      <c r="AU2612" s="46"/>
      <c r="AV2612" s="46"/>
      <c r="AW2612" s="46"/>
      <c r="AX2612" s="46"/>
      <c r="AY2612" s="46"/>
      <c r="AZ2612" s="46"/>
      <c r="BA2612" s="46"/>
    </row>
    <row r="2613" spans="1:53" s="31" customFormat="1" ht="20.100000000000001" customHeight="1" x14ac:dyDescent="0.25">
      <c r="A2613" s="27" t="s">
        <v>115</v>
      </c>
      <c r="B2613" s="28" t="s">
        <v>243</v>
      </c>
      <c r="C2613" s="27" t="s">
        <v>519</v>
      </c>
      <c r="D2613" s="27" t="s">
        <v>1933</v>
      </c>
      <c r="E2613" s="27" t="s">
        <v>11130</v>
      </c>
      <c r="F2613" s="27" t="s">
        <v>5349</v>
      </c>
      <c r="G2613" s="27" t="s">
        <v>6950</v>
      </c>
      <c r="H2613" s="27" t="s">
        <v>6729</v>
      </c>
      <c r="I2613" s="29">
        <v>0</v>
      </c>
      <c r="J2613" s="27" t="s">
        <v>6520</v>
      </c>
      <c r="K2613" s="27" t="s">
        <v>11357</v>
      </c>
      <c r="L2613" s="27" t="s">
        <v>2930</v>
      </c>
      <c r="M2613" s="30" t="s">
        <v>6531</v>
      </c>
      <c r="N2613" s="27" t="s">
        <v>6689</v>
      </c>
      <c r="O2613" s="23">
        <v>0</v>
      </c>
      <c r="P2613" s="23">
        <v>0</v>
      </c>
      <c r="Q2613" s="23">
        <v>0</v>
      </c>
      <c r="R2613" s="24">
        <v>0</v>
      </c>
      <c r="S2613" s="25">
        <v>0</v>
      </c>
      <c r="T2613" s="46"/>
      <c r="U2613" s="46"/>
      <c r="V2613" s="46"/>
      <c r="W2613" s="46"/>
      <c r="X2613" s="46"/>
      <c r="Y2613" s="46"/>
      <c r="Z2613" s="46"/>
      <c r="AA2613" s="46"/>
      <c r="AB2613" s="46"/>
      <c r="AC2613" s="46"/>
      <c r="AD2613" s="46"/>
      <c r="AE2613" s="46"/>
      <c r="AF2613" s="46"/>
      <c r="AG2613" s="46"/>
      <c r="AH2613" s="46"/>
      <c r="AI2613" s="46"/>
      <c r="AJ2613" s="46"/>
      <c r="AK2613" s="46"/>
      <c r="AL2613" s="46"/>
      <c r="AM2613" s="46"/>
      <c r="AN2613" s="46"/>
      <c r="AO2613" s="46"/>
      <c r="AP2613" s="46"/>
      <c r="AQ2613" s="46"/>
      <c r="AR2613" s="46"/>
      <c r="AS2613" s="46"/>
      <c r="AT2613" s="46"/>
      <c r="AU2613" s="46"/>
      <c r="AV2613" s="46"/>
      <c r="AW2613" s="46"/>
      <c r="AX2613" s="46"/>
      <c r="AY2613" s="46"/>
      <c r="AZ2613" s="46"/>
      <c r="BA2613" s="46"/>
    </row>
    <row r="2614" spans="1:53" s="31" customFormat="1" ht="20.100000000000001" customHeight="1" x14ac:dyDescent="0.25">
      <c r="A2614" s="27" t="s">
        <v>115</v>
      </c>
      <c r="B2614" s="28" t="s">
        <v>243</v>
      </c>
      <c r="C2614" s="27" t="s">
        <v>427</v>
      </c>
      <c r="D2614" s="27" t="s">
        <v>1933</v>
      </c>
      <c r="E2614" s="27" t="s">
        <v>11130</v>
      </c>
      <c r="F2614" s="27" t="s">
        <v>5349</v>
      </c>
      <c r="G2614" s="27" t="s">
        <v>6951</v>
      </c>
      <c r="H2614" s="27" t="s">
        <v>6729</v>
      </c>
      <c r="I2614" s="29">
        <v>0</v>
      </c>
      <c r="J2614" s="27" t="s">
        <v>6520</v>
      </c>
      <c r="K2614" s="27" t="s">
        <v>11357</v>
      </c>
      <c r="L2614" s="27" t="s">
        <v>2930</v>
      </c>
      <c r="M2614" s="30" t="s">
        <v>6531</v>
      </c>
      <c r="N2614" s="27" t="s">
        <v>6689</v>
      </c>
      <c r="O2614" s="23">
        <v>0</v>
      </c>
      <c r="P2614" s="23">
        <v>0</v>
      </c>
      <c r="Q2614" s="23">
        <v>0</v>
      </c>
      <c r="R2614" s="24">
        <v>0</v>
      </c>
      <c r="S2614" s="25">
        <v>0</v>
      </c>
      <c r="T2614" s="46"/>
      <c r="U2614" s="46"/>
      <c r="V2614" s="46"/>
      <c r="W2614" s="46"/>
      <c r="X2614" s="46"/>
      <c r="Y2614" s="46"/>
      <c r="Z2614" s="46"/>
      <c r="AA2614" s="46"/>
      <c r="AB2614" s="46"/>
      <c r="AC2614" s="46"/>
      <c r="AD2614" s="46"/>
      <c r="AE2614" s="46"/>
      <c r="AF2614" s="46"/>
      <c r="AG2614" s="46"/>
      <c r="AH2614" s="46"/>
      <c r="AI2614" s="46"/>
      <c r="AJ2614" s="46"/>
      <c r="AK2614" s="46"/>
      <c r="AL2614" s="46"/>
      <c r="AM2614" s="46"/>
      <c r="AN2614" s="46"/>
      <c r="AO2614" s="46"/>
      <c r="AP2614" s="46"/>
      <c r="AQ2614" s="46"/>
      <c r="AR2614" s="46"/>
      <c r="AS2614" s="46"/>
      <c r="AT2614" s="46"/>
      <c r="AU2614" s="46"/>
      <c r="AV2614" s="46"/>
      <c r="AW2614" s="46"/>
      <c r="AX2614" s="46"/>
      <c r="AY2614" s="46"/>
      <c r="AZ2614" s="46"/>
      <c r="BA2614" s="46"/>
    </row>
    <row r="2615" spans="1:53" s="31" customFormat="1" ht="20.100000000000001" customHeight="1" x14ac:dyDescent="0.25">
      <c r="A2615" s="27" t="s">
        <v>115</v>
      </c>
      <c r="B2615" s="28" t="s">
        <v>243</v>
      </c>
      <c r="C2615" s="27" t="s">
        <v>427</v>
      </c>
      <c r="D2615" s="27" t="s">
        <v>1933</v>
      </c>
      <c r="E2615" s="27" t="s">
        <v>11130</v>
      </c>
      <c r="F2615" s="27" t="s">
        <v>5349</v>
      </c>
      <c r="G2615" s="27" t="s">
        <v>6952</v>
      </c>
      <c r="H2615" s="27" t="s">
        <v>6729</v>
      </c>
      <c r="I2615" s="29">
        <v>0</v>
      </c>
      <c r="J2615" s="27" t="s">
        <v>6520</v>
      </c>
      <c r="K2615" s="27" t="s">
        <v>11357</v>
      </c>
      <c r="L2615" s="27" t="s">
        <v>2930</v>
      </c>
      <c r="M2615" s="30" t="s">
        <v>6531</v>
      </c>
      <c r="N2615" s="27" t="s">
        <v>6689</v>
      </c>
      <c r="O2615" s="23">
        <v>0</v>
      </c>
      <c r="P2615" s="23">
        <v>0</v>
      </c>
      <c r="Q2615" s="23">
        <v>0</v>
      </c>
      <c r="R2615" s="24">
        <v>0</v>
      </c>
      <c r="S2615" s="25">
        <v>0</v>
      </c>
      <c r="T2615" s="46"/>
      <c r="U2615" s="46"/>
      <c r="V2615" s="46"/>
      <c r="W2615" s="46"/>
      <c r="X2615" s="46"/>
      <c r="Y2615" s="46"/>
      <c r="Z2615" s="46"/>
      <c r="AA2615" s="46"/>
      <c r="AB2615" s="46"/>
      <c r="AC2615" s="46"/>
      <c r="AD2615" s="46"/>
      <c r="AE2615" s="46"/>
      <c r="AF2615" s="46"/>
      <c r="AG2615" s="46"/>
      <c r="AH2615" s="46"/>
      <c r="AI2615" s="46"/>
      <c r="AJ2615" s="46"/>
      <c r="AK2615" s="46"/>
      <c r="AL2615" s="46"/>
      <c r="AM2615" s="46"/>
      <c r="AN2615" s="46"/>
      <c r="AO2615" s="46"/>
      <c r="AP2615" s="46"/>
      <c r="AQ2615" s="46"/>
      <c r="AR2615" s="46"/>
      <c r="AS2615" s="46"/>
      <c r="AT2615" s="46"/>
      <c r="AU2615" s="46"/>
      <c r="AV2615" s="46"/>
      <c r="AW2615" s="46"/>
      <c r="AX2615" s="46"/>
      <c r="AY2615" s="46"/>
      <c r="AZ2615" s="46"/>
      <c r="BA2615" s="46"/>
    </row>
    <row r="2616" spans="1:53" s="31" customFormat="1" ht="20.100000000000001" customHeight="1" x14ac:dyDescent="0.25">
      <c r="A2616" s="27" t="s">
        <v>115</v>
      </c>
      <c r="B2616" s="28" t="s">
        <v>243</v>
      </c>
      <c r="C2616" s="27" t="s">
        <v>602</v>
      </c>
      <c r="D2616" s="27" t="s">
        <v>1933</v>
      </c>
      <c r="E2616" s="27" t="s">
        <v>11130</v>
      </c>
      <c r="F2616" s="27" t="s">
        <v>5349</v>
      </c>
      <c r="G2616" s="27" t="s">
        <v>6953</v>
      </c>
      <c r="H2616" s="27" t="s">
        <v>6729</v>
      </c>
      <c r="I2616" s="29">
        <v>0</v>
      </c>
      <c r="J2616" s="27" t="s">
        <v>6520</v>
      </c>
      <c r="K2616" s="27" t="s">
        <v>11357</v>
      </c>
      <c r="L2616" s="27" t="s">
        <v>2930</v>
      </c>
      <c r="M2616" s="30" t="s">
        <v>6531</v>
      </c>
      <c r="N2616" s="27" t="s">
        <v>6689</v>
      </c>
      <c r="O2616" s="23">
        <v>0</v>
      </c>
      <c r="P2616" s="23">
        <v>0</v>
      </c>
      <c r="Q2616" s="23">
        <v>0</v>
      </c>
      <c r="R2616" s="24">
        <v>0</v>
      </c>
      <c r="S2616" s="25">
        <v>0</v>
      </c>
      <c r="T2616" s="46"/>
      <c r="U2616" s="46"/>
      <c r="V2616" s="46"/>
      <c r="W2616" s="46"/>
      <c r="X2616" s="46"/>
      <c r="Y2616" s="46"/>
      <c r="Z2616" s="46"/>
      <c r="AA2616" s="46"/>
      <c r="AB2616" s="46"/>
      <c r="AC2616" s="46"/>
      <c r="AD2616" s="46"/>
      <c r="AE2616" s="46"/>
      <c r="AF2616" s="46"/>
      <c r="AG2616" s="46"/>
      <c r="AH2616" s="46"/>
      <c r="AI2616" s="46"/>
      <c r="AJ2616" s="46"/>
      <c r="AK2616" s="46"/>
      <c r="AL2616" s="46"/>
      <c r="AM2616" s="46"/>
      <c r="AN2616" s="46"/>
      <c r="AO2616" s="46"/>
      <c r="AP2616" s="46"/>
      <c r="AQ2616" s="46"/>
      <c r="AR2616" s="46"/>
      <c r="AS2616" s="46"/>
      <c r="AT2616" s="46"/>
      <c r="AU2616" s="46"/>
      <c r="AV2616" s="46"/>
      <c r="AW2616" s="46"/>
      <c r="AX2616" s="46"/>
      <c r="AY2616" s="46"/>
      <c r="AZ2616" s="46"/>
      <c r="BA2616" s="46"/>
    </row>
    <row r="2617" spans="1:53" s="31" customFormat="1" ht="20.100000000000001" customHeight="1" x14ac:dyDescent="0.25">
      <c r="A2617" s="27" t="s">
        <v>115</v>
      </c>
      <c r="B2617" s="28" t="s">
        <v>243</v>
      </c>
      <c r="C2617" s="27" t="s">
        <v>337</v>
      </c>
      <c r="D2617" s="27" t="s">
        <v>1984</v>
      </c>
      <c r="E2617" s="27" t="s">
        <v>7</v>
      </c>
      <c r="F2617" s="27" t="s">
        <v>6507</v>
      </c>
      <c r="G2617" s="27" t="s">
        <v>11688</v>
      </c>
      <c r="H2617" s="27" t="s">
        <v>6981</v>
      </c>
      <c r="I2617" s="29">
        <v>32000</v>
      </c>
      <c r="J2617" s="27" t="s">
        <v>6514</v>
      </c>
      <c r="K2617" s="27" t="s">
        <v>11689</v>
      </c>
      <c r="L2617" s="27" t="s">
        <v>11556</v>
      </c>
      <c r="M2617" s="30">
        <v>42857</v>
      </c>
      <c r="N2617" s="27" t="s">
        <v>11690</v>
      </c>
      <c r="O2617" s="23">
        <v>121801.45</v>
      </c>
      <c r="P2617" s="23">
        <v>122273.35</v>
      </c>
      <c r="Q2617" s="23">
        <v>0</v>
      </c>
      <c r="R2617" s="24">
        <v>9859.6299999999992</v>
      </c>
      <c r="S2617" s="25">
        <v>0</v>
      </c>
      <c r="T2617" s="46"/>
      <c r="U2617" s="46"/>
      <c r="V2617" s="46"/>
      <c r="W2617" s="46"/>
      <c r="X2617" s="46"/>
      <c r="Y2617" s="46"/>
      <c r="Z2617" s="46"/>
      <c r="AA2617" s="46"/>
      <c r="AB2617" s="46"/>
      <c r="AC2617" s="46"/>
      <c r="AD2617" s="46"/>
      <c r="AE2617" s="46"/>
      <c r="AF2617" s="46"/>
      <c r="AG2617" s="46"/>
      <c r="AH2617" s="46"/>
      <c r="AI2617" s="46"/>
      <c r="AJ2617" s="46"/>
      <c r="AK2617" s="46"/>
      <c r="AL2617" s="46"/>
      <c r="AM2617" s="46"/>
      <c r="AN2617" s="46"/>
      <c r="AO2617" s="46"/>
      <c r="AP2617" s="46"/>
      <c r="AQ2617" s="46"/>
      <c r="AR2617" s="46"/>
      <c r="AS2617" s="46"/>
      <c r="AT2617" s="46"/>
      <c r="AU2617" s="46"/>
      <c r="AV2617" s="46"/>
      <c r="AW2617" s="46"/>
      <c r="AX2617" s="46"/>
      <c r="AY2617" s="46"/>
      <c r="AZ2617" s="46"/>
      <c r="BA2617" s="46"/>
    </row>
    <row r="2618" spans="1:53" s="31" customFormat="1" ht="20.100000000000001" customHeight="1" x14ac:dyDescent="0.25">
      <c r="A2618" s="27" t="s">
        <v>115</v>
      </c>
      <c r="B2618" s="28" t="s">
        <v>243</v>
      </c>
      <c r="C2618" s="27" t="s">
        <v>325</v>
      </c>
      <c r="D2618" s="27" t="s">
        <v>2039</v>
      </c>
      <c r="E2618" s="27" t="s">
        <v>7</v>
      </c>
      <c r="F2618" s="27" t="s">
        <v>6507</v>
      </c>
      <c r="G2618" s="27" t="s">
        <v>7073</v>
      </c>
      <c r="H2618" s="27" t="s">
        <v>7074</v>
      </c>
      <c r="I2618" s="29">
        <v>65554.720000000001</v>
      </c>
      <c r="J2618" s="27" t="s">
        <v>6521</v>
      </c>
      <c r="K2618" s="27" t="s">
        <v>11777</v>
      </c>
      <c r="L2618" s="27" t="s">
        <v>11479</v>
      </c>
      <c r="M2618" s="30" t="s">
        <v>6531</v>
      </c>
      <c r="N2618" s="27" t="s">
        <v>7075</v>
      </c>
      <c r="O2618" s="23">
        <v>0</v>
      </c>
      <c r="P2618" s="23">
        <v>0</v>
      </c>
      <c r="Q2618" s="23">
        <v>0</v>
      </c>
      <c r="R2618" s="24">
        <v>0</v>
      </c>
      <c r="S2618" s="25">
        <v>0</v>
      </c>
      <c r="T2618" s="46"/>
      <c r="U2618" s="46"/>
      <c r="V2618" s="46"/>
      <c r="W2618" s="46"/>
      <c r="X2618" s="46"/>
      <c r="Y2618" s="46"/>
      <c r="Z2618" s="46"/>
      <c r="AA2618" s="46"/>
      <c r="AB2618" s="46"/>
      <c r="AC2618" s="46"/>
      <c r="AD2618" s="46"/>
      <c r="AE2618" s="46"/>
      <c r="AF2618" s="46"/>
      <c r="AG2618" s="46"/>
      <c r="AH2618" s="46"/>
      <c r="AI2618" s="46"/>
      <c r="AJ2618" s="46"/>
      <c r="AK2618" s="46"/>
      <c r="AL2618" s="46"/>
      <c r="AM2618" s="46"/>
      <c r="AN2618" s="46"/>
      <c r="AO2618" s="46"/>
      <c r="AP2618" s="46"/>
      <c r="AQ2618" s="46"/>
      <c r="AR2618" s="46"/>
      <c r="AS2618" s="46"/>
      <c r="AT2618" s="46"/>
      <c r="AU2618" s="46"/>
      <c r="AV2618" s="46"/>
      <c r="AW2618" s="46"/>
      <c r="AX2618" s="46"/>
      <c r="AY2618" s="46"/>
      <c r="AZ2618" s="46"/>
      <c r="BA2618" s="46"/>
    </row>
    <row r="2619" spans="1:53" s="31" customFormat="1" ht="20.100000000000001" customHeight="1" x14ac:dyDescent="0.25">
      <c r="A2619" s="27" t="s">
        <v>115</v>
      </c>
      <c r="B2619" s="28" t="s">
        <v>243</v>
      </c>
      <c r="C2619" s="27" t="s">
        <v>674</v>
      </c>
      <c r="D2619" s="27" t="s">
        <v>2050</v>
      </c>
      <c r="E2619" s="27" t="s">
        <v>7</v>
      </c>
      <c r="F2619" s="27" t="s">
        <v>6507</v>
      </c>
      <c r="G2619" s="27" t="s">
        <v>11793</v>
      </c>
      <c r="H2619" s="27" t="s">
        <v>7100</v>
      </c>
      <c r="I2619" s="29">
        <v>80000</v>
      </c>
      <c r="J2619" s="27" t="s">
        <v>6514</v>
      </c>
      <c r="K2619" s="27" t="s">
        <v>11794</v>
      </c>
      <c r="L2619" s="27" t="s">
        <v>11556</v>
      </c>
      <c r="M2619" s="30">
        <v>42641</v>
      </c>
      <c r="N2619" s="27" t="s">
        <v>6798</v>
      </c>
      <c r="O2619" s="23">
        <v>6000</v>
      </c>
      <c r="P2619" s="23">
        <v>0</v>
      </c>
      <c r="Q2619" s="23">
        <v>0</v>
      </c>
      <c r="R2619" s="24">
        <v>8959.6299999999992</v>
      </c>
      <c r="S2619" s="25">
        <v>0</v>
      </c>
      <c r="T2619" s="46"/>
      <c r="U2619" s="46"/>
      <c r="V2619" s="46"/>
      <c r="W2619" s="46"/>
      <c r="X2619" s="46"/>
      <c r="Y2619" s="46"/>
      <c r="Z2619" s="46"/>
      <c r="AA2619" s="46"/>
      <c r="AB2619" s="46"/>
      <c r="AC2619" s="46"/>
      <c r="AD2619" s="46"/>
      <c r="AE2619" s="46"/>
      <c r="AF2619" s="46"/>
      <c r="AG2619" s="46"/>
      <c r="AH2619" s="46"/>
      <c r="AI2619" s="46"/>
      <c r="AJ2619" s="46"/>
      <c r="AK2619" s="46"/>
      <c r="AL2619" s="46"/>
      <c r="AM2619" s="46"/>
      <c r="AN2619" s="46"/>
      <c r="AO2619" s="46"/>
      <c r="AP2619" s="46"/>
      <c r="AQ2619" s="46"/>
      <c r="AR2619" s="46"/>
      <c r="AS2619" s="46"/>
      <c r="AT2619" s="46"/>
      <c r="AU2619" s="46"/>
      <c r="AV2619" s="46"/>
      <c r="AW2619" s="46"/>
      <c r="AX2619" s="46"/>
      <c r="AY2619" s="46"/>
      <c r="AZ2619" s="46"/>
      <c r="BA2619" s="46"/>
    </row>
    <row r="2620" spans="1:53" s="31" customFormat="1" ht="20.100000000000001" customHeight="1" x14ac:dyDescent="0.25">
      <c r="A2620" s="27" t="s">
        <v>115</v>
      </c>
      <c r="B2620" s="28" t="s">
        <v>243</v>
      </c>
      <c r="C2620" s="27" t="s">
        <v>534</v>
      </c>
      <c r="D2620" s="27" t="s">
        <v>2061</v>
      </c>
      <c r="E2620" s="27" t="s">
        <v>7</v>
      </c>
      <c r="F2620" s="27" t="s">
        <v>6507</v>
      </c>
      <c r="G2620" s="27" t="s">
        <v>11811</v>
      </c>
      <c r="H2620" s="27" t="s">
        <v>6550</v>
      </c>
      <c r="I2620" s="29">
        <v>50000</v>
      </c>
      <c r="J2620" s="27" t="s">
        <v>6514</v>
      </c>
      <c r="K2620" s="27" t="s">
        <v>11812</v>
      </c>
      <c r="L2620" s="27" t="s">
        <v>7051</v>
      </c>
      <c r="M2620" s="30" t="s">
        <v>6531</v>
      </c>
      <c r="N2620" s="27" t="s">
        <v>6798</v>
      </c>
      <c r="O2620" s="23">
        <v>2544.58</v>
      </c>
      <c r="P2620" s="23">
        <v>0</v>
      </c>
      <c r="Q2620" s="23">
        <v>0</v>
      </c>
      <c r="R2620" s="24">
        <v>6040</v>
      </c>
      <c r="S2620" s="25">
        <v>0</v>
      </c>
      <c r="T2620" s="46"/>
      <c r="U2620" s="46"/>
      <c r="V2620" s="46"/>
      <c r="W2620" s="46"/>
      <c r="X2620" s="46"/>
      <c r="Y2620" s="46"/>
      <c r="Z2620" s="46"/>
      <c r="AA2620" s="46"/>
      <c r="AB2620" s="46"/>
      <c r="AC2620" s="46"/>
      <c r="AD2620" s="46"/>
      <c r="AE2620" s="46"/>
      <c r="AF2620" s="46"/>
      <c r="AG2620" s="46"/>
      <c r="AH2620" s="46"/>
      <c r="AI2620" s="46"/>
      <c r="AJ2620" s="46"/>
      <c r="AK2620" s="46"/>
      <c r="AL2620" s="46"/>
      <c r="AM2620" s="46"/>
      <c r="AN2620" s="46"/>
      <c r="AO2620" s="46"/>
      <c r="AP2620" s="46"/>
      <c r="AQ2620" s="46"/>
      <c r="AR2620" s="46"/>
      <c r="AS2620" s="46"/>
      <c r="AT2620" s="46"/>
      <c r="AU2620" s="46"/>
      <c r="AV2620" s="46"/>
      <c r="AW2620" s="46"/>
      <c r="AX2620" s="46"/>
      <c r="AY2620" s="46"/>
      <c r="AZ2620" s="46"/>
      <c r="BA2620" s="46"/>
    </row>
    <row r="2621" spans="1:53" s="31" customFormat="1" ht="20.100000000000001" customHeight="1" x14ac:dyDescent="0.25">
      <c r="A2621" s="27" t="s">
        <v>115</v>
      </c>
      <c r="B2621" s="28" t="s">
        <v>243</v>
      </c>
      <c r="C2621" s="27" t="s">
        <v>689</v>
      </c>
      <c r="D2621" s="27" t="s">
        <v>2069</v>
      </c>
      <c r="E2621" s="27" t="s">
        <v>7</v>
      </c>
      <c r="F2621" s="27" t="s">
        <v>6507</v>
      </c>
      <c r="G2621" s="27" t="s">
        <v>7125</v>
      </c>
      <c r="H2621" s="27" t="s">
        <v>7126</v>
      </c>
      <c r="I2621" s="29">
        <v>100000</v>
      </c>
      <c r="J2621" s="27" t="s">
        <v>6514</v>
      </c>
      <c r="K2621" s="27" t="s">
        <v>11822</v>
      </c>
      <c r="L2621" s="27" t="s">
        <v>7144</v>
      </c>
      <c r="M2621" s="30" t="s">
        <v>6531</v>
      </c>
      <c r="N2621" s="27" t="s">
        <v>6798</v>
      </c>
      <c r="O2621" s="23">
        <v>24272.89</v>
      </c>
      <c r="P2621" s="23">
        <v>0</v>
      </c>
      <c r="Q2621" s="23">
        <v>0</v>
      </c>
      <c r="R2621" s="24">
        <v>31758.89</v>
      </c>
      <c r="S2621" s="25">
        <v>0</v>
      </c>
      <c r="T2621" s="46"/>
      <c r="U2621" s="46"/>
      <c r="V2621" s="46"/>
      <c r="W2621" s="46"/>
      <c r="X2621" s="46"/>
      <c r="Y2621" s="46"/>
      <c r="Z2621" s="46"/>
      <c r="AA2621" s="46"/>
      <c r="AB2621" s="46"/>
      <c r="AC2621" s="46"/>
      <c r="AD2621" s="46"/>
      <c r="AE2621" s="46"/>
      <c r="AF2621" s="46"/>
      <c r="AG2621" s="46"/>
      <c r="AH2621" s="46"/>
      <c r="AI2621" s="46"/>
      <c r="AJ2621" s="46"/>
      <c r="AK2621" s="46"/>
      <c r="AL2621" s="46"/>
      <c r="AM2621" s="46"/>
      <c r="AN2621" s="46"/>
      <c r="AO2621" s="46"/>
      <c r="AP2621" s="46"/>
      <c r="AQ2621" s="46"/>
      <c r="AR2621" s="46"/>
      <c r="AS2621" s="46"/>
      <c r="AT2621" s="46"/>
      <c r="AU2621" s="46"/>
      <c r="AV2621" s="46"/>
      <c r="AW2621" s="46"/>
      <c r="AX2621" s="46"/>
      <c r="AY2621" s="46"/>
      <c r="AZ2621" s="46"/>
      <c r="BA2621" s="46"/>
    </row>
    <row r="2622" spans="1:53" s="31" customFormat="1" ht="20.100000000000001" customHeight="1" x14ac:dyDescent="0.2">
      <c r="A2622" s="12" t="s">
        <v>103</v>
      </c>
      <c r="B2622" s="18" t="s">
        <v>291</v>
      </c>
      <c r="C2622" s="12" t="s">
        <v>519</v>
      </c>
      <c r="D2622" s="12" t="s">
        <v>8308</v>
      </c>
      <c r="E2622" s="19" t="s">
        <v>5</v>
      </c>
      <c r="F2622" s="19" t="s">
        <v>8</v>
      </c>
      <c r="G2622" s="19" t="s">
        <v>8309</v>
      </c>
      <c r="H2622" s="12" t="s">
        <v>8310</v>
      </c>
      <c r="I2622" s="20">
        <v>3000</v>
      </c>
      <c r="J2622" s="12" t="s">
        <v>2264</v>
      </c>
      <c r="K2622" s="12" t="s">
        <v>8311</v>
      </c>
      <c r="L2622" s="12" t="s">
        <v>2296</v>
      </c>
      <c r="M2622" s="12"/>
      <c r="N2622" s="12" t="s">
        <v>8312</v>
      </c>
      <c r="O2622" s="20">
        <v>0</v>
      </c>
      <c r="P2622" s="20">
        <v>2000</v>
      </c>
      <c r="Q2622" s="20">
        <v>0</v>
      </c>
      <c r="R2622" s="20">
        <v>0</v>
      </c>
      <c r="S2622" s="20">
        <v>1260</v>
      </c>
      <c r="T2622" s="21"/>
      <c r="U2622" s="22" t="str">
        <f>IFERROR(VLOOKUP(B2622,[1]Planilha1!$A$1:$B$34,2,FALSE),"Liberado")</f>
        <v>Liberado</v>
      </c>
      <c r="V2622" s="21"/>
      <c r="W2622" s="21"/>
      <c r="X2622" s="21"/>
      <c r="Y2622" s="21"/>
      <c r="Z2622" s="21"/>
      <c r="AA2622" s="21"/>
      <c r="AB2622" s="21"/>
      <c r="AC2622" s="21"/>
      <c r="AD2622" s="21"/>
      <c r="AE2622" s="21"/>
      <c r="AF2622" s="21"/>
      <c r="AG2622" s="21"/>
      <c r="AH2622" s="21"/>
      <c r="AI2622" s="21"/>
      <c r="AJ2622" s="21"/>
      <c r="AK2622" s="21"/>
      <c r="AL2622" s="21"/>
      <c r="AM2622" s="21"/>
      <c r="AN2622" s="21"/>
      <c r="AO2622" s="21"/>
      <c r="AP2622" s="21"/>
      <c r="AQ2622" s="21"/>
      <c r="AR2622" s="21"/>
      <c r="AS2622" s="21"/>
      <c r="AT2622" s="21"/>
      <c r="AU2622" s="21"/>
      <c r="AV2622" s="21"/>
      <c r="AW2622" s="21"/>
      <c r="AX2622" s="21"/>
      <c r="AY2622" s="21"/>
      <c r="AZ2622" s="21"/>
      <c r="BA2622" s="21"/>
    </row>
    <row r="2623" spans="1:53" s="31" customFormat="1" ht="20.100000000000001" customHeight="1" x14ac:dyDescent="0.2">
      <c r="A2623" s="12" t="s">
        <v>103</v>
      </c>
      <c r="B2623" s="18" t="s">
        <v>291</v>
      </c>
      <c r="C2623" s="12" t="s">
        <v>574</v>
      </c>
      <c r="D2623" s="12" t="s">
        <v>575</v>
      </c>
      <c r="E2623" s="19" t="s">
        <v>5</v>
      </c>
      <c r="F2623" s="19" t="s">
        <v>2244</v>
      </c>
      <c r="G2623" s="19" t="s">
        <v>3155</v>
      </c>
      <c r="H2623" s="12" t="s">
        <v>3156</v>
      </c>
      <c r="I2623" s="20">
        <v>3612.39</v>
      </c>
      <c r="J2623" s="12" t="s">
        <v>2258</v>
      </c>
      <c r="K2623" s="12" t="s">
        <v>3157</v>
      </c>
      <c r="L2623" s="12" t="s">
        <v>2368</v>
      </c>
      <c r="M2623" s="12"/>
      <c r="N2623" s="12" t="s">
        <v>3158</v>
      </c>
      <c r="O2623" s="20">
        <v>0</v>
      </c>
      <c r="P2623" s="20">
        <v>10000</v>
      </c>
      <c r="Q2623" s="20">
        <v>0</v>
      </c>
      <c r="R2623" s="20">
        <v>0</v>
      </c>
      <c r="S2623" s="20">
        <v>1920</v>
      </c>
      <c r="T2623" s="21"/>
      <c r="U2623" s="22" t="str">
        <f>IFERROR(VLOOKUP(B2623,[1]Planilha1!$A$1:$B$34,2,FALSE),"Liberado")</f>
        <v>Liberado</v>
      </c>
      <c r="V2623" s="21"/>
      <c r="W2623" s="21"/>
      <c r="X2623" s="21"/>
      <c r="Y2623" s="21"/>
      <c r="Z2623" s="21"/>
      <c r="AA2623" s="21"/>
      <c r="AB2623" s="21"/>
      <c r="AC2623" s="21"/>
      <c r="AD2623" s="21"/>
      <c r="AE2623" s="21"/>
      <c r="AF2623" s="21"/>
      <c r="AG2623" s="21"/>
      <c r="AH2623" s="21"/>
      <c r="AI2623" s="21"/>
      <c r="AJ2623" s="21"/>
      <c r="AK2623" s="21"/>
      <c r="AL2623" s="21"/>
      <c r="AM2623" s="21"/>
      <c r="AN2623" s="21"/>
      <c r="AO2623" s="21"/>
      <c r="AP2623" s="21"/>
      <c r="AQ2623" s="21"/>
      <c r="AR2623" s="21"/>
      <c r="AS2623" s="21"/>
      <c r="AT2623" s="21"/>
      <c r="AU2623" s="21"/>
      <c r="AV2623" s="21"/>
      <c r="AW2623" s="21"/>
      <c r="AX2623" s="21"/>
      <c r="AY2623" s="21"/>
      <c r="AZ2623" s="21"/>
      <c r="BA2623" s="21"/>
    </row>
    <row r="2624" spans="1:53" s="31" customFormat="1" ht="20.100000000000001" customHeight="1" x14ac:dyDescent="0.2">
      <c r="A2624" s="12" t="s">
        <v>103</v>
      </c>
      <c r="B2624" s="18" t="s">
        <v>291</v>
      </c>
      <c r="C2624" s="12" t="s">
        <v>574</v>
      </c>
      <c r="D2624" s="12" t="s">
        <v>8381</v>
      </c>
      <c r="E2624" s="19" t="s">
        <v>5</v>
      </c>
      <c r="F2624" s="19" t="s">
        <v>7910</v>
      </c>
      <c r="G2624" s="19" t="s">
        <v>8382</v>
      </c>
      <c r="H2624" s="12" t="s">
        <v>8383</v>
      </c>
      <c r="I2624" s="20">
        <v>253.5</v>
      </c>
      <c r="J2624" s="12" t="s">
        <v>2247</v>
      </c>
      <c r="K2624" s="12" t="s">
        <v>8384</v>
      </c>
      <c r="L2624" s="12" t="s">
        <v>2249</v>
      </c>
      <c r="M2624" s="12"/>
      <c r="N2624" s="12" t="s">
        <v>8385</v>
      </c>
      <c r="O2624" s="20">
        <v>0</v>
      </c>
      <c r="P2624" s="20">
        <v>0</v>
      </c>
      <c r="Q2624" s="20">
        <v>0</v>
      </c>
      <c r="R2624" s="20">
        <v>0</v>
      </c>
      <c r="S2624" s="20">
        <v>760</v>
      </c>
      <c r="T2624" s="21"/>
      <c r="U2624" s="22" t="str">
        <f>IFERROR(VLOOKUP(B2624,[1]Planilha1!$A$1:$B$34,2,FALSE),"Liberado")</f>
        <v>Liberado</v>
      </c>
      <c r="V2624" s="21"/>
      <c r="W2624" s="21"/>
      <c r="X2624" s="21"/>
      <c r="Y2624" s="21"/>
      <c r="Z2624" s="21"/>
      <c r="AA2624" s="21"/>
      <c r="AB2624" s="21"/>
      <c r="AC2624" s="21"/>
      <c r="AD2624" s="21"/>
      <c r="AE2624" s="21"/>
      <c r="AF2624" s="21"/>
      <c r="AG2624" s="21"/>
      <c r="AH2624" s="21"/>
      <c r="AI2624" s="21"/>
      <c r="AJ2624" s="21"/>
      <c r="AK2624" s="21"/>
      <c r="AL2624" s="21"/>
      <c r="AM2624" s="21"/>
      <c r="AN2624" s="21"/>
      <c r="AO2624" s="21"/>
      <c r="AP2624" s="21"/>
      <c r="AQ2624" s="21"/>
      <c r="AR2624" s="21"/>
      <c r="AS2624" s="21"/>
      <c r="AT2624" s="21"/>
      <c r="AU2624" s="21"/>
      <c r="AV2624" s="21"/>
      <c r="AW2624" s="21"/>
      <c r="AX2624" s="21"/>
      <c r="AY2624" s="21"/>
      <c r="AZ2624" s="21"/>
      <c r="BA2624" s="21"/>
    </row>
    <row r="2625" spans="1:53" s="31" customFormat="1" ht="20.100000000000001" customHeight="1" x14ac:dyDescent="0.2">
      <c r="A2625" s="12" t="s">
        <v>103</v>
      </c>
      <c r="B2625" s="18" t="s">
        <v>291</v>
      </c>
      <c r="C2625" s="12" t="s">
        <v>574</v>
      </c>
      <c r="D2625" s="12" t="s">
        <v>585</v>
      </c>
      <c r="E2625" s="19" t="s">
        <v>5</v>
      </c>
      <c r="F2625" s="19" t="s">
        <v>2324</v>
      </c>
      <c r="G2625" s="19" t="s">
        <v>3186</v>
      </c>
      <c r="H2625" s="12" t="s">
        <v>3187</v>
      </c>
      <c r="I2625" s="20">
        <v>1088</v>
      </c>
      <c r="J2625" s="12" t="s">
        <v>2258</v>
      </c>
      <c r="K2625" s="12" t="s">
        <v>3188</v>
      </c>
      <c r="L2625" s="12" t="s">
        <v>2368</v>
      </c>
      <c r="M2625" s="12"/>
      <c r="N2625" s="12" t="s">
        <v>3189</v>
      </c>
      <c r="O2625" s="20">
        <v>0</v>
      </c>
      <c r="P2625" s="20">
        <v>0</v>
      </c>
      <c r="Q2625" s="20">
        <v>0</v>
      </c>
      <c r="R2625" s="20">
        <v>0</v>
      </c>
      <c r="S2625" s="20">
        <v>840</v>
      </c>
      <c r="T2625" s="21"/>
      <c r="U2625" s="22" t="str">
        <f>IFERROR(VLOOKUP(B2625,[1]Planilha1!$A$1:$B$34,2,FALSE),"Liberado")</f>
        <v>Liberado</v>
      </c>
      <c r="V2625" s="21"/>
      <c r="W2625" s="21"/>
      <c r="X2625" s="21"/>
      <c r="Y2625" s="21"/>
      <c r="Z2625" s="21"/>
      <c r="AA2625" s="21"/>
      <c r="AB2625" s="21"/>
      <c r="AC2625" s="21"/>
      <c r="AD2625" s="21"/>
      <c r="AE2625" s="21"/>
      <c r="AF2625" s="21"/>
      <c r="AG2625" s="21"/>
      <c r="AH2625" s="21"/>
      <c r="AI2625" s="21"/>
      <c r="AJ2625" s="21"/>
      <c r="AK2625" s="21"/>
      <c r="AL2625" s="21"/>
      <c r="AM2625" s="21"/>
      <c r="AN2625" s="21"/>
      <c r="AO2625" s="21"/>
      <c r="AP2625" s="21"/>
      <c r="AQ2625" s="21"/>
      <c r="AR2625" s="21"/>
      <c r="AS2625" s="21"/>
      <c r="AT2625" s="21"/>
      <c r="AU2625" s="21"/>
      <c r="AV2625" s="21"/>
      <c r="AW2625" s="21"/>
      <c r="AX2625" s="21"/>
      <c r="AY2625" s="21"/>
      <c r="AZ2625" s="21"/>
      <c r="BA2625" s="21"/>
    </row>
    <row r="2626" spans="1:53" s="31" customFormat="1" ht="20.100000000000001" customHeight="1" x14ac:dyDescent="0.2">
      <c r="A2626" s="12" t="s">
        <v>103</v>
      </c>
      <c r="B2626" s="18" t="s">
        <v>291</v>
      </c>
      <c r="C2626" s="12" t="s">
        <v>323</v>
      </c>
      <c r="D2626" s="12" t="s">
        <v>1568</v>
      </c>
      <c r="E2626" s="19" t="s">
        <v>5</v>
      </c>
      <c r="F2626" s="19" t="s">
        <v>12</v>
      </c>
      <c r="G2626" s="19" t="s">
        <v>5744</v>
      </c>
      <c r="H2626" s="12" t="s">
        <v>5745</v>
      </c>
      <c r="I2626" s="20">
        <v>623.4</v>
      </c>
      <c r="J2626" s="12" t="s">
        <v>2247</v>
      </c>
      <c r="K2626" s="12" t="s">
        <v>5746</v>
      </c>
      <c r="L2626" s="12" t="s">
        <v>7869</v>
      </c>
      <c r="M2626" s="12"/>
      <c r="N2626" s="12" t="s">
        <v>5747</v>
      </c>
      <c r="O2626" s="23">
        <v>0</v>
      </c>
      <c r="P2626" s="23">
        <v>623.4</v>
      </c>
      <c r="Q2626" s="23">
        <v>0</v>
      </c>
      <c r="R2626" s="24">
        <v>0</v>
      </c>
      <c r="S2626" s="25">
        <v>840</v>
      </c>
      <c r="T2626" s="21"/>
      <c r="U2626" s="22" t="str">
        <f>IFERROR(VLOOKUP(B2626,[1]Planilha1!$A$1:$B$34,2,FALSE),"Liberado")</f>
        <v>Liberado</v>
      </c>
      <c r="V2626" s="21"/>
      <c r="W2626" s="21"/>
      <c r="X2626" s="21"/>
      <c r="Y2626" s="21"/>
      <c r="Z2626" s="21"/>
      <c r="AA2626" s="21"/>
      <c r="AB2626" s="21"/>
      <c r="AC2626" s="21"/>
      <c r="AD2626" s="21"/>
      <c r="AE2626" s="21"/>
      <c r="AF2626" s="21"/>
      <c r="AG2626" s="21"/>
      <c r="AH2626" s="21"/>
      <c r="AI2626" s="21"/>
      <c r="AJ2626" s="21"/>
      <c r="AK2626" s="21"/>
      <c r="AL2626" s="21"/>
      <c r="AM2626" s="21"/>
      <c r="AN2626" s="21"/>
      <c r="AO2626" s="21"/>
      <c r="AP2626" s="21"/>
      <c r="AQ2626" s="21"/>
      <c r="AR2626" s="21"/>
      <c r="AS2626" s="21"/>
      <c r="AT2626" s="21"/>
      <c r="AU2626" s="21"/>
      <c r="AV2626" s="21"/>
      <c r="AW2626" s="21"/>
      <c r="AX2626" s="21"/>
      <c r="AY2626" s="21"/>
      <c r="AZ2626" s="21"/>
      <c r="BA2626" s="21"/>
    </row>
    <row r="2627" spans="1:53" s="31" customFormat="1" ht="20.100000000000001" customHeight="1" x14ac:dyDescent="0.2">
      <c r="A2627" s="12" t="s">
        <v>103</v>
      </c>
      <c r="B2627" s="18" t="s">
        <v>291</v>
      </c>
      <c r="C2627" s="12" t="s">
        <v>323</v>
      </c>
      <c r="D2627" s="12" t="s">
        <v>10356</v>
      </c>
      <c r="E2627" s="19" t="s">
        <v>5</v>
      </c>
      <c r="F2627" s="19" t="s">
        <v>2244</v>
      </c>
      <c r="G2627" s="19" t="s">
        <v>10357</v>
      </c>
      <c r="H2627" s="12" t="s">
        <v>10358</v>
      </c>
      <c r="I2627" s="20">
        <v>36645.410000000003</v>
      </c>
      <c r="J2627" s="12" t="s">
        <v>2247</v>
      </c>
      <c r="K2627" s="12" t="s">
        <v>10359</v>
      </c>
      <c r="L2627" s="12" t="s">
        <v>7961</v>
      </c>
      <c r="M2627" s="12"/>
      <c r="N2627" s="12" t="s">
        <v>10360</v>
      </c>
      <c r="O2627" s="23">
        <v>0</v>
      </c>
      <c r="P2627" s="23">
        <v>8000</v>
      </c>
      <c r="Q2627" s="23">
        <v>0</v>
      </c>
      <c r="R2627" s="24">
        <v>0</v>
      </c>
      <c r="S2627" s="25">
        <v>0</v>
      </c>
      <c r="T2627" s="21"/>
      <c r="U2627" s="22" t="str">
        <f>IFERROR(VLOOKUP(B2627,[1]Planilha1!$A$1:$B$34,2,FALSE),"Liberado")</f>
        <v>Liberado</v>
      </c>
      <c r="V2627" s="21"/>
      <c r="W2627" s="21"/>
      <c r="X2627" s="21"/>
      <c r="Y2627" s="21"/>
      <c r="Z2627" s="21"/>
      <c r="AA2627" s="21"/>
      <c r="AB2627" s="21"/>
      <c r="AC2627" s="21"/>
      <c r="AD2627" s="21"/>
      <c r="AE2627" s="21"/>
      <c r="AF2627" s="21"/>
      <c r="AG2627" s="21"/>
      <c r="AH2627" s="21"/>
      <c r="AI2627" s="21"/>
      <c r="AJ2627" s="21"/>
      <c r="AK2627" s="21"/>
      <c r="AL2627" s="21"/>
      <c r="AM2627" s="21"/>
      <c r="AN2627" s="21"/>
      <c r="AO2627" s="21"/>
      <c r="AP2627" s="21"/>
      <c r="AQ2627" s="21"/>
      <c r="AR2627" s="21"/>
      <c r="AS2627" s="21"/>
      <c r="AT2627" s="21"/>
      <c r="AU2627" s="21"/>
      <c r="AV2627" s="21"/>
      <c r="AW2627" s="21"/>
      <c r="AX2627" s="21"/>
      <c r="AY2627" s="21"/>
      <c r="AZ2627" s="21"/>
      <c r="BA2627" s="21"/>
    </row>
    <row r="2628" spans="1:53" s="31" customFormat="1" ht="20.100000000000001" customHeight="1" x14ac:dyDescent="0.2">
      <c r="A2628" s="27" t="s">
        <v>143</v>
      </c>
      <c r="B2628" s="28" t="s">
        <v>291</v>
      </c>
      <c r="C2628" s="27" t="s">
        <v>534</v>
      </c>
      <c r="D2628" s="27" t="s">
        <v>1933</v>
      </c>
      <c r="E2628" s="27" t="s">
        <v>11130</v>
      </c>
      <c r="F2628" s="27" t="s">
        <v>5349</v>
      </c>
      <c r="G2628" s="27" t="s">
        <v>6714</v>
      </c>
      <c r="H2628" s="27" t="s">
        <v>6688</v>
      </c>
      <c r="I2628" s="29">
        <v>0</v>
      </c>
      <c r="J2628" s="27" t="s">
        <v>6520</v>
      </c>
      <c r="K2628" s="27" t="s">
        <v>11357</v>
      </c>
      <c r="L2628" s="27" t="s">
        <v>2930</v>
      </c>
      <c r="M2628" s="30" t="s">
        <v>6531</v>
      </c>
      <c r="N2628" s="27" t="s">
        <v>6689</v>
      </c>
      <c r="O2628" s="23">
        <v>0</v>
      </c>
      <c r="P2628" s="23">
        <v>0</v>
      </c>
      <c r="Q2628" s="23">
        <v>0</v>
      </c>
      <c r="R2628" s="24">
        <v>0</v>
      </c>
      <c r="S2628" s="25">
        <v>0</v>
      </c>
      <c r="T2628" s="32"/>
      <c r="U2628" s="22" t="str">
        <f>IFERROR(VLOOKUP(B2628,[1]Planilha1!$A$1:$B$34,2,FALSE),"Liberado")</f>
        <v>Liberado</v>
      </c>
    </row>
    <row r="2629" spans="1:53" s="31" customFormat="1" ht="20.100000000000001" customHeight="1" x14ac:dyDescent="0.2">
      <c r="A2629" s="27" t="s">
        <v>143</v>
      </c>
      <c r="B2629" s="28" t="s">
        <v>291</v>
      </c>
      <c r="C2629" s="27" t="s">
        <v>674</v>
      </c>
      <c r="D2629" s="27" t="s">
        <v>1933</v>
      </c>
      <c r="E2629" s="27" t="s">
        <v>11130</v>
      </c>
      <c r="F2629" s="27" t="s">
        <v>5349</v>
      </c>
      <c r="G2629" s="27" t="s">
        <v>6832</v>
      </c>
      <c r="H2629" s="27" t="s">
        <v>6688</v>
      </c>
      <c r="I2629" s="29">
        <v>0</v>
      </c>
      <c r="J2629" s="27" t="s">
        <v>6520</v>
      </c>
      <c r="K2629" s="27" t="s">
        <v>11357</v>
      </c>
      <c r="L2629" s="27" t="s">
        <v>2930</v>
      </c>
      <c r="M2629" s="30" t="s">
        <v>6531</v>
      </c>
      <c r="N2629" s="27" t="s">
        <v>6689</v>
      </c>
      <c r="O2629" s="23">
        <v>0</v>
      </c>
      <c r="P2629" s="23">
        <v>0</v>
      </c>
      <c r="Q2629" s="23">
        <v>0</v>
      </c>
      <c r="R2629" s="24">
        <v>0</v>
      </c>
      <c r="S2629" s="25">
        <v>0</v>
      </c>
      <c r="T2629" s="32"/>
      <c r="U2629" s="22" t="str">
        <f>IFERROR(VLOOKUP(B2629,[1]Planilha1!$A$1:$B$34,2,FALSE),"Liberado")</f>
        <v>Liberado</v>
      </c>
    </row>
    <row r="2630" spans="1:53" s="31" customFormat="1" ht="20.100000000000001" customHeight="1" x14ac:dyDescent="0.2">
      <c r="A2630" s="27" t="s">
        <v>143</v>
      </c>
      <c r="B2630" s="28" t="s">
        <v>291</v>
      </c>
      <c r="C2630" s="27" t="s">
        <v>381</v>
      </c>
      <c r="D2630" s="27" t="s">
        <v>1933</v>
      </c>
      <c r="E2630" s="27" t="s">
        <v>11130</v>
      </c>
      <c r="F2630" s="27" t="s">
        <v>5349</v>
      </c>
      <c r="G2630" s="27" t="s">
        <v>6833</v>
      </c>
      <c r="H2630" s="27" t="s">
        <v>6688</v>
      </c>
      <c r="I2630" s="29">
        <v>0</v>
      </c>
      <c r="J2630" s="27" t="s">
        <v>6520</v>
      </c>
      <c r="K2630" s="27" t="s">
        <v>11357</v>
      </c>
      <c r="L2630" s="27" t="s">
        <v>2930</v>
      </c>
      <c r="M2630" s="30" t="s">
        <v>6531</v>
      </c>
      <c r="N2630" s="27" t="s">
        <v>6689</v>
      </c>
      <c r="O2630" s="23">
        <v>0</v>
      </c>
      <c r="P2630" s="23">
        <v>0</v>
      </c>
      <c r="Q2630" s="23">
        <v>0</v>
      </c>
      <c r="R2630" s="24">
        <v>0</v>
      </c>
      <c r="S2630" s="25">
        <v>0</v>
      </c>
      <c r="T2630" s="32"/>
      <c r="U2630" s="22" t="str">
        <f>IFERROR(VLOOKUP(B2630,[1]Planilha1!$A$1:$B$34,2,FALSE),"Liberado")</f>
        <v>Liberado</v>
      </c>
    </row>
    <row r="2631" spans="1:53" s="31" customFormat="1" ht="20.100000000000001" customHeight="1" x14ac:dyDescent="0.2">
      <c r="A2631" s="27" t="s">
        <v>143</v>
      </c>
      <c r="B2631" s="28" t="s">
        <v>291</v>
      </c>
      <c r="C2631" s="27" t="s">
        <v>397</v>
      </c>
      <c r="D2631" s="27" t="s">
        <v>1933</v>
      </c>
      <c r="E2631" s="27" t="s">
        <v>11130</v>
      </c>
      <c r="F2631" s="27" t="s">
        <v>5349</v>
      </c>
      <c r="G2631" s="27" t="s">
        <v>6961</v>
      </c>
      <c r="H2631" s="27" t="s">
        <v>6729</v>
      </c>
      <c r="I2631" s="29">
        <v>0</v>
      </c>
      <c r="J2631" s="27" t="s">
        <v>6520</v>
      </c>
      <c r="K2631" s="27" t="s">
        <v>11357</v>
      </c>
      <c r="L2631" s="27" t="s">
        <v>2930</v>
      </c>
      <c r="M2631" s="30" t="s">
        <v>6531</v>
      </c>
      <c r="N2631" s="27" t="s">
        <v>6689</v>
      </c>
      <c r="O2631" s="23">
        <v>0</v>
      </c>
      <c r="P2631" s="23">
        <v>0</v>
      </c>
      <c r="Q2631" s="23">
        <v>0</v>
      </c>
      <c r="R2631" s="24">
        <v>0</v>
      </c>
      <c r="S2631" s="25">
        <v>0</v>
      </c>
      <c r="T2631" s="32"/>
      <c r="U2631" s="22" t="str">
        <f>IFERROR(VLOOKUP(B2631,[1]Planilha1!$A$1:$B$34,2,FALSE),"Liberado")</f>
        <v>Liberado</v>
      </c>
    </row>
    <row r="2632" spans="1:53" s="31" customFormat="1" ht="20.100000000000001" customHeight="1" x14ac:dyDescent="0.2">
      <c r="A2632" s="27" t="s">
        <v>152</v>
      </c>
      <c r="B2632" s="28" t="s">
        <v>305</v>
      </c>
      <c r="C2632" s="27" t="s">
        <v>11669</v>
      </c>
      <c r="D2632" s="27" t="s">
        <v>1933</v>
      </c>
      <c r="E2632" s="27" t="s">
        <v>11130</v>
      </c>
      <c r="F2632" s="27" t="s">
        <v>5349</v>
      </c>
      <c r="G2632" s="27" t="s">
        <v>6958</v>
      </c>
      <c r="H2632" s="27" t="s">
        <v>6729</v>
      </c>
      <c r="I2632" s="29">
        <v>0</v>
      </c>
      <c r="J2632" s="27" t="s">
        <v>6520</v>
      </c>
      <c r="K2632" s="27" t="s">
        <v>11357</v>
      </c>
      <c r="L2632" s="27" t="s">
        <v>2930</v>
      </c>
      <c r="M2632" s="30" t="s">
        <v>6531</v>
      </c>
      <c r="N2632" s="27" t="s">
        <v>6689</v>
      </c>
      <c r="O2632" s="23">
        <v>0</v>
      </c>
      <c r="P2632" s="23">
        <v>0</v>
      </c>
      <c r="Q2632" s="23">
        <v>0</v>
      </c>
      <c r="R2632" s="24">
        <v>0</v>
      </c>
      <c r="S2632" s="25">
        <v>0</v>
      </c>
      <c r="T2632" s="32"/>
      <c r="U2632" s="22" t="str">
        <f>IFERROR(VLOOKUP(B2632,[1]Planilha1!$A$1:$B$34,2,FALSE),"Liberado")</f>
        <v>Liberado</v>
      </c>
    </row>
    <row r="2633" spans="1:53" s="31" customFormat="1" ht="20.100000000000001" customHeight="1" x14ac:dyDescent="0.2">
      <c r="A2633" s="27" t="s">
        <v>152</v>
      </c>
      <c r="B2633" s="28" t="s">
        <v>305</v>
      </c>
      <c r="C2633" s="27" t="s">
        <v>331</v>
      </c>
      <c r="D2633" s="27" t="s">
        <v>1933</v>
      </c>
      <c r="E2633" s="27" t="s">
        <v>11130</v>
      </c>
      <c r="F2633" s="27" t="s">
        <v>5349</v>
      </c>
      <c r="G2633" s="27" t="s">
        <v>6959</v>
      </c>
      <c r="H2633" s="27" t="s">
        <v>6729</v>
      </c>
      <c r="I2633" s="29">
        <v>0</v>
      </c>
      <c r="J2633" s="27" t="s">
        <v>6520</v>
      </c>
      <c r="K2633" s="27" t="s">
        <v>11357</v>
      </c>
      <c r="L2633" s="27" t="s">
        <v>2930</v>
      </c>
      <c r="M2633" s="30" t="s">
        <v>6531</v>
      </c>
      <c r="N2633" s="27" t="s">
        <v>6689</v>
      </c>
      <c r="O2633" s="23">
        <v>0</v>
      </c>
      <c r="P2633" s="23">
        <v>0</v>
      </c>
      <c r="Q2633" s="23">
        <v>0</v>
      </c>
      <c r="R2633" s="24">
        <v>0</v>
      </c>
      <c r="S2633" s="25">
        <v>0</v>
      </c>
      <c r="T2633" s="32"/>
      <c r="U2633" s="22" t="str">
        <f>IFERROR(VLOOKUP(B2633,[1]Planilha1!$A$1:$B$34,2,FALSE),"Liberado")</f>
        <v>Liberado</v>
      </c>
    </row>
    <row r="2634" spans="1:53" s="31" customFormat="1" ht="20.100000000000001" customHeight="1" x14ac:dyDescent="0.2">
      <c r="A2634" s="12" t="s">
        <v>8048</v>
      </c>
      <c r="B2634" s="18" t="s">
        <v>303</v>
      </c>
      <c r="C2634" s="12" t="s">
        <v>331</v>
      </c>
      <c r="D2634" s="12" t="s">
        <v>8049</v>
      </c>
      <c r="E2634" s="19" t="s">
        <v>5</v>
      </c>
      <c r="F2634" s="19" t="s">
        <v>2273</v>
      </c>
      <c r="G2634" s="19" t="s">
        <v>8050</v>
      </c>
      <c r="H2634" s="12" t="s">
        <v>2874</v>
      </c>
      <c r="I2634" s="20">
        <v>16975.2</v>
      </c>
      <c r="J2634" s="12" t="s">
        <v>2264</v>
      </c>
      <c r="K2634" s="12" t="s">
        <v>8051</v>
      </c>
      <c r="L2634" s="12" t="s">
        <v>2288</v>
      </c>
      <c r="M2634" s="12" t="s">
        <v>8052</v>
      </c>
      <c r="N2634" s="12" t="s">
        <v>2438</v>
      </c>
      <c r="O2634" s="20">
        <v>0</v>
      </c>
      <c r="P2634" s="20">
        <v>16975.2</v>
      </c>
      <c r="Q2634" s="20">
        <v>0</v>
      </c>
      <c r="R2634" s="20">
        <v>0</v>
      </c>
      <c r="S2634" s="20">
        <v>96</v>
      </c>
      <c r="T2634" s="21"/>
      <c r="U2634" s="22" t="str">
        <f>IFERROR(VLOOKUP(B2634,[1]Planilha1!$A$1:$B$34,2,FALSE),"Liberado")</f>
        <v>Liberado</v>
      </c>
      <c r="V2634" s="21"/>
      <c r="W2634" s="21"/>
      <c r="X2634" s="21"/>
      <c r="Y2634" s="21"/>
      <c r="Z2634" s="21"/>
      <c r="AA2634" s="21"/>
      <c r="AB2634" s="21"/>
      <c r="AC2634" s="21"/>
      <c r="AD2634" s="21"/>
      <c r="AE2634" s="21"/>
      <c r="AF2634" s="21"/>
      <c r="AG2634" s="21"/>
      <c r="AH2634" s="21"/>
      <c r="AI2634" s="21"/>
      <c r="AJ2634" s="21"/>
      <c r="AK2634" s="21"/>
      <c r="AL2634" s="21"/>
      <c r="AM2634" s="21"/>
      <c r="AN2634" s="21"/>
      <c r="AO2634" s="21"/>
      <c r="AP2634" s="21"/>
      <c r="AQ2634" s="21"/>
      <c r="AR2634" s="21"/>
      <c r="AS2634" s="21"/>
      <c r="AT2634" s="21"/>
      <c r="AU2634" s="21"/>
      <c r="AV2634" s="21"/>
      <c r="AW2634" s="21"/>
      <c r="AX2634" s="21"/>
      <c r="AY2634" s="21"/>
      <c r="AZ2634" s="21"/>
      <c r="BA2634" s="21"/>
    </row>
    <row r="2635" spans="1:53" s="31" customFormat="1" ht="20.100000000000001" customHeight="1" x14ac:dyDescent="0.2">
      <c r="A2635" s="27" t="s">
        <v>149</v>
      </c>
      <c r="B2635" s="28" t="s">
        <v>303</v>
      </c>
      <c r="C2635" s="27" t="s">
        <v>1963</v>
      </c>
      <c r="D2635" s="27" t="s">
        <v>1933</v>
      </c>
      <c r="E2635" s="27" t="s">
        <v>11130</v>
      </c>
      <c r="F2635" s="27" t="s">
        <v>5349</v>
      </c>
      <c r="G2635" s="27" t="s">
        <v>6831</v>
      </c>
      <c r="H2635" s="27" t="s">
        <v>6688</v>
      </c>
      <c r="I2635" s="29">
        <v>0</v>
      </c>
      <c r="J2635" s="27" t="s">
        <v>6520</v>
      </c>
      <c r="K2635" s="27" t="s">
        <v>11357</v>
      </c>
      <c r="L2635" s="27" t="s">
        <v>2930</v>
      </c>
      <c r="M2635" s="30" t="s">
        <v>6531</v>
      </c>
      <c r="N2635" s="27" t="s">
        <v>6689</v>
      </c>
      <c r="O2635" s="23">
        <v>0</v>
      </c>
      <c r="P2635" s="23">
        <v>0</v>
      </c>
      <c r="Q2635" s="23">
        <v>0</v>
      </c>
      <c r="R2635" s="24">
        <v>0</v>
      </c>
      <c r="S2635" s="25">
        <v>0</v>
      </c>
      <c r="T2635" s="32"/>
      <c r="U2635" s="22" t="str">
        <f>IFERROR(VLOOKUP(B2635,[1]Planilha1!$A$1:$B$34,2,FALSE),"Liberado")</f>
        <v>Liberado</v>
      </c>
    </row>
    <row r="2636" spans="1:53" s="31" customFormat="1" ht="20.100000000000001" customHeight="1" x14ac:dyDescent="0.2">
      <c r="A2636" s="12" t="s">
        <v>8008</v>
      </c>
      <c r="B2636" s="18" t="s">
        <v>307</v>
      </c>
      <c r="C2636" s="12" t="s">
        <v>331</v>
      </c>
      <c r="D2636" s="12" t="s">
        <v>8009</v>
      </c>
      <c r="E2636" s="19" t="s">
        <v>5</v>
      </c>
      <c r="F2636" s="19" t="s">
        <v>2244</v>
      </c>
      <c r="G2636" s="19" t="s">
        <v>8010</v>
      </c>
      <c r="H2636" s="12" t="s">
        <v>8011</v>
      </c>
      <c r="I2636" s="20">
        <v>38000</v>
      </c>
      <c r="J2636" s="12" t="s">
        <v>2247</v>
      </c>
      <c r="K2636" s="12" t="s">
        <v>8012</v>
      </c>
      <c r="L2636" s="12" t="s">
        <v>7875</v>
      </c>
      <c r="M2636" s="12"/>
      <c r="N2636" s="12" t="s">
        <v>2394</v>
      </c>
      <c r="O2636" s="20">
        <v>0</v>
      </c>
      <c r="P2636" s="20">
        <v>15000</v>
      </c>
      <c r="Q2636" s="20">
        <v>0</v>
      </c>
      <c r="R2636" s="20">
        <v>0</v>
      </c>
      <c r="S2636" s="20">
        <v>80</v>
      </c>
      <c r="T2636" s="21"/>
      <c r="U2636" s="22" t="str">
        <f>IFERROR(VLOOKUP(B2636,[1]Planilha1!$A$1:$B$34,2,FALSE),"Liberado")</f>
        <v>Liberado</v>
      </c>
      <c r="V2636" s="21"/>
      <c r="W2636" s="21"/>
      <c r="X2636" s="21"/>
      <c r="Y2636" s="21"/>
      <c r="Z2636" s="21"/>
      <c r="AA2636" s="21"/>
      <c r="AB2636" s="21"/>
      <c r="AC2636" s="21"/>
      <c r="AD2636" s="21"/>
      <c r="AE2636" s="21"/>
      <c r="AF2636" s="21"/>
      <c r="AG2636" s="21"/>
      <c r="AH2636" s="21"/>
      <c r="AI2636" s="21"/>
      <c r="AJ2636" s="21"/>
      <c r="AK2636" s="21"/>
      <c r="AL2636" s="21"/>
      <c r="AM2636" s="21"/>
      <c r="AN2636" s="21"/>
      <c r="AO2636" s="21"/>
      <c r="AP2636" s="21"/>
      <c r="AQ2636" s="21"/>
      <c r="AR2636" s="21"/>
      <c r="AS2636" s="21"/>
      <c r="AT2636" s="21"/>
      <c r="AU2636" s="21"/>
      <c r="AV2636" s="21"/>
      <c r="AW2636" s="21"/>
      <c r="AX2636" s="21"/>
      <c r="AY2636" s="21"/>
      <c r="AZ2636" s="21"/>
      <c r="BA2636" s="21"/>
    </row>
    <row r="2637" spans="1:53" s="31" customFormat="1" ht="20.100000000000001" customHeight="1" x14ac:dyDescent="0.2">
      <c r="A2637" s="12" t="s">
        <v>8008</v>
      </c>
      <c r="B2637" s="18" t="s">
        <v>307</v>
      </c>
      <c r="C2637" s="12" t="s">
        <v>331</v>
      </c>
      <c r="D2637" s="12" t="s">
        <v>8014</v>
      </c>
      <c r="E2637" s="19" t="s">
        <v>5</v>
      </c>
      <c r="F2637" s="19" t="s">
        <v>2244</v>
      </c>
      <c r="G2637" s="19" t="s">
        <v>8015</v>
      </c>
      <c r="H2637" s="12" t="s">
        <v>2748</v>
      </c>
      <c r="I2637" s="20">
        <v>16830</v>
      </c>
      <c r="J2637" s="12" t="s">
        <v>2325</v>
      </c>
      <c r="K2637" s="12" t="s">
        <v>8016</v>
      </c>
      <c r="L2637" s="12" t="s">
        <v>7976</v>
      </c>
      <c r="M2637" s="12"/>
      <c r="N2637" s="12" t="s">
        <v>7927</v>
      </c>
      <c r="O2637" s="20">
        <v>0</v>
      </c>
      <c r="P2637" s="20">
        <v>10000</v>
      </c>
      <c r="Q2637" s="20">
        <v>0</v>
      </c>
      <c r="R2637" s="20">
        <v>0</v>
      </c>
      <c r="S2637" s="20">
        <v>240</v>
      </c>
      <c r="T2637" s="21"/>
      <c r="U2637" s="22" t="str">
        <f>IFERROR(VLOOKUP(B2637,[1]Planilha1!$A$1:$B$34,2,FALSE),"Liberado")</f>
        <v>Liberado</v>
      </c>
      <c r="V2637" s="21"/>
      <c r="W2637" s="21"/>
      <c r="X2637" s="21"/>
      <c r="Y2637" s="21"/>
      <c r="Z2637" s="21"/>
      <c r="AA2637" s="21"/>
      <c r="AB2637" s="21"/>
      <c r="AC2637" s="21"/>
      <c r="AD2637" s="21"/>
      <c r="AE2637" s="21"/>
      <c r="AF2637" s="21"/>
      <c r="AG2637" s="21"/>
      <c r="AH2637" s="21"/>
      <c r="AI2637" s="21"/>
      <c r="AJ2637" s="21"/>
      <c r="AK2637" s="21"/>
      <c r="AL2637" s="21"/>
      <c r="AM2637" s="21"/>
      <c r="AN2637" s="21"/>
      <c r="AO2637" s="21"/>
      <c r="AP2637" s="21"/>
      <c r="AQ2637" s="21"/>
      <c r="AR2637" s="21"/>
      <c r="AS2637" s="21"/>
      <c r="AT2637" s="21"/>
      <c r="AU2637" s="21"/>
      <c r="AV2637" s="21"/>
      <c r="AW2637" s="21"/>
      <c r="AX2637" s="21"/>
      <c r="AY2637" s="21"/>
      <c r="AZ2637" s="21"/>
      <c r="BA2637" s="21"/>
    </row>
    <row r="2638" spans="1:53" s="31" customFormat="1" ht="20.100000000000001" customHeight="1" x14ac:dyDescent="0.2">
      <c r="A2638" s="12" t="s">
        <v>8008</v>
      </c>
      <c r="B2638" s="18" t="s">
        <v>307</v>
      </c>
      <c r="C2638" s="12" t="s">
        <v>331</v>
      </c>
      <c r="D2638" s="12" t="s">
        <v>8053</v>
      </c>
      <c r="E2638" s="19" t="s">
        <v>5</v>
      </c>
      <c r="F2638" s="19" t="s">
        <v>2244</v>
      </c>
      <c r="G2638" s="19" t="s">
        <v>8054</v>
      </c>
      <c r="H2638" s="12" t="s">
        <v>8055</v>
      </c>
      <c r="I2638" s="20">
        <v>35000</v>
      </c>
      <c r="J2638" s="12" t="s">
        <v>2325</v>
      </c>
      <c r="K2638" s="12" t="s">
        <v>8056</v>
      </c>
      <c r="L2638" s="12" t="s">
        <v>8057</v>
      </c>
      <c r="M2638" s="12"/>
      <c r="N2638" s="12" t="s">
        <v>7927</v>
      </c>
      <c r="O2638" s="20">
        <v>0</v>
      </c>
      <c r="P2638" s="20">
        <v>10000</v>
      </c>
      <c r="Q2638" s="20">
        <v>0</v>
      </c>
      <c r="R2638" s="20">
        <v>0</v>
      </c>
      <c r="S2638" s="20">
        <v>32</v>
      </c>
      <c r="T2638" s="21"/>
      <c r="U2638" s="22" t="str">
        <f>IFERROR(VLOOKUP(B2638,[1]Planilha1!$A$1:$B$34,2,FALSE),"Liberado")</f>
        <v>Liberado</v>
      </c>
      <c r="V2638" s="21"/>
      <c r="W2638" s="21"/>
      <c r="X2638" s="21"/>
      <c r="Y2638" s="21"/>
      <c r="Z2638" s="21"/>
      <c r="AA2638" s="21"/>
      <c r="AB2638" s="21"/>
      <c r="AC2638" s="21"/>
      <c r="AD2638" s="21"/>
      <c r="AE2638" s="21"/>
      <c r="AF2638" s="21"/>
      <c r="AG2638" s="21"/>
      <c r="AH2638" s="21"/>
      <c r="AI2638" s="21"/>
      <c r="AJ2638" s="21"/>
      <c r="AK2638" s="21"/>
      <c r="AL2638" s="21"/>
      <c r="AM2638" s="21"/>
      <c r="AN2638" s="21"/>
      <c r="AO2638" s="21"/>
      <c r="AP2638" s="21"/>
      <c r="AQ2638" s="21"/>
      <c r="AR2638" s="21"/>
      <c r="AS2638" s="21"/>
      <c r="AT2638" s="21"/>
      <c r="AU2638" s="21"/>
      <c r="AV2638" s="21"/>
      <c r="AW2638" s="21"/>
      <c r="AX2638" s="21"/>
      <c r="AY2638" s="21"/>
      <c r="AZ2638" s="21"/>
      <c r="BA2638" s="21"/>
    </row>
    <row r="2639" spans="1:53" s="31" customFormat="1" ht="20.100000000000001" customHeight="1" x14ac:dyDescent="0.2">
      <c r="A2639" s="12" t="s">
        <v>91</v>
      </c>
      <c r="B2639" s="18" t="s">
        <v>280</v>
      </c>
      <c r="C2639" s="12" t="s">
        <v>427</v>
      </c>
      <c r="D2639" s="12" t="s">
        <v>438</v>
      </c>
      <c r="E2639" s="19" t="s">
        <v>5</v>
      </c>
      <c r="F2639" s="19" t="s">
        <v>2696</v>
      </c>
      <c r="G2639" s="19" t="s">
        <v>2697</v>
      </c>
      <c r="H2639" s="12" t="s">
        <v>2698</v>
      </c>
      <c r="I2639" s="20">
        <v>80000</v>
      </c>
      <c r="J2639" s="12" t="s">
        <v>2264</v>
      </c>
      <c r="K2639" s="12" t="s">
        <v>2699</v>
      </c>
      <c r="L2639" s="12" t="s">
        <v>2260</v>
      </c>
      <c r="M2639" s="12"/>
      <c r="N2639" s="12" t="s">
        <v>8164</v>
      </c>
      <c r="O2639" s="20">
        <v>0</v>
      </c>
      <c r="P2639" s="20">
        <v>0</v>
      </c>
      <c r="Q2639" s="20">
        <v>0</v>
      </c>
      <c r="R2639" s="20">
        <v>0</v>
      </c>
      <c r="S2639" s="20">
        <v>1240</v>
      </c>
      <c r="T2639" s="21"/>
      <c r="U2639" s="22" t="str">
        <f>IFERROR(VLOOKUP(B2639,[1]Planilha1!$A$1:$B$34,2,FALSE),"Liberado")</f>
        <v>Liberado</v>
      </c>
      <c r="V2639" s="21"/>
      <c r="W2639" s="21"/>
      <c r="X2639" s="21"/>
      <c r="Y2639" s="21"/>
      <c r="Z2639" s="21"/>
      <c r="AA2639" s="21"/>
      <c r="AB2639" s="21"/>
      <c r="AC2639" s="21"/>
      <c r="AD2639" s="21"/>
      <c r="AE2639" s="21"/>
      <c r="AF2639" s="21"/>
      <c r="AG2639" s="21"/>
      <c r="AH2639" s="21"/>
      <c r="AI2639" s="21"/>
      <c r="AJ2639" s="21"/>
      <c r="AK2639" s="21"/>
      <c r="AL2639" s="21"/>
      <c r="AM2639" s="21"/>
      <c r="AN2639" s="21"/>
      <c r="AO2639" s="21"/>
      <c r="AP2639" s="21"/>
      <c r="AQ2639" s="21"/>
      <c r="AR2639" s="21"/>
      <c r="AS2639" s="21"/>
      <c r="AT2639" s="21"/>
      <c r="AU2639" s="21"/>
      <c r="AV2639" s="21"/>
      <c r="AW2639" s="21"/>
      <c r="AX2639" s="21"/>
      <c r="AY2639" s="21"/>
      <c r="AZ2639" s="21"/>
      <c r="BA2639" s="21"/>
    </row>
    <row r="2640" spans="1:53" s="31" customFormat="1" ht="20.100000000000001" customHeight="1" x14ac:dyDescent="0.2">
      <c r="A2640" s="27" t="s">
        <v>148</v>
      </c>
      <c r="B2640" s="28" t="s">
        <v>280</v>
      </c>
      <c r="C2640" s="27" t="s">
        <v>427</v>
      </c>
      <c r="D2640" s="27" t="s">
        <v>1933</v>
      </c>
      <c r="E2640" s="27" t="s">
        <v>11130</v>
      </c>
      <c r="F2640" s="27" t="s">
        <v>5349</v>
      </c>
      <c r="G2640" s="27" t="s">
        <v>6830</v>
      </c>
      <c r="H2640" s="27" t="s">
        <v>6688</v>
      </c>
      <c r="I2640" s="29">
        <v>0</v>
      </c>
      <c r="J2640" s="27" t="s">
        <v>6520</v>
      </c>
      <c r="K2640" s="27" t="s">
        <v>11357</v>
      </c>
      <c r="L2640" s="27" t="s">
        <v>2930</v>
      </c>
      <c r="M2640" s="30" t="s">
        <v>6531</v>
      </c>
      <c r="N2640" s="27" t="s">
        <v>6689</v>
      </c>
      <c r="O2640" s="23">
        <v>0</v>
      </c>
      <c r="P2640" s="23">
        <v>0</v>
      </c>
      <c r="Q2640" s="23">
        <v>0</v>
      </c>
      <c r="R2640" s="24">
        <v>0</v>
      </c>
      <c r="S2640" s="25">
        <v>0</v>
      </c>
      <c r="T2640" s="32"/>
      <c r="U2640" s="22" t="str">
        <f>IFERROR(VLOOKUP(B2640,[1]Planilha1!$A$1:$B$34,2,FALSE),"Liberado")</f>
        <v>Liberado</v>
      </c>
    </row>
    <row r="2641" spans="1:53" s="31" customFormat="1" ht="20.100000000000001" customHeight="1" x14ac:dyDescent="0.2">
      <c r="A2641" s="27" t="s">
        <v>148</v>
      </c>
      <c r="B2641" s="28" t="s">
        <v>280</v>
      </c>
      <c r="C2641" s="27" t="s">
        <v>331</v>
      </c>
      <c r="D2641" s="27" t="s">
        <v>1933</v>
      </c>
      <c r="E2641" s="27" t="s">
        <v>11130</v>
      </c>
      <c r="F2641" s="27" t="s">
        <v>5349</v>
      </c>
      <c r="G2641" s="27" t="s">
        <v>6954</v>
      </c>
      <c r="H2641" s="27" t="s">
        <v>6688</v>
      </c>
      <c r="I2641" s="29">
        <v>0</v>
      </c>
      <c r="J2641" s="27" t="s">
        <v>6520</v>
      </c>
      <c r="K2641" s="27" t="s">
        <v>11357</v>
      </c>
      <c r="L2641" s="27" t="s">
        <v>2930</v>
      </c>
      <c r="M2641" s="30" t="s">
        <v>6531</v>
      </c>
      <c r="N2641" s="27" t="s">
        <v>6689</v>
      </c>
      <c r="O2641" s="23">
        <v>0</v>
      </c>
      <c r="P2641" s="23">
        <v>0</v>
      </c>
      <c r="Q2641" s="23">
        <v>0</v>
      </c>
      <c r="R2641" s="24">
        <v>0</v>
      </c>
      <c r="S2641" s="25">
        <v>0</v>
      </c>
      <c r="T2641" s="32"/>
      <c r="U2641" s="22" t="str">
        <f>IFERROR(VLOOKUP(B2641,[1]Planilha1!$A$1:$B$34,2,FALSE),"Liberado")</f>
        <v>Liberado</v>
      </c>
    </row>
    <row r="2642" spans="1:53" s="31" customFormat="1" ht="20.100000000000001" customHeight="1" x14ac:dyDescent="0.2">
      <c r="A2642" s="27" t="s">
        <v>148</v>
      </c>
      <c r="B2642" s="28" t="s">
        <v>280</v>
      </c>
      <c r="C2642" s="27" t="s">
        <v>331</v>
      </c>
      <c r="D2642" s="27" t="s">
        <v>1933</v>
      </c>
      <c r="E2642" s="27" t="s">
        <v>11130</v>
      </c>
      <c r="F2642" s="27" t="s">
        <v>5349</v>
      </c>
      <c r="G2642" s="27" t="s">
        <v>6955</v>
      </c>
      <c r="H2642" s="27" t="s">
        <v>6688</v>
      </c>
      <c r="I2642" s="29">
        <v>0</v>
      </c>
      <c r="J2642" s="27" t="s">
        <v>6520</v>
      </c>
      <c r="K2642" s="27" t="s">
        <v>11357</v>
      </c>
      <c r="L2642" s="27" t="s">
        <v>2930</v>
      </c>
      <c r="M2642" s="30" t="s">
        <v>6531</v>
      </c>
      <c r="N2642" s="27" t="s">
        <v>6689</v>
      </c>
      <c r="O2642" s="23">
        <v>0</v>
      </c>
      <c r="P2642" s="23">
        <v>0</v>
      </c>
      <c r="Q2642" s="23">
        <v>0</v>
      </c>
      <c r="R2642" s="24">
        <v>0</v>
      </c>
      <c r="S2642" s="25">
        <v>0</v>
      </c>
      <c r="T2642" s="32"/>
      <c r="U2642" s="22" t="str">
        <f>IFERROR(VLOOKUP(B2642,[1]Planilha1!$A$1:$B$34,2,FALSE),"Liberado")</f>
        <v>Liberado</v>
      </c>
    </row>
    <row r="2643" spans="1:53" s="31" customFormat="1" ht="20.100000000000001" customHeight="1" x14ac:dyDescent="0.2">
      <c r="A2643" s="40" t="s">
        <v>236</v>
      </c>
      <c r="B2643" s="41" t="s">
        <v>317</v>
      </c>
      <c r="C2643" s="14">
        <v>1</v>
      </c>
      <c r="D2643" s="40" t="s">
        <v>2239</v>
      </c>
      <c r="E2643" s="42" t="s">
        <v>2220</v>
      </c>
      <c r="F2643" s="43" t="s">
        <v>7513</v>
      </c>
      <c r="G2643" s="36" t="s">
        <v>7629</v>
      </c>
      <c r="H2643" s="40" t="s">
        <v>2239</v>
      </c>
      <c r="I2643" s="44">
        <v>125076.51</v>
      </c>
      <c r="J2643" s="40" t="s">
        <v>7610</v>
      </c>
      <c r="K2643" s="40" t="s">
        <v>7630</v>
      </c>
      <c r="L2643" s="40" t="s">
        <v>7631</v>
      </c>
      <c r="M2643" s="42" t="s">
        <v>40</v>
      </c>
      <c r="N2643" s="40" t="s">
        <v>7403</v>
      </c>
      <c r="O2643" s="23">
        <v>0</v>
      </c>
      <c r="P2643" s="23">
        <v>0</v>
      </c>
      <c r="Q2643" s="23">
        <v>125076.51</v>
      </c>
      <c r="R2643" s="24">
        <v>0</v>
      </c>
      <c r="S2643" s="25">
        <v>0</v>
      </c>
      <c r="T2643" s="32"/>
      <c r="U2643" s="22" t="str">
        <f>IFERROR(VLOOKUP(B2643,[1]Planilha1!$A$1:$B$34,2,FALSE),"Liberado")</f>
        <v>Liberado</v>
      </c>
      <c r="V2643" s="45"/>
      <c r="W2643" s="45"/>
      <c r="X2643" s="45"/>
      <c r="Y2643" s="45"/>
      <c r="Z2643" s="45"/>
      <c r="AA2643" s="45"/>
      <c r="AB2643" s="45"/>
      <c r="AC2643" s="45"/>
      <c r="AD2643" s="45"/>
      <c r="AE2643" s="45"/>
      <c r="AF2643" s="45"/>
      <c r="AG2643" s="45"/>
      <c r="AH2643" s="45"/>
      <c r="AI2643" s="45"/>
      <c r="AJ2643" s="45"/>
      <c r="AK2643" s="45"/>
      <c r="AL2643" s="45"/>
      <c r="AM2643" s="45"/>
      <c r="AN2643" s="45"/>
      <c r="AO2643" s="45"/>
      <c r="AP2643" s="45"/>
      <c r="AQ2643" s="45"/>
      <c r="AR2643" s="45"/>
      <c r="AS2643" s="45"/>
      <c r="AT2643" s="45"/>
      <c r="AU2643" s="45"/>
      <c r="AV2643" s="45"/>
      <c r="AW2643" s="45"/>
      <c r="AX2643" s="45"/>
      <c r="AY2643" s="45"/>
      <c r="AZ2643" s="45"/>
      <c r="BA2643" s="45"/>
    </row>
    <row r="2644" spans="1:53" s="31" customFormat="1" ht="20.100000000000001" customHeight="1" x14ac:dyDescent="0.2">
      <c r="A2644" s="12" t="s">
        <v>84</v>
      </c>
      <c r="B2644" s="18" t="s">
        <v>270</v>
      </c>
      <c r="C2644" s="12">
        <v>1</v>
      </c>
      <c r="D2644" s="12" t="s">
        <v>7873</v>
      </c>
      <c r="E2644" s="19" t="s">
        <v>5</v>
      </c>
      <c r="F2644" s="19" t="s">
        <v>2244</v>
      </c>
      <c r="G2644" s="19" t="s">
        <v>7874</v>
      </c>
      <c r="H2644" s="12" t="s">
        <v>6164</v>
      </c>
      <c r="I2644" s="20">
        <v>35200</v>
      </c>
      <c r="J2644" s="12" t="s">
        <v>2302</v>
      </c>
      <c r="K2644" s="12" t="s">
        <v>2303</v>
      </c>
      <c r="L2644" s="12" t="s">
        <v>7875</v>
      </c>
      <c r="M2644" s="12"/>
      <c r="N2644" s="12" t="s">
        <v>7876</v>
      </c>
      <c r="O2644" s="20">
        <v>0</v>
      </c>
      <c r="P2644" s="20">
        <v>0</v>
      </c>
      <c r="Q2644" s="20">
        <v>0</v>
      </c>
      <c r="R2644" s="20">
        <v>0</v>
      </c>
      <c r="S2644" s="20">
        <v>160</v>
      </c>
      <c r="T2644" s="21"/>
      <c r="U2644" s="22" t="str">
        <f>IFERROR(VLOOKUP(B2644,[1]Planilha1!$A$1:$B$34,2,FALSE),"Liberado")</f>
        <v>Liberado</v>
      </c>
      <c r="V2644" s="21"/>
      <c r="W2644" s="21"/>
      <c r="X2644" s="21"/>
      <c r="Y2644" s="21"/>
      <c r="Z2644" s="21"/>
      <c r="AA2644" s="21"/>
      <c r="AB2644" s="21"/>
      <c r="AC2644" s="21"/>
      <c r="AD2644" s="21"/>
      <c r="AE2644" s="21"/>
      <c r="AF2644" s="21"/>
      <c r="AG2644" s="21"/>
      <c r="AH2644" s="21"/>
      <c r="AI2644" s="21"/>
      <c r="AJ2644" s="21"/>
      <c r="AK2644" s="21"/>
      <c r="AL2644" s="21"/>
      <c r="AM2644" s="21"/>
      <c r="AN2644" s="21"/>
      <c r="AO2644" s="21"/>
      <c r="AP2644" s="21"/>
      <c r="AQ2644" s="21"/>
      <c r="AR2644" s="21"/>
      <c r="AS2644" s="21"/>
      <c r="AT2644" s="21"/>
      <c r="AU2644" s="21"/>
      <c r="AV2644" s="21"/>
      <c r="AW2644" s="21"/>
      <c r="AX2644" s="21"/>
      <c r="AY2644" s="21"/>
      <c r="AZ2644" s="21"/>
      <c r="BA2644" s="21"/>
    </row>
    <row r="2645" spans="1:53" s="31" customFormat="1" ht="20.100000000000001" customHeight="1" x14ac:dyDescent="0.2">
      <c r="A2645" s="12" t="s">
        <v>84</v>
      </c>
      <c r="B2645" s="18" t="s">
        <v>270</v>
      </c>
      <c r="C2645" s="12" t="s">
        <v>381</v>
      </c>
      <c r="D2645" s="12" t="s">
        <v>395</v>
      </c>
      <c r="E2645" s="19" t="s">
        <v>5</v>
      </c>
      <c r="F2645" s="19" t="s">
        <v>2244</v>
      </c>
      <c r="G2645" s="19" t="s">
        <v>2536</v>
      </c>
      <c r="H2645" s="12" t="s">
        <v>2537</v>
      </c>
      <c r="I2645" s="20">
        <v>50000</v>
      </c>
      <c r="J2645" s="12" t="s">
        <v>2302</v>
      </c>
      <c r="K2645" s="12" t="s">
        <v>2538</v>
      </c>
      <c r="L2645" s="12" t="s">
        <v>2299</v>
      </c>
      <c r="M2645" s="12"/>
      <c r="N2645" s="12" t="s">
        <v>2539</v>
      </c>
      <c r="O2645" s="20">
        <v>0</v>
      </c>
      <c r="P2645" s="20">
        <v>0</v>
      </c>
      <c r="Q2645" s="20">
        <v>0</v>
      </c>
      <c r="R2645" s="20">
        <v>0</v>
      </c>
      <c r="S2645" s="20">
        <v>480</v>
      </c>
      <c r="T2645" s="21"/>
      <c r="U2645" s="22" t="str">
        <f>IFERROR(VLOOKUP(B2645,[1]Planilha1!$A$1:$B$34,2,FALSE),"Liberado")</f>
        <v>Liberado</v>
      </c>
      <c r="V2645" s="21"/>
      <c r="W2645" s="21"/>
      <c r="X2645" s="21"/>
      <c r="Y2645" s="21"/>
      <c r="Z2645" s="21"/>
      <c r="AA2645" s="21"/>
      <c r="AB2645" s="21"/>
      <c r="AC2645" s="21"/>
      <c r="AD2645" s="21"/>
      <c r="AE2645" s="21"/>
      <c r="AF2645" s="21"/>
      <c r="AG2645" s="21"/>
      <c r="AH2645" s="21"/>
      <c r="AI2645" s="21"/>
      <c r="AJ2645" s="21"/>
      <c r="AK2645" s="21"/>
      <c r="AL2645" s="21"/>
      <c r="AM2645" s="21"/>
      <c r="AN2645" s="21"/>
      <c r="AO2645" s="21"/>
      <c r="AP2645" s="21"/>
      <c r="AQ2645" s="21"/>
      <c r="AR2645" s="21"/>
      <c r="AS2645" s="21"/>
      <c r="AT2645" s="21"/>
      <c r="AU2645" s="21"/>
      <c r="AV2645" s="21"/>
      <c r="AW2645" s="21"/>
      <c r="AX2645" s="21"/>
      <c r="AY2645" s="21"/>
      <c r="AZ2645" s="21"/>
      <c r="BA2645" s="21"/>
    </row>
    <row r="2646" spans="1:53" s="31" customFormat="1" ht="20.100000000000001" customHeight="1" x14ac:dyDescent="0.2">
      <c r="A2646" s="12" t="s">
        <v>84</v>
      </c>
      <c r="B2646" s="18" t="s">
        <v>270</v>
      </c>
      <c r="C2646" s="12" t="s">
        <v>381</v>
      </c>
      <c r="D2646" s="12" t="s">
        <v>8099</v>
      </c>
      <c r="E2646" s="19" t="s">
        <v>5</v>
      </c>
      <c r="F2646" s="19" t="s">
        <v>2273</v>
      </c>
      <c r="G2646" s="19" t="s">
        <v>8100</v>
      </c>
      <c r="H2646" s="12" t="s">
        <v>8101</v>
      </c>
      <c r="I2646" s="20">
        <v>38000</v>
      </c>
      <c r="J2646" s="12" t="s">
        <v>2302</v>
      </c>
      <c r="K2646" s="12" t="s">
        <v>3216</v>
      </c>
      <c r="L2646" s="12" t="s">
        <v>8102</v>
      </c>
      <c r="M2646" s="12"/>
      <c r="N2646" s="12" t="s">
        <v>3216</v>
      </c>
      <c r="O2646" s="20">
        <v>0</v>
      </c>
      <c r="P2646" s="20">
        <v>0</v>
      </c>
      <c r="Q2646" s="20">
        <v>0</v>
      </c>
      <c r="R2646" s="20">
        <v>0</v>
      </c>
      <c r="S2646" s="20">
        <v>0</v>
      </c>
      <c r="T2646" s="21"/>
      <c r="U2646" s="22" t="str">
        <f>IFERROR(VLOOKUP(B2646,[1]Planilha1!$A$1:$B$34,2,FALSE),"Liberado")</f>
        <v>Liberado</v>
      </c>
      <c r="V2646" s="21"/>
      <c r="W2646" s="21"/>
      <c r="X2646" s="21"/>
      <c r="Y2646" s="21"/>
      <c r="Z2646" s="21"/>
      <c r="AA2646" s="21"/>
      <c r="AB2646" s="21"/>
      <c r="AC2646" s="21"/>
      <c r="AD2646" s="21"/>
      <c r="AE2646" s="21"/>
      <c r="AF2646" s="21"/>
      <c r="AG2646" s="21"/>
      <c r="AH2646" s="21"/>
      <c r="AI2646" s="21"/>
      <c r="AJ2646" s="21"/>
      <c r="AK2646" s="21"/>
      <c r="AL2646" s="21"/>
      <c r="AM2646" s="21"/>
      <c r="AN2646" s="21"/>
      <c r="AO2646" s="21"/>
      <c r="AP2646" s="21"/>
      <c r="AQ2646" s="21"/>
      <c r="AR2646" s="21"/>
      <c r="AS2646" s="21"/>
      <c r="AT2646" s="21"/>
      <c r="AU2646" s="21"/>
      <c r="AV2646" s="21"/>
      <c r="AW2646" s="21"/>
      <c r="AX2646" s="21"/>
      <c r="AY2646" s="21"/>
      <c r="AZ2646" s="21"/>
      <c r="BA2646" s="21"/>
    </row>
    <row r="2647" spans="1:53" s="31" customFormat="1" ht="20.100000000000001" customHeight="1" x14ac:dyDescent="0.2">
      <c r="A2647" s="12" t="s">
        <v>84</v>
      </c>
      <c r="B2647" s="18" t="s">
        <v>270</v>
      </c>
      <c r="C2647" s="12" t="s">
        <v>466</v>
      </c>
      <c r="D2647" s="12" t="s">
        <v>468</v>
      </c>
      <c r="E2647" s="19" t="s">
        <v>5</v>
      </c>
      <c r="F2647" s="19" t="s">
        <v>2273</v>
      </c>
      <c r="G2647" s="19" t="s">
        <v>2780</v>
      </c>
      <c r="H2647" s="12" t="s">
        <v>2781</v>
      </c>
      <c r="I2647" s="20">
        <v>27120</v>
      </c>
      <c r="J2647" s="12" t="s">
        <v>2258</v>
      </c>
      <c r="K2647" s="12" t="s">
        <v>2782</v>
      </c>
      <c r="L2647" s="12" t="s">
        <v>2368</v>
      </c>
      <c r="M2647" s="12"/>
      <c r="N2647" s="12" t="s">
        <v>2783</v>
      </c>
      <c r="O2647" s="20">
        <v>16854.75</v>
      </c>
      <c r="P2647" s="20">
        <v>0</v>
      </c>
      <c r="Q2647" s="20">
        <v>0</v>
      </c>
      <c r="R2647" s="20">
        <v>0</v>
      </c>
      <c r="S2647" s="20">
        <v>960</v>
      </c>
      <c r="T2647" s="21"/>
      <c r="U2647" s="22" t="str">
        <f>IFERROR(VLOOKUP(B2647,[1]Planilha1!$A$1:$B$34,2,FALSE),"Liberado")</f>
        <v>Liberado</v>
      </c>
      <c r="V2647" s="21"/>
      <c r="W2647" s="21"/>
      <c r="X2647" s="21"/>
      <c r="Y2647" s="21"/>
      <c r="Z2647" s="21"/>
      <c r="AA2647" s="21"/>
      <c r="AB2647" s="21"/>
      <c r="AC2647" s="21"/>
      <c r="AD2647" s="21"/>
      <c r="AE2647" s="21"/>
      <c r="AF2647" s="21"/>
      <c r="AG2647" s="21"/>
      <c r="AH2647" s="21"/>
      <c r="AI2647" s="21"/>
      <c r="AJ2647" s="21"/>
      <c r="AK2647" s="21"/>
      <c r="AL2647" s="21"/>
      <c r="AM2647" s="21"/>
      <c r="AN2647" s="21"/>
      <c r="AO2647" s="21"/>
      <c r="AP2647" s="21"/>
      <c r="AQ2647" s="21"/>
      <c r="AR2647" s="21"/>
      <c r="AS2647" s="21"/>
      <c r="AT2647" s="21"/>
      <c r="AU2647" s="21"/>
      <c r="AV2647" s="21"/>
      <c r="AW2647" s="21"/>
      <c r="AX2647" s="21"/>
      <c r="AY2647" s="21"/>
      <c r="AZ2647" s="21"/>
      <c r="BA2647" s="21"/>
    </row>
    <row r="2648" spans="1:53" s="31" customFormat="1" ht="20.100000000000001" customHeight="1" x14ac:dyDescent="0.2">
      <c r="A2648" s="12" t="s">
        <v>84</v>
      </c>
      <c r="B2648" s="18" t="s">
        <v>270</v>
      </c>
      <c r="C2648" s="12" t="s">
        <v>427</v>
      </c>
      <c r="D2648" s="12" t="s">
        <v>10365</v>
      </c>
      <c r="E2648" s="19" t="s">
        <v>5</v>
      </c>
      <c r="F2648" s="19" t="s">
        <v>2244</v>
      </c>
      <c r="G2648" s="19" t="s">
        <v>10366</v>
      </c>
      <c r="H2648" s="12" t="s">
        <v>7967</v>
      </c>
      <c r="I2648" s="20">
        <v>35039.35</v>
      </c>
      <c r="J2648" s="12" t="s">
        <v>6085</v>
      </c>
      <c r="K2648" s="12" t="s">
        <v>3216</v>
      </c>
      <c r="L2648" s="12" t="s">
        <v>2677</v>
      </c>
      <c r="M2648" s="12"/>
      <c r="N2648" s="12" t="s">
        <v>3216</v>
      </c>
      <c r="O2648" s="23">
        <v>0</v>
      </c>
      <c r="P2648" s="23">
        <v>0</v>
      </c>
      <c r="Q2648" s="23">
        <v>0</v>
      </c>
      <c r="R2648" s="24">
        <v>0</v>
      </c>
      <c r="S2648" s="25">
        <v>160</v>
      </c>
      <c r="T2648" s="21"/>
      <c r="U2648" s="22" t="str">
        <f>IFERROR(VLOOKUP(B2648,[1]Planilha1!$A$1:$B$34,2,FALSE),"Liberado")</f>
        <v>Liberado</v>
      </c>
      <c r="V2648" s="21"/>
      <c r="W2648" s="21"/>
      <c r="X2648" s="21"/>
      <c r="Y2648" s="21"/>
      <c r="Z2648" s="21"/>
      <c r="AA2648" s="21"/>
      <c r="AB2648" s="21"/>
      <c r="AC2648" s="21"/>
      <c r="AD2648" s="21"/>
      <c r="AE2648" s="21"/>
      <c r="AF2648" s="21"/>
      <c r="AG2648" s="21"/>
      <c r="AH2648" s="21"/>
      <c r="AI2648" s="21"/>
      <c r="AJ2648" s="21"/>
      <c r="AK2648" s="21"/>
      <c r="AL2648" s="21"/>
      <c r="AM2648" s="21"/>
      <c r="AN2648" s="21"/>
      <c r="AO2648" s="21"/>
      <c r="AP2648" s="21"/>
      <c r="AQ2648" s="21"/>
      <c r="AR2648" s="21"/>
      <c r="AS2648" s="21"/>
      <c r="AT2648" s="21"/>
      <c r="AU2648" s="21"/>
      <c r="AV2648" s="21"/>
      <c r="AW2648" s="21"/>
      <c r="AX2648" s="21"/>
      <c r="AY2648" s="21"/>
      <c r="AZ2648" s="21"/>
      <c r="BA2648" s="21"/>
    </row>
    <row r="2649" spans="1:53" s="31" customFormat="1" ht="20.100000000000001" customHeight="1" x14ac:dyDescent="0.2">
      <c r="A2649" s="12" t="s">
        <v>84</v>
      </c>
      <c r="B2649" s="18" t="s">
        <v>270</v>
      </c>
      <c r="C2649" s="12" t="s">
        <v>331</v>
      </c>
      <c r="D2649" s="12" t="s">
        <v>1660</v>
      </c>
      <c r="E2649" s="19" t="s">
        <v>5</v>
      </c>
      <c r="F2649" s="19" t="s">
        <v>2244</v>
      </c>
      <c r="G2649" s="19" t="s">
        <v>6022</v>
      </c>
      <c r="H2649" s="12" t="s">
        <v>5966</v>
      </c>
      <c r="I2649" s="20">
        <v>10000</v>
      </c>
      <c r="J2649" s="12" t="s">
        <v>2258</v>
      </c>
      <c r="K2649" s="12" t="s">
        <v>6023</v>
      </c>
      <c r="L2649" s="12" t="s">
        <v>2368</v>
      </c>
      <c r="M2649" s="12"/>
      <c r="N2649" s="12" t="s">
        <v>6024</v>
      </c>
      <c r="O2649" s="23">
        <v>0</v>
      </c>
      <c r="P2649" s="23">
        <v>10000</v>
      </c>
      <c r="Q2649" s="23">
        <v>0</v>
      </c>
      <c r="R2649" s="24">
        <v>0</v>
      </c>
      <c r="S2649" s="25">
        <v>832</v>
      </c>
      <c r="T2649" s="21"/>
      <c r="U2649" s="22" t="str">
        <f>IFERROR(VLOOKUP(B2649,[1]Planilha1!$A$1:$B$34,2,FALSE),"Liberado")</f>
        <v>Liberado</v>
      </c>
      <c r="V2649" s="21"/>
      <c r="W2649" s="21"/>
      <c r="X2649" s="21"/>
      <c r="Y2649" s="21"/>
      <c r="Z2649" s="21"/>
      <c r="AA2649" s="21"/>
      <c r="AB2649" s="21"/>
      <c r="AC2649" s="21"/>
      <c r="AD2649" s="21"/>
      <c r="AE2649" s="21"/>
      <c r="AF2649" s="21"/>
      <c r="AG2649" s="21"/>
      <c r="AH2649" s="21"/>
      <c r="AI2649" s="21"/>
      <c r="AJ2649" s="21"/>
      <c r="AK2649" s="21"/>
      <c r="AL2649" s="21"/>
      <c r="AM2649" s="21"/>
      <c r="AN2649" s="21"/>
      <c r="AO2649" s="21"/>
      <c r="AP2649" s="21"/>
      <c r="AQ2649" s="21"/>
      <c r="AR2649" s="21"/>
      <c r="AS2649" s="21"/>
      <c r="AT2649" s="21"/>
      <c r="AU2649" s="21"/>
      <c r="AV2649" s="21"/>
      <c r="AW2649" s="21"/>
      <c r="AX2649" s="21"/>
      <c r="AY2649" s="21"/>
      <c r="AZ2649" s="21"/>
      <c r="BA2649" s="21"/>
    </row>
    <row r="2650" spans="1:53" s="31" customFormat="1" ht="20.100000000000001" customHeight="1" x14ac:dyDescent="0.2">
      <c r="A2650" s="12" t="s">
        <v>84</v>
      </c>
      <c r="B2650" s="18" t="s">
        <v>270</v>
      </c>
      <c r="C2650" s="12" t="s">
        <v>427</v>
      </c>
      <c r="D2650" s="12" t="s">
        <v>1677</v>
      </c>
      <c r="E2650" s="19" t="s">
        <v>5</v>
      </c>
      <c r="F2650" s="19" t="s">
        <v>2324</v>
      </c>
      <c r="G2650" s="19" t="s">
        <v>6071</v>
      </c>
      <c r="H2650" s="12" t="s">
        <v>5905</v>
      </c>
      <c r="I2650" s="20">
        <v>31520</v>
      </c>
      <c r="J2650" s="12" t="s">
        <v>2302</v>
      </c>
      <c r="K2650" s="12" t="s">
        <v>6072</v>
      </c>
      <c r="L2650" s="12" t="s">
        <v>2299</v>
      </c>
      <c r="M2650" s="12"/>
      <c r="N2650" s="12" t="s">
        <v>6073</v>
      </c>
      <c r="O2650" s="23">
        <v>0</v>
      </c>
      <c r="P2650" s="23">
        <v>6504.22</v>
      </c>
      <c r="Q2650" s="23">
        <v>0</v>
      </c>
      <c r="R2650" s="24">
        <v>0</v>
      </c>
      <c r="S2650" s="25">
        <v>736</v>
      </c>
      <c r="T2650" s="21"/>
      <c r="U2650" s="22" t="str">
        <f>IFERROR(VLOOKUP(B2650,[1]Planilha1!$A$1:$B$34,2,FALSE),"Liberado")</f>
        <v>Liberado</v>
      </c>
      <c r="V2650" s="21"/>
      <c r="W2650" s="21"/>
      <c r="X2650" s="21"/>
      <c r="Y2650" s="21"/>
      <c r="Z2650" s="21"/>
      <c r="AA2650" s="21"/>
      <c r="AB2650" s="21"/>
      <c r="AC2650" s="21"/>
      <c r="AD2650" s="21"/>
      <c r="AE2650" s="21"/>
      <c r="AF2650" s="21"/>
      <c r="AG2650" s="21"/>
      <c r="AH2650" s="21"/>
      <c r="AI2650" s="21"/>
      <c r="AJ2650" s="21"/>
      <c r="AK2650" s="21"/>
      <c r="AL2650" s="21"/>
      <c r="AM2650" s="21"/>
      <c r="AN2650" s="21"/>
      <c r="AO2650" s="21"/>
      <c r="AP2650" s="21"/>
      <c r="AQ2650" s="21"/>
      <c r="AR2650" s="21"/>
      <c r="AS2650" s="21"/>
      <c r="AT2650" s="21"/>
      <c r="AU2650" s="21"/>
      <c r="AV2650" s="21"/>
      <c r="AW2650" s="21"/>
      <c r="AX2650" s="21"/>
      <c r="AY2650" s="21"/>
      <c r="AZ2650" s="21"/>
      <c r="BA2650" s="21"/>
    </row>
    <row r="2651" spans="1:53" s="31" customFormat="1" ht="20.100000000000001" customHeight="1" x14ac:dyDescent="0.2">
      <c r="A2651" s="27" t="s">
        <v>144</v>
      </c>
      <c r="B2651" s="28" t="s">
        <v>270</v>
      </c>
      <c r="C2651" s="27" t="s">
        <v>381</v>
      </c>
      <c r="D2651" s="27" t="s">
        <v>1942</v>
      </c>
      <c r="E2651" s="27" t="s">
        <v>11130</v>
      </c>
      <c r="F2651" s="27" t="s">
        <v>6528</v>
      </c>
      <c r="G2651" s="27" t="s">
        <v>11619</v>
      </c>
      <c r="H2651" s="27" t="s">
        <v>6721</v>
      </c>
      <c r="I2651" s="29">
        <v>0</v>
      </c>
      <c r="J2651" s="27" t="s">
        <v>6722</v>
      </c>
      <c r="K2651" s="27" t="s">
        <v>11454</v>
      </c>
      <c r="L2651" s="27" t="s">
        <v>6723</v>
      </c>
      <c r="M2651" s="30" t="s">
        <v>6531</v>
      </c>
      <c r="N2651" s="27" t="s">
        <v>11620</v>
      </c>
      <c r="O2651" s="23">
        <v>0</v>
      </c>
      <c r="P2651" s="23">
        <v>0</v>
      </c>
      <c r="Q2651" s="23">
        <v>0</v>
      </c>
      <c r="R2651" s="24">
        <v>0</v>
      </c>
      <c r="S2651" s="25">
        <v>0</v>
      </c>
      <c r="T2651" s="32"/>
      <c r="U2651" s="22" t="str">
        <f>IFERROR(VLOOKUP(B2651,[1]Planilha1!$A$1:$B$34,2,FALSE),"Liberado")</f>
        <v>Liberado</v>
      </c>
    </row>
    <row r="2652" spans="1:53" s="31" customFormat="1" ht="20.100000000000001" customHeight="1" x14ac:dyDescent="0.2">
      <c r="A2652" s="27" t="s">
        <v>144</v>
      </c>
      <c r="B2652" s="28" t="s">
        <v>270</v>
      </c>
      <c r="C2652" s="27" t="s">
        <v>381</v>
      </c>
      <c r="D2652" s="27" t="s">
        <v>1942</v>
      </c>
      <c r="E2652" s="27" t="s">
        <v>11130</v>
      </c>
      <c r="F2652" s="27" t="s">
        <v>6528</v>
      </c>
      <c r="G2652" s="27" t="s">
        <v>6973</v>
      </c>
      <c r="H2652" s="27" t="s">
        <v>6721</v>
      </c>
      <c r="I2652" s="29">
        <v>0</v>
      </c>
      <c r="J2652" s="27" t="s">
        <v>6722</v>
      </c>
      <c r="K2652" s="27" t="s">
        <v>11454</v>
      </c>
      <c r="L2652" s="27" t="s">
        <v>2266</v>
      </c>
      <c r="M2652" s="30" t="s">
        <v>6531</v>
      </c>
      <c r="N2652" s="27" t="s">
        <v>11620</v>
      </c>
      <c r="O2652" s="23">
        <v>0</v>
      </c>
      <c r="P2652" s="23">
        <v>0</v>
      </c>
      <c r="Q2652" s="23">
        <v>0</v>
      </c>
      <c r="R2652" s="24">
        <v>0</v>
      </c>
      <c r="S2652" s="25">
        <v>0</v>
      </c>
      <c r="T2652" s="32"/>
      <c r="U2652" s="22" t="str">
        <f>IFERROR(VLOOKUP(B2652,[1]Planilha1!$A$1:$B$34,2,FALSE),"Liberado")</f>
        <v>Liberado</v>
      </c>
    </row>
    <row r="2653" spans="1:53" s="31" customFormat="1" ht="20.100000000000001" customHeight="1" x14ac:dyDescent="0.2">
      <c r="A2653" s="40" t="s">
        <v>144</v>
      </c>
      <c r="B2653" s="41" t="s">
        <v>270</v>
      </c>
      <c r="C2653" s="14">
        <v>1</v>
      </c>
      <c r="D2653" s="40" t="s">
        <v>2239</v>
      </c>
      <c r="E2653" s="42" t="s">
        <v>2220</v>
      </c>
      <c r="F2653" s="43" t="s">
        <v>7389</v>
      </c>
      <c r="G2653" s="36" t="s">
        <v>7542</v>
      </c>
      <c r="H2653" s="40" t="s">
        <v>2239</v>
      </c>
      <c r="I2653" s="44">
        <v>13674.63</v>
      </c>
      <c r="J2653" s="40" t="s">
        <v>7391</v>
      </c>
      <c r="K2653" s="40" t="s">
        <v>7543</v>
      </c>
      <c r="L2653" s="40" t="s">
        <v>7393</v>
      </c>
      <c r="M2653" s="42" t="s">
        <v>40</v>
      </c>
      <c r="N2653" s="40" t="s">
        <v>7852</v>
      </c>
      <c r="O2653" s="23">
        <v>0</v>
      </c>
      <c r="P2653" s="23">
        <v>13674.63</v>
      </c>
      <c r="Q2653" s="23">
        <v>0</v>
      </c>
      <c r="R2653" s="24">
        <v>0</v>
      </c>
      <c r="S2653" s="25">
        <v>0</v>
      </c>
      <c r="T2653" s="32"/>
      <c r="U2653" s="22" t="str">
        <f>IFERROR(VLOOKUP(B2653,[1]Planilha1!$A$1:$B$34,2,FALSE),"Liberado")</f>
        <v>Liberado</v>
      </c>
      <c r="V2653" s="45"/>
      <c r="W2653" s="45"/>
      <c r="X2653" s="45"/>
      <c r="Y2653" s="45"/>
      <c r="Z2653" s="45"/>
      <c r="AA2653" s="45"/>
      <c r="AB2653" s="45"/>
      <c r="AC2653" s="45"/>
      <c r="AD2653" s="45"/>
      <c r="AE2653" s="45"/>
      <c r="AF2653" s="45"/>
      <c r="AG2653" s="45"/>
      <c r="AH2653" s="45"/>
      <c r="AI2653" s="45"/>
      <c r="AJ2653" s="45"/>
      <c r="AK2653" s="45"/>
      <c r="AL2653" s="45"/>
      <c r="AM2653" s="45"/>
      <c r="AN2653" s="45"/>
      <c r="AO2653" s="45"/>
      <c r="AP2653" s="45"/>
      <c r="AQ2653" s="45"/>
      <c r="AR2653" s="45"/>
      <c r="AS2653" s="45"/>
      <c r="AT2653" s="45"/>
      <c r="AU2653" s="45"/>
      <c r="AV2653" s="45"/>
      <c r="AW2653" s="45"/>
      <c r="AX2653" s="45"/>
      <c r="AY2653" s="45"/>
      <c r="AZ2653" s="45"/>
      <c r="BA2653" s="45"/>
    </row>
    <row r="2654" spans="1:53" s="31" customFormat="1" ht="20.100000000000001" customHeight="1" x14ac:dyDescent="0.2">
      <c r="A2654" s="40" t="s">
        <v>144</v>
      </c>
      <c r="B2654" s="41" t="s">
        <v>270</v>
      </c>
      <c r="C2654" s="14">
        <v>1</v>
      </c>
      <c r="D2654" s="40" t="s">
        <v>2239</v>
      </c>
      <c r="E2654" s="42" t="s">
        <v>2220</v>
      </c>
      <c r="F2654" s="43" t="s">
        <v>7389</v>
      </c>
      <c r="G2654" s="36" t="s">
        <v>7544</v>
      </c>
      <c r="H2654" s="40" t="s">
        <v>2239</v>
      </c>
      <c r="I2654" s="44">
        <v>7676.91</v>
      </c>
      <c r="J2654" s="40" t="s">
        <v>7391</v>
      </c>
      <c r="K2654" s="40" t="s">
        <v>7543</v>
      </c>
      <c r="L2654" s="40" t="s">
        <v>7393</v>
      </c>
      <c r="M2654" s="42" t="s">
        <v>40</v>
      </c>
      <c r="N2654" s="40" t="s">
        <v>7852</v>
      </c>
      <c r="O2654" s="23">
        <v>0</v>
      </c>
      <c r="P2654" s="23">
        <v>7676.91</v>
      </c>
      <c r="Q2654" s="23">
        <v>0</v>
      </c>
      <c r="R2654" s="24">
        <v>0</v>
      </c>
      <c r="S2654" s="25">
        <v>0</v>
      </c>
      <c r="T2654" s="32"/>
      <c r="U2654" s="22" t="str">
        <f>IFERROR(VLOOKUP(B2654,[1]Planilha1!$A$1:$B$34,2,FALSE),"Liberado")</f>
        <v>Liberado</v>
      </c>
      <c r="V2654" s="45"/>
      <c r="W2654" s="45"/>
      <c r="X2654" s="45"/>
      <c r="Y2654" s="45"/>
      <c r="Z2654" s="45"/>
      <c r="AA2654" s="45"/>
      <c r="AB2654" s="45"/>
      <c r="AC2654" s="45"/>
      <c r="AD2654" s="45"/>
      <c r="AE2654" s="45"/>
      <c r="AF2654" s="45"/>
      <c r="AG2654" s="45"/>
      <c r="AH2654" s="45"/>
      <c r="AI2654" s="45"/>
      <c r="AJ2654" s="45"/>
      <c r="AK2654" s="45"/>
      <c r="AL2654" s="45"/>
      <c r="AM2654" s="45"/>
      <c r="AN2654" s="45"/>
      <c r="AO2654" s="45"/>
      <c r="AP2654" s="45"/>
      <c r="AQ2654" s="45"/>
      <c r="AR2654" s="45"/>
      <c r="AS2654" s="45"/>
      <c r="AT2654" s="45"/>
      <c r="AU2654" s="45"/>
      <c r="AV2654" s="45"/>
      <c r="AW2654" s="45"/>
      <c r="AX2654" s="45"/>
      <c r="AY2654" s="45"/>
      <c r="AZ2654" s="45"/>
      <c r="BA2654" s="45"/>
    </row>
    <row r="2655" spans="1:53" s="31" customFormat="1" ht="20.100000000000001" customHeight="1" x14ac:dyDescent="0.2">
      <c r="A2655" s="12" t="s">
        <v>57</v>
      </c>
      <c r="B2655" s="18" t="s">
        <v>241</v>
      </c>
      <c r="C2655" s="12" t="s">
        <v>320</v>
      </c>
      <c r="D2655" s="12" t="s">
        <v>322</v>
      </c>
      <c r="E2655" s="19" t="s">
        <v>5</v>
      </c>
      <c r="F2655" s="19" t="s">
        <v>2255</v>
      </c>
      <c r="G2655" s="19" t="s">
        <v>2256</v>
      </c>
      <c r="H2655" s="12" t="s">
        <v>2257</v>
      </c>
      <c r="I2655" s="20">
        <v>37071</v>
      </c>
      <c r="J2655" s="12" t="s">
        <v>2258</v>
      </c>
      <c r="K2655" s="12" t="s">
        <v>2259</v>
      </c>
      <c r="L2655" s="12" t="s">
        <v>2368</v>
      </c>
      <c r="M2655" s="12"/>
      <c r="N2655" s="12" t="s">
        <v>2261</v>
      </c>
      <c r="O2655" s="20">
        <v>0</v>
      </c>
      <c r="P2655" s="20">
        <v>15000</v>
      </c>
      <c r="Q2655" s="20">
        <v>0</v>
      </c>
      <c r="R2655" s="20">
        <v>0</v>
      </c>
      <c r="S2655" s="20">
        <v>800</v>
      </c>
      <c r="T2655" s="21"/>
      <c r="U2655" s="22" t="str">
        <f>IFERROR(VLOOKUP(B2655,[1]Planilha1!$A$1:$B$34,2,FALSE),"Liberado")</f>
        <v>Liberado</v>
      </c>
      <c r="V2655" s="21"/>
      <c r="W2655" s="21"/>
      <c r="X2655" s="21"/>
      <c r="Y2655" s="21"/>
      <c r="Z2655" s="21"/>
      <c r="AA2655" s="21"/>
      <c r="AB2655" s="21"/>
      <c r="AC2655" s="21"/>
      <c r="AD2655" s="21"/>
      <c r="AE2655" s="21"/>
      <c r="AF2655" s="21"/>
      <c r="AG2655" s="21"/>
      <c r="AH2655" s="21"/>
      <c r="AI2655" s="21"/>
      <c r="AJ2655" s="21"/>
      <c r="AK2655" s="21"/>
      <c r="AL2655" s="21"/>
      <c r="AM2655" s="21"/>
      <c r="AN2655" s="21"/>
      <c r="AO2655" s="21"/>
      <c r="AP2655" s="21"/>
      <c r="AQ2655" s="21"/>
      <c r="AR2655" s="21"/>
      <c r="AS2655" s="21"/>
      <c r="AT2655" s="21"/>
      <c r="AU2655" s="21"/>
      <c r="AV2655" s="21"/>
      <c r="AW2655" s="21"/>
      <c r="AX2655" s="21"/>
      <c r="AY2655" s="21"/>
      <c r="AZ2655" s="21"/>
      <c r="BA2655" s="21"/>
    </row>
    <row r="2656" spans="1:53" s="31" customFormat="1" ht="20.100000000000001" customHeight="1" x14ac:dyDescent="0.2">
      <c r="A2656" s="12" t="s">
        <v>57</v>
      </c>
      <c r="B2656" s="18" t="s">
        <v>241</v>
      </c>
      <c r="C2656" s="12" t="s">
        <v>331</v>
      </c>
      <c r="D2656" s="12" t="s">
        <v>364</v>
      </c>
      <c r="E2656" s="19" t="s">
        <v>5</v>
      </c>
      <c r="F2656" s="19" t="s">
        <v>2273</v>
      </c>
      <c r="G2656" s="19" t="s">
        <v>2420</v>
      </c>
      <c r="H2656" s="12" t="s">
        <v>2421</v>
      </c>
      <c r="I2656" s="20">
        <v>35200</v>
      </c>
      <c r="J2656" s="12" t="s">
        <v>2258</v>
      </c>
      <c r="K2656" s="12" t="s">
        <v>2422</v>
      </c>
      <c r="L2656" s="12" t="s">
        <v>2368</v>
      </c>
      <c r="M2656" s="12"/>
      <c r="N2656" s="12" t="s">
        <v>2423</v>
      </c>
      <c r="O2656" s="20">
        <v>0</v>
      </c>
      <c r="P2656" s="20">
        <v>10000</v>
      </c>
      <c r="Q2656" s="20">
        <v>0</v>
      </c>
      <c r="R2656" s="20">
        <v>0</v>
      </c>
      <c r="S2656" s="20">
        <v>608</v>
      </c>
      <c r="T2656" s="21"/>
      <c r="U2656" s="22" t="str">
        <f>IFERROR(VLOOKUP(B2656,[1]Planilha1!$A$1:$B$34,2,FALSE),"Liberado")</f>
        <v>Liberado</v>
      </c>
      <c r="V2656" s="21"/>
      <c r="W2656" s="21"/>
      <c r="X2656" s="21"/>
      <c r="Y2656" s="21"/>
      <c r="Z2656" s="21"/>
      <c r="AA2656" s="21"/>
      <c r="AB2656" s="21"/>
      <c r="AC2656" s="21"/>
      <c r="AD2656" s="21"/>
      <c r="AE2656" s="21"/>
      <c r="AF2656" s="21"/>
      <c r="AG2656" s="21"/>
      <c r="AH2656" s="21"/>
      <c r="AI2656" s="21"/>
      <c r="AJ2656" s="21"/>
      <c r="AK2656" s="21"/>
      <c r="AL2656" s="21"/>
      <c r="AM2656" s="21"/>
      <c r="AN2656" s="21"/>
      <c r="AO2656" s="21"/>
      <c r="AP2656" s="21"/>
      <c r="AQ2656" s="21"/>
      <c r="AR2656" s="21"/>
      <c r="AS2656" s="21"/>
      <c r="AT2656" s="21"/>
      <c r="AU2656" s="21"/>
      <c r="AV2656" s="21"/>
      <c r="AW2656" s="21"/>
      <c r="AX2656" s="21"/>
      <c r="AY2656" s="21"/>
      <c r="AZ2656" s="21"/>
      <c r="BA2656" s="21"/>
    </row>
    <row r="2657" spans="1:53" s="31" customFormat="1" ht="20.100000000000001" customHeight="1" x14ac:dyDescent="0.2">
      <c r="A2657" s="12" t="s">
        <v>57</v>
      </c>
      <c r="B2657" s="18" t="s">
        <v>241</v>
      </c>
      <c r="C2657" s="12" t="s">
        <v>397</v>
      </c>
      <c r="D2657" s="12" t="s">
        <v>402</v>
      </c>
      <c r="E2657" s="19" t="s">
        <v>5</v>
      </c>
      <c r="F2657" s="19" t="s">
        <v>2244</v>
      </c>
      <c r="G2657" s="19" t="s">
        <v>2560</v>
      </c>
      <c r="H2657" s="12" t="s">
        <v>2561</v>
      </c>
      <c r="I2657" s="20">
        <v>100000</v>
      </c>
      <c r="J2657" s="12" t="s">
        <v>2258</v>
      </c>
      <c r="K2657" s="12" t="s">
        <v>2562</v>
      </c>
      <c r="L2657" s="12" t="s">
        <v>2368</v>
      </c>
      <c r="M2657" s="12"/>
      <c r="N2657" s="12" t="s">
        <v>2563</v>
      </c>
      <c r="O2657" s="20">
        <v>0</v>
      </c>
      <c r="P2657" s="20">
        <v>10000</v>
      </c>
      <c r="Q2657" s="20">
        <v>0</v>
      </c>
      <c r="R2657" s="20">
        <v>0</v>
      </c>
      <c r="S2657" s="20">
        <v>720</v>
      </c>
      <c r="T2657" s="21"/>
      <c r="U2657" s="22" t="str">
        <f>IFERROR(VLOOKUP(B2657,[1]Planilha1!$A$1:$B$34,2,FALSE),"Liberado")</f>
        <v>Liberado</v>
      </c>
      <c r="V2657" s="21"/>
      <c r="W2657" s="21"/>
      <c r="X2657" s="21"/>
      <c r="Y2657" s="21"/>
      <c r="Z2657" s="21"/>
      <c r="AA2657" s="21"/>
      <c r="AB2657" s="21"/>
      <c r="AC2657" s="21"/>
      <c r="AD2657" s="21"/>
      <c r="AE2657" s="21"/>
      <c r="AF2657" s="21"/>
      <c r="AG2657" s="21"/>
      <c r="AH2657" s="21"/>
      <c r="AI2657" s="21"/>
      <c r="AJ2657" s="21"/>
      <c r="AK2657" s="21"/>
      <c r="AL2657" s="21"/>
      <c r="AM2657" s="21"/>
      <c r="AN2657" s="21"/>
      <c r="AO2657" s="21"/>
      <c r="AP2657" s="21"/>
      <c r="AQ2657" s="21"/>
      <c r="AR2657" s="21"/>
      <c r="AS2657" s="21"/>
      <c r="AT2657" s="21"/>
      <c r="AU2657" s="21"/>
      <c r="AV2657" s="21"/>
      <c r="AW2657" s="21"/>
      <c r="AX2657" s="21"/>
      <c r="AY2657" s="21"/>
      <c r="AZ2657" s="21"/>
      <c r="BA2657" s="21"/>
    </row>
    <row r="2658" spans="1:53" s="31" customFormat="1" ht="20.100000000000001" customHeight="1" x14ac:dyDescent="0.2">
      <c r="A2658" s="12" t="s">
        <v>57</v>
      </c>
      <c r="B2658" s="18" t="s">
        <v>241</v>
      </c>
      <c r="C2658" s="12" t="s">
        <v>466</v>
      </c>
      <c r="D2658" s="12" t="s">
        <v>467</v>
      </c>
      <c r="E2658" s="19" t="s">
        <v>5</v>
      </c>
      <c r="F2658" s="19" t="s">
        <v>2355</v>
      </c>
      <c r="G2658" s="19" t="s">
        <v>2777</v>
      </c>
      <c r="H2658" s="12" t="s">
        <v>2778</v>
      </c>
      <c r="I2658" s="20">
        <v>6637.04</v>
      </c>
      <c r="J2658" s="12" t="s">
        <v>2264</v>
      </c>
      <c r="K2658" s="12" t="s">
        <v>2779</v>
      </c>
      <c r="L2658" s="12" t="s">
        <v>2879</v>
      </c>
      <c r="M2658" s="12"/>
      <c r="N2658" s="12" t="s">
        <v>8212</v>
      </c>
      <c r="O2658" s="20">
        <v>3000</v>
      </c>
      <c r="P2658" s="20">
        <v>6480.38</v>
      </c>
      <c r="Q2658" s="20">
        <v>0</v>
      </c>
      <c r="R2658" s="20">
        <v>0</v>
      </c>
      <c r="S2658" s="20">
        <v>960</v>
      </c>
      <c r="T2658" s="21"/>
      <c r="U2658" s="22" t="str">
        <f>IFERROR(VLOOKUP(B2658,[1]Planilha1!$A$1:$B$34,2,FALSE),"Liberado")</f>
        <v>Liberado</v>
      </c>
      <c r="V2658" s="21"/>
      <c r="W2658" s="21"/>
      <c r="X2658" s="21"/>
      <c r="Y2658" s="21"/>
      <c r="Z2658" s="21"/>
      <c r="AA2658" s="21"/>
      <c r="AB2658" s="21"/>
      <c r="AC2658" s="21"/>
      <c r="AD2658" s="21"/>
      <c r="AE2658" s="21"/>
      <c r="AF2658" s="21"/>
      <c r="AG2658" s="21"/>
      <c r="AH2658" s="21"/>
      <c r="AI2658" s="21"/>
      <c r="AJ2658" s="21"/>
      <c r="AK2658" s="21"/>
      <c r="AL2658" s="21"/>
      <c r="AM2658" s="21"/>
      <c r="AN2658" s="21"/>
      <c r="AO2658" s="21"/>
      <c r="AP2658" s="21"/>
      <c r="AQ2658" s="21"/>
      <c r="AR2658" s="21"/>
      <c r="AS2658" s="21"/>
      <c r="AT2658" s="21"/>
      <c r="AU2658" s="21"/>
      <c r="AV2658" s="21"/>
      <c r="AW2658" s="21"/>
      <c r="AX2658" s="21"/>
      <c r="AY2658" s="21"/>
      <c r="AZ2658" s="21"/>
      <c r="BA2658" s="21"/>
    </row>
    <row r="2659" spans="1:53" s="31" customFormat="1" ht="20.100000000000001" customHeight="1" x14ac:dyDescent="0.2">
      <c r="A2659" s="12" t="s">
        <v>57</v>
      </c>
      <c r="B2659" s="18" t="s">
        <v>241</v>
      </c>
      <c r="C2659" s="12" t="s">
        <v>534</v>
      </c>
      <c r="D2659" s="12" t="s">
        <v>538</v>
      </c>
      <c r="E2659" s="19" t="s">
        <v>5</v>
      </c>
      <c r="F2659" s="19" t="s">
        <v>10</v>
      </c>
      <c r="G2659" s="19" t="s">
        <v>3026</v>
      </c>
      <c r="H2659" s="12" t="s">
        <v>3027</v>
      </c>
      <c r="I2659" s="20">
        <v>37320</v>
      </c>
      <c r="J2659" s="12" t="s">
        <v>2302</v>
      </c>
      <c r="K2659" s="12" t="s">
        <v>3028</v>
      </c>
      <c r="L2659" s="12" t="s">
        <v>2505</v>
      </c>
      <c r="M2659" s="12"/>
      <c r="N2659" s="12" t="s">
        <v>3030</v>
      </c>
      <c r="O2659" s="20">
        <v>0</v>
      </c>
      <c r="P2659" s="20">
        <v>5000</v>
      </c>
      <c r="Q2659" s="20">
        <v>0</v>
      </c>
      <c r="R2659" s="20">
        <v>0</v>
      </c>
      <c r="S2659" s="20">
        <v>1920</v>
      </c>
      <c r="T2659" s="21"/>
      <c r="U2659" s="22" t="str">
        <f>IFERROR(VLOOKUP(B2659,[1]Planilha1!$A$1:$B$34,2,FALSE),"Liberado")</f>
        <v>Liberado</v>
      </c>
      <c r="V2659" s="21"/>
      <c r="W2659" s="21"/>
      <c r="X2659" s="21"/>
      <c r="Y2659" s="21"/>
      <c r="Z2659" s="21"/>
      <c r="AA2659" s="21"/>
      <c r="AB2659" s="21"/>
      <c r="AC2659" s="21"/>
      <c r="AD2659" s="21"/>
      <c r="AE2659" s="21"/>
      <c r="AF2659" s="21"/>
      <c r="AG2659" s="21"/>
      <c r="AH2659" s="21"/>
      <c r="AI2659" s="21"/>
      <c r="AJ2659" s="21"/>
      <c r="AK2659" s="21"/>
      <c r="AL2659" s="21"/>
      <c r="AM2659" s="21"/>
      <c r="AN2659" s="21"/>
      <c r="AO2659" s="21"/>
      <c r="AP2659" s="21"/>
      <c r="AQ2659" s="21"/>
      <c r="AR2659" s="21"/>
      <c r="AS2659" s="21"/>
      <c r="AT2659" s="21"/>
      <c r="AU2659" s="21"/>
      <c r="AV2659" s="21"/>
      <c r="AW2659" s="21"/>
      <c r="AX2659" s="21"/>
      <c r="AY2659" s="21"/>
      <c r="AZ2659" s="21"/>
      <c r="BA2659" s="21"/>
    </row>
    <row r="2660" spans="1:53" s="31" customFormat="1" ht="20.100000000000001" customHeight="1" x14ac:dyDescent="0.2">
      <c r="A2660" s="12" t="s">
        <v>57</v>
      </c>
      <c r="B2660" s="18" t="s">
        <v>241</v>
      </c>
      <c r="C2660" s="12" t="s">
        <v>534</v>
      </c>
      <c r="D2660" s="12" t="s">
        <v>541</v>
      </c>
      <c r="E2660" s="19" t="s">
        <v>5</v>
      </c>
      <c r="F2660" s="19" t="s">
        <v>2244</v>
      </c>
      <c r="G2660" s="19" t="s">
        <v>3036</v>
      </c>
      <c r="H2660" s="12" t="s">
        <v>3037</v>
      </c>
      <c r="I2660" s="20">
        <v>20000</v>
      </c>
      <c r="J2660" s="12" t="s">
        <v>2258</v>
      </c>
      <c r="K2660" s="12" t="s">
        <v>3038</v>
      </c>
      <c r="L2660" s="12" t="s">
        <v>2368</v>
      </c>
      <c r="M2660" s="12"/>
      <c r="N2660" s="12" t="s">
        <v>3039</v>
      </c>
      <c r="O2660" s="20">
        <v>0</v>
      </c>
      <c r="P2660" s="20">
        <v>10000</v>
      </c>
      <c r="Q2660" s="20">
        <v>0</v>
      </c>
      <c r="R2660" s="20">
        <v>0</v>
      </c>
      <c r="S2660" s="20">
        <v>960</v>
      </c>
      <c r="T2660" s="21"/>
      <c r="U2660" s="22" t="str">
        <f>IFERROR(VLOOKUP(B2660,[1]Planilha1!$A$1:$B$34,2,FALSE),"Liberado")</f>
        <v>Liberado</v>
      </c>
      <c r="V2660" s="21"/>
      <c r="W2660" s="21"/>
      <c r="X2660" s="21"/>
      <c r="Y2660" s="21"/>
      <c r="Z2660" s="21"/>
      <c r="AA2660" s="21"/>
      <c r="AB2660" s="21"/>
      <c r="AC2660" s="21"/>
      <c r="AD2660" s="21"/>
      <c r="AE2660" s="21"/>
      <c r="AF2660" s="21"/>
      <c r="AG2660" s="21"/>
      <c r="AH2660" s="21"/>
      <c r="AI2660" s="21"/>
      <c r="AJ2660" s="21"/>
      <c r="AK2660" s="21"/>
      <c r="AL2660" s="21"/>
      <c r="AM2660" s="21"/>
      <c r="AN2660" s="21"/>
      <c r="AO2660" s="21"/>
      <c r="AP2660" s="21"/>
      <c r="AQ2660" s="21"/>
      <c r="AR2660" s="21"/>
      <c r="AS2660" s="21"/>
      <c r="AT2660" s="21"/>
      <c r="AU2660" s="21"/>
      <c r="AV2660" s="21"/>
      <c r="AW2660" s="21"/>
      <c r="AX2660" s="21"/>
      <c r="AY2660" s="21"/>
      <c r="AZ2660" s="21"/>
      <c r="BA2660" s="21"/>
    </row>
    <row r="2661" spans="1:53" s="31" customFormat="1" ht="20.100000000000001" customHeight="1" x14ac:dyDescent="0.2">
      <c r="A2661" s="12" t="s">
        <v>57</v>
      </c>
      <c r="B2661" s="18" t="s">
        <v>241</v>
      </c>
      <c r="C2661" s="12" t="s">
        <v>556</v>
      </c>
      <c r="D2661" s="12" t="s">
        <v>566</v>
      </c>
      <c r="E2661" s="19" t="s">
        <v>5</v>
      </c>
      <c r="F2661" s="19" t="s">
        <v>10</v>
      </c>
      <c r="G2661" s="19" t="s">
        <v>3128</v>
      </c>
      <c r="H2661" s="12" t="s">
        <v>3129</v>
      </c>
      <c r="I2661" s="20">
        <v>10000</v>
      </c>
      <c r="J2661" s="12" t="s">
        <v>2302</v>
      </c>
      <c r="K2661" s="12" t="s">
        <v>3130</v>
      </c>
      <c r="L2661" s="12" t="s">
        <v>7976</v>
      </c>
      <c r="M2661" s="12"/>
      <c r="N2661" s="12" t="s">
        <v>3131</v>
      </c>
      <c r="O2661" s="20">
        <v>0</v>
      </c>
      <c r="P2661" s="20">
        <v>0</v>
      </c>
      <c r="Q2661" s="20">
        <v>0</v>
      </c>
      <c r="R2661" s="20">
        <v>0</v>
      </c>
      <c r="S2661" s="20">
        <v>1320</v>
      </c>
      <c r="T2661" s="21"/>
      <c r="U2661" s="22" t="str">
        <f>IFERROR(VLOOKUP(B2661,[1]Planilha1!$A$1:$B$34,2,FALSE),"Liberado")</f>
        <v>Liberado</v>
      </c>
      <c r="V2661" s="21"/>
      <c r="W2661" s="21"/>
      <c r="X2661" s="21"/>
      <c r="Y2661" s="21"/>
      <c r="Z2661" s="21"/>
      <c r="AA2661" s="21"/>
      <c r="AB2661" s="21"/>
      <c r="AC2661" s="21"/>
      <c r="AD2661" s="21"/>
      <c r="AE2661" s="21"/>
      <c r="AF2661" s="21"/>
      <c r="AG2661" s="21"/>
      <c r="AH2661" s="21"/>
      <c r="AI2661" s="21"/>
      <c r="AJ2661" s="21"/>
      <c r="AK2661" s="21"/>
      <c r="AL2661" s="21"/>
      <c r="AM2661" s="21"/>
      <c r="AN2661" s="21"/>
      <c r="AO2661" s="21"/>
      <c r="AP2661" s="21"/>
      <c r="AQ2661" s="21"/>
      <c r="AR2661" s="21"/>
      <c r="AS2661" s="21"/>
      <c r="AT2661" s="21"/>
      <c r="AU2661" s="21"/>
      <c r="AV2661" s="21"/>
      <c r="AW2661" s="21"/>
      <c r="AX2661" s="21"/>
      <c r="AY2661" s="21"/>
      <c r="AZ2661" s="21"/>
      <c r="BA2661" s="21"/>
    </row>
    <row r="2662" spans="1:53" s="31" customFormat="1" ht="20.100000000000001" customHeight="1" x14ac:dyDescent="0.2">
      <c r="A2662" s="12" t="s">
        <v>57</v>
      </c>
      <c r="B2662" s="18" t="s">
        <v>241</v>
      </c>
      <c r="C2662" s="12" t="s">
        <v>574</v>
      </c>
      <c r="D2662" s="12" t="s">
        <v>582</v>
      </c>
      <c r="E2662" s="19" t="s">
        <v>5</v>
      </c>
      <c r="F2662" s="19" t="s">
        <v>2255</v>
      </c>
      <c r="G2662" s="19" t="s">
        <v>3177</v>
      </c>
      <c r="H2662" s="12" t="s">
        <v>3178</v>
      </c>
      <c r="I2662" s="20">
        <v>31520</v>
      </c>
      <c r="J2662" s="12" t="s">
        <v>2302</v>
      </c>
      <c r="K2662" s="12" t="s">
        <v>3179</v>
      </c>
      <c r="L2662" s="12" t="s">
        <v>2299</v>
      </c>
      <c r="M2662" s="12"/>
      <c r="N2662" s="12" t="s">
        <v>3180</v>
      </c>
      <c r="O2662" s="20">
        <v>0</v>
      </c>
      <c r="P2662" s="20">
        <v>0</v>
      </c>
      <c r="Q2662" s="20">
        <v>0</v>
      </c>
      <c r="R2662" s="20">
        <v>0</v>
      </c>
      <c r="S2662" s="20">
        <v>480</v>
      </c>
      <c r="T2662" s="21"/>
      <c r="U2662" s="22" t="str">
        <f>IFERROR(VLOOKUP(B2662,[1]Planilha1!$A$1:$B$34,2,FALSE),"Liberado")</f>
        <v>Liberado</v>
      </c>
      <c r="V2662" s="21"/>
      <c r="W2662" s="21"/>
      <c r="X2662" s="21"/>
      <c r="Y2662" s="21"/>
      <c r="Z2662" s="21"/>
      <c r="AA2662" s="21"/>
      <c r="AB2662" s="21"/>
      <c r="AC2662" s="21"/>
      <c r="AD2662" s="21"/>
      <c r="AE2662" s="21"/>
      <c r="AF2662" s="21"/>
      <c r="AG2662" s="21"/>
      <c r="AH2662" s="21"/>
      <c r="AI2662" s="21"/>
      <c r="AJ2662" s="21"/>
      <c r="AK2662" s="21"/>
      <c r="AL2662" s="21"/>
      <c r="AM2662" s="21"/>
      <c r="AN2662" s="21"/>
      <c r="AO2662" s="21"/>
      <c r="AP2662" s="21"/>
      <c r="AQ2662" s="21"/>
      <c r="AR2662" s="21"/>
      <c r="AS2662" s="21"/>
      <c r="AT2662" s="21"/>
      <c r="AU2662" s="21"/>
      <c r="AV2662" s="21"/>
      <c r="AW2662" s="21"/>
      <c r="AX2662" s="21"/>
      <c r="AY2662" s="21"/>
      <c r="AZ2662" s="21"/>
      <c r="BA2662" s="21"/>
    </row>
    <row r="2663" spans="1:53" s="31" customFormat="1" ht="20.100000000000001" customHeight="1" x14ac:dyDescent="0.2">
      <c r="A2663" s="12" t="s">
        <v>57</v>
      </c>
      <c r="B2663" s="18" t="s">
        <v>241</v>
      </c>
      <c r="C2663" s="12" t="s">
        <v>689</v>
      </c>
      <c r="D2663" s="12" t="s">
        <v>690</v>
      </c>
      <c r="E2663" s="19" t="s">
        <v>5</v>
      </c>
      <c r="F2663" s="19" t="s">
        <v>3495</v>
      </c>
      <c r="G2663" s="19" t="s">
        <v>3496</v>
      </c>
      <c r="H2663" s="12" t="s">
        <v>3497</v>
      </c>
      <c r="I2663" s="20">
        <v>93205.35</v>
      </c>
      <c r="J2663" s="12" t="s">
        <v>2258</v>
      </c>
      <c r="K2663" s="12" t="s">
        <v>3498</v>
      </c>
      <c r="L2663" s="12" t="s">
        <v>2368</v>
      </c>
      <c r="M2663" s="12"/>
      <c r="N2663" s="12" t="s">
        <v>3499</v>
      </c>
      <c r="O2663" s="20">
        <v>0</v>
      </c>
      <c r="P2663" s="20">
        <v>93205.35</v>
      </c>
      <c r="Q2663" s="20">
        <v>0</v>
      </c>
      <c r="R2663" s="20">
        <v>0</v>
      </c>
      <c r="S2663" s="20">
        <v>1120</v>
      </c>
      <c r="T2663" s="21"/>
      <c r="U2663" s="22" t="str">
        <f>IFERROR(VLOOKUP(B2663,[1]Planilha1!$A$1:$B$34,2,FALSE),"Liberado")</f>
        <v>Liberado</v>
      </c>
      <c r="V2663" s="21"/>
      <c r="W2663" s="21"/>
      <c r="X2663" s="21"/>
      <c r="Y2663" s="21"/>
      <c r="Z2663" s="21"/>
      <c r="AA2663" s="21"/>
      <c r="AB2663" s="21"/>
      <c r="AC2663" s="21"/>
      <c r="AD2663" s="21"/>
      <c r="AE2663" s="21"/>
      <c r="AF2663" s="21"/>
      <c r="AG2663" s="21"/>
      <c r="AH2663" s="21"/>
      <c r="AI2663" s="21"/>
      <c r="AJ2663" s="21"/>
      <c r="AK2663" s="21"/>
      <c r="AL2663" s="21"/>
      <c r="AM2663" s="21"/>
      <c r="AN2663" s="21"/>
      <c r="AO2663" s="21"/>
      <c r="AP2663" s="21"/>
      <c r="AQ2663" s="21"/>
      <c r="AR2663" s="21"/>
      <c r="AS2663" s="21"/>
      <c r="AT2663" s="21"/>
      <c r="AU2663" s="21"/>
      <c r="AV2663" s="21"/>
      <c r="AW2663" s="21"/>
      <c r="AX2663" s="21"/>
      <c r="AY2663" s="21"/>
      <c r="AZ2663" s="21"/>
      <c r="BA2663" s="21"/>
    </row>
    <row r="2664" spans="1:53" s="31" customFormat="1" ht="20.100000000000001" customHeight="1" x14ac:dyDescent="0.2">
      <c r="A2664" s="12" t="s">
        <v>57</v>
      </c>
      <c r="B2664" s="18" t="s">
        <v>241</v>
      </c>
      <c r="C2664" s="12" t="s">
        <v>689</v>
      </c>
      <c r="D2664" s="12" t="s">
        <v>692</v>
      </c>
      <c r="E2664" s="19" t="s">
        <v>5</v>
      </c>
      <c r="F2664" s="19" t="s">
        <v>2273</v>
      </c>
      <c r="G2664" s="19" t="s">
        <v>3503</v>
      </c>
      <c r="H2664" s="12" t="s">
        <v>3504</v>
      </c>
      <c r="I2664" s="20">
        <v>26400</v>
      </c>
      <c r="J2664" s="12" t="s">
        <v>2258</v>
      </c>
      <c r="K2664" s="12" t="s">
        <v>2441</v>
      </c>
      <c r="L2664" s="12" t="s">
        <v>2368</v>
      </c>
      <c r="M2664" s="12"/>
      <c r="N2664" s="12" t="s">
        <v>2591</v>
      </c>
      <c r="O2664" s="20">
        <v>0</v>
      </c>
      <c r="P2664" s="20">
        <v>10000</v>
      </c>
      <c r="Q2664" s="20">
        <v>0</v>
      </c>
      <c r="R2664" s="20">
        <v>0</v>
      </c>
      <c r="S2664" s="20">
        <v>640</v>
      </c>
      <c r="T2664" s="21"/>
      <c r="U2664" s="22" t="str">
        <f>IFERROR(VLOOKUP(B2664,[1]Planilha1!$A$1:$B$34,2,FALSE),"Liberado")</f>
        <v>Liberado</v>
      </c>
      <c r="V2664" s="21"/>
      <c r="W2664" s="21"/>
      <c r="X2664" s="21"/>
      <c r="Y2664" s="21"/>
      <c r="Z2664" s="21"/>
      <c r="AA2664" s="21"/>
      <c r="AB2664" s="21"/>
      <c r="AC2664" s="21"/>
      <c r="AD2664" s="21"/>
      <c r="AE2664" s="21"/>
      <c r="AF2664" s="21"/>
      <c r="AG2664" s="21"/>
      <c r="AH2664" s="21"/>
      <c r="AI2664" s="21"/>
      <c r="AJ2664" s="21"/>
      <c r="AK2664" s="21"/>
      <c r="AL2664" s="21"/>
      <c r="AM2664" s="21"/>
      <c r="AN2664" s="21"/>
      <c r="AO2664" s="21"/>
      <c r="AP2664" s="21"/>
      <c r="AQ2664" s="21"/>
      <c r="AR2664" s="21"/>
      <c r="AS2664" s="21"/>
      <c r="AT2664" s="21"/>
      <c r="AU2664" s="21"/>
      <c r="AV2664" s="21"/>
      <c r="AW2664" s="21"/>
      <c r="AX2664" s="21"/>
      <c r="AY2664" s="21"/>
      <c r="AZ2664" s="21"/>
      <c r="BA2664" s="21"/>
    </row>
    <row r="2665" spans="1:53" s="31" customFormat="1" ht="20.100000000000001" customHeight="1" x14ac:dyDescent="0.2">
      <c r="A2665" s="12" t="s">
        <v>57</v>
      </c>
      <c r="B2665" s="18" t="s">
        <v>241</v>
      </c>
      <c r="C2665" s="12" t="s">
        <v>718</v>
      </c>
      <c r="D2665" s="12" t="s">
        <v>724</v>
      </c>
      <c r="E2665" s="19" t="s">
        <v>5</v>
      </c>
      <c r="F2665" s="19" t="s">
        <v>2273</v>
      </c>
      <c r="G2665" s="19" t="s">
        <v>3575</v>
      </c>
      <c r="H2665" s="12" t="s">
        <v>3576</v>
      </c>
      <c r="I2665" s="20">
        <v>21800</v>
      </c>
      <c r="J2665" s="12" t="s">
        <v>2258</v>
      </c>
      <c r="K2665" s="12" t="s">
        <v>3577</v>
      </c>
      <c r="L2665" s="12" t="s">
        <v>2299</v>
      </c>
      <c r="M2665" s="12"/>
      <c r="N2665" s="12" t="s">
        <v>3578</v>
      </c>
      <c r="O2665" s="20">
        <v>0</v>
      </c>
      <c r="P2665" s="20">
        <v>10000</v>
      </c>
      <c r="Q2665" s="20">
        <v>0</v>
      </c>
      <c r="R2665" s="20">
        <v>0</v>
      </c>
      <c r="S2665" s="20">
        <v>960</v>
      </c>
      <c r="T2665" s="21"/>
      <c r="U2665" s="22" t="str">
        <f>IFERROR(VLOOKUP(B2665,[1]Planilha1!$A$1:$B$34,2,FALSE),"Liberado")</f>
        <v>Liberado</v>
      </c>
      <c r="V2665" s="21"/>
      <c r="W2665" s="21"/>
      <c r="X2665" s="21"/>
      <c r="Y2665" s="21"/>
      <c r="Z2665" s="21"/>
      <c r="AA2665" s="21"/>
      <c r="AB2665" s="21"/>
      <c r="AC2665" s="21"/>
      <c r="AD2665" s="21"/>
      <c r="AE2665" s="21"/>
      <c r="AF2665" s="21"/>
      <c r="AG2665" s="21"/>
      <c r="AH2665" s="21"/>
      <c r="AI2665" s="21"/>
      <c r="AJ2665" s="21"/>
      <c r="AK2665" s="21"/>
      <c r="AL2665" s="21"/>
      <c r="AM2665" s="21"/>
      <c r="AN2665" s="21"/>
      <c r="AO2665" s="21"/>
      <c r="AP2665" s="21"/>
      <c r="AQ2665" s="21"/>
      <c r="AR2665" s="21"/>
      <c r="AS2665" s="21"/>
      <c r="AT2665" s="21"/>
      <c r="AU2665" s="21"/>
      <c r="AV2665" s="21"/>
      <c r="AW2665" s="21"/>
      <c r="AX2665" s="21"/>
      <c r="AY2665" s="21"/>
      <c r="AZ2665" s="21"/>
      <c r="BA2665" s="21"/>
    </row>
    <row r="2666" spans="1:53" s="31" customFormat="1" ht="20.100000000000001" customHeight="1" x14ac:dyDescent="0.2">
      <c r="A2666" s="12" t="s">
        <v>57</v>
      </c>
      <c r="B2666" s="18" t="s">
        <v>241</v>
      </c>
      <c r="C2666" s="12" t="s">
        <v>334</v>
      </c>
      <c r="D2666" s="12" t="s">
        <v>730</v>
      </c>
      <c r="E2666" s="19" t="s">
        <v>5</v>
      </c>
      <c r="F2666" s="19" t="s">
        <v>2324</v>
      </c>
      <c r="G2666" s="19" t="s">
        <v>3595</v>
      </c>
      <c r="H2666" s="12" t="s">
        <v>3596</v>
      </c>
      <c r="I2666" s="20">
        <v>5573.84</v>
      </c>
      <c r="J2666" s="12" t="s">
        <v>2258</v>
      </c>
      <c r="K2666" s="12" t="s">
        <v>3597</v>
      </c>
      <c r="L2666" s="12" t="s">
        <v>2368</v>
      </c>
      <c r="M2666" s="12"/>
      <c r="N2666" s="12" t="s">
        <v>3598</v>
      </c>
      <c r="O2666" s="20">
        <v>0</v>
      </c>
      <c r="P2666" s="20">
        <v>3000</v>
      </c>
      <c r="Q2666" s="20">
        <v>0</v>
      </c>
      <c r="R2666" s="20">
        <v>0</v>
      </c>
      <c r="S2666" s="20">
        <v>1000</v>
      </c>
      <c r="T2666" s="21"/>
      <c r="U2666" s="22" t="str">
        <f>IFERROR(VLOOKUP(B2666,[1]Planilha1!$A$1:$B$34,2,FALSE),"Liberado")</f>
        <v>Liberado</v>
      </c>
      <c r="V2666" s="21"/>
      <c r="W2666" s="21"/>
      <c r="X2666" s="21"/>
      <c r="Y2666" s="21"/>
      <c r="Z2666" s="21"/>
      <c r="AA2666" s="21"/>
      <c r="AB2666" s="21"/>
      <c r="AC2666" s="21"/>
      <c r="AD2666" s="21"/>
      <c r="AE2666" s="21"/>
      <c r="AF2666" s="21"/>
      <c r="AG2666" s="21"/>
      <c r="AH2666" s="21"/>
      <c r="AI2666" s="21"/>
      <c r="AJ2666" s="21"/>
      <c r="AK2666" s="21"/>
      <c r="AL2666" s="21"/>
      <c r="AM2666" s="21"/>
      <c r="AN2666" s="21"/>
      <c r="AO2666" s="21"/>
      <c r="AP2666" s="21"/>
      <c r="AQ2666" s="21"/>
      <c r="AR2666" s="21"/>
      <c r="AS2666" s="21"/>
      <c r="AT2666" s="21"/>
      <c r="AU2666" s="21"/>
      <c r="AV2666" s="21"/>
      <c r="AW2666" s="21"/>
      <c r="AX2666" s="21"/>
      <c r="AY2666" s="21"/>
      <c r="AZ2666" s="21"/>
      <c r="BA2666" s="21"/>
    </row>
    <row r="2667" spans="1:53" s="31" customFormat="1" ht="20.100000000000001" customHeight="1" x14ac:dyDescent="0.2">
      <c r="A2667" s="12" t="s">
        <v>57</v>
      </c>
      <c r="B2667" s="18" t="s">
        <v>241</v>
      </c>
      <c r="C2667" s="12" t="s">
        <v>732</v>
      </c>
      <c r="D2667" s="12" t="s">
        <v>733</v>
      </c>
      <c r="E2667" s="19" t="s">
        <v>5</v>
      </c>
      <c r="F2667" s="19" t="s">
        <v>2324</v>
      </c>
      <c r="G2667" s="19" t="s">
        <v>3603</v>
      </c>
      <c r="H2667" s="12" t="s">
        <v>3604</v>
      </c>
      <c r="I2667" s="20">
        <v>5696.88</v>
      </c>
      <c r="J2667" s="12" t="s">
        <v>2264</v>
      </c>
      <c r="K2667" s="12" t="s">
        <v>3605</v>
      </c>
      <c r="L2667" s="12" t="s">
        <v>2334</v>
      </c>
      <c r="M2667" s="12"/>
      <c r="N2667" s="12" t="s">
        <v>8553</v>
      </c>
      <c r="O2667" s="20">
        <v>12000</v>
      </c>
      <c r="P2667" s="20">
        <v>0</v>
      </c>
      <c r="Q2667" s="20">
        <v>0</v>
      </c>
      <c r="R2667" s="20">
        <v>0</v>
      </c>
      <c r="S2667" s="20">
        <v>1964.51</v>
      </c>
      <c r="T2667" s="21"/>
      <c r="U2667" s="22" t="str">
        <f>IFERROR(VLOOKUP(B2667,[1]Planilha1!$A$1:$B$34,2,FALSE),"Liberado")</f>
        <v>Liberado</v>
      </c>
      <c r="V2667" s="21"/>
      <c r="W2667" s="21"/>
      <c r="X2667" s="21"/>
      <c r="Y2667" s="21"/>
      <c r="Z2667" s="21"/>
      <c r="AA2667" s="21"/>
      <c r="AB2667" s="21"/>
      <c r="AC2667" s="21"/>
      <c r="AD2667" s="21"/>
      <c r="AE2667" s="21"/>
      <c r="AF2667" s="21"/>
      <c r="AG2667" s="21"/>
      <c r="AH2667" s="21"/>
      <c r="AI2667" s="21"/>
      <c r="AJ2667" s="21"/>
      <c r="AK2667" s="21"/>
      <c r="AL2667" s="21"/>
      <c r="AM2667" s="21"/>
      <c r="AN2667" s="21"/>
      <c r="AO2667" s="21"/>
      <c r="AP2667" s="21"/>
      <c r="AQ2667" s="21"/>
      <c r="AR2667" s="21"/>
      <c r="AS2667" s="21"/>
      <c r="AT2667" s="21"/>
      <c r="AU2667" s="21"/>
      <c r="AV2667" s="21"/>
      <c r="AW2667" s="21"/>
      <c r="AX2667" s="21"/>
      <c r="AY2667" s="21"/>
      <c r="AZ2667" s="21"/>
      <c r="BA2667" s="21"/>
    </row>
    <row r="2668" spans="1:53" s="31" customFormat="1" ht="20.100000000000001" customHeight="1" x14ac:dyDescent="0.2">
      <c r="A2668" s="12" t="s">
        <v>57</v>
      </c>
      <c r="B2668" s="18" t="s">
        <v>241</v>
      </c>
      <c r="C2668" s="12" t="s">
        <v>1009</v>
      </c>
      <c r="D2668" s="12" t="s">
        <v>8557</v>
      </c>
      <c r="E2668" s="19" t="s">
        <v>5</v>
      </c>
      <c r="F2668" s="19" t="s">
        <v>8</v>
      </c>
      <c r="G2668" s="19" t="s">
        <v>8558</v>
      </c>
      <c r="H2668" s="12" t="s">
        <v>8559</v>
      </c>
      <c r="I2668" s="20">
        <v>12430</v>
      </c>
      <c r="J2668" s="12" t="s">
        <v>2258</v>
      </c>
      <c r="K2668" s="12" t="s">
        <v>8560</v>
      </c>
      <c r="L2668" s="12" t="s">
        <v>2411</v>
      </c>
      <c r="M2668" s="12"/>
      <c r="N2668" s="12" t="s">
        <v>2412</v>
      </c>
      <c r="O2668" s="20">
        <v>0</v>
      </c>
      <c r="P2668" s="20">
        <v>10000</v>
      </c>
      <c r="Q2668" s="20">
        <v>0</v>
      </c>
      <c r="R2668" s="20">
        <v>0</v>
      </c>
      <c r="S2668" s="20">
        <v>175</v>
      </c>
      <c r="T2668" s="21"/>
      <c r="U2668" s="22" t="str">
        <f>IFERROR(VLOOKUP(B2668,[1]Planilha1!$A$1:$B$34,2,FALSE),"Liberado")</f>
        <v>Liberado</v>
      </c>
      <c r="V2668" s="21"/>
      <c r="W2668" s="21"/>
      <c r="X2668" s="21"/>
      <c r="Y2668" s="21"/>
      <c r="Z2668" s="21"/>
      <c r="AA2668" s="21"/>
      <c r="AB2668" s="21"/>
      <c r="AC2668" s="21"/>
      <c r="AD2668" s="21"/>
      <c r="AE2668" s="21"/>
      <c r="AF2668" s="21"/>
      <c r="AG2668" s="21"/>
      <c r="AH2668" s="21"/>
      <c r="AI2668" s="21"/>
      <c r="AJ2668" s="21"/>
      <c r="AK2668" s="21"/>
      <c r="AL2668" s="21"/>
      <c r="AM2668" s="21"/>
      <c r="AN2668" s="21"/>
      <c r="AO2668" s="21"/>
      <c r="AP2668" s="21"/>
      <c r="AQ2668" s="21"/>
      <c r="AR2668" s="21"/>
      <c r="AS2668" s="21"/>
      <c r="AT2668" s="21"/>
      <c r="AU2668" s="21"/>
      <c r="AV2668" s="21"/>
      <c r="AW2668" s="21"/>
      <c r="AX2668" s="21"/>
      <c r="AY2668" s="21"/>
      <c r="AZ2668" s="21"/>
      <c r="BA2668" s="21"/>
    </row>
    <row r="2669" spans="1:53" s="31" customFormat="1" ht="20.100000000000001" customHeight="1" x14ac:dyDescent="0.2">
      <c r="A2669" s="12" t="s">
        <v>57</v>
      </c>
      <c r="B2669" s="18" t="s">
        <v>241</v>
      </c>
      <c r="C2669" s="12" t="s">
        <v>736</v>
      </c>
      <c r="D2669" s="12" t="s">
        <v>737</v>
      </c>
      <c r="E2669" s="19" t="s">
        <v>5</v>
      </c>
      <c r="F2669" s="19" t="s">
        <v>2244</v>
      </c>
      <c r="G2669" s="19" t="s">
        <v>3612</v>
      </c>
      <c r="H2669" s="12" t="s">
        <v>3613</v>
      </c>
      <c r="I2669" s="20">
        <v>30477</v>
      </c>
      <c r="J2669" s="12" t="s">
        <v>2258</v>
      </c>
      <c r="K2669" s="12" t="s">
        <v>3614</v>
      </c>
      <c r="L2669" s="12" t="s">
        <v>7976</v>
      </c>
      <c r="M2669" s="12"/>
      <c r="N2669" s="12" t="s">
        <v>2682</v>
      </c>
      <c r="O2669" s="20">
        <v>0</v>
      </c>
      <c r="P2669" s="20">
        <v>10000</v>
      </c>
      <c r="Q2669" s="20">
        <v>0</v>
      </c>
      <c r="R2669" s="20">
        <v>0</v>
      </c>
      <c r="S2669" s="20">
        <v>880</v>
      </c>
      <c r="T2669" s="21"/>
      <c r="U2669" s="22" t="str">
        <f>IFERROR(VLOOKUP(B2669,[1]Planilha1!$A$1:$B$34,2,FALSE),"Liberado")</f>
        <v>Liberado</v>
      </c>
      <c r="V2669" s="21"/>
      <c r="W2669" s="21"/>
      <c r="X2669" s="21"/>
      <c r="Y2669" s="21"/>
      <c r="Z2669" s="21"/>
      <c r="AA2669" s="21"/>
      <c r="AB2669" s="21"/>
      <c r="AC2669" s="21"/>
      <c r="AD2669" s="21"/>
      <c r="AE2669" s="21"/>
      <c r="AF2669" s="21"/>
      <c r="AG2669" s="21"/>
      <c r="AH2669" s="21"/>
      <c r="AI2669" s="21"/>
      <c r="AJ2669" s="21"/>
      <c r="AK2669" s="21"/>
      <c r="AL2669" s="21"/>
      <c r="AM2669" s="21"/>
      <c r="AN2669" s="21"/>
      <c r="AO2669" s="21"/>
      <c r="AP2669" s="21"/>
      <c r="AQ2669" s="21"/>
      <c r="AR2669" s="21"/>
      <c r="AS2669" s="21"/>
      <c r="AT2669" s="21"/>
      <c r="AU2669" s="21"/>
      <c r="AV2669" s="21"/>
      <c r="AW2669" s="21"/>
      <c r="AX2669" s="21"/>
      <c r="AY2669" s="21"/>
      <c r="AZ2669" s="21"/>
      <c r="BA2669" s="21"/>
    </row>
    <row r="2670" spans="1:53" s="31" customFormat="1" ht="20.100000000000001" customHeight="1" x14ac:dyDescent="0.2">
      <c r="A2670" s="12" t="s">
        <v>57</v>
      </c>
      <c r="B2670" s="18" t="s">
        <v>241</v>
      </c>
      <c r="C2670" s="12" t="s">
        <v>741</v>
      </c>
      <c r="D2670" s="12" t="s">
        <v>745</v>
      </c>
      <c r="E2670" s="19" t="s">
        <v>5</v>
      </c>
      <c r="F2670" s="19" t="s">
        <v>2273</v>
      </c>
      <c r="G2670" s="19" t="s">
        <v>3629</v>
      </c>
      <c r="H2670" s="12" t="s">
        <v>3630</v>
      </c>
      <c r="I2670" s="20">
        <v>28365.599999999999</v>
      </c>
      <c r="J2670" s="12" t="s">
        <v>2258</v>
      </c>
      <c r="K2670" s="12" t="s">
        <v>3631</v>
      </c>
      <c r="L2670" s="12" t="s">
        <v>2299</v>
      </c>
      <c r="M2670" s="12"/>
      <c r="N2670" s="12" t="s">
        <v>3632</v>
      </c>
      <c r="O2670" s="20">
        <v>0</v>
      </c>
      <c r="P2670" s="20">
        <v>20000</v>
      </c>
      <c r="Q2670" s="20">
        <v>0</v>
      </c>
      <c r="R2670" s="20">
        <v>0</v>
      </c>
      <c r="S2670" s="20">
        <v>400</v>
      </c>
      <c r="T2670" s="21"/>
      <c r="U2670" s="22" t="str">
        <f>IFERROR(VLOOKUP(B2670,[1]Planilha1!$A$1:$B$34,2,FALSE),"Liberado")</f>
        <v>Liberado</v>
      </c>
      <c r="V2670" s="21"/>
      <c r="W2670" s="21"/>
      <c r="X2670" s="21"/>
      <c r="Y2670" s="21"/>
      <c r="Z2670" s="21"/>
      <c r="AA2670" s="21"/>
      <c r="AB2670" s="21"/>
      <c r="AC2670" s="21"/>
      <c r="AD2670" s="21"/>
      <c r="AE2670" s="21"/>
      <c r="AF2670" s="21"/>
      <c r="AG2670" s="21"/>
      <c r="AH2670" s="21"/>
      <c r="AI2670" s="21"/>
      <c r="AJ2670" s="21"/>
      <c r="AK2670" s="21"/>
      <c r="AL2670" s="21"/>
      <c r="AM2670" s="21"/>
      <c r="AN2670" s="21"/>
      <c r="AO2670" s="21"/>
      <c r="AP2670" s="21"/>
      <c r="AQ2670" s="21"/>
      <c r="AR2670" s="21"/>
      <c r="AS2670" s="21"/>
      <c r="AT2670" s="21"/>
      <c r="AU2670" s="21"/>
      <c r="AV2670" s="21"/>
      <c r="AW2670" s="21"/>
      <c r="AX2670" s="21"/>
      <c r="AY2670" s="21"/>
      <c r="AZ2670" s="21"/>
      <c r="BA2670" s="21"/>
    </row>
    <row r="2671" spans="1:53" s="31" customFormat="1" ht="20.100000000000001" customHeight="1" x14ac:dyDescent="0.2">
      <c r="A2671" s="12" t="s">
        <v>57</v>
      </c>
      <c r="B2671" s="18" t="s">
        <v>241</v>
      </c>
      <c r="C2671" s="12" t="s">
        <v>718</v>
      </c>
      <c r="D2671" s="12" t="s">
        <v>9259</v>
      </c>
      <c r="E2671" s="19" t="s">
        <v>5</v>
      </c>
      <c r="F2671" s="19" t="s">
        <v>2244</v>
      </c>
      <c r="G2671" s="19" t="s">
        <v>9260</v>
      </c>
      <c r="H2671" s="12" t="s">
        <v>4693</v>
      </c>
      <c r="I2671" s="20">
        <v>213898</v>
      </c>
      <c r="J2671" s="12" t="s">
        <v>2258</v>
      </c>
      <c r="K2671" s="12" t="s">
        <v>2306</v>
      </c>
      <c r="L2671" s="12" t="s">
        <v>2299</v>
      </c>
      <c r="M2671" s="12"/>
      <c r="N2671" s="12" t="s">
        <v>2412</v>
      </c>
      <c r="O2671" s="23">
        <v>0</v>
      </c>
      <c r="P2671" s="23">
        <v>10000</v>
      </c>
      <c r="Q2671" s="23">
        <v>0</v>
      </c>
      <c r="R2671" s="24">
        <v>0</v>
      </c>
      <c r="S2671" s="25">
        <v>640</v>
      </c>
      <c r="T2671" s="21"/>
      <c r="U2671" s="22" t="str">
        <f>IFERROR(VLOOKUP(B2671,[1]Planilha1!$A$1:$B$34,2,FALSE),"Liberado")</f>
        <v>Liberado</v>
      </c>
      <c r="V2671" s="21"/>
      <c r="W2671" s="21"/>
      <c r="X2671" s="21"/>
      <c r="Y2671" s="21"/>
      <c r="Z2671" s="21"/>
      <c r="AA2671" s="21"/>
      <c r="AB2671" s="21"/>
      <c r="AC2671" s="21"/>
      <c r="AD2671" s="21"/>
      <c r="AE2671" s="21"/>
      <c r="AF2671" s="21"/>
      <c r="AG2671" s="21"/>
      <c r="AH2671" s="21"/>
      <c r="AI2671" s="21"/>
      <c r="AJ2671" s="21"/>
      <c r="AK2671" s="21"/>
      <c r="AL2671" s="21"/>
      <c r="AM2671" s="21"/>
      <c r="AN2671" s="21"/>
      <c r="AO2671" s="21"/>
      <c r="AP2671" s="21"/>
      <c r="AQ2671" s="21"/>
      <c r="AR2671" s="21"/>
      <c r="AS2671" s="21"/>
      <c r="AT2671" s="21"/>
      <c r="AU2671" s="21"/>
      <c r="AV2671" s="21"/>
      <c r="AW2671" s="21"/>
      <c r="AX2671" s="21"/>
      <c r="AY2671" s="21"/>
      <c r="AZ2671" s="21"/>
      <c r="BA2671" s="21"/>
    </row>
    <row r="2672" spans="1:53" s="31" customFormat="1" ht="20.100000000000001" customHeight="1" x14ac:dyDescent="0.2">
      <c r="A2672" s="12" t="s">
        <v>57</v>
      </c>
      <c r="B2672" s="18" t="s">
        <v>241</v>
      </c>
      <c r="C2672" s="12" t="s">
        <v>334</v>
      </c>
      <c r="D2672" s="12" t="s">
        <v>9261</v>
      </c>
      <c r="E2672" s="19" t="s">
        <v>5</v>
      </c>
      <c r="F2672" s="19" t="s">
        <v>9262</v>
      </c>
      <c r="G2672" s="19" t="s">
        <v>9263</v>
      </c>
      <c r="H2672" s="12" t="s">
        <v>9264</v>
      </c>
      <c r="I2672" s="20">
        <v>25248.080000000002</v>
      </c>
      <c r="J2672" s="12" t="s">
        <v>2258</v>
      </c>
      <c r="K2672" s="12" t="s">
        <v>9265</v>
      </c>
      <c r="L2672" s="12" t="s">
        <v>2411</v>
      </c>
      <c r="M2672" s="12"/>
      <c r="N2672" s="12" t="s">
        <v>9266</v>
      </c>
      <c r="O2672" s="23">
        <v>0</v>
      </c>
      <c r="P2672" s="23">
        <v>25248.080000000002</v>
      </c>
      <c r="Q2672" s="23">
        <v>0</v>
      </c>
      <c r="R2672" s="24">
        <v>0</v>
      </c>
      <c r="S2672" s="25">
        <v>960</v>
      </c>
      <c r="T2672" s="21"/>
      <c r="U2672" s="22" t="str">
        <f>IFERROR(VLOOKUP(B2672,[1]Planilha1!$A$1:$B$34,2,FALSE),"Liberado")</f>
        <v>Liberado</v>
      </c>
      <c r="V2672" s="21"/>
      <c r="W2672" s="21"/>
      <c r="X2672" s="21"/>
      <c r="Y2672" s="21"/>
      <c r="Z2672" s="21"/>
      <c r="AA2672" s="21"/>
      <c r="AB2672" s="21"/>
      <c r="AC2672" s="21"/>
      <c r="AD2672" s="21"/>
      <c r="AE2672" s="21"/>
      <c r="AF2672" s="21"/>
      <c r="AG2672" s="21"/>
      <c r="AH2672" s="21"/>
      <c r="AI2672" s="21"/>
      <c r="AJ2672" s="21"/>
      <c r="AK2672" s="21"/>
      <c r="AL2672" s="21"/>
      <c r="AM2672" s="21"/>
      <c r="AN2672" s="21"/>
      <c r="AO2672" s="21"/>
      <c r="AP2672" s="21"/>
      <c r="AQ2672" s="21"/>
      <c r="AR2672" s="21"/>
      <c r="AS2672" s="21"/>
      <c r="AT2672" s="21"/>
      <c r="AU2672" s="21"/>
      <c r="AV2672" s="21"/>
      <c r="AW2672" s="21"/>
      <c r="AX2672" s="21"/>
      <c r="AY2672" s="21"/>
      <c r="AZ2672" s="21"/>
      <c r="BA2672" s="21"/>
    </row>
    <row r="2673" spans="1:53" s="31" customFormat="1" ht="20.100000000000001" customHeight="1" x14ac:dyDescent="0.2">
      <c r="A2673" s="12" t="s">
        <v>57</v>
      </c>
      <c r="B2673" s="18" t="s">
        <v>241</v>
      </c>
      <c r="C2673" s="12" t="s">
        <v>334</v>
      </c>
      <c r="D2673" s="12" t="s">
        <v>1141</v>
      </c>
      <c r="E2673" s="19" t="s">
        <v>5</v>
      </c>
      <c r="F2673" s="19" t="s">
        <v>2255</v>
      </c>
      <c r="G2673" s="19" t="s">
        <v>4691</v>
      </c>
      <c r="H2673" s="12" t="s">
        <v>3602</v>
      </c>
      <c r="I2673" s="20">
        <v>71798.97</v>
      </c>
      <c r="J2673" s="12" t="s">
        <v>2258</v>
      </c>
      <c r="K2673" s="12" t="s">
        <v>2410</v>
      </c>
      <c r="L2673" s="12" t="s">
        <v>3932</v>
      </c>
      <c r="M2673" s="12"/>
      <c r="N2673" s="12" t="s">
        <v>9267</v>
      </c>
      <c r="O2673" s="23">
        <v>0</v>
      </c>
      <c r="P2673" s="23">
        <v>10000</v>
      </c>
      <c r="Q2673" s="23">
        <v>0</v>
      </c>
      <c r="R2673" s="24">
        <v>0</v>
      </c>
      <c r="S2673" s="25">
        <v>1360</v>
      </c>
      <c r="T2673" s="21"/>
      <c r="U2673" s="22" t="str">
        <f>IFERROR(VLOOKUP(B2673,[1]Planilha1!$A$1:$B$34,2,FALSE),"Liberado")</f>
        <v>Liberado</v>
      </c>
      <c r="V2673" s="21"/>
      <c r="W2673" s="21"/>
      <c r="X2673" s="21"/>
      <c r="Y2673" s="21"/>
      <c r="Z2673" s="21"/>
      <c r="AA2673" s="21"/>
      <c r="AB2673" s="21"/>
      <c r="AC2673" s="21"/>
      <c r="AD2673" s="21"/>
      <c r="AE2673" s="21"/>
      <c r="AF2673" s="21"/>
      <c r="AG2673" s="21"/>
      <c r="AH2673" s="21"/>
      <c r="AI2673" s="21"/>
      <c r="AJ2673" s="21"/>
      <c r="AK2673" s="21"/>
      <c r="AL2673" s="21"/>
      <c r="AM2673" s="21"/>
      <c r="AN2673" s="21"/>
      <c r="AO2673" s="21"/>
      <c r="AP2673" s="21"/>
      <c r="AQ2673" s="21"/>
      <c r="AR2673" s="21"/>
      <c r="AS2673" s="21"/>
      <c r="AT2673" s="21"/>
      <c r="AU2673" s="21"/>
      <c r="AV2673" s="21"/>
      <c r="AW2673" s="21"/>
      <c r="AX2673" s="21"/>
      <c r="AY2673" s="21"/>
      <c r="AZ2673" s="21"/>
      <c r="BA2673" s="21"/>
    </row>
    <row r="2674" spans="1:53" s="31" customFormat="1" ht="20.100000000000001" customHeight="1" x14ac:dyDescent="0.2">
      <c r="A2674" s="12" t="s">
        <v>57</v>
      </c>
      <c r="B2674" s="18" t="s">
        <v>241</v>
      </c>
      <c r="C2674" s="12" t="s">
        <v>732</v>
      </c>
      <c r="D2674" s="12" t="s">
        <v>1142</v>
      </c>
      <c r="E2674" s="19" t="s">
        <v>5</v>
      </c>
      <c r="F2674" s="19" t="s">
        <v>2434</v>
      </c>
      <c r="G2674" s="19" t="s">
        <v>4692</v>
      </c>
      <c r="H2674" s="12" t="s">
        <v>4693</v>
      </c>
      <c r="I2674" s="20">
        <v>1150000</v>
      </c>
      <c r="J2674" s="12" t="s">
        <v>2258</v>
      </c>
      <c r="K2674" s="12" t="s">
        <v>2584</v>
      </c>
      <c r="L2674" s="12" t="s">
        <v>9268</v>
      </c>
      <c r="M2674" s="12"/>
      <c r="N2674" s="12" t="s">
        <v>4694</v>
      </c>
      <c r="O2674" s="23">
        <v>0</v>
      </c>
      <c r="P2674" s="23">
        <v>15000</v>
      </c>
      <c r="Q2674" s="23">
        <v>0</v>
      </c>
      <c r="R2674" s="24">
        <v>0</v>
      </c>
      <c r="S2674" s="25">
        <v>800</v>
      </c>
      <c r="T2674" s="21"/>
      <c r="U2674" s="22" t="str">
        <f>IFERROR(VLOOKUP(B2674,[1]Planilha1!$A$1:$B$34,2,FALSE),"Liberado")</f>
        <v>Liberado</v>
      </c>
      <c r="V2674" s="21"/>
      <c r="W2674" s="21"/>
      <c r="X2674" s="21"/>
      <c r="Y2674" s="21"/>
      <c r="Z2674" s="21"/>
      <c r="AA2674" s="21"/>
      <c r="AB2674" s="21"/>
      <c r="AC2674" s="21"/>
      <c r="AD2674" s="21"/>
      <c r="AE2674" s="21"/>
      <c r="AF2674" s="21"/>
      <c r="AG2674" s="21"/>
      <c r="AH2674" s="21"/>
      <c r="AI2674" s="21"/>
      <c r="AJ2674" s="21"/>
      <c r="AK2674" s="21"/>
      <c r="AL2674" s="21"/>
      <c r="AM2674" s="21"/>
      <c r="AN2674" s="21"/>
      <c r="AO2674" s="21"/>
      <c r="AP2674" s="21"/>
      <c r="AQ2674" s="21"/>
      <c r="AR2674" s="21"/>
      <c r="AS2674" s="21"/>
      <c r="AT2674" s="21"/>
      <c r="AU2674" s="21"/>
      <c r="AV2674" s="21"/>
      <c r="AW2674" s="21"/>
      <c r="AX2674" s="21"/>
      <c r="AY2674" s="21"/>
      <c r="AZ2674" s="21"/>
      <c r="BA2674" s="21"/>
    </row>
    <row r="2675" spans="1:53" s="31" customFormat="1" ht="20.100000000000001" customHeight="1" x14ac:dyDescent="0.2">
      <c r="A2675" s="12" t="s">
        <v>57</v>
      </c>
      <c r="B2675" s="18" t="s">
        <v>241</v>
      </c>
      <c r="C2675" s="12" t="s">
        <v>1009</v>
      </c>
      <c r="D2675" s="12" t="s">
        <v>1143</v>
      </c>
      <c r="E2675" s="19" t="s">
        <v>5</v>
      </c>
      <c r="F2675" s="19" t="s">
        <v>2644</v>
      </c>
      <c r="G2675" s="19" t="s">
        <v>4695</v>
      </c>
      <c r="H2675" s="12" t="s">
        <v>4696</v>
      </c>
      <c r="I2675" s="20">
        <v>10000</v>
      </c>
      <c r="J2675" s="12" t="s">
        <v>2258</v>
      </c>
      <c r="K2675" s="12" t="s">
        <v>4697</v>
      </c>
      <c r="L2675" s="12" t="s">
        <v>2299</v>
      </c>
      <c r="M2675" s="12"/>
      <c r="N2675" s="12" t="s">
        <v>2412</v>
      </c>
      <c r="O2675" s="23">
        <v>0</v>
      </c>
      <c r="P2675" s="23">
        <v>10000</v>
      </c>
      <c r="Q2675" s="23">
        <v>0</v>
      </c>
      <c r="R2675" s="24">
        <v>0</v>
      </c>
      <c r="S2675" s="25">
        <v>560</v>
      </c>
      <c r="T2675" s="21"/>
      <c r="U2675" s="22" t="str">
        <f>IFERROR(VLOOKUP(B2675,[1]Planilha1!$A$1:$B$34,2,FALSE),"Liberado")</f>
        <v>Liberado</v>
      </c>
      <c r="V2675" s="21"/>
      <c r="W2675" s="21"/>
      <c r="X2675" s="21"/>
      <c r="Y2675" s="21"/>
      <c r="Z2675" s="21"/>
      <c r="AA2675" s="21"/>
      <c r="AB2675" s="21"/>
      <c r="AC2675" s="21"/>
      <c r="AD2675" s="21"/>
      <c r="AE2675" s="21"/>
      <c r="AF2675" s="21"/>
      <c r="AG2675" s="21"/>
      <c r="AH2675" s="21"/>
      <c r="AI2675" s="21"/>
      <c r="AJ2675" s="21"/>
      <c r="AK2675" s="21"/>
      <c r="AL2675" s="21"/>
      <c r="AM2675" s="21"/>
      <c r="AN2675" s="21"/>
      <c r="AO2675" s="21"/>
      <c r="AP2675" s="21"/>
      <c r="AQ2675" s="21"/>
      <c r="AR2675" s="21"/>
      <c r="AS2675" s="21"/>
      <c r="AT2675" s="21"/>
      <c r="AU2675" s="21"/>
      <c r="AV2675" s="21"/>
      <c r="AW2675" s="21"/>
      <c r="AX2675" s="21"/>
      <c r="AY2675" s="21"/>
      <c r="AZ2675" s="21"/>
      <c r="BA2675" s="21"/>
    </row>
    <row r="2676" spans="1:53" s="31" customFormat="1" ht="20.100000000000001" customHeight="1" x14ac:dyDescent="0.2">
      <c r="A2676" s="12" t="s">
        <v>57</v>
      </c>
      <c r="B2676" s="18" t="s">
        <v>241</v>
      </c>
      <c r="C2676" s="12" t="s">
        <v>337</v>
      </c>
      <c r="D2676" s="12" t="s">
        <v>1569</v>
      </c>
      <c r="E2676" s="19" t="s">
        <v>5</v>
      </c>
      <c r="F2676" s="19" t="s">
        <v>2273</v>
      </c>
      <c r="G2676" s="19" t="s">
        <v>5748</v>
      </c>
      <c r="H2676" s="12" t="s">
        <v>5749</v>
      </c>
      <c r="I2676" s="20">
        <v>0</v>
      </c>
      <c r="J2676" s="12" t="s">
        <v>2302</v>
      </c>
      <c r="K2676" s="12" t="s">
        <v>5750</v>
      </c>
      <c r="L2676" s="12" t="s">
        <v>2299</v>
      </c>
      <c r="M2676" s="12"/>
      <c r="N2676" s="12" t="s">
        <v>5751</v>
      </c>
      <c r="O2676" s="23">
        <v>0</v>
      </c>
      <c r="P2676" s="23">
        <v>0</v>
      </c>
      <c r="Q2676" s="23">
        <v>0</v>
      </c>
      <c r="R2676" s="24">
        <v>0</v>
      </c>
      <c r="S2676" s="25">
        <v>256</v>
      </c>
      <c r="T2676" s="21"/>
      <c r="U2676" s="22" t="str">
        <f>IFERROR(VLOOKUP(B2676,[1]Planilha1!$A$1:$B$34,2,FALSE),"Liberado")</f>
        <v>Liberado</v>
      </c>
      <c r="V2676" s="21"/>
      <c r="W2676" s="21"/>
      <c r="X2676" s="21"/>
      <c r="Y2676" s="21"/>
      <c r="Z2676" s="21"/>
      <c r="AA2676" s="21"/>
      <c r="AB2676" s="21"/>
      <c r="AC2676" s="21"/>
      <c r="AD2676" s="21"/>
      <c r="AE2676" s="21"/>
      <c r="AF2676" s="21"/>
      <c r="AG2676" s="21"/>
      <c r="AH2676" s="21"/>
      <c r="AI2676" s="21"/>
      <c r="AJ2676" s="21"/>
      <c r="AK2676" s="21"/>
      <c r="AL2676" s="21"/>
      <c r="AM2676" s="21"/>
      <c r="AN2676" s="21"/>
      <c r="AO2676" s="21"/>
      <c r="AP2676" s="21"/>
      <c r="AQ2676" s="21"/>
      <c r="AR2676" s="21"/>
      <c r="AS2676" s="21"/>
      <c r="AT2676" s="21"/>
      <c r="AU2676" s="21"/>
      <c r="AV2676" s="21"/>
      <c r="AW2676" s="21"/>
      <c r="AX2676" s="21"/>
      <c r="AY2676" s="21"/>
      <c r="AZ2676" s="21"/>
      <c r="BA2676" s="21"/>
    </row>
    <row r="2677" spans="1:53" s="31" customFormat="1" ht="20.100000000000001" customHeight="1" x14ac:dyDescent="0.2">
      <c r="A2677" s="12" t="s">
        <v>57</v>
      </c>
      <c r="B2677" s="18" t="s">
        <v>241</v>
      </c>
      <c r="C2677" s="12" t="s">
        <v>337</v>
      </c>
      <c r="D2677" s="12" t="s">
        <v>10367</v>
      </c>
      <c r="E2677" s="19" t="s">
        <v>5</v>
      </c>
      <c r="F2677" s="19" t="s">
        <v>10368</v>
      </c>
      <c r="G2677" s="19" t="s">
        <v>10369</v>
      </c>
      <c r="H2677" s="12" t="s">
        <v>10370</v>
      </c>
      <c r="I2677" s="20">
        <v>0</v>
      </c>
      <c r="J2677" s="12" t="s">
        <v>2258</v>
      </c>
      <c r="K2677" s="12" t="s">
        <v>3216</v>
      </c>
      <c r="L2677" s="12" t="s">
        <v>6531</v>
      </c>
      <c r="M2677" s="12"/>
      <c r="N2677" s="12" t="s">
        <v>3216</v>
      </c>
      <c r="O2677" s="23">
        <v>0</v>
      </c>
      <c r="P2677" s="23">
        <v>0</v>
      </c>
      <c r="Q2677" s="23">
        <v>0</v>
      </c>
      <c r="R2677" s="24">
        <v>0</v>
      </c>
      <c r="S2677" s="25">
        <v>0</v>
      </c>
      <c r="T2677" s="21"/>
      <c r="U2677" s="22" t="str">
        <f>IFERROR(VLOOKUP(B2677,[1]Planilha1!$A$1:$B$34,2,FALSE),"Liberado")</f>
        <v>Liberado</v>
      </c>
      <c r="V2677" s="21"/>
      <c r="W2677" s="21"/>
      <c r="X2677" s="21"/>
      <c r="Y2677" s="21"/>
      <c r="Z2677" s="21"/>
      <c r="AA2677" s="21"/>
      <c r="AB2677" s="21"/>
      <c r="AC2677" s="21"/>
      <c r="AD2677" s="21"/>
      <c r="AE2677" s="21"/>
      <c r="AF2677" s="21"/>
      <c r="AG2677" s="21"/>
      <c r="AH2677" s="21"/>
      <c r="AI2677" s="21"/>
      <c r="AJ2677" s="21"/>
      <c r="AK2677" s="21"/>
      <c r="AL2677" s="21"/>
      <c r="AM2677" s="21"/>
      <c r="AN2677" s="21"/>
      <c r="AO2677" s="21"/>
      <c r="AP2677" s="21"/>
      <c r="AQ2677" s="21"/>
      <c r="AR2677" s="21"/>
      <c r="AS2677" s="21"/>
      <c r="AT2677" s="21"/>
      <c r="AU2677" s="21"/>
      <c r="AV2677" s="21"/>
      <c r="AW2677" s="21"/>
      <c r="AX2677" s="21"/>
      <c r="AY2677" s="21"/>
      <c r="AZ2677" s="21"/>
      <c r="BA2677" s="21"/>
    </row>
    <row r="2678" spans="1:53" s="31" customFormat="1" ht="20.100000000000001" customHeight="1" x14ac:dyDescent="0.2">
      <c r="A2678" s="12" t="s">
        <v>57</v>
      </c>
      <c r="B2678" s="18" t="s">
        <v>241</v>
      </c>
      <c r="C2678" s="12" t="s">
        <v>331</v>
      </c>
      <c r="D2678" s="12" t="s">
        <v>1727</v>
      </c>
      <c r="E2678" s="19" t="s">
        <v>5</v>
      </c>
      <c r="F2678" s="19" t="s">
        <v>10371</v>
      </c>
      <c r="G2678" s="19" t="s">
        <v>10372</v>
      </c>
      <c r="H2678" s="12" t="s">
        <v>10373</v>
      </c>
      <c r="I2678" s="20">
        <v>0</v>
      </c>
      <c r="J2678" s="12" t="s">
        <v>2258</v>
      </c>
      <c r="K2678" s="12" t="s">
        <v>10374</v>
      </c>
      <c r="L2678" s="12" t="s">
        <v>2260</v>
      </c>
      <c r="M2678" s="12"/>
      <c r="N2678" s="12" t="s">
        <v>10375</v>
      </c>
      <c r="O2678" s="23">
        <v>0</v>
      </c>
      <c r="P2678" s="23">
        <v>10000</v>
      </c>
      <c r="Q2678" s="23">
        <v>0</v>
      </c>
      <c r="R2678" s="24">
        <v>0</v>
      </c>
      <c r="S2678" s="25">
        <v>912</v>
      </c>
      <c r="T2678" s="21"/>
      <c r="U2678" s="22" t="str">
        <f>IFERROR(VLOOKUP(B2678,[1]Planilha1!$A$1:$B$34,2,FALSE),"Liberado")</f>
        <v>Liberado</v>
      </c>
      <c r="V2678" s="21"/>
      <c r="W2678" s="21"/>
      <c r="X2678" s="21"/>
      <c r="Y2678" s="21"/>
      <c r="Z2678" s="21"/>
      <c r="AA2678" s="21"/>
      <c r="AB2678" s="21"/>
      <c r="AC2678" s="21"/>
      <c r="AD2678" s="21"/>
      <c r="AE2678" s="21"/>
      <c r="AF2678" s="21"/>
      <c r="AG2678" s="21"/>
      <c r="AH2678" s="21"/>
      <c r="AI2678" s="21"/>
      <c r="AJ2678" s="21"/>
      <c r="AK2678" s="21"/>
      <c r="AL2678" s="21"/>
      <c r="AM2678" s="21"/>
      <c r="AN2678" s="21"/>
      <c r="AO2678" s="21"/>
      <c r="AP2678" s="21"/>
      <c r="AQ2678" s="21"/>
      <c r="AR2678" s="21"/>
      <c r="AS2678" s="21"/>
      <c r="AT2678" s="21"/>
      <c r="AU2678" s="21"/>
      <c r="AV2678" s="21"/>
      <c r="AW2678" s="21"/>
      <c r="AX2678" s="21"/>
      <c r="AY2678" s="21"/>
      <c r="AZ2678" s="21"/>
      <c r="BA2678" s="21"/>
    </row>
    <row r="2679" spans="1:53" s="31" customFormat="1" ht="20.100000000000001" customHeight="1" x14ac:dyDescent="0.2">
      <c r="A2679" s="12" t="s">
        <v>57</v>
      </c>
      <c r="B2679" s="18" t="s">
        <v>241</v>
      </c>
      <c r="C2679" s="12" t="s">
        <v>331</v>
      </c>
      <c r="D2679" s="12" t="s">
        <v>1570</v>
      </c>
      <c r="E2679" s="19" t="s">
        <v>5</v>
      </c>
      <c r="F2679" s="19" t="s">
        <v>10</v>
      </c>
      <c r="G2679" s="19" t="s">
        <v>5752</v>
      </c>
      <c r="H2679" s="12" t="s">
        <v>2421</v>
      </c>
      <c r="I2679" s="20">
        <v>35200</v>
      </c>
      <c r="J2679" s="12" t="s">
        <v>2302</v>
      </c>
      <c r="K2679" s="12" t="s">
        <v>2303</v>
      </c>
      <c r="L2679" s="12" t="s">
        <v>4323</v>
      </c>
      <c r="M2679" s="12"/>
      <c r="N2679" s="12" t="s">
        <v>5753</v>
      </c>
      <c r="O2679" s="23">
        <v>0</v>
      </c>
      <c r="P2679" s="23">
        <v>0</v>
      </c>
      <c r="Q2679" s="23">
        <v>0</v>
      </c>
      <c r="R2679" s="24">
        <v>0</v>
      </c>
      <c r="S2679" s="25">
        <v>544</v>
      </c>
      <c r="T2679" s="21"/>
      <c r="U2679" s="22" t="str">
        <f>IFERROR(VLOOKUP(B2679,[1]Planilha1!$A$1:$B$34,2,FALSE),"Liberado")</f>
        <v>Liberado</v>
      </c>
      <c r="V2679" s="21"/>
      <c r="W2679" s="21"/>
      <c r="X2679" s="21"/>
      <c r="Y2679" s="21"/>
      <c r="Z2679" s="21"/>
      <c r="AA2679" s="21"/>
      <c r="AB2679" s="21"/>
      <c r="AC2679" s="21"/>
      <c r="AD2679" s="21"/>
      <c r="AE2679" s="21"/>
      <c r="AF2679" s="21"/>
      <c r="AG2679" s="21"/>
      <c r="AH2679" s="21"/>
      <c r="AI2679" s="21"/>
      <c r="AJ2679" s="21"/>
      <c r="AK2679" s="21"/>
      <c r="AL2679" s="21"/>
      <c r="AM2679" s="21"/>
      <c r="AN2679" s="21"/>
      <c r="AO2679" s="21"/>
      <c r="AP2679" s="21"/>
      <c r="AQ2679" s="21"/>
      <c r="AR2679" s="21"/>
      <c r="AS2679" s="21"/>
      <c r="AT2679" s="21"/>
      <c r="AU2679" s="21"/>
      <c r="AV2679" s="21"/>
      <c r="AW2679" s="21"/>
      <c r="AX2679" s="21"/>
      <c r="AY2679" s="21"/>
      <c r="AZ2679" s="21"/>
      <c r="BA2679" s="21"/>
    </row>
    <row r="2680" spans="1:53" s="31" customFormat="1" ht="20.100000000000001" customHeight="1" x14ac:dyDescent="0.2">
      <c r="A2680" s="12" t="s">
        <v>57</v>
      </c>
      <c r="B2680" s="18" t="s">
        <v>241</v>
      </c>
      <c r="C2680" s="12" t="s">
        <v>331</v>
      </c>
      <c r="D2680" s="12" t="s">
        <v>10376</v>
      </c>
      <c r="E2680" s="19" t="s">
        <v>5</v>
      </c>
      <c r="F2680" s="19" t="s">
        <v>2244</v>
      </c>
      <c r="G2680" s="19" t="s">
        <v>10377</v>
      </c>
      <c r="H2680" s="12" t="s">
        <v>6174</v>
      </c>
      <c r="I2680" s="20">
        <v>10000</v>
      </c>
      <c r="J2680" s="12" t="s">
        <v>2302</v>
      </c>
      <c r="K2680" s="12" t="s">
        <v>2303</v>
      </c>
      <c r="L2680" s="12" t="s">
        <v>2677</v>
      </c>
      <c r="M2680" s="12"/>
      <c r="N2680" s="12" t="s">
        <v>10378</v>
      </c>
      <c r="O2680" s="23">
        <v>0</v>
      </c>
      <c r="P2680" s="23">
        <v>0</v>
      </c>
      <c r="Q2680" s="23">
        <v>0</v>
      </c>
      <c r="R2680" s="24">
        <v>0</v>
      </c>
      <c r="S2680" s="25">
        <v>224</v>
      </c>
      <c r="T2680" s="21"/>
      <c r="U2680" s="22" t="str">
        <f>IFERROR(VLOOKUP(B2680,[1]Planilha1!$A$1:$B$34,2,FALSE),"Liberado")</f>
        <v>Liberado</v>
      </c>
      <c r="V2680" s="21"/>
      <c r="W2680" s="21"/>
      <c r="X2680" s="21"/>
      <c r="Y2680" s="21"/>
      <c r="Z2680" s="21"/>
      <c r="AA2680" s="21"/>
      <c r="AB2680" s="21"/>
      <c r="AC2680" s="21"/>
      <c r="AD2680" s="21"/>
      <c r="AE2680" s="21"/>
      <c r="AF2680" s="21"/>
      <c r="AG2680" s="21"/>
      <c r="AH2680" s="21"/>
      <c r="AI2680" s="21"/>
      <c r="AJ2680" s="21"/>
      <c r="AK2680" s="21"/>
      <c r="AL2680" s="21"/>
      <c r="AM2680" s="21"/>
      <c r="AN2680" s="21"/>
      <c r="AO2680" s="21"/>
      <c r="AP2680" s="21"/>
      <c r="AQ2680" s="21"/>
      <c r="AR2680" s="21"/>
      <c r="AS2680" s="21"/>
      <c r="AT2680" s="21"/>
      <c r="AU2680" s="21"/>
      <c r="AV2680" s="21"/>
      <c r="AW2680" s="21"/>
      <c r="AX2680" s="21"/>
      <c r="AY2680" s="21"/>
      <c r="AZ2680" s="21"/>
      <c r="BA2680" s="21"/>
    </row>
    <row r="2681" spans="1:53" s="31" customFormat="1" ht="20.100000000000001" customHeight="1" x14ac:dyDescent="0.2">
      <c r="A2681" s="12" t="s">
        <v>57</v>
      </c>
      <c r="B2681" s="18" t="s">
        <v>241</v>
      </c>
      <c r="C2681" s="12" t="s">
        <v>331</v>
      </c>
      <c r="D2681" s="12" t="s">
        <v>10379</v>
      </c>
      <c r="E2681" s="19" t="s">
        <v>5</v>
      </c>
      <c r="F2681" s="19" t="s">
        <v>10368</v>
      </c>
      <c r="G2681" s="19" t="s">
        <v>10380</v>
      </c>
      <c r="H2681" s="12" t="s">
        <v>10370</v>
      </c>
      <c r="I2681" s="20">
        <v>0</v>
      </c>
      <c r="J2681" s="12" t="s">
        <v>2258</v>
      </c>
      <c r="K2681" s="12" t="s">
        <v>3216</v>
      </c>
      <c r="L2681" s="12" t="s">
        <v>6531</v>
      </c>
      <c r="M2681" s="12"/>
      <c r="N2681" s="12" t="s">
        <v>3216</v>
      </c>
      <c r="O2681" s="23">
        <v>0</v>
      </c>
      <c r="P2681" s="23">
        <v>0</v>
      </c>
      <c r="Q2681" s="23">
        <v>0</v>
      </c>
      <c r="R2681" s="24">
        <v>0</v>
      </c>
      <c r="S2681" s="25">
        <v>0</v>
      </c>
      <c r="T2681" s="21"/>
      <c r="U2681" s="22" t="str">
        <f>IFERROR(VLOOKUP(B2681,[1]Planilha1!$A$1:$B$34,2,FALSE),"Liberado")</f>
        <v>Liberado</v>
      </c>
      <c r="V2681" s="21"/>
      <c r="W2681" s="21"/>
      <c r="X2681" s="21"/>
      <c r="Y2681" s="21"/>
      <c r="Z2681" s="21"/>
      <c r="AA2681" s="21"/>
      <c r="AB2681" s="21"/>
      <c r="AC2681" s="21"/>
      <c r="AD2681" s="21"/>
      <c r="AE2681" s="21"/>
      <c r="AF2681" s="21"/>
      <c r="AG2681" s="21"/>
      <c r="AH2681" s="21"/>
      <c r="AI2681" s="21"/>
      <c r="AJ2681" s="21"/>
      <c r="AK2681" s="21"/>
      <c r="AL2681" s="21"/>
      <c r="AM2681" s="21"/>
      <c r="AN2681" s="21"/>
      <c r="AO2681" s="21"/>
      <c r="AP2681" s="21"/>
      <c r="AQ2681" s="21"/>
      <c r="AR2681" s="21"/>
      <c r="AS2681" s="21"/>
      <c r="AT2681" s="21"/>
      <c r="AU2681" s="21"/>
      <c r="AV2681" s="21"/>
      <c r="AW2681" s="21"/>
      <c r="AX2681" s="21"/>
      <c r="AY2681" s="21"/>
      <c r="AZ2681" s="21"/>
      <c r="BA2681" s="21"/>
    </row>
    <row r="2682" spans="1:53" s="31" customFormat="1" ht="20.100000000000001" customHeight="1" x14ac:dyDescent="0.2">
      <c r="A2682" s="12" t="s">
        <v>57</v>
      </c>
      <c r="B2682" s="18" t="s">
        <v>241</v>
      </c>
      <c r="C2682" s="12" t="s">
        <v>331</v>
      </c>
      <c r="D2682" s="12" t="s">
        <v>10381</v>
      </c>
      <c r="E2682" s="19" t="s">
        <v>5</v>
      </c>
      <c r="F2682" s="19" t="s">
        <v>10368</v>
      </c>
      <c r="G2682" s="19" t="s">
        <v>10382</v>
      </c>
      <c r="H2682" s="12" t="s">
        <v>10370</v>
      </c>
      <c r="I2682" s="20">
        <v>0</v>
      </c>
      <c r="J2682" s="12" t="s">
        <v>2258</v>
      </c>
      <c r="K2682" s="12" t="s">
        <v>3216</v>
      </c>
      <c r="L2682" s="12" t="s">
        <v>6531</v>
      </c>
      <c r="M2682" s="12"/>
      <c r="N2682" s="12" t="s">
        <v>3216</v>
      </c>
      <c r="O2682" s="23">
        <v>0</v>
      </c>
      <c r="P2682" s="23">
        <v>0</v>
      </c>
      <c r="Q2682" s="23">
        <v>0</v>
      </c>
      <c r="R2682" s="24">
        <v>0</v>
      </c>
      <c r="S2682" s="25">
        <v>0</v>
      </c>
      <c r="T2682" s="21"/>
      <c r="U2682" s="22" t="str">
        <f>IFERROR(VLOOKUP(B2682,[1]Planilha1!$A$1:$B$34,2,FALSE),"Liberado")</f>
        <v>Liberado</v>
      </c>
      <c r="V2682" s="21"/>
      <c r="W2682" s="21"/>
      <c r="X2682" s="21"/>
      <c r="Y2682" s="21"/>
      <c r="Z2682" s="21"/>
      <c r="AA2682" s="21"/>
      <c r="AB2682" s="21"/>
      <c r="AC2682" s="21"/>
      <c r="AD2682" s="21"/>
      <c r="AE2682" s="21"/>
      <c r="AF2682" s="21"/>
      <c r="AG2682" s="21"/>
      <c r="AH2682" s="21"/>
      <c r="AI2682" s="21"/>
      <c r="AJ2682" s="21"/>
      <c r="AK2682" s="21"/>
      <c r="AL2682" s="21"/>
      <c r="AM2682" s="21"/>
      <c r="AN2682" s="21"/>
      <c r="AO2682" s="21"/>
      <c r="AP2682" s="21"/>
      <c r="AQ2682" s="21"/>
      <c r="AR2682" s="21"/>
      <c r="AS2682" s="21"/>
      <c r="AT2682" s="21"/>
      <c r="AU2682" s="21"/>
      <c r="AV2682" s="21"/>
      <c r="AW2682" s="21"/>
      <c r="AX2682" s="21"/>
      <c r="AY2682" s="21"/>
      <c r="AZ2682" s="21"/>
      <c r="BA2682" s="21"/>
    </row>
    <row r="2683" spans="1:53" s="31" customFormat="1" ht="20.100000000000001" customHeight="1" x14ac:dyDescent="0.2">
      <c r="A2683" s="12" t="s">
        <v>57</v>
      </c>
      <c r="B2683" s="18" t="s">
        <v>241</v>
      </c>
      <c r="C2683" s="12" t="s">
        <v>331</v>
      </c>
      <c r="D2683" s="12" t="s">
        <v>10383</v>
      </c>
      <c r="E2683" s="19" t="s">
        <v>5</v>
      </c>
      <c r="F2683" s="19" t="s">
        <v>10368</v>
      </c>
      <c r="G2683" s="19" t="s">
        <v>10384</v>
      </c>
      <c r="H2683" s="12" t="s">
        <v>10370</v>
      </c>
      <c r="I2683" s="20">
        <v>0</v>
      </c>
      <c r="J2683" s="12" t="s">
        <v>2258</v>
      </c>
      <c r="K2683" s="12" t="s">
        <v>3216</v>
      </c>
      <c r="L2683" s="12" t="s">
        <v>6531</v>
      </c>
      <c r="M2683" s="12"/>
      <c r="N2683" s="12" t="s">
        <v>3216</v>
      </c>
      <c r="O2683" s="23">
        <v>0</v>
      </c>
      <c r="P2683" s="23">
        <v>0</v>
      </c>
      <c r="Q2683" s="23">
        <v>0</v>
      </c>
      <c r="R2683" s="24">
        <v>0</v>
      </c>
      <c r="S2683" s="25">
        <v>0</v>
      </c>
      <c r="T2683" s="21"/>
      <c r="U2683" s="22" t="str">
        <f>IFERROR(VLOOKUP(B2683,[1]Planilha1!$A$1:$B$34,2,FALSE),"Liberado")</f>
        <v>Liberado</v>
      </c>
      <c r="V2683" s="21"/>
      <c r="W2683" s="21"/>
      <c r="X2683" s="21"/>
      <c r="Y2683" s="21"/>
      <c r="Z2683" s="21"/>
      <c r="AA2683" s="21"/>
      <c r="AB2683" s="21"/>
      <c r="AC2683" s="21"/>
      <c r="AD2683" s="21"/>
      <c r="AE2683" s="21"/>
      <c r="AF2683" s="21"/>
      <c r="AG2683" s="21"/>
      <c r="AH2683" s="21"/>
      <c r="AI2683" s="21"/>
      <c r="AJ2683" s="21"/>
      <c r="AK2683" s="21"/>
      <c r="AL2683" s="21"/>
      <c r="AM2683" s="21"/>
      <c r="AN2683" s="21"/>
      <c r="AO2683" s="21"/>
      <c r="AP2683" s="21"/>
      <c r="AQ2683" s="21"/>
      <c r="AR2683" s="21"/>
      <c r="AS2683" s="21"/>
      <c r="AT2683" s="21"/>
      <c r="AU2683" s="21"/>
      <c r="AV2683" s="21"/>
      <c r="AW2683" s="21"/>
      <c r="AX2683" s="21"/>
      <c r="AY2683" s="21"/>
      <c r="AZ2683" s="21"/>
      <c r="BA2683" s="21"/>
    </row>
    <row r="2684" spans="1:53" s="31" customFormat="1" ht="20.100000000000001" customHeight="1" x14ac:dyDescent="0.2">
      <c r="A2684" s="12" t="s">
        <v>57</v>
      </c>
      <c r="B2684" s="18" t="s">
        <v>241</v>
      </c>
      <c r="C2684" s="12" t="s">
        <v>381</v>
      </c>
      <c r="D2684" s="12" t="s">
        <v>1604</v>
      </c>
      <c r="E2684" s="19" t="s">
        <v>5</v>
      </c>
      <c r="F2684" s="19" t="s">
        <v>8078</v>
      </c>
      <c r="G2684" s="19" t="s">
        <v>10385</v>
      </c>
      <c r="H2684" s="12" t="s">
        <v>10386</v>
      </c>
      <c r="I2684" s="20">
        <v>0</v>
      </c>
      <c r="J2684" s="12" t="s">
        <v>2302</v>
      </c>
      <c r="K2684" s="12" t="s">
        <v>10387</v>
      </c>
      <c r="L2684" s="12" t="s">
        <v>2299</v>
      </c>
      <c r="M2684" s="12"/>
      <c r="N2684" s="12" t="s">
        <v>10388</v>
      </c>
      <c r="O2684" s="23">
        <v>0</v>
      </c>
      <c r="P2684" s="23">
        <v>0</v>
      </c>
      <c r="Q2684" s="23">
        <v>0</v>
      </c>
      <c r="R2684" s="24">
        <v>0</v>
      </c>
      <c r="S2684" s="25">
        <v>912</v>
      </c>
      <c r="T2684" s="21"/>
      <c r="U2684" s="22" t="str">
        <f>IFERROR(VLOOKUP(B2684,[1]Planilha1!$A$1:$B$34,2,FALSE),"Liberado")</f>
        <v>Liberado</v>
      </c>
      <c r="V2684" s="21"/>
      <c r="W2684" s="21"/>
      <c r="X2684" s="21"/>
      <c r="Y2684" s="21"/>
      <c r="Z2684" s="21"/>
      <c r="AA2684" s="21"/>
      <c r="AB2684" s="21"/>
      <c r="AC2684" s="21"/>
      <c r="AD2684" s="21"/>
      <c r="AE2684" s="21"/>
      <c r="AF2684" s="21"/>
      <c r="AG2684" s="21"/>
      <c r="AH2684" s="21"/>
      <c r="AI2684" s="21"/>
      <c r="AJ2684" s="21"/>
      <c r="AK2684" s="21"/>
      <c r="AL2684" s="21"/>
      <c r="AM2684" s="21"/>
      <c r="AN2684" s="21"/>
      <c r="AO2684" s="21"/>
      <c r="AP2684" s="21"/>
      <c r="AQ2684" s="21"/>
      <c r="AR2684" s="21"/>
      <c r="AS2684" s="21"/>
      <c r="AT2684" s="21"/>
      <c r="AU2684" s="21"/>
      <c r="AV2684" s="21"/>
      <c r="AW2684" s="21"/>
      <c r="AX2684" s="21"/>
      <c r="AY2684" s="21"/>
      <c r="AZ2684" s="21"/>
      <c r="BA2684" s="21"/>
    </row>
    <row r="2685" spans="1:53" s="31" customFormat="1" ht="20.100000000000001" customHeight="1" x14ac:dyDescent="0.2">
      <c r="A2685" s="12" t="s">
        <v>57</v>
      </c>
      <c r="B2685" s="18" t="s">
        <v>241</v>
      </c>
      <c r="C2685" s="12" t="s">
        <v>381</v>
      </c>
      <c r="D2685" s="12" t="s">
        <v>10389</v>
      </c>
      <c r="E2685" s="19" t="s">
        <v>5</v>
      </c>
      <c r="F2685" s="19" t="s">
        <v>10371</v>
      </c>
      <c r="G2685" s="19" t="s">
        <v>10390</v>
      </c>
      <c r="H2685" s="12" t="s">
        <v>10391</v>
      </c>
      <c r="I2685" s="20">
        <v>10000</v>
      </c>
      <c r="J2685" s="12" t="s">
        <v>2258</v>
      </c>
      <c r="K2685" s="12" t="s">
        <v>10392</v>
      </c>
      <c r="L2685" s="12" t="s">
        <v>2260</v>
      </c>
      <c r="M2685" s="12"/>
      <c r="N2685" s="12" t="s">
        <v>10393</v>
      </c>
      <c r="O2685" s="23">
        <v>0</v>
      </c>
      <c r="P2685" s="23">
        <v>10000</v>
      </c>
      <c r="Q2685" s="23">
        <v>0</v>
      </c>
      <c r="R2685" s="24">
        <v>0</v>
      </c>
      <c r="S2685" s="25">
        <v>360</v>
      </c>
      <c r="T2685" s="21"/>
      <c r="U2685" s="22" t="str">
        <f>IFERROR(VLOOKUP(B2685,[1]Planilha1!$A$1:$B$34,2,FALSE),"Liberado")</f>
        <v>Liberado</v>
      </c>
      <c r="V2685" s="21"/>
      <c r="W2685" s="21"/>
      <c r="X2685" s="21"/>
      <c r="Y2685" s="21"/>
      <c r="Z2685" s="21"/>
      <c r="AA2685" s="21"/>
      <c r="AB2685" s="21"/>
      <c r="AC2685" s="21"/>
      <c r="AD2685" s="21"/>
      <c r="AE2685" s="21"/>
      <c r="AF2685" s="21"/>
      <c r="AG2685" s="21"/>
      <c r="AH2685" s="21"/>
      <c r="AI2685" s="21"/>
      <c r="AJ2685" s="21"/>
      <c r="AK2685" s="21"/>
      <c r="AL2685" s="21"/>
      <c r="AM2685" s="21"/>
      <c r="AN2685" s="21"/>
      <c r="AO2685" s="21"/>
      <c r="AP2685" s="21"/>
      <c r="AQ2685" s="21"/>
      <c r="AR2685" s="21"/>
      <c r="AS2685" s="21"/>
      <c r="AT2685" s="21"/>
      <c r="AU2685" s="21"/>
      <c r="AV2685" s="21"/>
      <c r="AW2685" s="21"/>
      <c r="AX2685" s="21"/>
      <c r="AY2685" s="21"/>
      <c r="AZ2685" s="21"/>
      <c r="BA2685" s="21"/>
    </row>
    <row r="2686" spans="1:53" s="31" customFormat="1" ht="20.100000000000001" customHeight="1" x14ac:dyDescent="0.2">
      <c r="A2686" s="12" t="s">
        <v>57</v>
      </c>
      <c r="B2686" s="18" t="s">
        <v>241</v>
      </c>
      <c r="C2686" s="12" t="s">
        <v>381</v>
      </c>
      <c r="D2686" s="12" t="s">
        <v>1604</v>
      </c>
      <c r="E2686" s="19" t="s">
        <v>5</v>
      </c>
      <c r="F2686" s="19" t="s">
        <v>10371</v>
      </c>
      <c r="G2686" s="19" t="s">
        <v>10394</v>
      </c>
      <c r="H2686" s="12" t="s">
        <v>5852</v>
      </c>
      <c r="I2686" s="20">
        <v>0</v>
      </c>
      <c r="J2686" s="12" t="s">
        <v>2258</v>
      </c>
      <c r="K2686" s="12" t="s">
        <v>10395</v>
      </c>
      <c r="L2686" s="12" t="s">
        <v>2368</v>
      </c>
      <c r="M2686" s="12"/>
      <c r="N2686" s="12" t="s">
        <v>10396</v>
      </c>
      <c r="O2686" s="23">
        <v>0</v>
      </c>
      <c r="P2686" s="23">
        <v>0</v>
      </c>
      <c r="Q2686" s="23">
        <v>0</v>
      </c>
      <c r="R2686" s="24">
        <v>0</v>
      </c>
      <c r="S2686" s="25">
        <v>360</v>
      </c>
      <c r="T2686" s="21"/>
      <c r="U2686" s="22" t="str">
        <f>IFERROR(VLOOKUP(B2686,[1]Planilha1!$A$1:$B$34,2,FALSE),"Liberado")</f>
        <v>Liberado</v>
      </c>
      <c r="V2686" s="21"/>
      <c r="W2686" s="21"/>
      <c r="X2686" s="21"/>
      <c r="Y2686" s="21"/>
      <c r="Z2686" s="21"/>
      <c r="AA2686" s="21"/>
      <c r="AB2686" s="21"/>
      <c r="AC2686" s="21"/>
      <c r="AD2686" s="21"/>
      <c r="AE2686" s="21"/>
      <c r="AF2686" s="21"/>
      <c r="AG2686" s="21"/>
      <c r="AH2686" s="21"/>
      <c r="AI2686" s="21"/>
      <c r="AJ2686" s="21"/>
      <c r="AK2686" s="21"/>
      <c r="AL2686" s="21"/>
      <c r="AM2686" s="21"/>
      <c r="AN2686" s="21"/>
      <c r="AO2686" s="21"/>
      <c r="AP2686" s="21"/>
      <c r="AQ2686" s="21"/>
      <c r="AR2686" s="21"/>
      <c r="AS2686" s="21"/>
      <c r="AT2686" s="21"/>
      <c r="AU2686" s="21"/>
      <c r="AV2686" s="21"/>
      <c r="AW2686" s="21"/>
      <c r="AX2686" s="21"/>
      <c r="AY2686" s="21"/>
      <c r="AZ2686" s="21"/>
      <c r="BA2686" s="21"/>
    </row>
    <row r="2687" spans="1:53" s="31" customFormat="1" ht="20.100000000000001" customHeight="1" x14ac:dyDescent="0.2">
      <c r="A2687" s="12" t="s">
        <v>57</v>
      </c>
      <c r="B2687" s="18" t="s">
        <v>241</v>
      </c>
      <c r="C2687" s="12" t="s">
        <v>397</v>
      </c>
      <c r="D2687" s="12" t="s">
        <v>1571</v>
      </c>
      <c r="E2687" s="19" t="s">
        <v>5</v>
      </c>
      <c r="F2687" s="19" t="s">
        <v>2244</v>
      </c>
      <c r="G2687" s="19" t="s">
        <v>5754</v>
      </c>
      <c r="H2687" s="12" t="s">
        <v>5755</v>
      </c>
      <c r="I2687" s="20">
        <v>13560</v>
      </c>
      <c r="J2687" s="12" t="s">
        <v>2302</v>
      </c>
      <c r="K2687" s="12" t="s">
        <v>5756</v>
      </c>
      <c r="L2687" s="12" t="s">
        <v>2299</v>
      </c>
      <c r="M2687" s="12"/>
      <c r="N2687" s="12" t="s">
        <v>5757</v>
      </c>
      <c r="O2687" s="23">
        <v>0</v>
      </c>
      <c r="P2687" s="23">
        <v>0</v>
      </c>
      <c r="Q2687" s="23">
        <v>0</v>
      </c>
      <c r="R2687" s="24">
        <v>0</v>
      </c>
      <c r="S2687" s="25">
        <v>1920</v>
      </c>
      <c r="T2687" s="21"/>
      <c r="U2687" s="22" t="str">
        <f>IFERROR(VLOOKUP(B2687,[1]Planilha1!$A$1:$B$34,2,FALSE),"Liberado")</f>
        <v>Liberado</v>
      </c>
      <c r="V2687" s="21"/>
      <c r="W2687" s="21"/>
      <c r="X2687" s="21"/>
      <c r="Y2687" s="21"/>
      <c r="Z2687" s="21"/>
      <c r="AA2687" s="21"/>
      <c r="AB2687" s="21"/>
      <c r="AC2687" s="21"/>
      <c r="AD2687" s="21"/>
      <c r="AE2687" s="21"/>
      <c r="AF2687" s="21"/>
      <c r="AG2687" s="21"/>
      <c r="AH2687" s="21"/>
      <c r="AI2687" s="21"/>
      <c r="AJ2687" s="21"/>
      <c r="AK2687" s="21"/>
      <c r="AL2687" s="21"/>
      <c r="AM2687" s="21"/>
      <c r="AN2687" s="21"/>
      <c r="AO2687" s="21"/>
      <c r="AP2687" s="21"/>
      <c r="AQ2687" s="21"/>
      <c r="AR2687" s="21"/>
      <c r="AS2687" s="21"/>
      <c r="AT2687" s="21"/>
      <c r="AU2687" s="21"/>
      <c r="AV2687" s="21"/>
      <c r="AW2687" s="21"/>
      <c r="AX2687" s="21"/>
      <c r="AY2687" s="21"/>
      <c r="AZ2687" s="21"/>
      <c r="BA2687" s="21"/>
    </row>
    <row r="2688" spans="1:53" s="31" customFormat="1" ht="20.100000000000001" customHeight="1" x14ac:dyDescent="0.2">
      <c r="A2688" s="12" t="s">
        <v>57</v>
      </c>
      <c r="B2688" s="18" t="s">
        <v>241</v>
      </c>
      <c r="C2688" s="12" t="s">
        <v>397</v>
      </c>
      <c r="D2688" s="12" t="s">
        <v>1572</v>
      </c>
      <c r="E2688" s="19" t="s">
        <v>5</v>
      </c>
      <c r="F2688" s="19" t="s">
        <v>2255</v>
      </c>
      <c r="G2688" s="19" t="s">
        <v>5758</v>
      </c>
      <c r="H2688" s="12" t="s">
        <v>5755</v>
      </c>
      <c r="I2688" s="20">
        <v>2722821</v>
      </c>
      <c r="J2688" s="12" t="s">
        <v>2302</v>
      </c>
      <c r="K2688" s="12" t="s">
        <v>5759</v>
      </c>
      <c r="L2688" s="12" t="s">
        <v>7869</v>
      </c>
      <c r="M2688" s="12"/>
      <c r="N2688" s="12" t="s">
        <v>5760</v>
      </c>
      <c r="O2688" s="23">
        <v>0</v>
      </c>
      <c r="P2688" s="23">
        <v>5000</v>
      </c>
      <c r="Q2688" s="23">
        <v>0</v>
      </c>
      <c r="R2688" s="24">
        <v>0</v>
      </c>
      <c r="S2688" s="25">
        <v>1800</v>
      </c>
      <c r="T2688" s="21"/>
      <c r="U2688" s="22" t="str">
        <f>IFERROR(VLOOKUP(B2688,[1]Planilha1!$A$1:$B$34,2,FALSE),"Liberado")</f>
        <v>Liberado</v>
      </c>
      <c r="V2688" s="21"/>
      <c r="W2688" s="21"/>
      <c r="X2688" s="21"/>
      <c r="Y2688" s="21"/>
      <c r="Z2688" s="21"/>
      <c r="AA2688" s="21"/>
      <c r="AB2688" s="21"/>
      <c r="AC2688" s="21"/>
      <c r="AD2688" s="21"/>
      <c r="AE2688" s="21"/>
      <c r="AF2688" s="21"/>
      <c r="AG2688" s="21"/>
      <c r="AH2688" s="21"/>
      <c r="AI2688" s="21"/>
      <c r="AJ2688" s="21"/>
      <c r="AK2688" s="21"/>
      <c r="AL2688" s="21"/>
      <c r="AM2688" s="21"/>
      <c r="AN2688" s="21"/>
      <c r="AO2688" s="21"/>
      <c r="AP2688" s="21"/>
      <c r="AQ2688" s="21"/>
      <c r="AR2688" s="21"/>
      <c r="AS2688" s="21"/>
      <c r="AT2688" s="21"/>
      <c r="AU2688" s="21"/>
      <c r="AV2688" s="21"/>
      <c r="AW2688" s="21"/>
      <c r="AX2688" s="21"/>
      <c r="AY2688" s="21"/>
      <c r="AZ2688" s="21"/>
      <c r="BA2688" s="21"/>
    </row>
    <row r="2689" spans="1:53" s="31" customFormat="1" ht="20.100000000000001" customHeight="1" x14ac:dyDescent="0.2">
      <c r="A2689" s="12" t="s">
        <v>57</v>
      </c>
      <c r="B2689" s="18" t="s">
        <v>241</v>
      </c>
      <c r="C2689" s="12" t="s">
        <v>411</v>
      </c>
      <c r="D2689" s="12" t="s">
        <v>1573</v>
      </c>
      <c r="E2689" s="19" t="s">
        <v>5</v>
      </c>
      <c r="F2689" s="19" t="s">
        <v>2273</v>
      </c>
      <c r="G2689" s="19" t="s">
        <v>5761</v>
      </c>
      <c r="H2689" s="12" t="s">
        <v>5762</v>
      </c>
      <c r="I2689" s="20">
        <v>27120</v>
      </c>
      <c r="J2689" s="12" t="s">
        <v>2302</v>
      </c>
      <c r="K2689" s="12" t="s">
        <v>5763</v>
      </c>
      <c r="L2689" s="12" t="s">
        <v>2299</v>
      </c>
      <c r="M2689" s="12"/>
      <c r="N2689" s="12" t="s">
        <v>5764</v>
      </c>
      <c r="O2689" s="23">
        <v>0</v>
      </c>
      <c r="P2689" s="23">
        <v>0</v>
      </c>
      <c r="Q2689" s="23">
        <v>0</v>
      </c>
      <c r="R2689" s="24">
        <v>0</v>
      </c>
      <c r="S2689" s="25">
        <v>1760</v>
      </c>
      <c r="T2689" s="21"/>
      <c r="U2689" s="22" t="str">
        <f>IFERROR(VLOOKUP(B2689,[1]Planilha1!$A$1:$B$34,2,FALSE),"Liberado")</f>
        <v>Liberado</v>
      </c>
      <c r="V2689" s="21"/>
      <c r="W2689" s="21"/>
      <c r="X2689" s="21"/>
      <c r="Y2689" s="21"/>
      <c r="Z2689" s="21"/>
      <c r="AA2689" s="21"/>
      <c r="AB2689" s="21"/>
      <c r="AC2689" s="21"/>
      <c r="AD2689" s="21"/>
      <c r="AE2689" s="21"/>
      <c r="AF2689" s="21"/>
      <c r="AG2689" s="21"/>
      <c r="AH2689" s="21"/>
      <c r="AI2689" s="21"/>
      <c r="AJ2689" s="21"/>
      <c r="AK2689" s="21"/>
      <c r="AL2689" s="21"/>
      <c r="AM2689" s="21"/>
      <c r="AN2689" s="21"/>
      <c r="AO2689" s="21"/>
      <c r="AP2689" s="21"/>
      <c r="AQ2689" s="21"/>
      <c r="AR2689" s="21"/>
      <c r="AS2689" s="21"/>
      <c r="AT2689" s="21"/>
      <c r="AU2689" s="21"/>
      <c r="AV2689" s="21"/>
      <c r="AW2689" s="21"/>
      <c r="AX2689" s="21"/>
      <c r="AY2689" s="21"/>
      <c r="AZ2689" s="21"/>
      <c r="BA2689" s="21"/>
    </row>
    <row r="2690" spans="1:53" s="31" customFormat="1" ht="20.100000000000001" customHeight="1" x14ac:dyDescent="0.2">
      <c r="A2690" s="12" t="s">
        <v>57</v>
      </c>
      <c r="B2690" s="18" t="s">
        <v>241</v>
      </c>
      <c r="C2690" s="12" t="s">
        <v>411</v>
      </c>
      <c r="D2690" s="12" t="s">
        <v>1574</v>
      </c>
      <c r="E2690" s="19" t="s">
        <v>5</v>
      </c>
      <c r="F2690" s="19" t="s">
        <v>2244</v>
      </c>
      <c r="G2690" s="19" t="s">
        <v>5765</v>
      </c>
      <c r="H2690" s="12" t="s">
        <v>5766</v>
      </c>
      <c r="I2690" s="20">
        <v>78800</v>
      </c>
      <c r="J2690" s="12" t="s">
        <v>2302</v>
      </c>
      <c r="K2690" s="12" t="s">
        <v>2303</v>
      </c>
      <c r="L2690" s="12" t="s">
        <v>2299</v>
      </c>
      <c r="M2690" s="12"/>
      <c r="N2690" s="12" t="s">
        <v>5767</v>
      </c>
      <c r="O2690" s="23">
        <v>0</v>
      </c>
      <c r="P2690" s="23">
        <v>0</v>
      </c>
      <c r="Q2690" s="23">
        <v>0</v>
      </c>
      <c r="R2690" s="24">
        <v>0</v>
      </c>
      <c r="S2690" s="25">
        <v>1040</v>
      </c>
      <c r="T2690" s="21"/>
      <c r="U2690" s="22" t="str">
        <f>IFERROR(VLOOKUP(B2690,[1]Planilha1!$A$1:$B$34,2,FALSE),"Liberado")</f>
        <v>Liberado</v>
      </c>
      <c r="V2690" s="21"/>
      <c r="W2690" s="21"/>
      <c r="X2690" s="21"/>
      <c r="Y2690" s="21"/>
      <c r="Z2690" s="21"/>
      <c r="AA2690" s="21"/>
      <c r="AB2690" s="21"/>
      <c r="AC2690" s="21"/>
      <c r="AD2690" s="21"/>
      <c r="AE2690" s="21"/>
      <c r="AF2690" s="21"/>
      <c r="AG2690" s="21"/>
      <c r="AH2690" s="21"/>
      <c r="AI2690" s="21"/>
      <c r="AJ2690" s="21"/>
      <c r="AK2690" s="21"/>
      <c r="AL2690" s="21"/>
      <c r="AM2690" s="21"/>
      <c r="AN2690" s="21"/>
      <c r="AO2690" s="21"/>
      <c r="AP2690" s="21"/>
      <c r="AQ2690" s="21"/>
      <c r="AR2690" s="21"/>
      <c r="AS2690" s="21"/>
      <c r="AT2690" s="21"/>
      <c r="AU2690" s="21"/>
      <c r="AV2690" s="21"/>
      <c r="AW2690" s="21"/>
      <c r="AX2690" s="21"/>
      <c r="AY2690" s="21"/>
      <c r="AZ2690" s="21"/>
      <c r="BA2690" s="21"/>
    </row>
    <row r="2691" spans="1:53" s="31" customFormat="1" ht="20.100000000000001" customHeight="1" x14ac:dyDescent="0.2">
      <c r="A2691" s="12" t="s">
        <v>57</v>
      </c>
      <c r="B2691" s="18" t="s">
        <v>241</v>
      </c>
      <c r="C2691" s="12" t="s">
        <v>411</v>
      </c>
      <c r="D2691" s="12" t="s">
        <v>1575</v>
      </c>
      <c r="E2691" s="19" t="s">
        <v>5</v>
      </c>
      <c r="F2691" s="19" t="s">
        <v>2273</v>
      </c>
      <c r="G2691" s="19" t="s">
        <v>5772</v>
      </c>
      <c r="H2691" s="12" t="s">
        <v>5768</v>
      </c>
      <c r="I2691" s="20">
        <v>37480</v>
      </c>
      <c r="J2691" s="12" t="s">
        <v>2302</v>
      </c>
      <c r="K2691" s="12" t="s">
        <v>5773</v>
      </c>
      <c r="L2691" s="12" t="s">
        <v>7875</v>
      </c>
      <c r="M2691" s="12"/>
      <c r="N2691" s="12" t="s">
        <v>5774</v>
      </c>
      <c r="O2691" s="23">
        <v>0</v>
      </c>
      <c r="P2691" s="23">
        <v>0</v>
      </c>
      <c r="Q2691" s="23">
        <v>0</v>
      </c>
      <c r="R2691" s="24">
        <v>0</v>
      </c>
      <c r="S2691" s="25">
        <v>192</v>
      </c>
      <c r="T2691" s="21"/>
      <c r="U2691" s="22" t="str">
        <f>IFERROR(VLOOKUP(B2691,[1]Planilha1!$A$1:$B$34,2,FALSE),"Liberado")</f>
        <v>Liberado</v>
      </c>
      <c r="V2691" s="21"/>
      <c r="W2691" s="21"/>
      <c r="X2691" s="21"/>
      <c r="Y2691" s="21"/>
      <c r="Z2691" s="21"/>
      <c r="AA2691" s="21"/>
      <c r="AB2691" s="21"/>
      <c r="AC2691" s="21"/>
      <c r="AD2691" s="21"/>
      <c r="AE2691" s="21"/>
      <c r="AF2691" s="21"/>
      <c r="AG2691" s="21"/>
      <c r="AH2691" s="21"/>
      <c r="AI2691" s="21"/>
      <c r="AJ2691" s="21"/>
      <c r="AK2691" s="21"/>
      <c r="AL2691" s="21"/>
      <c r="AM2691" s="21"/>
      <c r="AN2691" s="21"/>
      <c r="AO2691" s="21"/>
      <c r="AP2691" s="21"/>
      <c r="AQ2691" s="21"/>
      <c r="AR2691" s="21"/>
      <c r="AS2691" s="21"/>
      <c r="AT2691" s="21"/>
      <c r="AU2691" s="21"/>
      <c r="AV2691" s="21"/>
      <c r="AW2691" s="21"/>
      <c r="AX2691" s="21"/>
      <c r="AY2691" s="21"/>
      <c r="AZ2691" s="21"/>
      <c r="BA2691" s="21"/>
    </row>
    <row r="2692" spans="1:53" s="31" customFormat="1" ht="20.100000000000001" customHeight="1" x14ac:dyDescent="0.2">
      <c r="A2692" s="12" t="s">
        <v>57</v>
      </c>
      <c r="B2692" s="18" t="s">
        <v>241</v>
      </c>
      <c r="C2692" s="12" t="s">
        <v>427</v>
      </c>
      <c r="D2692" s="12" t="s">
        <v>10397</v>
      </c>
      <c r="E2692" s="19" t="s">
        <v>5</v>
      </c>
      <c r="F2692" s="19" t="s">
        <v>8</v>
      </c>
      <c r="G2692" s="19" t="s">
        <v>10398</v>
      </c>
      <c r="H2692" s="12" t="s">
        <v>5776</v>
      </c>
      <c r="I2692" s="20">
        <v>402983.2</v>
      </c>
      <c r="J2692" s="12" t="s">
        <v>2258</v>
      </c>
      <c r="K2692" s="12" t="s">
        <v>10399</v>
      </c>
      <c r="L2692" s="12" t="s">
        <v>2368</v>
      </c>
      <c r="M2692" s="12"/>
      <c r="N2692" s="12" t="s">
        <v>10400</v>
      </c>
      <c r="O2692" s="23">
        <v>0</v>
      </c>
      <c r="P2692" s="23">
        <v>402983.2</v>
      </c>
      <c r="Q2692" s="23">
        <v>0</v>
      </c>
      <c r="R2692" s="24">
        <v>0</v>
      </c>
      <c r="S2692" s="25">
        <v>1260</v>
      </c>
      <c r="T2692" s="21"/>
      <c r="U2692" s="22" t="str">
        <f>IFERROR(VLOOKUP(B2692,[1]Planilha1!$A$1:$B$34,2,FALSE),"Liberado")</f>
        <v>Liberado</v>
      </c>
      <c r="V2692" s="21"/>
      <c r="W2692" s="21"/>
      <c r="X2692" s="21"/>
      <c r="Y2692" s="21"/>
      <c r="Z2692" s="21"/>
      <c r="AA2692" s="21"/>
      <c r="AB2692" s="21"/>
      <c r="AC2692" s="21"/>
      <c r="AD2692" s="21"/>
      <c r="AE2692" s="21"/>
      <c r="AF2692" s="21"/>
      <c r="AG2692" s="21"/>
      <c r="AH2692" s="21"/>
      <c r="AI2692" s="21"/>
      <c r="AJ2692" s="21"/>
      <c r="AK2692" s="21"/>
      <c r="AL2692" s="21"/>
      <c r="AM2692" s="21"/>
      <c r="AN2692" s="21"/>
      <c r="AO2692" s="21"/>
      <c r="AP2692" s="21"/>
      <c r="AQ2692" s="21"/>
      <c r="AR2692" s="21"/>
      <c r="AS2692" s="21"/>
      <c r="AT2692" s="21"/>
      <c r="AU2692" s="21"/>
      <c r="AV2692" s="21"/>
      <c r="AW2692" s="21"/>
      <c r="AX2692" s="21"/>
      <c r="AY2692" s="21"/>
      <c r="AZ2692" s="21"/>
      <c r="BA2692" s="21"/>
    </row>
    <row r="2693" spans="1:53" s="31" customFormat="1" ht="20.100000000000001" customHeight="1" x14ac:dyDescent="0.2">
      <c r="A2693" s="12" t="s">
        <v>57</v>
      </c>
      <c r="B2693" s="18" t="s">
        <v>241</v>
      </c>
      <c r="C2693" s="12" t="s">
        <v>427</v>
      </c>
      <c r="D2693" s="12" t="s">
        <v>1577</v>
      </c>
      <c r="E2693" s="19" t="s">
        <v>5</v>
      </c>
      <c r="F2693" s="19" t="s">
        <v>2519</v>
      </c>
      <c r="G2693" s="19" t="s">
        <v>5775</v>
      </c>
      <c r="H2693" s="12" t="s">
        <v>5776</v>
      </c>
      <c r="I2693" s="20">
        <v>10000</v>
      </c>
      <c r="J2693" s="12" t="s">
        <v>2258</v>
      </c>
      <c r="K2693" s="12" t="s">
        <v>5777</v>
      </c>
      <c r="L2693" s="12" t="s">
        <v>2368</v>
      </c>
      <c r="M2693" s="12"/>
      <c r="N2693" s="12" t="s">
        <v>5778</v>
      </c>
      <c r="O2693" s="23">
        <v>12000</v>
      </c>
      <c r="P2693" s="23">
        <v>0</v>
      </c>
      <c r="Q2693" s="23">
        <v>0</v>
      </c>
      <c r="R2693" s="24">
        <v>0</v>
      </c>
      <c r="S2693" s="25">
        <v>1680</v>
      </c>
      <c r="T2693" s="21"/>
      <c r="U2693" s="22" t="str">
        <f>IFERROR(VLOOKUP(B2693,[1]Planilha1!$A$1:$B$34,2,FALSE),"Liberado")</f>
        <v>Liberado</v>
      </c>
      <c r="V2693" s="21"/>
      <c r="W2693" s="21"/>
      <c r="X2693" s="21"/>
      <c r="Y2693" s="21"/>
      <c r="Z2693" s="21"/>
      <c r="AA2693" s="21"/>
      <c r="AB2693" s="21"/>
      <c r="AC2693" s="21"/>
      <c r="AD2693" s="21"/>
      <c r="AE2693" s="21"/>
      <c r="AF2693" s="21"/>
      <c r="AG2693" s="21"/>
      <c r="AH2693" s="21"/>
      <c r="AI2693" s="21"/>
      <c r="AJ2693" s="21"/>
      <c r="AK2693" s="21"/>
      <c r="AL2693" s="21"/>
      <c r="AM2693" s="21"/>
      <c r="AN2693" s="21"/>
      <c r="AO2693" s="21"/>
      <c r="AP2693" s="21"/>
      <c r="AQ2693" s="21"/>
      <c r="AR2693" s="21"/>
      <c r="AS2693" s="21"/>
      <c r="AT2693" s="21"/>
      <c r="AU2693" s="21"/>
      <c r="AV2693" s="21"/>
      <c r="AW2693" s="21"/>
      <c r="AX2693" s="21"/>
      <c r="AY2693" s="21"/>
      <c r="AZ2693" s="21"/>
      <c r="BA2693" s="21"/>
    </row>
    <row r="2694" spans="1:53" s="31" customFormat="1" ht="20.100000000000001" customHeight="1" x14ac:dyDescent="0.2">
      <c r="A2694" s="12" t="s">
        <v>57</v>
      </c>
      <c r="B2694" s="18" t="s">
        <v>241</v>
      </c>
      <c r="C2694" s="12" t="s">
        <v>427</v>
      </c>
      <c r="D2694" s="12" t="s">
        <v>1578</v>
      </c>
      <c r="E2694" s="19" t="s">
        <v>5</v>
      </c>
      <c r="F2694" s="19" t="s">
        <v>2244</v>
      </c>
      <c r="G2694" s="19" t="s">
        <v>5779</v>
      </c>
      <c r="H2694" s="12" t="s">
        <v>5780</v>
      </c>
      <c r="I2694" s="20">
        <v>28960</v>
      </c>
      <c r="J2694" s="12" t="s">
        <v>2302</v>
      </c>
      <c r="K2694" s="12" t="s">
        <v>2303</v>
      </c>
      <c r="L2694" s="12" t="s">
        <v>2307</v>
      </c>
      <c r="M2694" s="12"/>
      <c r="N2694" s="12" t="s">
        <v>5781</v>
      </c>
      <c r="O2694" s="23">
        <v>0</v>
      </c>
      <c r="P2694" s="23">
        <v>5000</v>
      </c>
      <c r="Q2694" s="23">
        <v>0</v>
      </c>
      <c r="R2694" s="24">
        <v>0</v>
      </c>
      <c r="S2694" s="25">
        <v>960</v>
      </c>
      <c r="T2694" s="21"/>
      <c r="U2694" s="22" t="str">
        <f>IFERROR(VLOOKUP(B2694,[1]Planilha1!$A$1:$B$34,2,FALSE),"Liberado")</f>
        <v>Liberado</v>
      </c>
      <c r="V2694" s="21"/>
      <c r="W2694" s="21"/>
      <c r="X2694" s="21"/>
      <c r="Y2694" s="21"/>
      <c r="Z2694" s="21"/>
      <c r="AA2694" s="21"/>
      <c r="AB2694" s="21"/>
      <c r="AC2694" s="21"/>
      <c r="AD2694" s="21"/>
      <c r="AE2694" s="21"/>
      <c r="AF2694" s="21"/>
      <c r="AG2694" s="21"/>
      <c r="AH2694" s="21"/>
      <c r="AI2694" s="21"/>
      <c r="AJ2694" s="21"/>
      <c r="AK2694" s="21"/>
      <c r="AL2694" s="21"/>
      <c r="AM2694" s="21"/>
      <c r="AN2694" s="21"/>
      <c r="AO2694" s="21"/>
      <c r="AP2694" s="21"/>
      <c r="AQ2694" s="21"/>
      <c r="AR2694" s="21"/>
      <c r="AS2694" s="21"/>
      <c r="AT2694" s="21"/>
      <c r="AU2694" s="21"/>
      <c r="AV2694" s="21"/>
      <c r="AW2694" s="21"/>
      <c r="AX2694" s="21"/>
      <c r="AY2694" s="21"/>
      <c r="AZ2694" s="21"/>
      <c r="BA2694" s="21"/>
    </row>
    <row r="2695" spans="1:53" s="31" customFormat="1" ht="20.100000000000001" customHeight="1" x14ac:dyDescent="0.2">
      <c r="A2695" s="12" t="s">
        <v>57</v>
      </c>
      <c r="B2695" s="18" t="s">
        <v>241</v>
      </c>
      <c r="C2695" s="12" t="s">
        <v>427</v>
      </c>
      <c r="D2695" s="12" t="s">
        <v>1579</v>
      </c>
      <c r="E2695" s="19" t="s">
        <v>5</v>
      </c>
      <c r="F2695" s="19" t="s">
        <v>2244</v>
      </c>
      <c r="G2695" s="19" t="s">
        <v>5782</v>
      </c>
      <c r="H2695" s="12" t="s">
        <v>5783</v>
      </c>
      <c r="I2695" s="20">
        <v>10000</v>
      </c>
      <c r="J2695" s="12" t="s">
        <v>2302</v>
      </c>
      <c r="K2695" s="12" t="s">
        <v>5784</v>
      </c>
      <c r="L2695" s="12" t="s">
        <v>2505</v>
      </c>
      <c r="M2695" s="12"/>
      <c r="N2695" s="12" t="s">
        <v>5785</v>
      </c>
      <c r="O2695" s="23">
        <v>0</v>
      </c>
      <c r="P2695" s="23">
        <v>0</v>
      </c>
      <c r="Q2695" s="23">
        <v>0</v>
      </c>
      <c r="R2695" s="24">
        <v>0</v>
      </c>
      <c r="S2695" s="25">
        <v>1280</v>
      </c>
      <c r="T2695" s="21"/>
      <c r="U2695" s="22" t="str">
        <f>IFERROR(VLOOKUP(B2695,[1]Planilha1!$A$1:$B$34,2,FALSE),"Liberado")</f>
        <v>Liberado</v>
      </c>
      <c r="V2695" s="21"/>
      <c r="W2695" s="21"/>
      <c r="X2695" s="21"/>
      <c r="Y2695" s="21"/>
      <c r="Z2695" s="21"/>
      <c r="AA2695" s="21"/>
      <c r="AB2695" s="21"/>
      <c r="AC2695" s="21"/>
      <c r="AD2695" s="21"/>
      <c r="AE2695" s="21"/>
      <c r="AF2695" s="21"/>
      <c r="AG2695" s="21"/>
      <c r="AH2695" s="21"/>
      <c r="AI2695" s="21"/>
      <c r="AJ2695" s="21"/>
      <c r="AK2695" s="21"/>
      <c r="AL2695" s="21"/>
      <c r="AM2695" s="21"/>
      <c r="AN2695" s="21"/>
      <c r="AO2695" s="21"/>
      <c r="AP2695" s="21"/>
      <c r="AQ2695" s="21"/>
      <c r="AR2695" s="21"/>
      <c r="AS2695" s="21"/>
      <c r="AT2695" s="21"/>
      <c r="AU2695" s="21"/>
      <c r="AV2695" s="21"/>
      <c r="AW2695" s="21"/>
      <c r="AX2695" s="21"/>
      <c r="AY2695" s="21"/>
      <c r="AZ2695" s="21"/>
      <c r="BA2695" s="21"/>
    </row>
    <row r="2696" spans="1:53" s="31" customFormat="1" ht="20.100000000000001" customHeight="1" x14ac:dyDescent="0.2">
      <c r="A2696" s="12" t="s">
        <v>57</v>
      </c>
      <c r="B2696" s="18" t="s">
        <v>241</v>
      </c>
      <c r="C2696" s="12" t="s">
        <v>427</v>
      </c>
      <c r="D2696" s="12" t="s">
        <v>1580</v>
      </c>
      <c r="E2696" s="19" t="s">
        <v>5</v>
      </c>
      <c r="F2696" s="19" t="s">
        <v>10</v>
      </c>
      <c r="G2696" s="19" t="s">
        <v>5786</v>
      </c>
      <c r="H2696" s="12" t="s">
        <v>5780</v>
      </c>
      <c r="I2696" s="20">
        <v>30943.48</v>
      </c>
      <c r="J2696" s="12" t="s">
        <v>2302</v>
      </c>
      <c r="K2696" s="12" t="s">
        <v>2303</v>
      </c>
      <c r="L2696" s="12" t="s">
        <v>2299</v>
      </c>
      <c r="M2696" s="12"/>
      <c r="N2696" s="12" t="s">
        <v>5787</v>
      </c>
      <c r="O2696" s="23">
        <v>0</v>
      </c>
      <c r="P2696" s="23">
        <v>0</v>
      </c>
      <c r="Q2696" s="23">
        <v>0</v>
      </c>
      <c r="R2696" s="24">
        <v>0</v>
      </c>
      <c r="S2696" s="25">
        <v>960</v>
      </c>
      <c r="T2696" s="21"/>
      <c r="U2696" s="22" t="str">
        <f>IFERROR(VLOOKUP(B2696,[1]Planilha1!$A$1:$B$34,2,FALSE),"Liberado")</f>
        <v>Liberado</v>
      </c>
      <c r="V2696" s="21"/>
      <c r="W2696" s="21"/>
      <c r="X2696" s="21"/>
      <c r="Y2696" s="21"/>
      <c r="Z2696" s="21"/>
      <c r="AA2696" s="21"/>
      <c r="AB2696" s="21"/>
      <c r="AC2696" s="21"/>
      <c r="AD2696" s="21"/>
      <c r="AE2696" s="21"/>
      <c r="AF2696" s="21"/>
      <c r="AG2696" s="21"/>
      <c r="AH2696" s="21"/>
      <c r="AI2696" s="21"/>
      <c r="AJ2696" s="21"/>
      <c r="AK2696" s="21"/>
      <c r="AL2696" s="21"/>
      <c r="AM2696" s="21"/>
      <c r="AN2696" s="21"/>
      <c r="AO2696" s="21"/>
      <c r="AP2696" s="21"/>
      <c r="AQ2696" s="21"/>
      <c r="AR2696" s="21"/>
      <c r="AS2696" s="21"/>
      <c r="AT2696" s="21"/>
      <c r="AU2696" s="21"/>
      <c r="AV2696" s="21"/>
      <c r="AW2696" s="21"/>
      <c r="AX2696" s="21"/>
      <c r="AY2696" s="21"/>
      <c r="AZ2696" s="21"/>
      <c r="BA2696" s="21"/>
    </row>
    <row r="2697" spans="1:53" s="31" customFormat="1" ht="20.100000000000001" customHeight="1" x14ac:dyDescent="0.2">
      <c r="A2697" s="12" t="s">
        <v>57</v>
      </c>
      <c r="B2697" s="18" t="s">
        <v>241</v>
      </c>
      <c r="C2697" s="12" t="s">
        <v>427</v>
      </c>
      <c r="D2697" s="12" t="s">
        <v>1581</v>
      </c>
      <c r="E2697" s="19" t="s">
        <v>5</v>
      </c>
      <c r="F2697" s="19" t="s">
        <v>10</v>
      </c>
      <c r="G2697" s="19" t="s">
        <v>5788</v>
      </c>
      <c r="H2697" s="12" t="s">
        <v>5789</v>
      </c>
      <c r="I2697" s="20">
        <v>10804.68</v>
      </c>
      <c r="J2697" s="12" t="s">
        <v>2302</v>
      </c>
      <c r="K2697" s="12" t="s">
        <v>2303</v>
      </c>
      <c r="L2697" s="12" t="s">
        <v>2299</v>
      </c>
      <c r="M2697" s="12"/>
      <c r="N2697" s="12" t="s">
        <v>5790</v>
      </c>
      <c r="O2697" s="23">
        <v>0</v>
      </c>
      <c r="P2697" s="23">
        <v>0</v>
      </c>
      <c r="Q2697" s="23">
        <v>0</v>
      </c>
      <c r="R2697" s="24">
        <v>0</v>
      </c>
      <c r="S2697" s="25">
        <v>1160</v>
      </c>
      <c r="T2697" s="21"/>
      <c r="U2697" s="22" t="str">
        <f>IFERROR(VLOOKUP(B2697,[1]Planilha1!$A$1:$B$34,2,FALSE),"Liberado")</f>
        <v>Liberado</v>
      </c>
      <c r="V2697" s="21"/>
      <c r="W2697" s="21"/>
      <c r="X2697" s="21"/>
      <c r="Y2697" s="21"/>
      <c r="Z2697" s="21"/>
      <c r="AA2697" s="21"/>
      <c r="AB2697" s="21"/>
      <c r="AC2697" s="21"/>
      <c r="AD2697" s="21"/>
      <c r="AE2697" s="21"/>
      <c r="AF2697" s="21"/>
      <c r="AG2697" s="21"/>
      <c r="AH2697" s="21"/>
      <c r="AI2697" s="21"/>
      <c r="AJ2697" s="21"/>
      <c r="AK2697" s="21"/>
      <c r="AL2697" s="21"/>
      <c r="AM2697" s="21"/>
      <c r="AN2697" s="21"/>
      <c r="AO2697" s="21"/>
      <c r="AP2697" s="21"/>
      <c r="AQ2697" s="21"/>
      <c r="AR2697" s="21"/>
      <c r="AS2697" s="21"/>
      <c r="AT2697" s="21"/>
      <c r="AU2697" s="21"/>
      <c r="AV2697" s="21"/>
      <c r="AW2697" s="21"/>
      <c r="AX2697" s="21"/>
      <c r="AY2697" s="21"/>
      <c r="AZ2697" s="21"/>
      <c r="BA2697" s="21"/>
    </row>
    <row r="2698" spans="1:53" s="31" customFormat="1" ht="20.100000000000001" customHeight="1" x14ac:dyDescent="0.2">
      <c r="A2698" s="12" t="s">
        <v>57</v>
      </c>
      <c r="B2698" s="18" t="s">
        <v>241</v>
      </c>
      <c r="C2698" s="12" t="s">
        <v>427</v>
      </c>
      <c r="D2698" s="12" t="s">
        <v>1582</v>
      </c>
      <c r="E2698" s="19" t="s">
        <v>5</v>
      </c>
      <c r="F2698" s="19" t="s">
        <v>14</v>
      </c>
      <c r="G2698" s="19" t="s">
        <v>5791</v>
      </c>
      <c r="H2698" s="12" t="s">
        <v>5789</v>
      </c>
      <c r="I2698" s="20">
        <v>71773.279999999999</v>
      </c>
      <c r="J2698" s="12" t="s">
        <v>2258</v>
      </c>
      <c r="K2698" s="12" t="s">
        <v>5792</v>
      </c>
      <c r="L2698" s="12" t="s">
        <v>2368</v>
      </c>
      <c r="M2698" s="12"/>
      <c r="N2698" s="12" t="s">
        <v>2451</v>
      </c>
      <c r="O2698" s="23">
        <v>0</v>
      </c>
      <c r="P2698" s="23">
        <v>10000</v>
      </c>
      <c r="Q2698" s="23">
        <v>0</v>
      </c>
      <c r="R2698" s="24">
        <v>0</v>
      </c>
      <c r="S2698" s="25">
        <v>1000</v>
      </c>
      <c r="T2698" s="21"/>
      <c r="U2698" s="22" t="str">
        <f>IFERROR(VLOOKUP(B2698,[1]Planilha1!$A$1:$B$34,2,FALSE),"Liberado")</f>
        <v>Liberado</v>
      </c>
      <c r="V2698" s="21"/>
      <c r="W2698" s="21"/>
      <c r="X2698" s="21"/>
      <c r="Y2698" s="21"/>
      <c r="Z2698" s="21"/>
      <c r="AA2698" s="21"/>
      <c r="AB2698" s="21"/>
      <c r="AC2698" s="21"/>
      <c r="AD2698" s="21"/>
      <c r="AE2698" s="21"/>
      <c r="AF2698" s="21"/>
      <c r="AG2698" s="21"/>
      <c r="AH2698" s="21"/>
      <c r="AI2698" s="21"/>
      <c r="AJ2698" s="21"/>
      <c r="AK2698" s="21"/>
      <c r="AL2698" s="21"/>
      <c r="AM2698" s="21"/>
      <c r="AN2698" s="21"/>
      <c r="AO2698" s="21"/>
      <c r="AP2698" s="21"/>
      <c r="AQ2698" s="21"/>
      <c r="AR2698" s="21"/>
      <c r="AS2698" s="21"/>
      <c r="AT2698" s="21"/>
      <c r="AU2698" s="21"/>
      <c r="AV2698" s="21"/>
      <c r="AW2698" s="21"/>
      <c r="AX2698" s="21"/>
      <c r="AY2698" s="21"/>
      <c r="AZ2698" s="21"/>
      <c r="BA2698" s="21"/>
    </row>
    <row r="2699" spans="1:53" s="31" customFormat="1" ht="20.100000000000001" customHeight="1" x14ac:dyDescent="0.2">
      <c r="A2699" s="12" t="s">
        <v>57</v>
      </c>
      <c r="B2699" s="18" t="s">
        <v>241</v>
      </c>
      <c r="C2699" s="12" t="s">
        <v>427</v>
      </c>
      <c r="D2699" s="12" t="s">
        <v>10401</v>
      </c>
      <c r="E2699" s="19" t="s">
        <v>5</v>
      </c>
      <c r="F2699" s="19" t="s">
        <v>8215</v>
      </c>
      <c r="G2699" s="19" t="s">
        <v>10402</v>
      </c>
      <c r="H2699" s="12" t="s">
        <v>5783</v>
      </c>
      <c r="I2699" s="20">
        <v>10000</v>
      </c>
      <c r="J2699" s="12" t="s">
        <v>2258</v>
      </c>
      <c r="K2699" s="12" t="s">
        <v>10403</v>
      </c>
      <c r="L2699" s="12" t="s">
        <v>2368</v>
      </c>
      <c r="M2699" s="12"/>
      <c r="N2699" s="12" t="s">
        <v>10404</v>
      </c>
      <c r="O2699" s="23">
        <v>1000</v>
      </c>
      <c r="P2699" s="23">
        <v>0</v>
      </c>
      <c r="Q2699" s="23">
        <v>0</v>
      </c>
      <c r="R2699" s="24">
        <v>0</v>
      </c>
      <c r="S2699" s="25">
        <v>992</v>
      </c>
      <c r="T2699" s="21"/>
      <c r="U2699" s="22" t="str">
        <f>IFERROR(VLOOKUP(B2699,[1]Planilha1!$A$1:$B$34,2,FALSE),"Liberado")</f>
        <v>Liberado</v>
      </c>
      <c r="V2699" s="21"/>
      <c r="W2699" s="21"/>
      <c r="X2699" s="21"/>
      <c r="Y2699" s="21"/>
      <c r="Z2699" s="21"/>
      <c r="AA2699" s="21"/>
      <c r="AB2699" s="21"/>
      <c r="AC2699" s="21"/>
      <c r="AD2699" s="21"/>
      <c r="AE2699" s="21"/>
      <c r="AF2699" s="21"/>
      <c r="AG2699" s="21"/>
      <c r="AH2699" s="21"/>
      <c r="AI2699" s="21"/>
      <c r="AJ2699" s="21"/>
      <c r="AK2699" s="21"/>
      <c r="AL2699" s="21"/>
      <c r="AM2699" s="21"/>
      <c r="AN2699" s="21"/>
      <c r="AO2699" s="21"/>
      <c r="AP2699" s="21"/>
      <c r="AQ2699" s="21"/>
      <c r="AR2699" s="21"/>
      <c r="AS2699" s="21"/>
      <c r="AT2699" s="21"/>
      <c r="AU2699" s="21"/>
      <c r="AV2699" s="21"/>
      <c r="AW2699" s="21"/>
      <c r="AX2699" s="21"/>
      <c r="AY2699" s="21"/>
      <c r="AZ2699" s="21"/>
      <c r="BA2699" s="21"/>
    </row>
    <row r="2700" spans="1:53" s="31" customFormat="1" ht="20.100000000000001" customHeight="1" x14ac:dyDescent="0.2">
      <c r="A2700" s="12" t="s">
        <v>57</v>
      </c>
      <c r="B2700" s="18" t="s">
        <v>241</v>
      </c>
      <c r="C2700" s="12" t="s">
        <v>427</v>
      </c>
      <c r="D2700" s="12" t="s">
        <v>1584</v>
      </c>
      <c r="E2700" s="19" t="s">
        <v>5</v>
      </c>
      <c r="F2700" s="19" t="s">
        <v>8215</v>
      </c>
      <c r="G2700" s="19" t="s">
        <v>10405</v>
      </c>
      <c r="H2700" s="12" t="s">
        <v>5776</v>
      </c>
      <c r="I2700" s="20">
        <v>500</v>
      </c>
      <c r="J2700" s="12" t="s">
        <v>2258</v>
      </c>
      <c r="K2700" s="12" t="s">
        <v>10406</v>
      </c>
      <c r="L2700" s="12" t="s">
        <v>2368</v>
      </c>
      <c r="M2700" s="12"/>
      <c r="N2700" s="12" t="s">
        <v>10407</v>
      </c>
      <c r="O2700" s="23">
        <v>3000</v>
      </c>
      <c r="P2700" s="23">
        <v>0</v>
      </c>
      <c r="Q2700" s="23">
        <v>0</v>
      </c>
      <c r="R2700" s="24">
        <v>0</v>
      </c>
      <c r="S2700" s="25">
        <v>836</v>
      </c>
      <c r="T2700" s="21"/>
      <c r="U2700" s="22" t="str">
        <f>IFERROR(VLOOKUP(B2700,[1]Planilha1!$A$1:$B$34,2,FALSE),"Liberado")</f>
        <v>Liberado</v>
      </c>
      <c r="V2700" s="21"/>
      <c r="W2700" s="21"/>
      <c r="X2700" s="21"/>
      <c r="Y2700" s="21"/>
      <c r="Z2700" s="21"/>
      <c r="AA2700" s="21"/>
      <c r="AB2700" s="21"/>
      <c r="AC2700" s="21"/>
      <c r="AD2700" s="21"/>
      <c r="AE2700" s="21"/>
      <c r="AF2700" s="21"/>
      <c r="AG2700" s="21"/>
      <c r="AH2700" s="21"/>
      <c r="AI2700" s="21"/>
      <c r="AJ2700" s="21"/>
      <c r="AK2700" s="21"/>
      <c r="AL2700" s="21"/>
      <c r="AM2700" s="21"/>
      <c r="AN2700" s="21"/>
      <c r="AO2700" s="21"/>
      <c r="AP2700" s="21"/>
      <c r="AQ2700" s="21"/>
      <c r="AR2700" s="21"/>
      <c r="AS2700" s="21"/>
      <c r="AT2700" s="21"/>
      <c r="AU2700" s="21"/>
      <c r="AV2700" s="21"/>
      <c r="AW2700" s="21"/>
      <c r="AX2700" s="21"/>
      <c r="AY2700" s="21"/>
      <c r="AZ2700" s="21"/>
      <c r="BA2700" s="21"/>
    </row>
    <row r="2701" spans="1:53" s="31" customFormat="1" ht="20.100000000000001" customHeight="1" x14ac:dyDescent="0.2">
      <c r="A2701" s="12" t="s">
        <v>57</v>
      </c>
      <c r="B2701" s="18" t="s">
        <v>241</v>
      </c>
      <c r="C2701" s="12" t="s">
        <v>427</v>
      </c>
      <c r="D2701" s="12" t="s">
        <v>10408</v>
      </c>
      <c r="E2701" s="19" t="s">
        <v>5</v>
      </c>
      <c r="F2701" s="19" t="s">
        <v>11</v>
      </c>
      <c r="G2701" s="19" t="s">
        <v>10409</v>
      </c>
      <c r="H2701" s="12" t="s">
        <v>5783</v>
      </c>
      <c r="I2701" s="20">
        <v>37749.379999999997</v>
      </c>
      <c r="J2701" s="12" t="s">
        <v>2258</v>
      </c>
      <c r="K2701" s="12" t="s">
        <v>9328</v>
      </c>
      <c r="L2701" s="12" t="s">
        <v>2368</v>
      </c>
      <c r="M2701" s="12"/>
      <c r="N2701" s="12" t="s">
        <v>10410</v>
      </c>
      <c r="O2701" s="23">
        <v>0</v>
      </c>
      <c r="P2701" s="23">
        <v>37749.379999999997</v>
      </c>
      <c r="Q2701" s="23">
        <v>0</v>
      </c>
      <c r="R2701" s="24">
        <v>0</v>
      </c>
      <c r="S2701" s="25">
        <v>378</v>
      </c>
      <c r="T2701" s="21"/>
      <c r="U2701" s="22" t="str">
        <f>IFERROR(VLOOKUP(B2701,[1]Planilha1!$A$1:$B$34,2,FALSE),"Liberado")</f>
        <v>Liberado</v>
      </c>
      <c r="V2701" s="21"/>
      <c r="W2701" s="21"/>
      <c r="X2701" s="21"/>
      <c r="Y2701" s="21"/>
      <c r="Z2701" s="21"/>
      <c r="AA2701" s="21"/>
      <c r="AB2701" s="21"/>
      <c r="AC2701" s="21"/>
      <c r="AD2701" s="21"/>
      <c r="AE2701" s="21"/>
      <c r="AF2701" s="21"/>
      <c r="AG2701" s="21"/>
      <c r="AH2701" s="21"/>
      <c r="AI2701" s="21"/>
      <c r="AJ2701" s="21"/>
      <c r="AK2701" s="21"/>
      <c r="AL2701" s="21"/>
      <c r="AM2701" s="21"/>
      <c r="AN2701" s="21"/>
      <c r="AO2701" s="21"/>
      <c r="AP2701" s="21"/>
      <c r="AQ2701" s="21"/>
      <c r="AR2701" s="21"/>
      <c r="AS2701" s="21"/>
      <c r="AT2701" s="21"/>
      <c r="AU2701" s="21"/>
      <c r="AV2701" s="21"/>
      <c r="AW2701" s="21"/>
      <c r="AX2701" s="21"/>
      <c r="AY2701" s="21"/>
      <c r="AZ2701" s="21"/>
      <c r="BA2701" s="21"/>
    </row>
    <row r="2702" spans="1:53" s="31" customFormat="1" ht="20.100000000000001" customHeight="1" x14ac:dyDescent="0.2">
      <c r="A2702" s="12" t="s">
        <v>57</v>
      </c>
      <c r="B2702" s="18" t="s">
        <v>241</v>
      </c>
      <c r="C2702" s="12" t="s">
        <v>427</v>
      </c>
      <c r="D2702" s="12" t="s">
        <v>7838</v>
      </c>
      <c r="E2702" s="19" t="s">
        <v>5</v>
      </c>
      <c r="F2702" s="19" t="s">
        <v>2255</v>
      </c>
      <c r="G2702" s="19" t="s">
        <v>10411</v>
      </c>
      <c r="H2702" s="12" t="s">
        <v>5794</v>
      </c>
      <c r="I2702" s="20">
        <v>34950.51</v>
      </c>
      <c r="J2702" s="12" t="s">
        <v>2302</v>
      </c>
      <c r="K2702" s="12" t="s">
        <v>2842</v>
      </c>
      <c r="L2702" s="12" t="s">
        <v>2505</v>
      </c>
      <c r="M2702" s="12"/>
      <c r="N2702" s="12" t="s">
        <v>10412</v>
      </c>
      <c r="O2702" s="23">
        <v>0</v>
      </c>
      <c r="P2702" s="23">
        <v>0</v>
      </c>
      <c r="Q2702" s="23">
        <v>0</v>
      </c>
      <c r="R2702" s="24">
        <v>0</v>
      </c>
      <c r="S2702" s="25">
        <v>480</v>
      </c>
      <c r="T2702" s="21"/>
      <c r="U2702" s="22" t="str">
        <f>IFERROR(VLOOKUP(B2702,[1]Planilha1!$A$1:$B$34,2,FALSE),"Liberado")</f>
        <v>Liberado</v>
      </c>
      <c r="V2702" s="21"/>
      <c r="W2702" s="21"/>
      <c r="X2702" s="21"/>
      <c r="Y2702" s="21"/>
      <c r="Z2702" s="21"/>
      <c r="AA2702" s="21"/>
      <c r="AB2702" s="21"/>
      <c r="AC2702" s="21"/>
      <c r="AD2702" s="21"/>
      <c r="AE2702" s="21"/>
      <c r="AF2702" s="21"/>
      <c r="AG2702" s="21"/>
      <c r="AH2702" s="21"/>
      <c r="AI2702" s="21"/>
      <c r="AJ2702" s="21"/>
      <c r="AK2702" s="21"/>
      <c r="AL2702" s="21"/>
      <c r="AM2702" s="21"/>
      <c r="AN2702" s="21"/>
      <c r="AO2702" s="21"/>
      <c r="AP2702" s="21"/>
      <c r="AQ2702" s="21"/>
      <c r="AR2702" s="21"/>
      <c r="AS2702" s="21"/>
      <c r="AT2702" s="21"/>
      <c r="AU2702" s="21"/>
      <c r="AV2702" s="21"/>
      <c r="AW2702" s="21"/>
      <c r="AX2702" s="21"/>
      <c r="AY2702" s="21"/>
      <c r="AZ2702" s="21"/>
      <c r="BA2702" s="21"/>
    </row>
    <row r="2703" spans="1:53" s="31" customFormat="1" ht="20.100000000000001" customHeight="1" x14ac:dyDescent="0.2">
      <c r="A2703" s="12" t="s">
        <v>57</v>
      </c>
      <c r="B2703" s="18" t="s">
        <v>241</v>
      </c>
      <c r="C2703" s="12" t="s">
        <v>427</v>
      </c>
      <c r="D2703" s="12" t="s">
        <v>1583</v>
      </c>
      <c r="E2703" s="19" t="s">
        <v>5</v>
      </c>
      <c r="F2703" s="19" t="s">
        <v>2273</v>
      </c>
      <c r="G2703" s="19" t="s">
        <v>5793</v>
      </c>
      <c r="H2703" s="12" t="s">
        <v>5794</v>
      </c>
      <c r="I2703" s="20">
        <v>20940.54</v>
      </c>
      <c r="J2703" s="12" t="s">
        <v>2302</v>
      </c>
      <c r="K2703" s="12" t="s">
        <v>5795</v>
      </c>
      <c r="L2703" s="12" t="s">
        <v>2299</v>
      </c>
      <c r="M2703" s="12"/>
      <c r="N2703" s="12" t="s">
        <v>2859</v>
      </c>
      <c r="O2703" s="23">
        <v>0</v>
      </c>
      <c r="P2703" s="23">
        <v>0</v>
      </c>
      <c r="Q2703" s="23">
        <v>0</v>
      </c>
      <c r="R2703" s="24">
        <v>0</v>
      </c>
      <c r="S2703" s="25">
        <v>416</v>
      </c>
      <c r="T2703" s="21"/>
      <c r="U2703" s="22" t="str">
        <f>IFERROR(VLOOKUP(B2703,[1]Planilha1!$A$1:$B$34,2,FALSE),"Liberado")</f>
        <v>Liberado</v>
      </c>
      <c r="V2703" s="21"/>
      <c r="W2703" s="21"/>
      <c r="X2703" s="21"/>
      <c r="Y2703" s="21"/>
      <c r="Z2703" s="21"/>
      <c r="AA2703" s="21"/>
      <c r="AB2703" s="21"/>
      <c r="AC2703" s="21"/>
      <c r="AD2703" s="21"/>
      <c r="AE2703" s="21"/>
      <c r="AF2703" s="21"/>
      <c r="AG2703" s="21"/>
      <c r="AH2703" s="21"/>
      <c r="AI2703" s="21"/>
      <c r="AJ2703" s="21"/>
      <c r="AK2703" s="21"/>
      <c r="AL2703" s="21"/>
      <c r="AM2703" s="21"/>
      <c r="AN2703" s="21"/>
      <c r="AO2703" s="21"/>
      <c r="AP2703" s="21"/>
      <c r="AQ2703" s="21"/>
      <c r="AR2703" s="21"/>
      <c r="AS2703" s="21"/>
      <c r="AT2703" s="21"/>
      <c r="AU2703" s="21"/>
      <c r="AV2703" s="21"/>
      <c r="AW2703" s="21"/>
      <c r="AX2703" s="21"/>
      <c r="AY2703" s="21"/>
      <c r="AZ2703" s="21"/>
      <c r="BA2703" s="21"/>
    </row>
    <row r="2704" spans="1:53" s="31" customFormat="1" ht="20.100000000000001" customHeight="1" x14ac:dyDescent="0.2">
      <c r="A2704" s="12" t="s">
        <v>57</v>
      </c>
      <c r="B2704" s="18" t="s">
        <v>241</v>
      </c>
      <c r="C2704" s="12" t="s">
        <v>427</v>
      </c>
      <c r="D2704" s="12" t="s">
        <v>1585</v>
      </c>
      <c r="E2704" s="19" t="s">
        <v>5</v>
      </c>
      <c r="F2704" s="19" t="s">
        <v>2273</v>
      </c>
      <c r="G2704" s="19" t="s">
        <v>5797</v>
      </c>
      <c r="H2704" s="12" t="s">
        <v>5794</v>
      </c>
      <c r="I2704" s="20">
        <v>7000</v>
      </c>
      <c r="J2704" s="12" t="s">
        <v>2302</v>
      </c>
      <c r="K2704" s="12" t="s">
        <v>3179</v>
      </c>
      <c r="L2704" s="12" t="s">
        <v>2299</v>
      </c>
      <c r="M2704" s="12"/>
      <c r="N2704" s="12" t="s">
        <v>5798</v>
      </c>
      <c r="O2704" s="23">
        <v>0</v>
      </c>
      <c r="P2704" s="23">
        <v>0</v>
      </c>
      <c r="Q2704" s="23">
        <v>0</v>
      </c>
      <c r="R2704" s="24">
        <v>0</v>
      </c>
      <c r="S2704" s="25">
        <v>288</v>
      </c>
      <c r="T2704" s="21"/>
      <c r="U2704" s="22" t="str">
        <f>IFERROR(VLOOKUP(B2704,[1]Planilha1!$A$1:$B$34,2,FALSE),"Liberado")</f>
        <v>Liberado</v>
      </c>
      <c r="V2704" s="21"/>
      <c r="W2704" s="21"/>
      <c r="X2704" s="21"/>
      <c r="Y2704" s="21"/>
      <c r="Z2704" s="21"/>
      <c r="AA2704" s="21"/>
      <c r="AB2704" s="21"/>
      <c r="AC2704" s="21"/>
      <c r="AD2704" s="21"/>
      <c r="AE2704" s="21"/>
      <c r="AF2704" s="21"/>
      <c r="AG2704" s="21"/>
      <c r="AH2704" s="21"/>
      <c r="AI2704" s="21"/>
      <c r="AJ2704" s="21"/>
      <c r="AK2704" s="21"/>
      <c r="AL2704" s="21"/>
      <c r="AM2704" s="21"/>
      <c r="AN2704" s="21"/>
      <c r="AO2704" s="21"/>
      <c r="AP2704" s="21"/>
      <c r="AQ2704" s="21"/>
      <c r="AR2704" s="21"/>
      <c r="AS2704" s="21"/>
      <c r="AT2704" s="21"/>
      <c r="AU2704" s="21"/>
      <c r="AV2704" s="21"/>
      <c r="AW2704" s="21"/>
      <c r="AX2704" s="21"/>
      <c r="AY2704" s="21"/>
      <c r="AZ2704" s="21"/>
      <c r="BA2704" s="21"/>
    </row>
    <row r="2705" spans="1:53" s="31" customFormat="1" ht="20.100000000000001" customHeight="1" x14ac:dyDescent="0.2">
      <c r="A2705" s="12" t="s">
        <v>57</v>
      </c>
      <c r="B2705" s="18" t="s">
        <v>241</v>
      </c>
      <c r="C2705" s="12" t="s">
        <v>427</v>
      </c>
      <c r="D2705" s="12" t="s">
        <v>1582</v>
      </c>
      <c r="E2705" s="19" t="s">
        <v>5</v>
      </c>
      <c r="F2705" s="19" t="s">
        <v>8714</v>
      </c>
      <c r="G2705" s="19" t="s">
        <v>10413</v>
      </c>
      <c r="H2705" s="12" t="s">
        <v>5783</v>
      </c>
      <c r="I2705" s="20">
        <v>42746</v>
      </c>
      <c r="J2705" s="12" t="s">
        <v>2258</v>
      </c>
      <c r="K2705" s="12" t="s">
        <v>10414</v>
      </c>
      <c r="L2705" s="12" t="s">
        <v>7976</v>
      </c>
      <c r="M2705" s="12"/>
      <c r="N2705" s="12" t="s">
        <v>10415</v>
      </c>
      <c r="O2705" s="23">
        <v>0</v>
      </c>
      <c r="P2705" s="23">
        <v>18808.240000000002</v>
      </c>
      <c r="Q2705" s="23">
        <v>0</v>
      </c>
      <c r="R2705" s="24">
        <v>0</v>
      </c>
      <c r="S2705" s="25">
        <v>80</v>
      </c>
      <c r="T2705" s="21"/>
      <c r="U2705" s="22" t="str">
        <f>IFERROR(VLOOKUP(B2705,[1]Planilha1!$A$1:$B$34,2,FALSE),"Liberado")</f>
        <v>Liberado</v>
      </c>
      <c r="V2705" s="21"/>
      <c r="W2705" s="21"/>
      <c r="X2705" s="21"/>
      <c r="Y2705" s="21"/>
      <c r="Z2705" s="21"/>
      <c r="AA2705" s="21"/>
      <c r="AB2705" s="21"/>
      <c r="AC2705" s="21"/>
      <c r="AD2705" s="21"/>
      <c r="AE2705" s="21"/>
      <c r="AF2705" s="21"/>
      <c r="AG2705" s="21"/>
      <c r="AH2705" s="21"/>
      <c r="AI2705" s="21"/>
      <c r="AJ2705" s="21"/>
      <c r="AK2705" s="21"/>
      <c r="AL2705" s="21"/>
      <c r="AM2705" s="21"/>
      <c r="AN2705" s="21"/>
      <c r="AO2705" s="21"/>
      <c r="AP2705" s="21"/>
      <c r="AQ2705" s="21"/>
      <c r="AR2705" s="21"/>
      <c r="AS2705" s="21"/>
      <c r="AT2705" s="21"/>
      <c r="AU2705" s="21"/>
      <c r="AV2705" s="21"/>
      <c r="AW2705" s="21"/>
      <c r="AX2705" s="21"/>
      <c r="AY2705" s="21"/>
      <c r="AZ2705" s="21"/>
      <c r="BA2705" s="21"/>
    </row>
    <row r="2706" spans="1:53" s="31" customFormat="1" ht="20.100000000000001" customHeight="1" x14ac:dyDescent="0.2">
      <c r="A2706" s="12" t="s">
        <v>57</v>
      </c>
      <c r="B2706" s="18" t="s">
        <v>241</v>
      </c>
      <c r="C2706" s="12" t="s">
        <v>466</v>
      </c>
      <c r="D2706" s="12" t="s">
        <v>1586</v>
      </c>
      <c r="E2706" s="19" t="s">
        <v>5</v>
      </c>
      <c r="F2706" s="19" t="s">
        <v>2255</v>
      </c>
      <c r="G2706" s="19" t="s">
        <v>5799</v>
      </c>
      <c r="H2706" s="12" t="s">
        <v>5768</v>
      </c>
      <c r="I2706" s="20">
        <v>3835</v>
      </c>
      <c r="J2706" s="12" t="s">
        <v>2302</v>
      </c>
      <c r="K2706" s="12" t="s">
        <v>3179</v>
      </c>
      <c r="L2706" s="12" t="s">
        <v>8057</v>
      </c>
      <c r="M2706" s="12"/>
      <c r="N2706" s="12" t="s">
        <v>5800</v>
      </c>
      <c r="O2706" s="23">
        <v>0</v>
      </c>
      <c r="P2706" s="23">
        <v>0</v>
      </c>
      <c r="Q2706" s="23">
        <v>0</v>
      </c>
      <c r="R2706" s="24">
        <v>0</v>
      </c>
      <c r="S2706" s="25">
        <v>960</v>
      </c>
      <c r="T2706" s="21"/>
      <c r="U2706" s="22" t="str">
        <f>IFERROR(VLOOKUP(B2706,[1]Planilha1!$A$1:$B$34,2,FALSE),"Liberado")</f>
        <v>Liberado</v>
      </c>
      <c r="V2706" s="21"/>
      <c r="W2706" s="21"/>
      <c r="X2706" s="21"/>
      <c r="Y2706" s="21"/>
      <c r="Z2706" s="21"/>
      <c r="AA2706" s="21"/>
      <c r="AB2706" s="21"/>
      <c r="AC2706" s="21"/>
      <c r="AD2706" s="21"/>
      <c r="AE2706" s="21"/>
      <c r="AF2706" s="21"/>
      <c r="AG2706" s="21"/>
      <c r="AH2706" s="21"/>
      <c r="AI2706" s="21"/>
      <c r="AJ2706" s="21"/>
      <c r="AK2706" s="21"/>
      <c r="AL2706" s="21"/>
      <c r="AM2706" s="21"/>
      <c r="AN2706" s="21"/>
      <c r="AO2706" s="21"/>
      <c r="AP2706" s="21"/>
      <c r="AQ2706" s="21"/>
      <c r="AR2706" s="21"/>
      <c r="AS2706" s="21"/>
      <c r="AT2706" s="21"/>
      <c r="AU2706" s="21"/>
      <c r="AV2706" s="21"/>
      <c r="AW2706" s="21"/>
      <c r="AX2706" s="21"/>
      <c r="AY2706" s="21"/>
      <c r="AZ2706" s="21"/>
      <c r="BA2706" s="21"/>
    </row>
    <row r="2707" spans="1:53" s="31" customFormat="1" ht="20.100000000000001" customHeight="1" x14ac:dyDescent="0.2">
      <c r="A2707" s="12" t="s">
        <v>57</v>
      </c>
      <c r="B2707" s="18" t="s">
        <v>241</v>
      </c>
      <c r="C2707" s="12" t="s">
        <v>466</v>
      </c>
      <c r="D2707" s="12" t="s">
        <v>10416</v>
      </c>
      <c r="E2707" s="19" t="s">
        <v>5</v>
      </c>
      <c r="F2707" s="19" t="s">
        <v>8215</v>
      </c>
      <c r="G2707" s="19" t="s">
        <v>10417</v>
      </c>
      <c r="H2707" s="12" t="s">
        <v>10418</v>
      </c>
      <c r="I2707" s="20">
        <v>1000</v>
      </c>
      <c r="J2707" s="12" t="s">
        <v>2302</v>
      </c>
      <c r="K2707" s="12" t="s">
        <v>10419</v>
      </c>
      <c r="L2707" s="12" t="s">
        <v>2299</v>
      </c>
      <c r="M2707" s="12"/>
      <c r="N2707" s="12" t="s">
        <v>10420</v>
      </c>
      <c r="O2707" s="23">
        <v>0</v>
      </c>
      <c r="P2707" s="23">
        <v>1000</v>
      </c>
      <c r="Q2707" s="23">
        <v>0</v>
      </c>
      <c r="R2707" s="24">
        <v>0</v>
      </c>
      <c r="S2707" s="25">
        <v>646</v>
      </c>
      <c r="T2707" s="21"/>
      <c r="U2707" s="22" t="str">
        <f>IFERROR(VLOOKUP(B2707,[1]Planilha1!$A$1:$B$34,2,FALSE),"Liberado")</f>
        <v>Liberado</v>
      </c>
      <c r="V2707" s="21"/>
      <c r="W2707" s="21"/>
      <c r="X2707" s="21"/>
      <c r="Y2707" s="21"/>
      <c r="Z2707" s="21"/>
      <c r="AA2707" s="21"/>
      <c r="AB2707" s="21"/>
      <c r="AC2707" s="21"/>
      <c r="AD2707" s="21"/>
      <c r="AE2707" s="21"/>
      <c r="AF2707" s="21"/>
      <c r="AG2707" s="21"/>
      <c r="AH2707" s="21"/>
      <c r="AI2707" s="21"/>
      <c r="AJ2707" s="21"/>
      <c r="AK2707" s="21"/>
      <c r="AL2707" s="21"/>
      <c r="AM2707" s="21"/>
      <c r="AN2707" s="21"/>
      <c r="AO2707" s="21"/>
      <c r="AP2707" s="21"/>
      <c r="AQ2707" s="21"/>
      <c r="AR2707" s="21"/>
      <c r="AS2707" s="21"/>
      <c r="AT2707" s="21"/>
      <c r="AU2707" s="21"/>
      <c r="AV2707" s="21"/>
      <c r="AW2707" s="21"/>
      <c r="AX2707" s="21"/>
      <c r="AY2707" s="21"/>
      <c r="AZ2707" s="21"/>
      <c r="BA2707" s="21"/>
    </row>
    <row r="2708" spans="1:53" s="31" customFormat="1" ht="20.100000000000001" customHeight="1" x14ac:dyDescent="0.2">
      <c r="A2708" s="12" t="s">
        <v>57</v>
      </c>
      <c r="B2708" s="18" t="s">
        <v>241</v>
      </c>
      <c r="C2708" s="12" t="s">
        <v>318</v>
      </c>
      <c r="D2708" s="12" t="s">
        <v>10421</v>
      </c>
      <c r="E2708" s="19" t="s">
        <v>5</v>
      </c>
      <c r="F2708" s="19" t="s">
        <v>2434</v>
      </c>
      <c r="G2708" s="19" t="s">
        <v>10422</v>
      </c>
      <c r="H2708" s="12" t="s">
        <v>10423</v>
      </c>
      <c r="I2708" s="20">
        <v>50000</v>
      </c>
      <c r="J2708" s="12" t="s">
        <v>2302</v>
      </c>
      <c r="K2708" s="12" t="s">
        <v>10424</v>
      </c>
      <c r="L2708" s="12" t="s">
        <v>2299</v>
      </c>
      <c r="M2708" s="12"/>
      <c r="N2708" s="12" t="s">
        <v>10425</v>
      </c>
      <c r="O2708" s="23">
        <v>0</v>
      </c>
      <c r="P2708" s="23">
        <v>0</v>
      </c>
      <c r="Q2708" s="23">
        <v>0</v>
      </c>
      <c r="R2708" s="24">
        <v>0</v>
      </c>
      <c r="S2708" s="25">
        <v>600</v>
      </c>
      <c r="T2708" s="21"/>
      <c r="U2708" s="22" t="str">
        <f>IFERROR(VLOOKUP(B2708,[1]Planilha1!$A$1:$B$34,2,FALSE),"Liberado")</f>
        <v>Liberado</v>
      </c>
      <c r="V2708" s="21"/>
      <c r="W2708" s="21"/>
      <c r="X2708" s="21"/>
      <c r="Y2708" s="21"/>
      <c r="Z2708" s="21"/>
      <c r="AA2708" s="21"/>
      <c r="AB2708" s="21"/>
      <c r="AC2708" s="21"/>
      <c r="AD2708" s="21"/>
      <c r="AE2708" s="21"/>
      <c r="AF2708" s="21"/>
      <c r="AG2708" s="21"/>
      <c r="AH2708" s="21"/>
      <c r="AI2708" s="21"/>
      <c r="AJ2708" s="21"/>
      <c r="AK2708" s="21"/>
      <c r="AL2708" s="21"/>
      <c r="AM2708" s="21"/>
      <c r="AN2708" s="21"/>
      <c r="AO2708" s="21"/>
      <c r="AP2708" s="21"/>
      <c r="AQ2708" s="21"/>
      <c r="AR2708" s="21"/>
      <c r="AS2708" s="21"/>
      <c r="AT2708" s="21"/>
      <c r="AU2708" s="21"/>
      <c r="AV2708" s="21"/>
      <c r="AW2708" s="21"/>
      <c r="AX2708" s="21"/>
      <c r="AY2708" s="21"/>
      <c r="AZ2708" s="21"/>
      <c r="BA2708" s="21"/>
    </row>
    <row r="2709" spans="1:53" s="31" customFormat="1" ht="20.100000000000001" customHeight="1" x14ac:dyDescent="0.2">
      <c r="A2709" s="12" t="s">
        <v>57</v>
      </c>
      <c r="B2709" s="18" t="s">
        <v>241</v>
      </c>
      <c r="C2709" s="12" t="s">
        <v>318</v>
      </c>
      <c r="D2709" s="12" t="s">
        <v>1587</v>
      </c>
      <c r="E2709" s="19" t="s">
        <v>5</v>
      </c>
      <c r="F2709" s="19" t="s">
        <v>14</v>
      </c>
      <c r="G2709" s="19" t="s">
        <v>5801</v>
      </c>
      <c r="H2709" s="12" t="s">
        <v>5802</v>
      </c>
      <c r="I2709" s="20">
        <v>25000</v>
      </c>
      <c r="J2709" s="12" t="s">
        <v>2264</v>
      </c>
      <c r="K2709" s="12" t="s">
        <v>5803</v>
      </c>
      <c r="L2709" s="12" t="s">
        <v>2266</v>
      </c>
      <c r="M2709" s="12"/>
      <c r="N2709" s="12" t="s">
        <v>2321</v>
      </c>
      <c r="O2709" s="23">
        <v>0</v>
      </c>
      <c r="P2709" s="23">
        <v>8000</v>
      </c>
      <c r="Q2709" s="23">
        <v>0</v>
      </c>
      <c r="R2709" s="24">
        <v>0</v>
      </c>
      <c r="S2709" s="25">
        <v>520</v>
      </c>
      <c r="T2709" s="21"/>
      <c r="U2709" s="22" t="str">
        <f>IFERROR(VLOOKUP(B2709,[1]Planilha1!$A$1:$B$34,2,FALSE),"Liberado")</f>
        <v>Liberado</v>
      </c>
      <c r="V2709" s="21"/>
      <c r="W2709" s="21"/>
      <c r="X2709" s="21"/>
      <c r="Y2709" s="21"/>
      <c r="Z2709" s="21"/>
      <c r="AA2709" s="21"/>
      <c r="AB2709" s="21"/>
      <c r="AC2709" s="21"/>
      <c r="AD2709" s="21"/>
      <c r="AE2709" s="21"/>
      <c r="AF2709" s="21"/>
      <c r="AG2709" s="21"/>
      <c r="AH2709" s="21"/>
      <c r="AI2709" s="21"/>
      <c r="AJ2709" s="21"/>
      <c r="AK2709" s="21"/>
      <c r="AL2709" s="21"/>
      <c r="AM2709" s="21"/>
      <c r="AN2709" s="21"/>
      <c r="AO2709" s="21"/>
      <c r="AP2709" s="21"/>
      <c r="AQ2709" s="21"/>
      <c r="AR2709" s="21"/>
      <c r="AS2709" s="21"/>
      <c r="AT2709" s="21"/>
      <c r="AU2709" s="21"/>
      <c r="AV2709" s="21"/>
      <c r="AW2709" s="21"/>
      <c r="AX2709" s="21"/>
      <c r="AY2709" s="21"/>
      <c r="AZ2709" s="21"/>
      <c r="BA2709" s="21"/>
    </row>
    <row r="2710" spans="1:53" s="31" customFormat="1" ht="20.100000000000001" customHeight="1" x14ac:dyDescent="0.2">
      <c r="A2710" s="12" t="s">
        <v>57</v>
      </c>
      <c r="B2710" s="18" t="s">
        <v>241</v>
      </c>
      <c r="C2710" s="12" t="s">
        <v>318</v>
      </c>
      <c r="D2710" s="12" t="s">
        <v>1604</v>
      </c>
      <c r="E2710" s="19" t="s">
        <v>5</v>
      </c>
      <c r="F2710" s="19" t="s">
        <v>10371</v>
      </c>
      <c r="G2710" s="19" t="s">
        <v>10426</v>
      </c>
      <c r="H2710" s="12" t="s">
        <v>10427</v>
      </c>
      <c r="I2710" s="20">
        <v>0</v>
      </c>
      <c r="J2710" s="12" t="s">
        <v>2302</v>
      </c>
      <c r="K2710" s="12" t="s">
        <v>10428</v>
      </c>
      <c r="L2710" s="12" t="s">
        <v>7875</v>
      </c>
      <c r="M2710" s="12"/>
      <c r="N2710" s="12" t="s">
        <v>10429</v>
      </c>
      <c r="O2710" s="23">
        <v>0</v>
      </c>
      <c r="P2710" s="23">
        <v>5000</v>
      </c>
      <c r="Q2710" s="23">
        <v>0</v>
      </c>
      <c r="R2710" s="24">
        <v>0</v>
      </c>
      <c r="S2710" s="25">
        <v>60</v>
      </c>
      <c r="T2710" s="21"/>
      <c r="U2710" s="22" t="str">
        <f>IFERROR(VLOOKUP(B2710,[1]Planilha1!$A$1:$B$34,2,FALSE),"Liberado")</f>
        <v>Liberado</v>
      </c>
      <c r="V2710" s="21"/>
      <c r="W2710" s="21"/>
      <c r="X2710" s="21"/>
      <c r="Y2710" s="21"/>
      <c r="Z2710" s="21"/>
      <c r="AA2710" s="21"/>
      <c r="AB2710" s="21"/>
      <c r="AC2710" s="21"/>
      <c r="AD2710" s="21"/>
      <c r="AE2710" s="21"/>
      <c r="AF2710" s="21"/>
      <c r="AG2710" s="21"/>
      <c r="AH2710" s="21"/>
      <c r="AI2710" s="21"/>
      <c r="AJ2710" s="21"/>
      <c r="AK2710" s="21"/>
      <c r="AL2710" s="21"/>
      <c r="AM2710" s="21"/>
      <c r="AN2710" s="21"/>
      <c r="AO2710" s="21"/>
      <c r="AP2710" s="21"/>
      <c r="AQ2710" s="21"/>
      <c r="AR2710" s="21"/>
      <c r="AS2710" s="21"/>
      <c r="AT2710" s="21"/>
      <c r="AU2710" s="21"/>
      <c r="AV2710" s="21"/>
      <c r="AW2710" s="21"/>
      <c r="AX2710" s="21"/>
      <c r="AY2710" s="21"/>
      <c r="AZ2710" s="21"/>
      <c r="BA2710" s="21"/>
    </row>
    <row r="2711" spans="1:53" s="31" customFormat="1" ht="20.100000000000001" customHeight="1" x14ac:dyDescent="0.2">
      <c r="A2711" s="12" t="s">
        <v>57</v>
      </c>
      <c r="B2711" s="18" t="s">
        <v>241</v>
      </c>
      <c r="C2711" s="12" t="s">
        <v>320</v>
      </c>
      <c r="D2711" s="12" t="s">
        <v>1588</v>
      </c>
      <c r="E2711" s="19" t="s">
        <v>5</v>
      </c>
      <c r="F2711" s="19" t="s">
        <v>2255</v>
      </c>
      <c r="G2711" s="19" t="s">
        <v>5804</v>
      </c>
      <c r="H2711" s="12" t="s">
        <v>5805</v>
      </c>
      <c r="I2711" s="20">
        <v>18600</v>
      </c>
      <c r="J2711" s="12" t="s">
        <v>2258</v>
      </c>
      <c r="K2711" s="12" t="s">
        <v>5806</v>
      </c>
      <c r="L2711" s="12" t="s">
        <v>2368</v>
      </c>
      <c r="M2711" s="12"/>
      <c r="N2711" s="12" t="s">
        <v>5807</v>
      </c>
      <c r="O2711" s="23">
        <v>0</v>
      </c>
      <c r="P2711" s="23">
        <v>1000</v>
      </c>
      <c r="Q2711" s="23">
        <v>0</v>
      </c>
      <c r="R2711" s="24">
        <v>0</v>
      </c>
      <c r="S2711" s="25">
        <v>800</v>
      </c>
      <c r="T2711" s="21"/>
      <c r="U2711" s="22" t="str">
        <f>IFERROR(VLOOKUP(B2711,[1]Planilha1!$A$1:$B$34,2,FALSE),"Liberado")</f>
        <v>Liberado</v>
      </c>
      <c r="V2711" s="21"/>
      <c r="W2711" s="21"/>
      <c r="X2711" s="21"/>
      <c r="Y2711" s="21"/>
      <c r="Z2711" s="21"/>
      <c r="AA2711" s="21"/>
      <c r="AB2711" s="21"/>
      <c r="AC2711" s="21"/>
      <c r="AD2711" s="21"/>
      <c r="AE2711" s="21"/>
      <c r="AF2711" s="21"/>
      <c r="AG2711" s="21"/>
      <c r="AH2711" s="21"/>
      <c r="AI2711" s="21"/>
      <c r="AJ2711" s="21"/>
      <c r="AK2711" s="21"/>
      <c r="AL2711" s="21"/>
      <c r="AM2711" s="21"/>
      <c r="AN2711" s="21"/>
      <c r="AO2711" s="21"/>
      <c r="AP2711" s="21"/>
      <c r="AQ2711" s="21"/>
      <c r="AR2711" s="21"/>
      <c r="AS2711" s="21"/>
      <c r="AT2711" s="21"/>
      <c r="AU2711" s="21"/>
      <c r="AV2711" s="21"/>
      <c r="AW2711" s="21"/>
      <c r="AX2711" s="21"/>
      <c r="AY2711" s="21"/>
      <c r="AZ2711" s="21"/>
      <c r="BA2711" s="21"/>
    </row>
    <row r="2712" spans="1:53" s="31" customFormat="1" ht="20.100000000000001" customHeight="1" x14ac:dyDescent="0.2">
      <c r="A2712" s="12" t="s">
        <v>57</v>
      </c>
      <c r="B2712" s="18" t="s">
        <v>241</v>
      </c>
      <c r="C2712" s="12" t="s">
        <v>320</v>
      </c>
      <c r="D2712" s="12" t="s">
        <v>1589</v>
      </c>
      <c r="E2712" s="19" t="s">
        <v>5</v>
      </c>
      <c r="F2712" s="19" t="s">
        <v>2255</v>
      </c>
      <c r="G2712" s="19" t="s">
        <v>5808</v>
      </c>
      <c r="H2712" s="12" t="s">
        <v>5809</v>
      </c>
      <c r="I2712" s="20">
        <v>67548.740000000005</v>
      </c>
      <c r="J2712" s="12" t="s">
        <v>2302</v>
      </c>
      <c r="K2712" s="12" t="s">
        <v>3179</v>
      </c>
      <c r="L2712" s="12" t="s">
        <v>2266</v>
      </c>
      <c r="M2712" s="12"/>
      <c r="N2712" s="12" t="s">
        <v>5810</v>
      </c>
      <c r="O2712" s="23">
        <v>0</v>
      </c>
      <c r="P2712" s="23">
        <v>0</v>
      </c>
      <c r="Q2712" s="23">
        <v>0</v>
      </c>
      <c r="R2712" s="24">
        <v>0</v>
      </c>
      <c r="S2712" s="25">
        <v>1000</v>
      </c>
      <c r="T2712" s="21"/>
      <c r="U2712" s="22" t="str">
        <f>IFERROR(VLOOKUP(B2712,[1]Planilha1!$A$1:$B$34,2,FALSE),"Liberado")</f>
        <v>Liberado</v>
      </c>
      <c r="V2712" s="21"/>
      <c r="W2712" s="21"/>
      <c r="X2712" s="21"/>
      <c r="Y2712" s="21"/>
      <c r="Z2712" s="21"/>
      <c r="AA2712" s="21"/>
      <c r="AB2712" s="21"/>
      <c r="AC2712" s="21"/>
      <c r="AD2712" s="21"/>
      <c r="AE2712" s="21"/>
      <c r="AF2712" s="21"/>
      <c r="AG2712" s="21"/>
      <c r="AH2712" s="21"/>
      <c r="AI2712" s="21"/>
      <c r="AJ2712" s="21"/>
      <c r="AK2712" s="21"/>
      <c r="AL2712" s="21"/>
      <c r="AM2712" s="21"/>
      <c r="AN2712" s="21"/>
      <c r="AO2712" s="21"/>
      <c r="AP2712" s="21"/>
      <c r="AQ2712" s="21"/>
      <c r="AR2712" s="21"/>
      <c r="AS2712" s="21"/>
      <c r="AT2712" s="21"/>
      <c r="AU2712" s="21"/>
      <c r="AV2712" s="21"/>
      <c r="AW2712" s="21"/>
      <c r="AX2712" s="21"/>
      <c r="AY2712" s="21"/>
      <c r="AZ2712" s="21"/>
      <c r="BA2712" s="21"/>
    </row>
    <row r="2713" spans="1:53" s="31" customFormat="1" ht="20.100000000000001" customHeight="1" x14ac:dyDescent="0.2">
      <c r="A2713" s="12" t="s">
        <v>57</v>
      </c>
      <c r="B2713" s="18" t="s">
        <v>241</v>
      </c>
      <c r="C2713" s="12" t="s">
        <v>320</v>
      </c>
      <c r="D2713" s="12" t="s">
        <v>1590</v>
      </c>
      <c r="E2713" s="19" t="s">
        <v>5</v>
      </c>
      <c r="F2713" s="19" t="s">
        <v>10</v>
      </c>
      <c r="G2713" s="19" t="s">
        <v>5811</v>
      </c>
      <c r="H2713" s="12" t="s">
        <v>2257</v>
      </c>
      <c r="I2713" s="20">
        <v>33654.550000000003</v>
      </c>
      <c r="J2713" s="12" t="s">
        <v>2302</v>
      </c>
      <c r="K2713" s="12" t="s">
        <v>5812</v>
      </c>
      <c r="L2713" s="12" t="s">
        <v>2299</v>
      </c>
      <c r="M2713" s="12"/>
      <c r="N2713" s="12" t="s">
        <v>5813</v>
      </c>
      <c r="O2713" s="23">
        <v>33654.550000000003</v>
      </c>
      <c r="P2713" s="23">
        <v>0</v>
      </c>
      <c r="Q2713" s="23">
        <v>0</v>
      </c>
      <c r="R2713" s="24">
        <v>0</v>
      </c>
      <c r="S2713" s="25">
        <v>520</v>
      </c>
      <c r="T2713" s="21"/>
      <c r="U2713" s="22" t="str">
        <f>IFERROR(VLOOKUP(B2713,[1]Planilha1!$A$1:$B$34,2,FALSE),"Liberado")</f>
        <v>Liberado</v>
      </c>
      <c r="V2713" s="21"/>
      <c r="W2713" s="21"/>
      <c r="X2713" s="21"/>
      <c r="Y2713" s="21"/>
      <c r="Z2713" s="21"/>
      <c r="AA2713" s="21"/>
      <c r="AB2713" s="21"/>
      <c r="AC2713" s="21"/>
      <c r="AD2713" s="21"/>
      <c r="AE2713" s="21"/>
      <c r="AF2713" s="21"/>
      <c r="AG2713" s="21"/>
      <c r="AH2713" s="21"/>
      <c r="AI2713" s="21"/>
      <c r="AJ2713" s="21"/>
      <c r="AK2713" s="21"/>
      <c r="AL2713" s="21"/>
      <c r="AM2713" s="21"/>
      <c r="AN2713" s="21"/>
      <c r="AO2713" s="21"/>
      <c r="AP2713" s="21"/>
      <c r="AQ2713" s="21"/>
      <c r="AR2713" s="21"/>
      <c r="AS2713" s="21"/>
      <c r="AT2713" s="21"/>
      <c r="AU2713" s="21"/>
      <c r="AV2713" s="21"/>
      <c r="AW2713" s="21"/>
      <c r="AX2713" s="21"/>
      <c r="AY2713" s="21"/>
      <c r="AZ2713" s="21"/>
      <c r="BA2713" s="21"/>
    </row>
    <row r="2714" spans="1:53" s="31" customFormat="1" ht="20.100000000000001" customHeight="1" x14ac:dyDescent="0.2">
      <c r="A2714" s="12" t="s">
        <v>57</v>
      </c>
      <c r="B2714" s="18" t="s">
        <v>241</v>
      </c>
      <c r="C2714" s="12" t="s">
        <v>519</v>
      </c>
      <c r="D2714" s="12" t="s">
        <v>1591</v>
      </c>
      <c r="E2714" s="19" t="s">
        <v>5</v>
      </c>
      <c r="F2714" s="19" t="s">
        <v>2549</v>
      </c>
      <c r="G2714" s="19" t="s">
        <v>5814</v>
      </c>
      <c r="H2714" s="12" t="s">
        <v>5815</v>
      </c>
      <c r="I2714" s="20">
        <v>450000</v>
      </c>
      <c r="J2714" s="12" t="s">
        <v>2258</v>
      </c>
      <c r="K2714" s="12" t="s">
        <v>5816</v>
      </c>
      <c r="L2714" s="12" t="s">
        <v>2368</v>
      </c>
      <c r="M2714" s="12"/>
      <c r="N2714" s="12" t="s">
        <v>5817</v>
      </c>
      <c r="O2714" s="23">
        <v>10000</v>
      </c>
      <c r="P2714" s="23">
        <v>0</v>
      </c>
      <c r="Q2714" s="23">
        <v>0</v>
      </c>
      <c r="R2714" s="24">
        <v>0</v>
      </c>
      <c r="S2714" s="25">
        <v>2262.65</v>
      </c>
      <c r="T2714" s="21"/>
      <c r="U2714" s="22" t="str">
        <f>IFERROR(VLOOKUP(B2714,[1]Planilha1!$A$1:$B$34,2,FALSE),"Liberado")</f>
        <v>Liberado</v>
      </c>
      <c r="V2714" s="21"/>
      <c r="W2714" s="21"/>
      <c r="X2714" s="21"/>
      <c r="Y2714" s="21"/>
      <c r="Z2714" s="21"/>
      <c r="AA2714" s="21"/>
      <c r="AB2714" s="21"/>
      <c r="AC2714" s="21"/>
      <c r="AD2714" s="21"/>
      <c r="AE2714" s="21"/>
      <c r="AF2714" s="21"/>
      <c r="AG2714" s="21"/>
      <c r="AH2714" s="21"/>
      <c r="AI2714" s="21"/>
      <c r="AJ2714" s="21"/>
      <c r="AK2714" s="21"/>
      <c r="AL2714" s="21"/>
      <c r="AM2714" s="21"/>
      <c r="AN2714" s="21"/>
      <c r="AO2714" s="21"/>
      <c r="AP2714" s="21"/>
      <c r="AQ2714" s="21"/>
      <c r="AR2714" s="21"/>
      <c r="AS2714" s="21"/>
      <c r="AT2714" s="21"/>
      <c r="AU2714" s="21"/>
      <c r="AV2714" s="21"/>
      <c r="AW2714" s="21"/>
      <c r="AX2714" s="21"/>
      <c r="AY2714" s="21"/>
      <c r="AZ2714" s="21"/>
      <c r="BA2714" s="21"/>
    </row>
    <row r="2715" spans="1:53" s="31" customFormat="1" ht="20.100000000000001" customHeight="1" x14ac:dyDescent="0.2">
      <c r="A2715" s="12" t="s">
        <v>57</v>
      </c>
      <c r="B2715" s="18" t="s">
        <v>241</v>
      </c>
      <c r="C2715" s="12" t="s">
        <v>519</v>
      </c>
      <c r="D2715" s="12" t="s">
        <v>1604</v>
      </c>
      <c r="E2715" s="19" t="s">
        <v>5</v>
      </c>
      <c r="F2715" s="19" t="s">
        <v>8078</v>
      </c>
      <c r="G2715" s="19" t="s">
        <v>10430</v>
      </c>
      <c r="H2715" s="12" t="s">
        <v>10431</v>
      </c>
      <c r="I2715" s="20">
        <v>2000</v>
      </c>
      <c r="J2715" s="12" t="s">
        <v>2258</v>
      </c>
      <c r="K2715" s="12" t="s">
        <v>10432</v>
      </c>
      <c r="L2715" s="12" t="s">
        <v>2368</v>
      </c>
      <c r="M2715" s="12"/>
      <c r="N2715" s="12" t="s">
        <v>10433</v>
      </c>
      <c r="O2715" s="23">
        <v>0</v>
      </c>
      <c r="P2715" s="23">
        <v>2000</v>
      </c>
      <c r="Q2715" s="23">
        <v>0</v>
      </c>
      <c r="R2715" s="24">
        <v>0</v>
      </c>
      <c r="S2715" s="25">
        <v>360</v>
      </c>
      <c r="T2715" s="21"/>
      <c r="U2715" s="22" t="str">
        <f>IFERROR(VLOOKUP(B2715,[1]Planilha1!$A$1:$B$34,2,FALSE),"Liberado")</f>
        <v>Liberado</v>
      </c>
      <c r="V2715" s="21"/>
      <c r="W2715" s="21"/>
      <c r="X2715" s="21"/>
      <c r="Y2715" s="21"/>
      <c r="Z2715" s="21"/>
      <c r="AA2715" s="21"/>
      <c r="AB2715" s="21"/>
      <c r="AC2715" s="21"/>
      <c r="AD2715" s="21"/>
      <c r="AE2715" s="21"/>
      <c r="AF2715" s="21"/>
      <c r="AG2715" s="21"/>
      <c r="AH2715" s="21"/>
      <c r="AI2715" s="21"/>
      <c r="AJ2715" s="21"/>
      <c r="AK2715" s="21"/>
      <c r="AL2715" s="21"/>
      <c r="AM2715" s="21"/>
      <c r="AN2715" s="21"/>
      <c r="AO2715" s="21"/>
      <c r="AP2715" s="21"/>
      <c r="AQ2715" s="21"/>
      <c r="AR2715" s="21"/>
      <c r="AS2715" s="21"/>
      <c r="AT2715" s="21"/>
      <c r="AU2715" s="21"/>
      <c r="AV2715" s="21"/>
      <c r="AW2715" s="21"/>
      <c r="AX2715" s="21"/>
      <c r="AY2715" s="21"/>
      <c r="AZ2715" s="21"/>
      <c r="BA2715" s="21"/>
    </row>
    <row r="2716" spans="1:53" s="31" customFormat="1" ht="20.100000000000001" customHeight="1" x14ac:dyDescent="0.2">
      <c r="A2716" s="12" t="s">
        <v>57</v>
      </c>
      <c r="B2716" s="18" t="s">
        <v>241</v>
      </c>
      <c r="C2716" s="12" t="s">
        <v>519</v>
      </c>
      <c r="D2716" s="12" t="s">
        <v>10434</v>
      </c>
      <c r="E2716" s="19" t="s">
        <v>5</v>
      </c>
      <c r="F2716" s="19" t="s">
        <v>8078</v>
      </c>
      <c r="G2716" s="19" t="s">
        <v>10435</v>
      </c>
      <c r="H2716" s="12" t="s">
        <v>10436</v>
      </c>
      <c r="I2716" s="20">
        <v>0</v>
      </c>
      <c r="J2716" s="12" t="s">
        <v>2302</v>
      </c>
      <c r="K2716" s="12" t="s">
        <v>10437</v>
      </c>
      <c r="L2716" s="12" t="s">
        <v>2299</v>
      </c>
      <c r="M2716" s="12"/>
      <c r="N2716" s="12" t="s">
        <v>10438</v>
      </c>
      <c r="O2716" s="23">
        <v>0</v>
      </c>
      <c r="P2716" s="23">
        <v>0</v>
      </c>
      <c r="Q2716" s="23">
        <v>0</v>
      </c>
      <c r="R2716" s="24">
        <v>0</v>
      </c>
      <c r="S2716" s="25">
        <v>360</v>
      </c>
      <c r="T2716" s="21"/>
      <c r="U2716" s="22" t="str">
        <f>IFERROR(VLOOKUP(B2716,[1]Planilha1!$A$1:$B$34,2,FALSE),"Liberado")</f>
        <v>Liberado</v>
      </c>
      <c r="V2716" s="21"/>
      <c r="W2716" s="21"/>
      <c r="X2716" s="21"/>
      <c r="Y2716" s="21"/>
      <c r="Z2716" s="21"/>
      <c r="AA2716" s="21"/>
      <c r="AB2716" s="21"/>
      <c r="AC2716" s="21"/>
      <c r="AD2716" s="21"/>
      <c r="AE2716" s="21"/>
      <c r="AF2716" s="21"/>
      <c r="AG2716" s="21"/>
      <c r="AH2716" s="21"/>
      <c r="AI2716" s="21"/>
      <c r="AJ2716" s="21"/>
      <c r="AK2716" s="21"/>
      <c r="AL2716" s="21"/>
      <c r="AM2716" s="21"/>
      <c r="AN2716" s="21"/>
      <c r="AO2716" s="21"/>
      <c r="AP2716" s="21"/>
      <c r="AQ2716" s="21"/>
      <c r="AR2716" s="21"/>
      <c r="AS2716" s="21"/>
      <c r="AT2716" s="21"/>
      <c r="AU2716" s="21"/>
      <c r="AV2716" s="21"/>
      <c r="AW2716" s="21"/>
      <c r="AX2716" s="21"/>
      <c r="AY2716" s="21"/>
      <c r="AZ2716" s="21"/>
      <c r="BA2716" s="21"/>
    </row>
    <row r="2717" spans="1:53" s="31" customFormat="1" ht="20.100000000000001" customHeight="1" x14ac:dyDescent="0.2">
      <c r="A2717" s="12" t="s">
        <v>57</v>
      </c>
      <c r="B2717" s="18" t="s">
        <v>241</v>
      </c>
      <c r="C2717" s="12" t="s">
        <v>519</v>
      </c>
      <c r="D2717" s="12" t="s">
        <v>1592</v>
      </c>
      <c r="E2717" s="19" t="s">
        <v>5</v>
      </c>
      <c r="F2717" s="19" t="s">
        <v>2273</v>
      </c>
      <c r="G2717" s="19" t="s">
        <v>5818</v>
      </c>
      <c r="H2717" s="12" t="s">
        <v>5770</v>
      </c>
      <c r="I2717" s="20">
        <v>15000</v>
      </c>
      <c r="J2717" s="12" t="s">
        <v>2302</v>
      </c>
      <c r="K2717" s="12" t="s">
        <v>2303</v>
      </c>
      <c r="L2717" s="12" t="s">
        <v>2677</v>
      </c>
      <c r="M2717" s="12"/>
      <c r="N2717" s="12" t="s">
        <v>5819</v>
      </c>
      <c r="O2717" s="23">
        <v>0</v>
      </c>
      <c r="P2717" s="23">
        <v>0</v>
      </c>
      <c r="Q2717" s="23">
        <v>0</v>
      </c>
      <c r="R2717" s="24">
        <v>0</v>
      </c>
      <c r="S2717" s="25">
        <v>416</v>
      </c>
      <c r="T2717" s="21"/>
      <c r="U2717" s="22" t="str">
        <f>IFERROR(VLOOKUP(B2717,[1]Planilha1!$A$1:$B$34,2,FALSE),"Liberado")</f>
        <v>Liberado</v>
      </c>
      <c r="V2717" s="21"/>
      <c r="W2717" s="21"/>
      <c r="X2717" s="21"/>
      <c r="Y2717" s="21"/>
      <c r="Z2717" s="21"/>
      <c r="AA2717" s="21"/>
      <c r="AB2717" s="21"/>
      <c r="AC2717" s="21"/>
      <c r="AD2717" s="21"/>
      <c r="AE2717" s="21"/>
      <c r="AF2717" s="21"/>
      <c r="AG2717" s="21"/>
      <c r="AH2717" s="21"/>
      <c r="AI2717" s="21"/>
      <c r="AJ2717" s="21"/>
      <c r="AK2717" s="21"/>
      <c r="AL2717" s="21"/>
      <c r="AM2717" s="21"/>
      <c r="AN2717" s="21"/>
      <c r="AO2717" s="21"/>
      <c r="AP2717" s="21"/>
      <c r="AQ2717" s="21"/>
      <c r="AR2717" s="21"/>
      <c r="AS2717" s="21"/>
      <c r="AT2717" s="21"/>
      <c r="AU2717" s="21"/>
      <c r="AV2717" s="21"/>
      <c r="AW2717" s="21"/>
      <c r="AX2717" s="21"/>
      <c r="AY2717" s="21"/>
      <c r="AZ2717" s="21"/>
      <c r="BA2717" s="21"/>
    </row>
    <row r="2718" spans="1:53" s="31" customFormat="1" ht="20.100000000000001" customHeight="1" x14ac:dyDescent="0.2">
      <c r="A2718" s="12" t="s">
        <v>57</v>
      </c>
      <c r="B2718" s="18" t="s">
        <v>241</v>
      </c>
      <c r="C2718" s="12" t="s">
        <v>519</v>
      </c>
      <c r="D2718" s="12" t="s">
        <v>10439</v>
      </c>
      <c r="E2718" s="19" t="s">
        <v>5</v>
      </c>
      <c r="F2718" s="19" t="s">
        <v>8078</v>
      </c>
      <c r="G2718" s="19" t="s">
        <v>10440</v>
      </c>
      <c r="H2718" s="12" t="s">
        <v>10436</v>
      </c>
      <c r="I2718" s="20">
        <v>0</v>
      </c>
      <c r="J2718" s="12" t="s">
        <v>2258</v>
      </c>
      <c r="K2718" s="12" t="s">
        <v>10441</v>
      </c>
      <c r="L2718" s="12" t="s">
        <v>2368</v>
      </c>
      <c r="M2718" s="12"/>
      <c r="N2718" s="12" t="s">
        <v>10442</v>
      </c>
      <c r="O2718" s="23">
        <v>0</v>
      </c>
      <c r="P2718" s="23">
        <v>10000</v>
      </c>
      <c r="Q2718" s="23">
        <v>0</v>
      </c>
      <c r="R2718" s="24">
        <v>0</v>
      </c>
      <c r="S2718" s="25">
        <v>270</v>
      </c>
      <c r="T2718" s="21"/>
      <c r="U2718" s="22" t="str">
        <f>IFERROR(VLOOKUP(B2718,[1]Planilha1!$A$1:$B$34,2,FALSE),"Liberado")</f>
        <v>Liberado</v>
      </c>
      <c r="V2718" s="21"/>
      <c r="W2718" s="21"/>
      <c r="X2718" s="21"/>
      <c r="Y2718" s="21"/>
      <c r="Z2718" s="21"/>
      <c r="AA2718" s="21"/>
      <c r="AB2718" s="21"/>
      <c r="AC2718" s="21"/>
      <c r="AD2718" s="21"/>
      <c r="AE2718" s="21"/>
      <c r="AF2718" s="21"/>
      <c r="AG2718" s="21"/>
      <c r="AH2718" s="21"/>
      <c r="AI2718" s="21"/>
      <c r="AJ2718" s="21"/>
      <c r="AK2718" s="21"/>
      <c r="AL2718" s="21"/>
      <c r="AM2718" s="21"/>
      <c r="AN2718" s="21"/>
      <c r="AO2718" s="21"/>
      <c r="AP2718" s="21"/>
      <c r="AQ2718" s="21"/>
      <c r="AR2718" s="21"/>
      <c r="AS2718" s="21"/>
      <c r="AT2718" s="21"/>
      <c r="AU2718" s="21"/>
      <c r="AV2718" s="21"/>
      <c r="AW2718" s="21"/>
      <c r="AX2718" s="21"/>
      <c r="AY2718" s="21"/>
      <c r="AZ2718" s="21"/>
      <c r="BA2718" s="21"/>
    </row>
    <row r="2719" spans="1:53" s="31" customFormat="1" ht="20.100000000000001" customHeight="1" x14ac:dyDescent="0.2">
      <c r="A2719" s="12" t="s">
        <v>57</v>
      </c>
      <c r="B2719" s="18" t="s">
        <v>241</v>
      </c>
      <c r="C2719" s="12" t="s">
        <v>519</v>
      </c>
      <c r="D2719" s="12" t="s">
        <v>10443</v>
      </c>
      <c r="E2719" s="19" t="s">
        <v>5</v>
      </c>
      <c r="F2719" s="19" t="s">
        <v>2673</v>
      </c>
      <c r="G2719" s="19" t="s">
        <v>10444</v>
      </c>
      <c r="H2719" s="12" t="s">
        <v>5770</v>
      </c>
      <c r="I2719" s="20">
        <v>30000</v>
      </c>
      <c r="J2719" s="12" t="s">
        <v>2302</v>
      </c>
      <c r="K2719" s="12" t="s">
        <v>2303</v>
      </c>
      <c r="L2719" s="12" t="s">
        <v>7875</v>
      </c>
      <c r="M2719" s="12"/>
      <c r="N2719" s="12" t="s">
        <v>10445</v>
      </c>
      <c r="O2719" s="23">
        <v>0</v>
      </c>
      <c r="P2719" s="23">
        <v>0</v>
      </c>
      <c r="Q2719" s="23">
        <v>0</v>
      </c>
      <c r="R2719" s="24">
        <v>0</v>
      </c>
      <c r="S2719" s="25">
        <v>224</v>
      </c>
      <c r="T2719" s="21"/>
      <c r="U2719" s="22" t="str">
        <f>IFERROR(VLOOKUP(B2719,[1]Planilha1!$A$1:$B$34,2,FALSE),"Liberado")</f>
        <v>Liberado</v>
      </c>
      <c r="V2719" s="21"/>
      <c r="W2719" s="21"/>
      <c r="X2719" s="21"/>
      <c r="Y2719" s="21"/>
      <c r="Z2719" s="21"/>
      <c r="AA2719" s="21"/>
      <c r="AB2719" s="21"/>
      <c r="AC2719" s="21"/>
      <c r="AD2719" s="21"/>
      <c r="AE2719" s="21"/>
      <c r="AF2719" s="21"/>
      <c r="AG2719" s="21"/>
      <c r="AH2719" s="21"/>
      <c r="AI2719" s="21"/>
      <c r="AJ2719" s="21"/>
      <c r="AK2719" s="21"/>
      <c r="AL2719" s="21"/>
      <c r="AM2719" s="21"/>
      <c r="AN2719" s="21"/>
      <c r="AO2719" s="21"/>
      <c r="AP2719" s="21"/>
      <c r="AQ2719" s="21"/>
      <c r="AR2719" s="21"/>
      <c r="AS2719" s="21"/>
      <c r="AT2719" s="21"/>
      <c r="AU2719" s="21"/>
      <c r="AV2719" s="21"/>
      <c r="AW2719" s="21"/>
      <c r="AX2719" s="21"/>
      <c r="AY2719" s="21"/>
      <c r="AZ2719" s="21"/>
      <c r="BA2719" s="21"/>
    </row>
    <row r="2720" spans="1:53" s="31" customFormat="1" ht="20.100000000000001" customHeight="1" x14ac:dyDescent="0.2">
      <c r="A2720" s="12" t="s">
        <v>57</v>
      </c>
      <c r="B2720" s="18" t="s">
        <v>241</v>
      </c>
      <c r="C2720" s="12" t="s">
        <v>534</v>
      </c>
      <c r="D2720" s="12" t="s">
        <v>1593</v>
      </c>
      <c r="E2720" s="19" t="s">
        <v>5</v>
      </c>
      <c r="F2720" s="19" t="s">
        <v>2255</v>
      </c>
      <c r="G2720" s="19" t="s">
        <v>5820</v>
      </c>
      <c r="H2720" s="12" t="s">
        <v>3037</v>
      </c>
      <c r="I2720" s="20">
        <v>27120</v>
      </c>
      <c r="J2720" s="12" t="s">
        <v>2258</v>
      </c>
      <c r="K2720" s="12" t="s">
        <v>5821</v>
      </c>
      <c r="L2720" s="12" t="s">
        <v>2368</v>
      </c>
      <c r="M2720" s="12"/>
      <c r="N2720" s="12" t="s">
        <v>5822</v>
      </c>
      <c r="O2720" s="23">
        <v>4428.42</v>
      </c>
      <c r="P2720" s="23">
        <v>0</v>
      </c>
      <c r="Q2720" s="23">
        <v>0</v>
      </c>
      <c r="R2720" s="24">
        <v>0</v>
      </c>
      <c r="S2720" s="25">
        <v>960</v>
      </c>
      <c r="T2720" s="21"/>
      <c r="U2720" s="22" t="str">
        <f>IFERROR(VLOOKUP(B2720,[1]Planilha1!$A$1:$B$34,2,FALSE),"Liberado")</f>
        <v>Liberado</v>
      </c>
      <c r="V2720" s="21"/>
      <c r="W2720" s="21"/>
      <c r="X2720" s="21"/>
      <c r="Y2720" s="21"/>
      <c r="Z2720" s="21"/>
      <c r="AA2720" s="21"/>
      <c r="AB2720" s="21"/>
      <c r="AC2720" s="21"/>
      <c r="AD2720" s="21"/>
      <c r="AE2720" s="21"/>
      <c r="AF2720" s="21"/>
      <c r="AG2720" s="21"/>
      <c r="AH2720" s="21"/>
      <c r="AI2720" s="21"/>
      <c r="AJ2720" s="21"/>
      <c r="AK2720" s="21"/>
      <c r="AL2720" s="21"/>
      <c r="AM2720" s="21"/>
      <c r="AN2720" s="21"/>
      <c r="AO2720" s="21"/>
      <c r="AP2720" s="21"/>
      <c r="AQ2720" s="21"/>
      <c r="AR2720" s="21"/>
      <c r="AS2720" s="21"/>
      <c r="AT2720" s="21"/>
      <c r="AU2720" s="21"/>
      <c r="AV2720" s="21"/>
      <c r="AW2720" s="21"/>
      <c r="AX2720" s="21"/>
      <c r="AY2720" s="21"/>
      <c r="AZ2720" s="21"/>
      <c r="BA2720" s="21"/>
    </row>
    <row r="2721" spans="1:53" s="31" customFormat="1" ht="20.100000000000001" customHeight="1" x14ac:dyDescent="0.2">
      <c r="A2721" s="12" t="s">
        <v>57</v>
      </c>
      <c r="B2721" s="18" t="s">
        <v>241</v>
      </c>
      <c r="C2721" s="12" t="s">
        <v>534</v>
      </c>
      <c r="D2721" s="12" t="s">
        <v>1594</v>
      </c>
      <c r="E2721" s="19" t="s">
        <v>5</v>
      </c>
      <c r="F2721" s="19" t="s">
        <v>2273</v>
      </c>
      <c r="G2721" s="19" t="s">
        <v>5823</v>
      </c>
      <c r="H2721" s="12" t="s">
        <v>3037</v>
      </c>
      <c r="I2721" s="20">
        <v>18100</v>
      </c>
      <c r="J2721" s="12" t="s">
        <v>2258</v>
      </c>
      <c r="K2721" s="12" t="s">
        <v>5824</v>
      </c>
      <c r="L2721" s="12" t="s">
        <v>2368</v>
      </c>
      <c r="M2721" s="12"/>
      <c r="N2721" s="12" t="s">
        <v>5825</v>
      </c>
      <c r="O2721" s="23">
        <v>0</v>
      </c>
      <c r="P2721" s="23">
        <v>10000</v>
      </c>
      <c r="Q2721" s="23">
        <v>0</v>
      </c>
      <c r="R2721" s="24">
        <v>0</v>
      </c>
      <c r="S2721" s="25">
        <v>960</v>
      </c>
      <c r="T2721" s="21"/>
      <c r="U2721" s="22" t="str">
        <f>IFERROR(VLOOKUP(B2721,[1]Planilha1!$A$1:$B$34,2,FALSE),"Liberado")</f>
        <v>Liberado</v>
      </c>
      <c r="V2721" s="21"/>
      <c r="W2721" s="21"/>
      <c r="X2721" s="21"/>
      <c r="Y2721" s="21"/>
      <c r="Z2721" s="21"/>
      <c r="AA2721" s="21"/>
      <c r="AB2721" s="21"/>
      <c r="AC2721" s="21"/>
      <c r="AD2721" s="21"/>
      <c r="AE2721" s="21"/>
      <c r="AF2721" s="21"/>
      <c r="AG2721" s="21"/>
      <c r="AH2721" s="21"/>
      <c r="AI2721" s="21"/>
      <c r="AJ2721" s="21"/>
      <c r="AK2721" s="21"/>
      <c r="AL2721" s="21"/>
      <c r="AM2721" s="21"/>
      <c r="AN2721" s="21"/>
      <c r="AO2721" s="21"/>
      <c r="AP2721" s="21"/>
      <c r="AQ2721" s="21"/>
      <c r="AR2721" s="21"/>
      <c r="AS2721" s="21"/>
      <c r="AT2721" s="21"/>
      <c r="AU2721" s="21"/>
      <c r="AV2721" s="21"/>
      <c r="AW2721" s="21"/>
      <c r="AX2721" s="21"/>
      <c r="AY2721" s="21"/>
      <c r="AZ2721" s="21"/>
      <c r="BA2721" s="21"/>
    </row>
    <row r="2722" spans="1:53" s="31" customFormat="1" ht="20.100000000000001" customHeight="1" x14ac:dyDescent="0.2">
      <c r="A2722" s="12" t="s">
        <v>57</v>
      </c>
      <c r="B2722" s="18" t="s">
        <v>241</v>
      </c>
      <c r="C2722" s="12" t="s">
        <v>534</v>
      </c>
      <c r="D2722" s="12" t="s">
        <v>1595</v>
      </c>
      <c r="E2722" s="19" t="s">
        <v>5</v>
      </c>
      <c r="F2722" s="19" t="s">
        <v>2273</v>
      </c>
      <c r="G2722" s="19" t="s">
        <v>5826</v>
      </c>
      <c r="H2722" s="12" t="s">
        <v>3037</v>
      </c>
      <c r="I2722" s="20">
        <v>31520</v>
      </c>
      <c r="J2722" s="12" t="s">
        <v>2302</v>
      </c>
      <c r="K2722" s="12" t="s">
        <v>2303</v>
      </c>
      <c r="L2722" s="12" t="s">
        <v>2299</v>
      </c>
      <c r="M2722" s="12"/>
      <c r="N2722" s="12" t="s">
        <v>5827</v>
      </c>
      <c r="O2722" s="23">
        <v>0</v>
      </c>
      <c r="P2722" s="23">
        <v>0</v>
      </c>
      <c r="Q2722" s="23">
        <v>0</v>
      </c>
      <c r="R2722" s="24">
        <v>0</v>
      </c>
      <c r="S2722" s="25">
        <v>704</v>
      </c>
      <c r="T2722" s="21"/>
      <c r="U2722" s="22" t="str">
        <f>IFERROR(VLOOKUP(B2722,[1]Planilha1!$A$1:$B$34,2,FALSE),"Liberado")</f>
        <v>Liberado</v>
      </c>
      <c r="V2722" s="21"/>
      <c r="W2722" s="21"/>
      <c r="X2722" s="21"/>
      <c r="Y2722" s="21"/>
      <c r="Z2722" s="21"/>
      <c r="AA2722" s="21"/>
      <c r="AB2722" s="21"/>
      <c r="AC2722" s="21"/>
      <c r="AD2722" s="21"/>
      <c r="AE2722" s="21"/>
      <c r="AF2722" s="21"/>
      <c r="AG2722" s="21"/>
      <c r="AH2722" s="21"/>
      <c r="AI2722" s="21"/>
      <c r="AJ2722" s="21"/>
      <c r="AK2722" s="21"/>
      <c r="AL2722" s="21"/>
      <c r="AM2722" s="21"/>
      <c r="AN2722" s="21"/>
      <c r="AO2722" s="21"/>
      <c r="AP2722" s="21"/>
      <c r="AQ2722" s="21"/>
      <c r="AR2722" s="21"/>
      <c r="AS2722" s="21"/>
      <c r="AT2722" s="21"/>
      <c r="AU2722" s="21"/>
      <c r="AV2722" s="21"/>
      <c r="AW2722" s="21"/>
      <c r="AX2722" s="21"/>
      <c r="AY2722" s="21"/>
      <c r="AZ2722" s="21"/>
      <c r="BA2722" s="21"/>
    </row>
    <row r="2723" spans="1:53" s="31" customFormat="1" ht="20.100000000000001" customHeight="1" x14ac:dyDescent="0.2">
      <c r="A2723" s="12" t="s">
        <v>57</v>
      </c>
      <c r="B2723" s="18" t="s">
        <v>241</v>
      </c>
      <c r="C2723" s="12" t="s">
        <v>534</v>
      </c>
      <c r="D2723" s="12" t="s">
        <v>1596</v>
      </c>
      <c r="E2723" s="19" t="s">
        <v>5</v>
      </c>
      <c r="F2723" s="19" t="s">
        <v>2273</v>
      </c>
      <c r="G2723" s="19" t="s">
        <v>5828</v>
      </c>
      <c r="H2723" s="12" t="s">
        <v>3037</v>
      </c>
      <c r="I2723" s="20">
        <v>31520</v>
      </c>
      <c r="J2723" s="12" t="s">
        <v>2302</v>
      </c>
      <c r="K2723" s="12" t="s">
        <v>5829</v>
      </c>
      <c r="L2723" s="12" t="s">
        <v>2299</v>
      </c>
      <c r="M2723" s="12"/>
      <c r="N2723" s="12" t="s">
        <v>5830</v>
      </c>
      <c r="O2723" s="23">
        <v>0</v>
      </c>
      <c r="P2723" s="23">
        <v>0</v>
      </c>
      <c r="Q2723" s="23">
        <v>0</v>
      </c>
      <c r="R2723" s="24">
        <v>0</v>
      </c>
      <c r="S2723" s="25">
        <v>704</v>
      </c>
      <c r="T2723" s="21"/>
      <c r="U2723" s="22" t="str">
        <f>IFERROR(VLOOKUP(B2723,[1]Planilha1!$A$1:$B$34,2,FALSE),"Liberado")</f>
        <v>Liberado</v>
      </c>
      <c r="V2723" s="21"/>
      <c r="W2723" s="21"/>
      <c r="X2723" s="21"/>
      <c r="Y2723" s="21"/>
      <c r="Z2723" s="21"/>
      <c r="AA2723" s="21"/>
      <c r="AB2723" s="21"/>
      <c r="AC2723" s="21"/>
      <c r="AD2723" s="21"/>
      <c r="AE2723" s="21"/>
      <c r="AF2723" s="21"/>
      <c r="AG2723" s="21"/>
      <c r="AH2723" s="21"/>
      <c r="AI2723" s="21"/>
      <c r="AJ2723" s="21"/>
      <c r="AK2723" s="21"/>
      <c r="AL2723" s="21"/>
      <c r="AM2723" s="21"/>
      <c r="AN2723" s="21"/>
      <c r="AO2723" s="21"/>
      <c r="AP2723" s="21"/>
      <c r="AQ2723" s="21"/>
      <c r="AR2723" s="21"/>
      <c r="AS2723" s="21"/>
      <c r="AT2723" s="21"/>
      <c r="AU2723" s="21"/>
      <c r="AV2723" s="21"/>
      <c r="AW2723" s="21"/>
      <c r="AX2723" s="21"/>
      <c r="AY2723" s="21"/>
      <c r="AZ2723" s="21"/>
      <c r="BA2723" s="21"/>
    </row>
    <row r="2724" spans="1:53" s="31" customFormat="1" ht="20.100000000000001" customHeight="1" x14ac:dyDescent="0.2">
      <c r="A2724" s="12" t="s">
        <v>57</v>
      </c>
      <c r="B2724" s="18" t="s">
        <v>241</v>
      </c>
      <c r="C2724" s="12" t="s">
        <v>534</v>
      </c>
      <c r="D2724" s="12" t="s">
        <v>1597</v>
      </c>
      <c r="E2724" s="19" t="s">
        <v>5</v>
      </c>
      <c r="F2724" s="19" t="s">
        <v>2244</v>
      </c>
      <c r="G2724" s="19" t="s">
        <v>5831</v>
      </c>
      <c r="H2724" s="12" t="s">
        <v>5776</v>
      </c>
      <c r="I2724" s="20">
        <v>44000</v>
      </c>
      <c r="J2724" s="12" t="s">
        <v>2258</v>
      </c>
      <c r="K2724" s="12" t="s">
        <v>5832</v>
      </c>
      <c r="L2724" s="12" t="s">
        <v>2368</v>
      </c>
      <c r="M2724" s="12"/>
      <c r="N2724" s="12" t="s">
        <v>5833</v>
      </c>
      <c r="O2724" s="23">
        <v>6000</v>
      </c>
      <c r="P2724" s="23">
        <v>0</v>
      </c>
      <c r="Q2724" s="23">
        <v>0</v>
      </c>
      <c r="R2724" s="24">
        <v>0</v>
      </c>
      <c r="S2724" s="25">
        <v>800</v>
      </c>
      <c r="T2724" s="21"/>
      <c r="U2724" s="22" t="str">
        <f>IFERROR(VLOOKUP(B2724,[1]Planilha1!$A$1:$B$34,2,FALSE),"Liberado")</f>
        <v>Liberado</v>
      </c>
      <c r="V2724" s="21"/>
      <c r="W2724" s="21"/>
      <c r="X2724" s="21"/>
      <c r="Y2724" s="21"/>
      <c r="Z2724" s="21"/>
      <c r="AA2724" s="21"/>
      <c r="AB2724" s="21"/>
      <c r="AC2724" s="21"/>
      <c r="AD2724" s="21"/>
      <c r="AE2724" s="21"/>
      <c r="AF2724" s="21"/>
      <c r="AG2724" s="21"/>
      <c r="AH2724" s="21"/>
      <c r="AI2724" s="21"/>
      <c r="AJ2724" s="21"/>
      <c r="AK2724" s="21"/>
      <c r="AL2724" s="21"/>
      <c r="AM2724" s="21"/>
      <c r="AN2724" s="21"/>
      <c r="AO2724" s="21"/>
      <c r="AP2724" s="21"/>
      <c r="AQ2724" s="21"/>
      <c r="AR2724" s="21"/>
      <c r="AS2724" s="21"/>
      <c r="AT2724" s="21"/>
      <c r="AU2724" s="21"/>
      <c r="AV2724" s="21"/>
      <c r="AW2724" s="21"/>
      <c r="AX2724" s="21"/>
      <c r="AY2724" s="21"/>
      <c r="AZ2724" s="21"/>
      <c r="BA2724" s="21"/>
    </row>
    <row r="2725" spans="1:53" s="31" customFormat="1" ht="20.100000000000001" customHeight="1" x14ac:dyDescent="0.2">
      <c r="A2725" s="12" t="s">
        <v>57</v>
      </c>
      <c r="B2725" s="18" t="s">
        <v>241</v>
      </c>
      <c r="C2725" s="12" t="s">
        <v>534</v>
      </c>
      <c r="D2725" s="12" t="s">
        <v>1599</v>
      </c>
      <c r="E2725" s="19" t="s">
        <v>5</v>
      </c>
      <c r="F2725" s="19" t="s">
        <v>2273</v>
      </c>
      <c r="G2725" s="19" t="s">
        <v>5836</v>
      </c>
      <c r="H2725" s="12" t="s">
        <v>3037</v>
      </c>
      <c r="I2725" s="20">
        <v>35200</v>
      </c>
      <c r="J2725" s="12" t="s">
        <v>2302</v>
      </c>
      <c r="K2725" s="12" t="s">
        <v>2303</v>
      </c>
      <c r="L2725" s="12" t="s">
        <v>2299</v>
      </c>
      <c r="M2725" s="12"/>
      <c r="N2725" s="12" t="s">
        <v>5837</v>
      </c>
      <c r="O2725" s="23">
        <v>0</v>
      </c>
      <c r="P2725" s="23">
        <v>0</v>
      </c>
      <c r="Q2725" s="23">
        <v>0</v>
      </c>
      <c r="R2725" s="24">
        <v>0</v>
      </c>
      <c r="S2725" s="25">
        <v>576</v>
      </c>
      <c r="T2725" s="21"/>
      <c r="U2725" s="22" t="str">
        <f>IFERROR(VLOOKUP(B2725,[1]Planilha1!$A$1:$B$34,2,FALSE),"Liberado")</f>
        <v>Liberado</v>
      </c>
      <c r="V2725" s="21"/>
      <c r="W2725" s="21"/>
      <c r="X2725" s="21"/>
      <c r="Y2725" s="21"/>
      <c r="Z2725" s="21"/>
      <c r="AA2725" s="21"/>
      <c r="AB2725" s="21"/>
      <c r="AC2725" s="21"/>
      <c r="AD2725" s="21"/>
      <c r="AE2725" s="21"/>
      <c r="AF2725" s="21"/>
      <c r="AG2725" s="21"/>
      <c r="AH2725" s="21"/>
      <c r="AI2725" s="21"/>
      <c r="AJ2725" s="21"/>
      <c r="AK2725" s="21"/>
      <c r="AL2725" s="21"/>
      <c r="AM2725" s="21"/>
      <c r="AN2725" s="21"/>
      <c r="AO2725" s="21"/>
      <c r="AP2725" s="21"/>
      <c r="AQ2725" s="21"/>
      <c r="AR2725" s="21"/>
      <c r="AS2725" s="21"/>
      <c r="AT2725" s="21"/>
      <c r="AU2725" s="21"/>
      <c r="AV2725" s="21"/>
      <c r="AW2725" s="21"/>
      <c r="AX2725" s="21"/>
      <c r="AY2725" s="21"/>
      <c r="AZ2725" s="21"/>
      <c r="BA2725" s="21"/>
    </row>
    <row r="2726" spans="1:53" s="31" customFormat="1" ht="20.100000000000001" customHeight="1" x14ac:dyDescent="0.2">
      <c r="A2726" s="12" t="s">
        <v>57</v>
      </c>
      <c r="B2726" s="18" t="s">
        <v>241</v>
      </c>
      <c r="C2726" s="12" t="s">
        <v>534</v>
      </c>
      <c r="D2726" s="12" t="s">
        <v>1600</v>
      </c>
      <c r="E2726" s="19" t="s">
        <v>5</v>
      </c>
      <c r="F2726" s="19" t="s">
        <v>2273</v>
      </c>
      <c r="G2726" s="19" t="s">
        <v>5838</v>
      </c>
      <c r="H2726" s="12" t="s">
        <v>5839</v>
      </c>
      <c r="I2726" s="20">
        <v>36000</v>
      </c>
      <c r="J2726" s="12" t="s">
        <v>2302</v>
      </c>
      <c r="K2726" s="12" t="s">
        <v>3124</v>
      </c>
      <c r="L2726" s="12" t="s">
        <v>3321</v>
      </c>
      <c r="M2726" s="12"/>
      <c r="N2726" s="12" t="s">
        <v>5840</v>
      </c>
      <c r="O2726" s="23">
        <v>0</v>
      </c>
      <c r="P2726" s="23">
        <v>0</v>
      </c>
      <c r="Q2726" s="23">
        <v>0</v>
      </c>
      <c r="R2726" s="24">
        <v>0</v>
      </c>
      <c r="S2726" s="25">
        <v>480</v>
      </c>
      <c r="T2726" s="21"/>
      <c r="U2726" s="22" t="str">
        <f>IFERROR(VLOOKUP(B2726,[1]Planilha1!$A$1:$B$34,2,FALSE),"Liberado")</f>
        <v>Liberado</v>
      </c>
      <c r="V2726" s="21"/>
      <c r="W2726" s="21"/>
      <c r="X2726" s="21"/>
      <c r="Y2726" s="21"/>
      <c r="Z2726" s="21"/>
      <c r="AA2726" s="21"/>
      <c r="AB2726" s="21"/>
      <c r="AC2726" s="21"/>
      <c r="AD2726" s="21"/>
      <c r="AE2726" s="21"/>
      <c r="AF2726" s="21"/>
      <c r="AG2726" s="21"/>
      <c r="AH2726" s="21"/>
      <c r="AI2726" s="21"/>
      <c r="AJ2726" s="21"/>
      <c r="AK2726" s="21"/>
      <c r="AL2726" s="21"/>
      <c r="AM2726" s="21"/>
      <c r="AN2726" s="21"/>
      <c r="AO2726" s="21"/>
      <c r="AP2726" s="21"/>
      <c r="AQ2726" s="21"/>
      <c r="AR2726" s="21"/>
      <c r="AS2726" s="21"/>
      <c r="AT2726" s="21"/>
      <c r="AU2726" s="21"/>
      <c r="AV2726" s="21"/>
      <c r="AW2726" s="21"/>
      <c r="AX2726" s="21"/>
      <c r="AY2726" s="21"/>
      <c r="AZ2726" s="21"/>
      <c r="BA2726" s="21"/>
    </row>
    <row r="2727" spans="1:53" s="31" customFormat="1" ht="20.100000000000001" customHeight="1" x14ac:dyDescent="0.2">
      <c r="A2727" s="12" t="s">
        <v>57</v>
      </c>
      <c r="B2727" s="18" t="s">
        <v>241</v>
      </c>
      <c r="C2727" s="12" t="s">
        <v>534</v>
      </c>
      <c r="D2727" s="12" t="s">
        <v>1601</v>
      </c>
      <c r="E2727" s="19" t="s">
        <v>5</v>
      </c>
      <c r="F2727" s="19" t="s">
        <v>2273</v>
      </c>
      <c r="G2727" s="19" t="s">
        <v>5841</v>
      </c>
      <c r="H2727" s="12" t="s">
        <v>3037</v>
      </c>
      <c r="I2727" s="20">
        <v>10000</v>
      </c>
      <c r="J2727" s="12" t="s">
        <v>2302</v>
      </c>
      <c r="K2727" s="12" t="s">
        <v>3124</v>
      </c>
      <c r="L2727" s="12" t="s">
        <v>2299</v>
      </c>
      <c r="M2727" s="12"/>
      <c r="N2727" s="12" t="s">
        <v>5842</v>
      </c>
      <c r="O2727" s="23">
        <v>0</v>
      </c>
      <c r="P2727" s="23">
        <v>0</v>
      </c>
      <c r="Q2727" s="23">
        <v>0</v>
      </c>
      <c r="R2727" s="24">
        <v>0</v>
      </c>
      <c r="S2727" s="25">
        <v>256</v>
      </c>
      <c r="T2727" s="21"/>
      <c r="U2727" s="22" t="str">
        <f>IFERROR(VLOOKUP(B2727,[1]Planilha1!$A$1:$B$34,2,FALSE),"Liberado")</f>
        <v>Liberado</v>
      </c>
      <c r="V2727" s="21"/>
      <c r="W2727" s="21"/>
      <c r="X2727" s="21"/>
      <c r="Y2727" s="21"/>
      <c r="Z2727" s="21"/>
      <c r="AA2727" s="21"/>
      <c r="AB2727" s="21"/>
      <c r="AC2727" s="21"/>
      <c r="AD2727" s="21"/>
      <c r="AE2727" s="21"/>
      <c r="AF2727" s="21"/>
      <c r="AG2727" s="21"/>
      <c r="AH2727" s="21"/>
      <c r="AI2727" s="21"/>
      <c r="AJ2727" s="21"/>
      <c r="AK2727" s="21"/>
      <c r="AL2727" s="21"/>
      <c r="AM2727" s="21"/>
      <c r="AN2727" s="21"/>
      <c r="AO2727" s="21"/>
      <c r="AP2727" s="21"/>
      <c r="AQ2727" s="21"/>
      <c r="AR2727" s="21"/>
      <c r="AS2727" s="21"/>
      <c r="AT2727" s="21"/>
      <c r="AU2727" s="21"/>
      <c r="AV2727" s="21"/>
      <c r="AW2727" s="21"/>
      <c r="AX2727" s="21"/>
      <c r="AY2727" s="21"/>
      <c r="AZ2727" s="21"/>
      <c r="BA2727" s="21"/>
    </row>
    <row r="2728" spans="1:53" s="31" customFormat="1" ht="20.100000000000001" customHeight="1" x14ac:dyDescent="0.2">
      <c r="A2728" s="12" t="s">
        <v>57</v>
      </c>
      <c r="B2728" s="18" t="s">
        <v>241</v>
      </c>
      <c r="C2728" s="12" t="s">
        <v>534</v>
      </c>
      <c r="D2728" s="12" t="s">
        <v>10447</v>
      </c>
      <c r="E2728" s="19" t="s">
        <v>5</v>
      </c>
      <c r="F2728" s="19" t="s">
        <v>12</v>
      </c>
      <c r="G2728" s="19" t="s">
        <v>10448</v>
      </c>
      <c r="H2728" s="12" t="s">
        <v>10449</v>
      </c>
      <c r="I2728" s="20">
        <v>70.5</v>
      </c>
      <c r="J2728" s="12" t="s">
        <v>2302</v>
      </c>
      <c r="K2728" s="12" t="s">
        <v>10450</v>
      </c>
      <c r="L2728" s="12" t="s">
        <v>2266</v>
      </c>
      <c r="M2728" s="12"/>
      <c r="N2728" s="12" t="s">
        <v>10451</v>
      </c>
      <c r="O2728" s="23">
        <v>0</v>
      </c>
      <c r="P2728" s="23">
        <v>0</v>
      </c>
      <c r="Q2728" s="23">
        <v>0</v>
      </c>
      <c r="R2728" s="24">
        <v>0</v>
      </c>
      <c r="S2728" s="25">
        <v>0</v>
      </c>
      <c r="T2728" s="21"/>
      <c r="U2728" s="22" t="str">
        <f>IFERROR(VLOOKUP(B2728,[1]Planilha1!$A$1:$B$34,2,FALSE),"Liberado")</f>
        <v>Liberado</v>
      </c>
      <c r="V2728" s="21"/>
      <c r="W2728" s="21"/>
      <c r="X2728" s="21"/>
      <c r="Y2728" s="21"/>
      <c r="Z2728" s="21"/>
      <c r="AA2728" s="21"/>
      <c r="AB2728" s="21"/>
      <c r="AC2728" s="21"/>
      <c r="AD2728" s="21"/>
      <c r="AE2728" s="21"/>
      <c r="AF2728" s="21"/>
      <c r="AG2728" s="21"/>
      <c r="AH2728" s="21"/>
      <c r="AI2728" s="21"/>
      <c r="AJ2728" s="21"/>
      <c r="AK2728" s="21"/>
      <c r="AL2728" s="21"/>
      <c r="AM2728" s="21"/>
      <c r="AN2728" s="21"/>
      <c r="AO2728" s="21"/>
      <c r="AP2728" s="21"/>
      <c r="AQ2728" s="21"/>
      <c r="AR2728" s="21"/>
      <c r="AS2728" s="21"/>
      <c r="AT2728" s="21"/>
      <c r="AU2728" s="21"/>
      <c r="AV2728" s="21"/>
      <c r="AW2728" s="21"/>
      <c r="AX2728" s="21"/>
      <c r="AY2728" s="21"/>
      <c r="AZ2728" s="21"/>
      <c r="BA2728" s="21"/>
    </row>
    <row r="2729" spans="1:53" s="31" customFormat="1" ht="20.100000000000001" customHeight="1" x14ac:dyDescent="0.2">
      <c r="A2729" s="12" t="s">
        <v>57</v>
      </c>
      <c r="B2729" s="18" t="s">
        <v>241</v>
      </c>
      <c r="C2729" s="12" t="s">
        <v>534</v>
      </c>
      <c r="D2729" s="12" t="s">
        <v>10452</v>
      </c>
      <c r="E2729" s="19" t="s">
        <v>5</v>
      </c>
      <c r="F2729" s="19" t="s">
        <v>7837</v>
      </c>
      <c r="G2729" s="19" t="s">
        <v>10453</v>
      </c>
      <c r="H2729" s="12" t="s">
        <v>2773</v>
      </c>
      <c r="I2729" s="20">
        <v>17066.8</v>
      </c>
      <c r="J2729" s="12" t="s">
        <v>2302</v>
      </c>
      <c r="K2729" s="12" t="s">
        <v>2303</v>
      </c>
      <c r="L2729" s="12" t="s">
        <v>7875</v>
      </c>
      <c r="M2729" s="12"/>
      <c r="N2729" s="12" t="s">
        <v>2774</v>
      </c>
      <c r="O2729" s="23">
        <v>0</v>
      </c>
      <c r="P2729" s="23">
        <v>0</v>
      </c>
      <c r="Q2729" s="23">
        <v>0</v>
      </c>
      <c r="R2729" s="24">
        <v>0</v>
      </c>
      <c r="S2729" s="25">
        <v>192</v>
      </c>
      <c r="T2729" s="21"/>
      <c r="U2729" s="22" t="str">
        <f>IFERROR(VLOOKUP(B2729,[1]Planilha1!$A$1:$B$34,2,FALSE),"Liberado")</f>
        <v>Liberado</v>
      </c>
      <c r="V2729" s="21"/>
      <c r="W2729" s="21"/>
      <c r="X2729" s="21"/>
      <c r="Y2729" s="21"/>
      <c r="Z2729" s="21"/>
      <c r="AA2729" s="21"/>
      <c r="AB2729" s="21"/>
      <c r="AC2729" s="21"/>
      <c r="AD2729" s="21"/>
      <c r="AE2729" s="21"/>
      <c r="AF2729" s="21"/>
      <c r="AG2729" s="21"/>
      <c r="AH2729" s="21"/>
      <c r="AI2729" s="21"/>
      <c r="AJ2729" s="21"/>
      <c r="AK2729" s="21"/>
      <c r="AL2729" s="21"/>
      <c r="AM2729" s="21"/>
      <c r="AN2729" s="21"/>
      <c r="AO2729" s="21"/>
      <c r="AP2729" s="21"/>
      <c r="AQ2729" s="21"/>
      <c r="AR2729" s="21"/>
      <c r="AS2729" s="21"/>
      <c r="AT2729" s="21"/>
      <c r="AU2729" s="21"/>
      <c r="AV2729" s="21"/>
      <c r="AW2729" s="21"/>
      <c r="AX2729" s="21"/>
      <c r="AY2729" s="21"/>
      <c r="AZ2729" s="21"/>
      <c r="BA2729" s="21"/>
    </row>
    <row r="2730" spans="1:53" s="31" customFormat="1" ht="20.100000000000001" customHeight="1" x14ac:dyDescent="0.2">
      <c r="A2730" s="12" t="s">
        <v>57</v>
      </c>
      <c r="B2730" s="18" t="s">
        <v>241</v>
      </c>
      <c r="C2730" s="12" t="s">
        <v>534</v>
      </c>
      <c r="D2730" s="12" t="s">
        <v>1604</v>
      </c>
      <c r="E2730" s="19" t="s">
        <v>5</v>
      </c>
      <c r="F2730" s="19" t="s">
        <v>10371</v>
      </c>
      <c r="G2730" s="19" t="s">
        <v>10454</v>
      </c>
      <c r="H2730" s="12" t="s">
        <v>10427</v>
      </c>
      <c r="I2730" s="20">
        <v>0</v>
      </c>
      <c r="J2730" s="12" t="s">
        <v>2258</v>
      </c>
      <c r="K2730" s="12" t="s">
        <v>10455</v>
      </c>
      <c r="L2730" s="12" t="s">
        <v>3974</v>
      </c>
      <c r="M2730" s="12"/>
      <c r="N2730" s="12" t="s">
        <v>10456</v>
      </c>
      <c r="O2730" s="23">
        <v>0</v>
      </c>
      <c r="P2730" s="23">
        <v>1000</v>
      </c>
      <c r="Q2730" s="23">
        <v>0</v>
      </c>
      <c r="R2730" s="24">
        <v>0</v>
      </c>
      <c r="S2730" s="25">
        <v>0</v>
      </c>
      <c r="T2730" s="21"/>
      <c r="U2730" s="22" t="str">
        <f>IFERROR(VLOOKUP(B2730,[1]Planilha1!$A$1:$B$34,2,FALSE),"Liberado")</f>
        <v>Liberado</v>
      </c>
      <c r="V2730" s="21"/>
      <c r="W2730" s="21"/>
      <c r="X2730" s="21"/>
      <c r="Y2730" s="21"/>
      <c r="Z2730" s="21"/>
      <c r="AA2730" s="21"/>
      <c r="AB2730" s="21"/>
      <c r="AC2730" s="21"/>
      <c r="AD2730" s="21"/>
      <c r="AE2730" s="21"/>
      <c r="AF2730" s="21"/>
      <c r="AG2730" s="21"/>
      <c r="AH2730" s="21"/>
      <c r="AI2730" s="21"/>
      <c r="AJ2730" s="21"/>
      <c r="AK2730" s="21"/>
      <c r="AL2730" s="21"/>
      <c r="AM2730" s="21"/>
      <c r="AN2730" s="21"/>
      <c r="AO2730" s="21"/>
      <c r="AP2730" s="21"/>
      <c r="AQ2730" s="21"/>
      <c r="AR2730" s="21"/>
      <c r="AS2730" s="21"/>
      <c r="AT2730" s="21"/>
      <c r="AU2730" s="21"/>
      <c r="AV2730" s="21"/>
      <c r="AW2730" s="21"/>
      <c r="AX2730" s="21"/>
      <c r="AY2730" s="21"/>
      <c r="AZ2730" s="21"/>
      <c r="BA2730" s="21"/>
    </row>
    <row r="2731" spans="1:53" s="31" customFormat="1" ht="20.100000000000001" customHeight="1" x14ac:dyDescent="0.2">
      <c r="A2731" s="12" t="s">
        <v>57</v>
      </c>
      <c r="B2731" s="18" t="s">
        <v>241</v>
      </c>
      <c r="C2731" s="12" t="s">
        <v>556</v>
      </c>
      <c r="D2731" s="12" t="s">
        <v>1602</v>
      </c>
      <c r="E2731" s="19" t="s">
        <v>5</v>
      </c>
      <c r="F2731" s="19" t="s">
        <v>2519</v>
      </c>
      <c r="G2731" s="19" t="s">
        <v>5843</v>
      </c>
      <c r="H2731" s="12" t="s">
        <v>5844</v>
      </c>
      <c r="I2731" s="20">
        <v>28960</v>
      </c>
      <c r="J2731" s="12" t="s">
        <v>2302</v>
      </c>
      <c r="K2731" s="12" t="s">
        <v>5845</v>
      </c>
      <c r="L2731" s="12" t="s">
        <v>8057</v>
      </c>
      <c r="M2731" s="12"/>
      <c r="N2731" s="12" t="s">
        <v>5846</v>
      </c>
      <c r="O2731" s="23">
        <v>0</v>
      </c>
      <c r="P2731" s="23">
        <v>0</v>
      </c>
      <c r="Q2731" s="23">
        <v>0</v>
      </c>
      <c r="R2731" s="24">
        <v>0</v>
      </c>
      <c r="S2731" s="25">
        <v>928</v>
      </c>
      <c r="T2731" s="21"/>
      <c r="U2731" s="22" t="str">
        <f>IFERROR(VLOOKUP(B2731,[1]Planilha1!$A$1:$B$34,2,FALSE),"Liberado")</f>
        <v>Liberado</v>
      </c>
      <c r="V2731" s="21"/>
      <c r="W2731" s="21"/>
      <c r="X2731" s="21"/>
      <c r="Y2731" s="21"/>
      <c r="Z2731" s="21"/>
      <c r="AA2731" s="21"/>
      <c r="AB2731" s="21"/>
      <c r="AC2731" s="21"/>
      <c r="AD2731" s="21"/>
      <c r="AE2731" s="21"/>
      <c r="AF2731" s="21"/>
      <c r="AG2731" s="21"/>
      <c r="AH2731" s="21"/>
      <c r="AI2731" s="21"/>
      <c r="AJ2731" s="21"/>
      <c r="AK2731" s="21"/>
      <c r="AL2731" s="21"/>
      <c r="AM2731" s="21"/>
      <c r="AN2731" s="21"/>
      <c r="AO2731" s="21"/>
      <c r="AP2731" s="21"/>
      <c r="AQ2731" s="21"/>
      <c r="AR2731" s="21"/>
      <c r="AS2731" s="21"/>
      <c r="AT2731" s="21"/>
      <c r="AU2731" s="21"/>
      <c r="AV2731" s="21"/>
      <c r="AW2731" s="21"/>
      <c r="AX2731" s="21"/>
      <c r="AY2731" s="21"/>
      <c r="AZ2731" s="21"/>
      <c r="BA2731" s="21"/>
    </row>
    <row r="2732" spans="1:53" s="31" customFormat="1" ht="20.100000000000001" customHeight="1" x14ac:dyDescent="0.2">
      <c r="A2732" s="12" t="s">
        <v>57</v>
      </c>
      <c r="B2732" s="18" t="s">
        <v>241</v>
      </c>
      <c r="C2732" s="12" t="s">
        <v>556</v>
      </c>
      <c r="D2732" s="12" t="s">
        <v>1603</v>
      </c>
      <c r="E2732" s="19" t="s">
        <v>5</v>
      </c>
      <c r="F2732" s="19" t="s">
        <v>2273</v>
      </c>
      <c r="G2732" s="19" t="s">
        <v>5847</v>
      </c>
      <c r="H2732" s="12" t="s">
        <v>5848</v>
      </c>
      <c r="I2732" s="20">
        <v>20000</v>
      </c>
      <c r="J2732" s="12" t="s">
        <v>2302</v>
      </c>
      <c r="K2732" s="12" t="s">
        <v>5849</v>
      </c>
      <c r="L2732" s="12" t="s">
        <v>2299</v>
      </c>
      <c r="M2732" s="12"/>
      <c r="N2732" s="12" t="s">
        <v>5850</v>
      </c>
      <c r="O2732" s="23">
        <v>0</v>
      </c>
      <c r="P2732" s="23">
        <v>0</v>
      </c>
      <c r="Q2732" s="23">
        <v>0</v>
      </c>
      <c r="R2732" s="24">
        <v>0</v>
      </c>
      <c r="S2732" s="25">
        <v>1120</v>
      </c>
      <c r="T2732" s="21"/>
      <c r="U2732" s="22" t="str">
        <f>IFERROR(VLOOKUP(B2732,[1]Planilha1!$A$1:$B$34,2,FALSE),"Liberado")</f>
        <v>Liberado</v>
      </c>
      <c r="V2732" s="21"/>
      <c r="W2732" s="21"/>
      <c r="X2732" s="21"/>
      <c r="Y2732" s="21"/>
      <c r="Z2732" s="21"/>
      <c r="AA2732" s="21"/>
      <c r="AB2732" s="21"/>
      <c r="AC2732" s="21"/>
      <c r="AD2732" s="21"/>
      <c r="AE2732" s="21"/>
      <c r="AF2732" s="21"/>
      <c r="AG2732" s="21"/>
      <c r="AH2732" s="21"/>
      <c r="AI2732" s="21"/>
      <c r="AJ2732" s="21"/>
      <c r="AK2732" s="21"/>
      <c r="AL2732" s="21"/>
      <c r="AM2732" s="21"/>
      <c r="AN2732" s="21"/>
      <c r="AO2732" s="21"/>
      <c r="AP2732" s="21"/>
      <c r="AQ2732" s="21"/>
      <c r="AR2732" s="21"/>
      <c r="AS2732" s="21"/>
      <c r="AT2732" s="21"/>
      <c r="AU2732" s="21"/>
      <c r="AV2732" s="21"/>
      <c r="AW2732" s="21"/>
      <c r="AX2732" s="21"/>
      <c r="AY2732" s="21"/>
      <c r="AZ2732" s="21"/>
      <c r="BA2732" s="21"/>
    </row>
    <row r="2733" spans="1:53" s="31" customFormat="1" ht="20.100000000000001" customHeight="1" x14ac:dyDescent="0.2">
      <c r="A2733" s="12" t="s">
        <v>57</v>
      </c>
      <c r="B2733" s="18" t="s">
        <v>241</v>
      </c>
      <c r="C2733" s="12" t="s">
        <v>556</v>
      </c>
      <c r="D2733" s="12" t="s">
        <v>1604</v>
      </c>
      <c r="E2733" s="19" t="s">
        <v>5</v>
      </c>
      <c r="F2733" s="19" t="s">
        <v>10371</v>
      </c>
      <c r="G2733" s="19" t="s">
        <v>10457</v>
      </c>
      <c r="H2733" s="12" t="s">
        <v>10458</v>
      </c>
      <c r="I2733" s="20">
        <v>0</v>
      </c>
      <c r="J2733" s="12" t="s">
        <v>2302</v>
      </c>
      <c r="K2733" s="12" t="s">
        <v>10459</v>
      </c>
      <c r="L2733" s="12" t="s">
        <v>2299</v>
      </c>
      <c r="M2733" s="12"/>
      <c r="N2733" s="12" t="s">
        <v>10460</v>
      </c>
      <c r="O2733" s="23">
        <v>0</v>
      </c>
      <c r="P2733" s="23">
        <v>0</v>
      </c>
      <c r="Q2733" s="23">
        <v>0</v>
      </c>
      <c r="R2733" s="24">
        <v>0</v>
      </c>
      <c r="S2733" s="25">
        <v>360</v>
      </c>
      <c r="T2733" s="21"/>
      <c r="U2733" s="22" t="str">
        <f>IFERROR(VLOOKUP(B2733,[1]Planilha1!$A$1:$B$34,2,FALSE),"Liberado")</f>
        <v>Liberado</v>
      </c>
      <c r="V2733" s="21"/>
      <c r="W2733" s="21"/>
      <c r="X2733" s="21"/>
      <c r="Y2733" s="21"/>
      <c r="Z2733" s="21"/>
      <c r="AA2733" s="21"/>
      <c r="AB2733" s="21"/>
      <c r="AC2733" s="21"/>
      <c r="AD2733" s="21"/>
      <c r="AE2733" s="21"/>
      <c r="AF2733" s="21"/>
      <c r="AG2733" s="21"/>
      <c r="AH2733" s="21"/>
      <c r="AI2733" s="21"/>
      <c r="AJ2733" s="21"/>
      <c r="AK2733" s="21"/>
      <c r="AL2733" s="21"/>
      <c r="AM2733" s="21"/>
      <c r="AN2733" s="21"/>
      <c r="AO2733" s="21"/>
      <c r="AP2733" s="21"/>
      <c r="AQ2733" s="21"/>
      <c r="AR2733" s="21"/>
      <c r="AS2733" s="21"/>
      <c r="AT2733" s="21"/>
      <c r="AU2733" s="21"/>
      <c r="AV2733" s="21"/>
      <c r="AW2733" s="21"/>
      <c r="AX2733" s="21"/>
      <c r="AY2733" s="21"/>
      <c r="AZ2733" s="21"/>
      <c r="BA2733" s="21"/>
    </row>
    <row r="2734" spans="1:53" s="31" customFormat="1" ht="20.100000000000001" customHeight="1" x14ac:dyDescent="0.2">
      <c r="A2734" s="12" t="s">
        <v>57</v>
      </c>
      <c r="B2734" s="18" t="s">
        <v>241</v>
      </c>
      <c r="C2734" s="12" t="s">
        <v>556</v>
      </c>
      <c r="D2734" s="12" t="s">
        <v>1604</v>
      </c>
      <c r="E2734" s="19" t="s">
        <v>5</v>
      </c>
      <c r="F2734" s="19" t="s">
        <v>5349</v>
      </c>
      <c r="G2734" s="19" t="s">
        <v>5851</v>
      </c>
      <c r="H2734" s="12" t="s">
        <v>5852</v>
      </c>
      <c r="I2734" s="20">
        <v>0</v>
      </c>
      <c r="J2734" s="12" t="s">
        <v>2258</v>
      </c>
      <c r="K2734" s="12" t="s">
        <v>5853</v>
      </c>
      <c r="L2734" s="12" t="s">
        <v>2368</v>
      </c>
      <c r="M2734" s="12"/>
      <c r="N2734" s="12" t="s">
        <v>5854</v>
      </c>
      <c r="O2734" s="23">
        <v>0</v>
      </c>
      <c r="P2734" s="23">
        <v>0</v>
      </c>
      <c r="Q2734" s="23">
        <v>0</v>
      </c>
      <c r="R2734" s="24">
        <v>0</v>
      </c>
      <c r="S2734" s="25">
        <v>360</v>
      </c>
      <c r="T2734" s="21"/>
      <c r="U2734" s="22" t="str">
        <f>IFERROR(VLOOKUP(B2734,[1]Planilha1!$A$1:$B$34,2,FALSE),"Liberado")</f>
        <v>Liberado</v>
      </c>
      <c r="V2734" s="21"/>
      <c r="W2734" s="21"/>
      <c r="X2734" s="21"/>
      <c r="Y2734" s="21"/>
      <c r="Z2734" s="21"/>
      <c r="AA2734" s="21"/>
      <c r="AB2734" s="21"/>
      <c r="AC2734" s="21"/>
      <c r="AD2734" s="21"/>
      <c r="AE2734" s="21"/>
      <c r="AF2734" s="21"/>
      <c r="AG2734" s="21"/>
      <c r="AH2734" s="21"/>
      <c r="AI2734" s="21"/>
      <c r="AJ2734" s="21"/>
      <c r="AK2734" s="21"/>
      <c r="AL2734" s="21"/>
      <c r="AM2734" s="21"/>
      <c r="AN2734" s="21"/>
      <c r="AO2734" s="21"/>
      <c r="AP2734" s="21"/>
      <c r="AQ2734" s="21"/>
      <c r="AR2734" s="21"/>
      <c r="AS2734" s="21"/>
      <c r="AT2734" s="21"/>
      <c r="AU2734" s="21"/>
      <c r="AV2734" s="21"/>
      <c r="AW2734" s="21"/>
      <c r="AX2734" s="21"/>
      <c r="AY2734" s="21"/>
      <c r="AZ2734" s="21"/>
      <c r="BA2734" s="21"/>
    </row>
    <row r="2735" spans="1:53" s="31" customFormat="1" ht="20.100000000000001" customHeight="1" x14ac:dyDescent="0.2">
      <c r="A2735" s="12" t="s">
        <v>57</v>
      </c>
      <c r="B2735" s="18" t="s">
        <v>241</v>
      </c>
      <c r="C2735" s="12" t="s">
        <v>556</v>
      </c>
      <c r="D2735" s="12" t="s">
        <v>1605</v>
      </c>
      <c r="E2735" s="19" t="s">
        <v>5</v>
      </c>
      <c r="F2735" s="19" t="s">
        <v>2244</v>
      </c>
      <c r="G2735" s="19" t="s">
        <v>5855</v>
      </c>
      <c r="H2735" s="12" t="s">
        <v>5844</v>
      </c>
      <c r="I2735" s="20">
        <v>31520</v>
      </c>
      <c r="J2735" s="12" t="s">
        <v>2258</v>
      </c>
      <c r="K2735" s="12" t="s">
        <v>5856</v>
      </c>
      <c r="L2735" s="12" t="s">
        <v>2368</v>
      </c>
      <c r="M2735" s="12"/>
      <c r="N2735" s="12" t="s">
        <v>10461</v>
      </c>
      <c r="O2735" s="23">
        <v>3000</v>
      </c>
      <c r="P2735" s="23">
        <v>0</v>
      </c>
      <c r="Q2735" s="23">
        <v>0</v>
      </c>
      <c r="R2735" s="24">
        <v>0</v>
      </c>
      <c r="S2735" s="25">
        <v>672</v>
      </c>
      <c r="T2735" s="21"/>
      <c r="U2735" s="22" t="str">
        <f>IFERROR(VLOOKUP(B2735,[1]Planilha1!$A$1:$B$34,2,FALSE),"Liberado")</f>
        <v>Liberado</v>
      </c>
      <c r="V2735" s="21"/>
      <c r="W2735" s="21"/>
      <c r="X2735" s="21"/>
      <c r="Y2735" s="21"/>
      <c r="Z2735" s="21"/>
      <c r="AA2735" s="21"/>
      <c r="AB2735" s="21"/>
      <c r="AC2735" s="21"/>
      <c r="AD2735" s="21"/>
      <c r="AE2735" s="21"/>
      <c r="AF2735" s="21"/>
      <c r="AG2735" s="21"/>
      <c r="AH2735" s="21"/>
      <c r="AI2735" s="21"/>
      <c r="AJ2735" s="21"/>
      <c r="AK2735" s="21"/>
      <c r="AL2735" s="21"/>
      <c r="AM2735" s="21"/>
      <c r="AN2735" s="21"/>
      <c r="AO2735" s="21"/>
      <c r="AP2735" s="21"/>
      <c r="AQ2735" s="21"/>
      <c r="AR2735" s="21"/>
      <c r="AS2735" s="21"/>
      <c r="AT2735" s="21"/>
      <c r="AU2735" s="21"/>
      <c r="AV2735" s="21"/>
      <c r="AW2735" s="21"/>
      <c r="AX2735" s="21"/>
      <c r="AY2735" s="21"/>
      <c r="AZ2735" s="21"/>
      <c r="BA2735" s="21"/>
    </row>
    <row r="2736" spans="1:53" s="31" customFormat="1" ht="20.100000000000001" customHeight="1" x14ac:dyDescent="0.2">
      <c r="A2736" s="12" t="s">
        <v>57</v>
      </c>
      <c r="B2736" s="18" t="s">
        <v>241</v>
      </c>
      <c r="C2736" s="12" t="s">
        <v>556</v>
      </c>
      <c r="D2736" s="12" t="s">
        <v>1606</v>
      </c>
      <c r="E2736" s="19" t="s">
        <v>5</v>
      </c>
      <c r="F2736" s="19" t="s">
        <v>2273</v>
      </c>
      <c r="G2736" s="19" t="s">
        <v>5857</v>
      </c>
      <c r="H2736" s="12" t="s">
        <v>5844</v>
      </c>
      <c r="I2736" s="20">
        <v>35200</v>
      </c>
      <c r="J2736" s="12" t="s">
        <v>2302</v>
      </c>
      <c r="K2736" s="12" t="s">
        <v>38</v>
      </c>
      <c r="L2736" s="12" t="s">
        <v>2299</v>
      </c>
      <c r="M2736" s="12"/>
      <c r="N2736" s="12" t="s">
        <v>2528</v>
      </c>
      <c r="O2736" s="23">
        <v>0</v>
      </c>
      <c r="P2736" s="23">
        <v>0</v>
      </c>
      <c r="Q2736" s="23">
        <v>0</v>
      </c>
      <c r="R2736" s="24">
        <v>0</v>
      </c>
      <c r="S2736" s="25">
        <v>448</v>
      </c>
      <c r="T2736" s="21"/>
      <c r="U2736" s="22" t="str">
        <f>IFERROR(VLOOKUP(B2736,[1]Planilha1!$A$1:$B$34,2,FALSE),"Liberado")</f>
        <v>Liberado</v>
      </c>
      <c r="V2736" s="21"/>
      <c r="W2736" s="21"/>
      <c r="X2736" s="21"/>
      <c r="Y2736" s="21"/>
      <c r="Z2736" s="21"/>
      <c r="AA2736" s="21"/>
      <c r="AB2736" s="21"/>
      <c r="AC2736" s="21"/>
      <c r="AD2736" s="21"/>
      <c r="AE2736" s="21"/>
      <c r="AF2736" s="21"/>
      <c r="AG2736" s="21"/>
      <c r="AH2736" s="21"/>
      <c r="AI2736" s="21"/>
      <c r="AJ2736" s="21"/>
      <c r="AK2736" s="21"/>
      <c r="AL2736" s="21"/>
      <c r="AM2736" s="21"/>
      <c r="AN2736" s="21"/>
      <c r="AO2736" s="21"/>
      <c r="AP2736" s="21"/>
      <c r="AQ2736" s="21"/>
      <c r="AR2736" s="21"/>
      <c r="AS2736" s="21"/>
      <c r="AT2736" s="21"/>
      <c r="AU2736" s="21"/>
      <c r="AV2736" s="21"/>
      <c r="AW2736" s="21"/>
      <c r="AX2736" s="21"/>
      <c r="AY2736" s="21"/>
      <c r="AZ2736" s="21"/>
      <c r="BA2736" s="21"/>
    </row>
    <row r="2737" spans="1:53" s="31" customFormat="1" ht="20.100000000000001" customHeight="1" x14ac:dyDescent="0.2">
      <c r="A2737" s="12" t="s">
        <v>57</v>
      </c>
      <c r="B2737" s="18" t="s">
        <v>241</v>
      </c>
      <c r="C2737" s="12" t="s">
        <v>556</v>
      </c>
      <c r="D2737" s="12" t="s">
        <v>10462</v>
      </c>
      <c r="E2737" s="19" t="s">
        <v>5</v>
      </c>
      <c r="F2737" s="19" t="s">
        <v>14</v>
      </c>
      <c r="G2737" s="19" t="s">
        <v>10463</v>
      </c>
      <c r="H2737" s="12" t="s">
        <v>5844</v>
      </c>
      <c r="I2737" s="20">
        <v>12500</v>
      </c>
      <c r="J2737" s="12" t="s">
        <v>2302</v>
      </c>
      <c r="K2737" s="12" t="s">
        <v>3179</v>
      </c>
      <c r="L2737" s="12" t="s">
        <v>2288</v>
      </c>
      <c r="M2737" s="12" t="s">
        <v>10446</v>
      </c>
      <c r="N2737" s="12" t="s">
        <v>10464</v>
      </c>
      <c r="O2737" s="23">
        <v>0</v>
      </c>
      <c r="P2737" s="23">
        <v>0</v>
      </c>
      <c r="Q2737" s="23">
        <v>0</v>
      </c>
      <c r="R2737" s="24">
        <v>0</v>
      </c>
      <c r="S2737" s="25">
        <v>192</v>
      </c>
      <c r="T2737" s="21"/>
      <c r="U2737" s="22" t="str">
        <f>IFERROR(VLOOKUP(B2737,[1]Planilha1!$A$1:$B$34,2,FALSE),"Liberado")</f>
        <v>Liberado</v>
      </c>
      <c r="V2737" s="21"/>
      <c r="W2737" s="21"/>
      <c r="X2737" s="21"/>
      <c r="Y2737" s="21"/>
      <c r="Z2737" s="21"/>
      <c r="AA2737" s="21"/>
      <c r="AB2737" s="21"/>
      <c r="AC2737" s="21"/>
      <c r="AD2737" s="21"/>
      <c r="AE2737" s="21"/>
      <c r="AF2737" s="21"/>
      <c r="AG2737" s="21"/>
      <c r="AH2737" s="21"/>
      <c r="AI2737" s="21"/>
      <c r="AJ2737" s="21"/>
      <c r="AK2737" s="21"/>
      <c r="AL2737" s="21"/>
      <c r="AM2737" s="21"/>
      <c r="AN2737" s="21"/>
      <c r="AO2737" s="21"/>
      <c r="AP2737" s="21"/>
      <c r="AQ2737" s="21"/>
      <c r="AR2737" s="21"/>
      <c r="AS2737" s="21"/>
      <c r="AT2737" s="21"/>
      <c r="AU2737" s="21"/>
      <c r="AV2737" s="21"/>
      <c r="AW2737" s="21"/>
      <c r="AX2737" s="21"/>
      <c r="AY2737" s="21"/>
      <c r="AZ2737" s="21"/>
      <c r="BA2737" s="21"/>
    </row>
    <row r="2738" spans="1:53" s="31" customFormat="1" ht="20.100000000000001" customHeight="1" x14ac:dyDescent="0.2">
      <c r="A2738" s="12" t="s">
        <v>57</v>
      </c>
      <c r="B2738" s="18" t="s">
        <v>241</v>
      </c>
      <c r="C2738" s="12" t="s">
        <v>574</v>
      </c>
      <c r="D2738" s="12" t="s">
        <v>10465</v>
      </c>
      <c r="E2738" s="19" t="s">
        <v>5</v>
      </c>
      <c r="F2738" s="19" t="s">
        <v>2273</v>
      </c>
      <c r="G2738" s="19" t="s">
        <v>10466</v>
      </c>
      <c r="H2738" s="12" t="s">
        <v>3178</v>
      </c>
      <c r="I2738" s="20">
        <v>15000</v>
      </c>
      <c r="J2738" s="12" t="s">
        <v>2302</v>
      </c>
      <c r="K2738" s="12" t="s">
        <v>2303</v>
      </c>
      <c r="L2738" s="12" t="s">
        <v>2288</v>
      </c>
      <c r="M2738" s="12" t="s">
        <v>10446</v>
      </c>
      <c r="N2738" s="12" t="s">
        <v>10467</v>
      </c>
      <c r="O2738" s="23">
        <v>0</v>
      </c>
      <c r="P2738" s="23">
        <v>0</v>
      </c>
      <c r="Q2738" s="23">
        <v>0</v>
      </c>
      <c r="R2738" s="24">
        <v>0</v>
      </c>
      <c r="S2738" s="25">
        <v>192</v>
      </c>
      <c r="T2738" s="21"/>
      <c r="U2738" s="22" t="str">
        <f>IFERROR(VLOOKUP(B2738,[1]Planilha1!$A$1:$B$34,2,FALSE),"Liberado")</f>
        <v>Liberado</v>
      </c>
      <c r="V2738" s="21"/>
      <c r="W2738" s="21"/>
      <c r="X2738" s="21"/>
      <c r="Y2738" s="21"/>
      <c r="Z2738" s="21"/>
      <c r="AA2738" s="21"/>
      <c r="AB2738" s="21"/>
      <c r="AC2738" s="21"/>
      <c r="AD2738" s="21"/>
      <c r="AE2738" s="21"/>
      <c r="AF2738" s="21"/>
      <c r="AG2738" s="21"/>
      <c r="AH2738" s="21"/>
      <c r="AI2738" s="21"/>
      <c r="AJ2738" s="21"/>
      <c r="AK2738" s="21"/>
      <c r="AL2738" s="21"/>
      <c r="AM2738" s="21"/>
      <c r="AN2738" s="21"/>
      <c r="AO2738" s="21"/>
      <c r="AP2738" s="21"/>
      <c r="AQ2738" s="21"/>
      <c r="AR2738" s="21"/>
      <c r="AS2738" s="21"/>
      <c r="AT2738" s="21"/>
      <c r="AU2738" s="21"/>
      <c r="AV2738" s="21"/>
      <c r="AW2738" s="21"/>
      <c r="AX2738" s="21"/>
      <c r="AY2738" s="21"/>
      <c r="AZ2738" s="21"/>
      <c r="BA2738" s="21"/>
    </row>
    <row r="2739" spans="1:53" s="31" customFormat="1" ht="20.100000000000001" customHeight="1" x14ac:dyDescent="0.2">
      <c r="A2739" s="12" t="s">
        <v>57</v>
      </c>
      <c r="B2739" s="18" t="s">
        <v>241</v>
      </c>
      <c r="C2739" s="12" t="s">
        <v>674</v>
      </c>
      <c r="D2739" s="12" t="s">
        <v>1607</v>
      </c>
      <c r="E2739" s="19" t="s">
        <v>5</v>
      </c>
      <c r="F2739" s="19" t="s">
        <v>2244</v>
      </c>
      <c r="G2739" s="19" t="s">
        <v>5858</v>
      </c>
      <c r="H2739" s="12" t="s">
        <v>5859</v>
      </c>
      <c r="I2739" s="20">
        <v>50000</v>
      </c>
      <c r="J2739" s="12" t="s">
        <v>2302</v>
      </c>
      <c r="K2739" s="12" t="s">
        <v>5860</v>
      </c>
      <c r="L2739" s="12" t="s">
        <v>7961</v>
      </c>
      <c r="M2739" s="12" t="s">
        <v>10468</v>
      </c>
      <c r="N2739" s="12" t="s">
        <v>5861</v>
      </c>
      <c r="O2739" s="23">
        <v>0</v>
      </c>
      <c r="P2739" s="23">
        <v>5000</v>
      </c>
      <c r="Q2739" s="23">
        <v>0</v>
      </c>
      <c r="R2739" s="24">
        <v>0</v>
      </c>
      <c r="S2739" s="25">
        <v>1680</v>
      </c>
      <c r="T2739" s="21"/>
      <c r="U2739" s="22" t="str">
        <f>IFERROR(VLOOKUP(B2739,[1]Planilha1!$A$1:$B$34,2,FALSE),"Liberado")</f>
        <v>Liberado</v>
      </c>
      <c r="V2739" s="21"/>
      <c r="W2739" s="21"/>
      <c r="X2739" s="21"/>
      <c r="Y2739" s="21"/>
      <c r="Z2739" s="21"/>
      <c r="AA2739" s="21"/>
      <c r="AB2739" s="21"/>
      <c r="AC2739" s="21"/>
      <c r="AD2739" s="21"/>
      <c r="AE2739" s="21"/>
      <c r="AF2739" s="21"/>
      <c r="AG2739" s="21"/>
      <c r="AH2739" s="21"/>
      <c r="AI2739" s="21"/>
      <c r="AJ2739" s="21"/>
      <c r="AK2739" s="21"/>
      <c r="AL2739" s="21"/>
      <c r="AM2739" s="21"/>
      <c r="AN2739" s="21"/>
      <c r="AO2739" s="21"/>
      <c r="AP2739" s="21"/>
      <c r="AQ2739" s="21"/>
      <c r="AR2739" s="21"/>
      <c r="AS2739" s="21"/>
      <c r="AT2739" s="21"/>
      <c r="AU2739" s="21"/>
      <c r="AV2739" s="21"/>
      <c r="AW2739" s="21"/>
      <c r="AX2739" s="21"/>
      <c r="AY2739" s="21"/>
      <c r="AZ2739" s="21"/>
      <c r="BA2739" s="21"/>
    </row>
    <row r="2740" spans="1:53" s="31" customFormat="1" ht="20.100000000000001" customHeight="1" x14ac:dyDescent="0.2">
      <c r="A2740" s="12" t="s">
        <v>57</v>
      </c>
      <c r="B2740" s="18" t="s">
        <v>241</v>
      </c>
      <c r="C2740" s="12" t="s">
        <v>674</v>
      </c>
      <c r="D2740" s="12" t="s">
        <v>10469</v>
      </c>
      <c r="E2740" s="19" t="s">
        <v>5</v>
      </c>
      <c r="F2740" s="19" t="s">
        <v>8714</v>
      </c>
      <c r="G2740" s="19" t="s">
        <v>10470</v>
      </c>
      <c r="H2740" s="12" t="s">
        <v>5889</v>
      </c>
      <c r="I2740" s="20">
        <v>22520.25</v>
      </c>
      <c r="J2740" s="12" t="s">
        <v>2258</v>
      </c>
      <c r="K2740" s="12" t="s">
        <v>10471</v>
      </c>
      <c r="L2740" s="12" t="s">
        <v>2827</v>
      </c>
      <c r="M2740" s="12"/>
      <c r="N2740" s="12" t="s">
        <v>10472</v>
      </c>
      <c r="O2740" s="23">
        <v>10000</v>
      </c>
      <c r="P2740" s="23">
        <v>0</v>
      </c>
      <c r="Q2740" s="23">
        <v>0</v>
      </c>
      <c r="R2740" s="24">
        <v>0</v>
      </c>
      <c r="S2740" s="25">
        <v>912</v>
      </c>
      <c r="T2740" s="21"/>
      <c r="U2740" s="22" t="str">
        <f>IFERROR(VLOOKUP(B2740,[1]Planilha1!$A$1:$B$34,2,FALSE),"Liberado")</f>
        <v>Liberado</v>
      </c>
      <c r="V2740" s="21"/>
      <c r="W2740" s="21"/>
      <c r="X2740" s="21"/>
      <c r="Y2740" s="21"/>
      <c r="Z2740" s="21"/>
      <c r="AA2740" s="21"/>
      <c r="AB2740" s="21"/>
      <c r="AC2740" s="21"/>
      <c r="AD2740" s="21"/>
      <c r="AE2740" s="21"/>
      <c r="AF2740" s="21"/>
      <c r="AG2740" s="21"/>
      <c r="AH2740" s="21"/>
      <c r="AI2740" s="21"/>
      <c r="AJ2740" s="21"/>
      <c r="AK2740" s="21"/>
      <c r="AL2740" s="21"/>
      <c r="AM2740" s="21"/>
      <c r="AN2740" s="21"/>
      <c r="AO2740" s="21"/>
      <c r="AP2740" s="21"/>
      <c r="AQ2740" s="21"/>
      <c r="AR2740" s="21"/>
      <c r="AS2740" s="21"/>
      <c r="AT2740" s="21"/>
      <c r="AU2740" s="21"/>
      <c r="AV2740" s="21"/>
      <c r="AW2740" s="21"/>
      <c r="AX2740" s="21"/>
      <c r="AY2740" s="21"/>
      <c r="AZ2740" s="21"/>
      <c r="BA2740" s="21"/>
    </row>
    <row r="2741" spans="1:53" s="31" customFormat="1" ht="20.100000000000001" customHeight="1" x14ac:dyDescent="0.2">
      <c r="A2741" s="12" t="s">
        <v>57</v>
      </c>
      <c r="B2741" s="18" t="s">
        <v>241</v>
      </c>
      <c r="C2741" s="12" t="s">
        <v>674</v>
      </c>
      <c r="D2741" s="12" t="s">
        <v>1608</v>
      </c>
      <c r="E2741" s="19" t="s">
        <v>5</v>
      </c>
      <c r="F2741" s="19" t="s">
        <v>14</v>
      </c>
      <c r="G2741" s="19" t="s">
        <v>10473</v>
      </c>
      <c r="H2741" s="12" t="s">
        <v>5862</v>
      </c>
      <c r="I2741" s="20">
        <v>30374.05</v>
      </c>
      <c r="J2741" s="12" t="s">
        <v>2258</v>
      </c>
      <c r="K2741" s="12" t="s">
        <v>2259</v>
      </c>
      <c r="L2741" s="12" t="s">
        <v>2326</v>
      </c>
      <c r="M2741" s="12"/>
      <c r="N2741" s="12" t="s">
        <v>2412</v>
      </c>
      <c r="O2741" s="23">
        <v>0</v>
      </c>
      <c r="P2741" s="23">
        <v>10000</v>
      </c>
      <c r="Q2741" s="23">
        <v>0</v>
      </c>
      <c r="R2741" s="24">
        <v>0</v>
      </c>
      <c r="S2741" s="25">
        <v>640</v>
      </c>
      <c r="T2741" s="21"/>
      <c r="U2741" s="22" t="str">
        <f>IFERROR(VLOOKUP(B2741,[1]Planilha1!$A$1:$B$34,2,FALSE),"Liberado")</f>
        <v>Liberado</v>
      </c>
      <c r="V2741" s="21"/>
      <c r="W2741" s="21"/>
      <c r="X2741" s="21"/>
      <c r="Y2741" s="21"/>
      <c r="Z2741" s="21"/>
      <c r="AA2741" s="21"/>
      <c r="AB2741" s="21"/>
      <c r="AC2741" s="21"/>
      <c r="AD2741" s="21"/>
      <c r="AE2741" s="21"/>
      <c r="AF2741" s="21"/>
      <c r="AG2741" s="21"/>
      <c r="AH2741" s="21"/>
      <c r="AI2741" s="21"/>
      <c r="AJ2741" s="21"/>
      <c r="AK2741" s="21"/>
      <c r="AL2741" s="21"/>
      <c r="AM2741" s="21"/>
      <c r="AN2741" s="21"/>
      <c r="AO2741" s="21"/>
      <c r="AP2741" s="21"/>
      <c r="AQ2741" s="21"/>
      <c r="AR2741" s="21"/>
      <c r="AS2741" s="21"/>
      <c r="AT2741" s="21"/>
      <c r="AU2741" s="21"/>
      <c r="AV2741" s="21"/>
      <c r="AW2741" s="21"/>
      <c r="AX2741" s="21"/>
      <c r="AY2741" s="21"/>
      <c r="AZ2741" s="21"/>
      <c r="BA2741" s="21"/>
    </row>
    <row r="2742" spans="1:53" s="31" customFormat="1" ht="20.100000000000001" customHeight="1" x14ac:dyDescent="0.2">
      <c r="A2742" s="12" t="s">
        <v>57</v>
      </c>
      <c r="B2742" s="18" t="s">
        <v>241</v>
      </c>
      <c r="C2742" s="12" t="s">
        <v>674</v>
      </c>
      <c r="D2742" s="12" t="s">
        <v>10474</v>
      </c>
      <c r="E2742" s="19" t="s">
        <v>5</v>
      </c>
      <c r="F2742" s="19" t="s">
        <v>2244</v>
      </c>
      <c r="G2742" s="19" t="s">
        <v>10475</v>
      </c>
      <c r="H2742" s="12" t="s">
        <v>6094</v>
      </c>
      <c r="I2742" s="20">
        <v>30000</v>
      </c>
      <c r="J2742" s="12" t="s">
        <v>2302</v>
      </c>
      <c r="K2742" s="12" t="s">
        <v>2842</v>
      </c>
      <c r="L2742" s="12" t="s">
        <v>2266</v>
      </c>
      <c r="M2742" s="12"/>
      <c r="N2742" s="12" t="s">
        <v>2528</v>
      </c>
      <c r="O2742" s="23">
        <v>0</v>
      </c>
      <c r="P2742" s="23">
        <v>0</v>
      </c>
      <c r="Q2742" s="23">
        <v>0</v>
      </c>
      <c r="R2742" s="24">
        <v>0</v>
      </c>
      <c r="S2742" s="25">
        <v>480</v>
      </c>
      <c r="T2742" s="21"/>
      <c r="U2742" s="22" t="str">
        <f>IFERROR(VLOOKUP(B2742,[1]Planilha1!$A$1:$B$34,2,FALSE),"Liberado")</f>
        <v>Liberado</v>
      </c>
      <c r="V2742" s="21"/>
      <c r="W2742" s="21"/>
      <c r="X2742" s="21"/>
      <c r="Y2742" s="21"/>
      <c r="Z2742" s="21"/>
      <c r="AA2742" s="21"/>
      <c r="AB2742" s="21"/>
      <c r="AC2742" s="21"/>
      <c r="AD2742" s="21"/>
      <c r="AE2742" s="21"/>
      <c r="AF2742" s="21"/>
      <c r="AG2742" s="21"/>
      <c r="AH2742" s="21"/>
      <c r="AI2742" s="21"/>
      <c r="AJ2742" s="21"/>
      <c r="AK2742" s="21"/>
      <c r="AL2742" s="21"/>
      <c r="AM2742" s="21"/>
      <c r="AN2742" s="21"/>
      <c r="AO2742" s="21"/>
      <c r="AP2742" s="21"/>
      <c r="AQ2742" s="21"/>
      <c r="AR2742" s="21"/>
      <c r="AS2742" s="21"/>
      <c r="AT2742" s="21"/>
      <c r="AU2742" s="21"/>
      <c r="AV2742" s="21"/>
      <c r="AW2742" s="21"/>
      <c r="AX2742" s="21"/>
      <c r="AY2742" s="21"/>
      <c r="AZ2742" s="21"/>
      <c r="BA2742" s="21"/>
    </row>
    <row r="2743" spans="1:53" s="31" customFormat="1" ht="20.100000000000001" customHeight="1" x14ac:dyDescent="0.2">
      <c r="A2743" s="12" t="s">
        <v>57</v>
      </c>
      <c r="B2743" s="18" t="s">
        <v>241</v>
      </c>
      <c r="C2743" s="12" t="s">
        <v>674</v>
      </c>
      <c r="D2743" s="12" t="s">
        <v>1609</v>
      </c>
      <c r="E2743" s="19" t="s">
        <v>5</v>
      </c>
      <c r="F2743" s="19" t="s">
        <v>3330</v>
      </c>
      <c r="G2743" s="19" t="s">
        <v>5863</v>
      </c>
      <c r="H2743" s="12" t="s">
        <v>5862</v>
      </c>
      <c r="I2743" s="20">
        <v>5000</v>
      </c>
      <c r="J2743" s="12" t="s">
        <v>2302</v>
      </c>
      <c r="K2743" s="12" t="s">
        <v>2303</v>
      </c>
      <c r="L2743" s="12" t="s">
        <v>2677</v>
      </c>
      <c r="M2743" s="12"/>
      <c r="N2743" s="12" t="s">
        <v>2859</v>
      </c>
      <c r="O2743" s="23">
        <v>0</v>
      </c>
      <c r="P2743" s="23">
        <v>0</v>
      </c>
      <c r="Q2743" s="23">
        <v>0</v>
      </c>
      <c r="R2743" s="24">
        <v>0</v>
      </c>
      <c r="S2743" s="25">
        <v>416</v>
      </c>
      <c r="T2743" s="21"/>
      <c r="U2743" s="22" t="str">
        <f>IFERROR(VLOOKUP(B2743,[1]Planilha1!$A$1:$B$34,2,FALSE),"Liberado")</f>
        <v>Liberado</v>
      </c>
      <c r="V2743" s="21"/>
      <c r="W2743" s="21"/>
      <c r="X2743" s="21"/>
      <c r="Y2743" s="21"/>
      <c r="Z2743" s="21"/>
      <c r="AA2743" s="21"/>
      <c r="AB2743" s="21"/>
      <c r="AC2743" s="21"/>
      <c r="AD2743" s="21"/>
      <c r="AE2743" s="21"/>
      <c r="AF2743" s="21"/>
      <c r="AG2743" s="21"/>
      <c r="AH2743" s="21"/>
      <c r="AI2743" s="21"/>
      <c r="AJ2743" s="21"/>
      <c r="AK2743" s="21"/>
      <c r="AL2743" s="21"/>
      <c r="AM2743" s="21"/>
      <c r="AN2743" s="21"/>
      <c r="AO2743" s="21"/>
      <c r="AP2743" s="21"/>
      <c r="AQ2743" s="21"/>
      <c r="AR2743" s="21"/>
      <c r="AS2743" s="21"/>
      <c r="AT2743" s="21"/>
      <c r="AU2743" s="21"/>
      <c r="AV2743" s="21"/>
      <c r="AW2743" s="21"/>
      <c r="AX2743" s="21"/>
      <c r="AY2743" s="21"/>
      <c r="AZ2743" s="21"/>
      <c r="BA2743" s="21"/>
    </row>
    <row r="2744" spans="1:53" s="31" customFormat="1" ht="20.100000000000001" customHeight="1" x14ac:dyDescent="0.2">
      <c r="A2744" s="12" t="s">
        <v>57</v>
      </c>
      <c r="B2744" s="18" t="s">
        <v>241</v>
      </c>
      <c r="C2744" s="12" t="s">
        <v>674</v>
      </c>
      <c r="D2744" s="12" t="s">
        <v>1610</v>
      </c>
      <c r="E2744" s="19" t="s">
        <v>5</v>
      </c>
      <c r="F2744" s="19" t="s">
        <v>2244</v>
      </c>
      <c r="G2744" s="19" t="s">
        <v>5864</v>
      </c>
      <c r="H2744" s="12" t="s">
        <v>5862</v>
      </c>
      <c r="I2744" s="20">
        <v>5533.47</v>
      </c>
      <c r="J2744" s="12" t="s">
        <v>2302</v>
      </c>
      <c r="K2744" s="12" t="s">
        <v>2303</v>
      </c>
      <c r="L2744" s="12" t="s">
        <v>7875</v>
      </c>
      <c r="M2744" s="12"/>
      <c r="N2744" s="12" t="s">
        <v>5865</v>
      </c>
      <c r="O2744" s="23">
        <v>0</v>
      </c>
      <c r="P2744" s="23">
        <v>0</v>
      </c>
      <c r="Q2744" s="23">
        <v>0</v>
      </c>
      <c r="R2744" s="24">
        <v>0</v>
      </c>
      <c r="S2744" s="25">
        <v>160</v>
      </c>
      <c r="T2744" s="21"/>
      <c r="U2744" s="22" t="str">
        <f>IFERROR(VLOOKUP(B2744,[1]Planilha1!$A$1:$B$34,2,FALSE),"Liberado")</f>
        <v>Liberado</v>
      </c>
      <c r="V2744" s="21"/>
      <c r="W2744" s="21"/>
      <c r="X2744" s="21"/>
      <c r="Y2744" s="21"/>
      <c r="Z2744" s="21"/>
      <c r="AA2744" s="21"/>
      <c r="AB2744" s="21"/>
      <c r="AC2744" s="21"/>
      <c r="AD2744" s="21"/>
      <c r="AE2744" s="21"/>
      <c r="AF2744" s="21"/>
      <c r="AG2744" s="21"/>
      <c r="AH2744" s="21"/>
      <c r="AI2744" s="21"/>
      <c r="AJ2744" s="21"/>
      <c r="AK2744" s="21"/>
      <c r="AL2744" s="21"/>
      <c r="AM2744" s="21"/>
      <c r="AN2744" s="21"/>
      <c r="AO2744" s="21"/>
      <c r="AP2744" s="21"/>
      <c r="AQ2744" s="21"/>
      <c r="AR2744" s="21"/>
      <c r="AS2744" s="21"/>
      <c r="AT2744" s="21"/>
      <c r="AU2744" s="21"/>
      <c r="AV2744" s="21"/>
      <c r="AW2744" s="21"/>
      <c r="AX2744" s="21"/>
      <c r="AY2744" s="21"/>
      <c r="AZ2744" s="21"/>
      <c r="BA2744" s="21"/>
    </row>
    <row r="2745" spans="1:53" s="31" customFormat="1" ht="20.100000000000001" customHeight="1" x14ac:dyDescent="0.2">
      <c r="A2745" s="12" t="s">
        <v>57</v>
      </c>
      <c r="B2745" s="18" t="s">
        <v>241</v>
      </c>
      <c r="C2745" s="12" t="s">
        <v>674</v>
      </c>
      <c r="D2745" s="12" t="s">
        <v>1611</v>
      </c>
      <c r="E2745" s="19" t="s">
        <v>5</v>
      </c>
      <c r="F2745" s="19" t="s">
        <v>2273</v>
      </c>
      <c r="G2745" s="19" t="s">
        <v>5866</v>
      </c>
      <c r="H2745" s="12" t="s">
        <v>2468</v>
      </c>
      <c r="I2745" s="20">
        <v>18844.82</v>
      </c>
      <c r="J2745" s="12" t="s">
        <v>2302</v>
      </c>
      <c r="K2745" s="12" t="s">
        <v>2303</v>
      </c>
      <c r="L2745" s="12" t="s">
        <v>3196</v>
      </c>
      <c r="M2745" s="12"/>
      <c r="N2745" s="12" t="s">
        <v>5867</v>
      </c>
      <c r="O2745" s="23">
        <v>0</v>
      </c>
      <c r="P2745" s="23">
        <v>0</v>
      </c>
      <c r="Q2745" s="23">
        <v>0</v>
      </c>
      <c r="R2745" s="24">
        <v>0</v>
      </c>
      <c r="S2745" s="25">
        <v>192</v>
      </c>
      <c r="T2745" s="21"/>
      <c r="U2745" s="22" t="str">
        <f>IFERROR(VLOOKUP(B2745,[1]Planilha1!$A$1:$B$34,2,FALSE),"Liberado")</f>
        <v>Liberado</v>
      </c>
      <c r="V2745" s="21"/>
      <c r="W2745" s="21"/>
      <c r="X2745" s="21"/>
      <c r="Y2745" s="21"/>
      <c r="Z2745" s="21"/>
      <c r="AA2745" s="21"/>
      <c r="AB2745" s="21"/>
      <c r="AC2745" s="21"/>
      <c r="AD2745" s="21"/>
      <c r="AE2745" s="21"/>
      <c r="AF2745" s="21"/>
      <c r="AG2745" s="21"/>
      <c r="AH2745" s="21"/>
      <c r="AI2745" s="21"/>
      <c r="AJ2745" s="21"/>
      <c r="AK2745" s="21"/>
      <c r="AL2745" s="21"/>
      <c r="AM2745" s="21"/>
      <c r="AN2745" s="21"/>
      <c r="AO2745" s="21"/>
      <c r="AP2745" s="21"/>
      <c r="AQ2745" s="21"/>
      <c r="AR2745" s="21"/>
      <c r="AS2745" s="21"/>
      <c r="AT2745" s="21"/>
      <c r="AU2745" s="21"/>
      <c r="AV2745" s="21"/>
      <c r="AW2745" s="21"/>
      <c r="AX2745" s="21"/>
      <c r="AY2745" s="21"/>
      <c r="AZ2745" s="21"/>
      <c r="BA2745" s="21"/>
    </row>
    <row r="2746" spans="1:53" s="31" customFormat="1" ht="20.100000000000001" customHeight="1" x14ac:dyDescent="0.2">
      <c r="A2746" s="12" t="s">
        <v>57</v>
      </c>
      <c r="B2746" s="18" t="s">
        <v>241</v>
      </c>
      <c r="C2746" s="12" t="s">
        <v>674</v>
      </c>
      <c r="D2746" s="12" t="s">
        <v>10476</v>
      </c>
      <c r="E2746" s="19" t="s">
        <v>5</v>
      </c>
      <c r="F2746" s="19" t="s">
        <v>2273</v>
      </c>
      <c r="G2746" s="19" t="s">
        <v>10477</v>
      </c>
      <c r="H2746" s="12" t="s">
        <v>6057</v>
      </c>
      <c r="I2746" s="20">
        <v>37480</v>
      </c>
      <c r="J2746" s="12" t="s">
        <v>2258</v>
      </c>
      <c r="K2746" s="12" t="s">
        <v>2379</v>
      </c>
      <c r="L2746" s="12" t="s">
        <v>2288</v>
      </c>
      <c r="M2746" s="12" t="s">
        <v>10478</v>
      </c>
      <c r="N2746" s="12" t="s">
        <v>4717</v>
      </c>
      <c r="O2746" s="23">
        <v>0</v>
      </c>
      <c r="P2746" s="23">
        <v>37480</v>
      </c>
      <c r="Q2746" s="23">
        <v>0</v>
      </c>
      <c r="R2746" s="24">
        <v>0</v>
      </c>
      <c r="S2746" s="25">
        <v>0</v>
      </c>
      <c r="T2746" s="21"/>
      <c r="U2746" s="22" t="str">
        <f>IFERROR(VLOOKUP(B2746,[1]Planilha1!$A$1:$B$34,2,FALSE),"Liberado")</f>
        <v>Liberado</v>
      </c>
      <c r="V2746" s="21"/>
      <c r="W2746" s="21"/>
      <c r="X2746" s="21"/>
      <c r="Y2746" s="21"/>
      <c r="Z2746" s="21"/>
      <c r="AA2746" s="21"/>
      <c r="AB2746" s="21"/>
      <c r="AC2746" s="21"/>
      <c r="AD2746" s="21"/>
      <c r="AE2746" s="21"/>
      <c r="AF2746" s="21"/>
      <c r="AG2746" s="21"/>
      <c r="AH2746" s="21"/>
      <c r="AI2746" s="21"/>
      <c r="AJ2746" s="21"/>
      <c r="AK2746" s="21"/>
      <c r="AL2746" s="21"/>
      <c r="AM2746" s="21"/>
      <c r="AN2746" s="21"/>
      <c r="AO2746" s="21"/>
      <c r="AP2746" s="21"/>
      <c r="AQ2746" s="21"/>
      <c r="AR2746" s="21"/>
      <c r="AS2746" s="21"/>
      <c r="AT2746" s="21"/>
      <c r="AU2746" s="21"/>
      <c r="AV2746" s="21"/>
      <c r="AW2746" s="21"/>
      <c r="AX2746" s="21"/>
      <c r="AY2746" s="21"/>
      <c r="AZ2746" s="21"/>
      <c r="BA2746" s="21"/>
    </row>
    <row r="2747" spans="1:53" s="31" customFormat="1" ht="20.100000000000001" customHeight="1" x14ac:dyDescent="0.2">
      <c r="A2747" s="12" t="s">
        <v>57</v>
      </c>
      <c r="B2747" s="18" t="s">
        <v>241</v>
      </c>
      <c r="C2747" s="12" t="s">
        <v>325</v>
      </c>
      <c r="D2747" s="12" t="s">
        <v>1612</v>
      </c>
      <c r="E2747" s="19" t="s">
        <v>5</v>
      </c>
      <c r="F2747" s="19" t="s">
        <v>2549</v>
      </c>
      <c r="G2747" s="19" t="s">
        <v>5868</v>
      </c>
      <c r="H2747" s="12" t="s">
        <v>4985</v>
      </c>
      <c r="I2747" s="20">
        <v>27120</v>
      </c>
      <c r="J2747" s="12" t="s">
        <v>2258</v>
      </c>
      <c r="K2747" s="12" t="s">
        <v>5869</v>
      </c>
      <c r="L2747" s="12" t="s">
        <v>2368</v>
      </c>
      <c r="M2747" s="12"/>
      <c r="N2747" s="12" t="s">
        <v>2763</v>
      </c>
      <c r="O2747" s="23">
        <v>8000</v>
      </c>
      <c r="P2747" s="23">
        <v>0</v>
      </c>
      <c r="Q2747" s="23">
        <v>0</v>
      </c>
      <c r="R2747" s="24">
        <v>0</v>
      </c>
      <c r="S2747" s="25">
        <v>1920</v>
      </c>
      <c r="T2747" s="21"/>
      <c r="U2747" s="22" t="str">
        <f>IFERROR(VLOOKUP(B2747,[1]Planilha1!$A$1:$B$34,2,FALSE),"Liberado")</f>
        <v>Liberado</v>
      </c>
      <c r="V2747" s="21"/>
      <c r="W2747" s="21"/>
      <c r="X2747" s="21"/>
      <c r="Y2747" s="21"/>
      <c r="Z2747" s="21"/>
      <c r="AA2747" s="21"/>
      <c r="AB2747" s="21"/>
      <c r="AC2747" s="21"/>
      <c r="AD2747" s="21"/>
      <c r="AE2747" s="21"/>
      <c r="AF2747" s="21"/>
      <c r="AG2747" s="21"/>
      <c r="AH2747" s="21"/>
      <c r="AI2747" s="21"/>
      <c r="AJ2747" s="21"/>
      <c r="AK2747" s="21"/>
      <c r="AL2747" s="21"/>
      <c r="AM2747" s="21"/>
      <c r="AN2747" s="21"/>
      <c r="AO2747" s="21"/>
      <c r="AP2747" s="21"/>
      <c r="AQ2747" s="21"/>
      <c r="AR2747" s="21"/>
      <c r="AS2747" s="21"/>
      <c r="AT2747" s="21"/>
      <c r="AU2747" s="21"/>
      <c r="AV2747" s="21"/>
      <c r="AW2747" s="21"/>
      <c r="AX2747" s="21"/>
      <c r="AY2747" s="21"/>
      <c r="AZ2747" s="21"/>
      <c r="BA2747" s="21"/>
    </row>
    <row r="2748" spans="1:53" s="31" customFormat="1" ht="20.100000000000001" customHeight="1" x14ac:dyDescent="0.2">
      <c r="A2748" s="12" t="s">
        <v>57</v>
      </c>
      <c r="B2748" s="18" t="s">
        <v>241</v>
      </c>
      <c r="C2748" s="12" t="s">
        <v>325</v>
      </c>
      <c r="D2748" s="12" t="s">
        <v>1613</v>
      </c>
      <c r="E2748" s="19" t="s">
        <v>5</v>
      </c>
      <c r="F2748" s="19" t="s">
        <v>2244</v>
      </c>
      <c r="G2748" s="19" t="s">
        <v>5870</v>
      </c>
      <c r="H2748" s="12" t="s">
        <v>5871</v>
      </c>
      <c r="I2748" s="20">
        <v>72400</v>
      </c>
      <c r="J2748" s="12" t="s">
        <v>2258</v>
      </c>
      <c r="K2748" s="12" t="s">
        <v>5872</v>
      </c>
      <c r="L2748" s="12" t="s">
        <v>2368</v>
      </c>
      <c r="M2748" s="12"/>
      <c r="N2748" s="12" t="s">
        <v>5873</v>
      </c>
      <c r="O2748" s="23">
        <v>5000</v>
      </c>
      <c r="P2748" s="23">
        <v>0</v>
      </c>
      <c r="Q2748" s="23">
        <v>0</v>
      </c>
      <c r="R2748" s="24">
        <v>0</v>
      </c>
      <c r="S2748" s="25">
        <v>1720</v>
      </c>
      <c r="T2748" s="21"/>
      <c r="U2748" s="22" t="str">
        <f>IFERROR(VLOOKUP(B2748,[1]Planilha1!$A$1:$B$34,2,FALSE),"Liberado")</f>
        <v>Liberado</v>
      </c>
      <c r="V2748" s="21"/>
      <c r="W2748" s="21"/>
      <c r="X2748" s="21"/>
      <c r="Y2748" s="21"/>
      <c r="Z2748" s="21"/>
      <c r="AA2748" s="21"/>
      <c r="AB2748" s="21"/>
      <c r="AC2748" s="21"/>
      <c r="AD2748" s="21"/>
      <c r="AE2748" s="21"/>
      <c r="AF2748" s="21"/>
      <c r="AG2748" s="21"/>
      <c r="AH2748" s="21"/>
      <c r="AI2748" s="21"/>
      <c r="AJ2748" s="21"/>
      <c r="AK2748" s="21"/>
      <c r="AL2748" s="21"/>
      <c r="AM2748" s="21"/>
      <c r="AN2748" s="21"/>
      <c r="AO2748" s="21"/>
      <c r="AP2748" s="21"/>
      <c r="AQ2748" s="21"/>
      <c r="AR2748" s="21"/>
      <c r="AS2748" s="21"/>
      <c r="AT2748" s="21"/>
      <c r="AU2748" s="21"/>
      <c r="AV2748" s="21"/>
      <c r="AW2748" s="21"/>
      <c r="AX2748" s="21"/>
      <c r="AY2748" s="21"/>
      <c r="AZ2748" s="21"/>
      <c r="BA2748" s="21"/>
    </row>
    <row r="2749" spans="1:53" s="31" customFormat="1" ht="20.100000000000001" customHeight="1" x14ac:dyDescent="0.2">
      <c r="A2749" s="12" t="s">
        <v>57</v>
      </c>
      <c r="B2749" s="18" t="s">
        <v>241</v>
      </c>
      <c r="C2749" s="12" t="s">
        <v>325</v>
      </c>
      <c r="D2749" s="12" t="s">
        <v>1614</v>
      </c>
      <c r="E2749" s="19" t="s">
        <v>5</v>
      </c>
      <c r="F2749" s="19" t="s">
        <v>2273</v>
      </c>
      <c r="G2749" s="19" t="s">
        <v>5874</v>
      </c>
      <c r="H2749" s="12" t="s">
        <v>5875</v>
      </c>
      <c r="I2749" s="20">
        <v>28000</v>
      </c>
      <c r="J2749" s="12" t="s">
        <v>2258</v>
      </c>
      <c r="K2749" s="12" t="s">
        <v>5876</v>
      </c>
      <c r="L2749" s="12" t="s">
        <v>2368</v>
      </c>
      <c r="M2749" s="12"/>
      <c r="N2749" s="12" t="s">
        <v>5877</v>
      </c>
      <c r="O2749" s="23">
        <v>0</v>
      </c>
      <c r="P2749" s="23">
        <v>10000</v>
      </c>
      <c r="Q2749" s="23">
        <v>0</v>
      </c>
      <c r="R2749" s="24">
        <v>0</v>
      </c>
      <c r="S2749" s="25">
        <v>1040</v>
      </c>
      <c r="T2749" s="21"/>
      <c r="U2749" s="22" t="str">
        <f>IFERROR(VLOOKUP(B2749,[1]Planilha1!$A$1:$B$34,2,FALSE),"Liberado")</f>
        <v>Liberado</v>
      </c>
      <c r="V2749" s="21"/>
      <c r="W2749" s="21"/>
      <c r="X2749" s="21"/>
      <c r="Y2749" s="21"/>
      <c r="Z2749" s="21"/>
      <c r="AA2749" s="21"/>
      <c r="AB2749" s="21"/>
      <c r="AC2749" s="21"/>
      <c r="AD2749" s="21"/>
      <c r="AE2749" s="21"/>
      <c r="AF2749" s="21"/>
      <c r="AG2749" s="21"/>
      <c r="AH2749" s="21"/>
      <c r="AI2749" s="21"/>
      <c r="AJ2749" s="21"/>
      <c r="AK2749" s="21"/>
      <c r="AL2749" s="21"/>
      <c r="AM2749" s="21"/>
      <c r="AN2749" s="21"/>
      <c r="AO2749" s="21"/>
      <c r="AP2749" s="21"/>
      <c r="AQ2749" s="21"/>
      <c r="AR2749" s="21"/>
      <c r="AS2749" s="21"/>
      <c r="AT2749" s="21"/>
      <c r="AU2749" s="21"/>
      <c r="AV2749" s="21"/>
      <c r="AW2749" s="21"/>
      <c r="AX2749" s="21"/>
      <c r="AY2749" s="21"/>
      <c r="AZ2749" s="21"/>
      <c r="BA2749" s="21"/>
    </row>
    <row r="2750" spans="1:53" s="31" customFormat="1" ht="20.100000000000001" customHeight="1" x14ac:dyDescent="0.2">
      <c r="A2750" s="12" t="s">
        <v>57</v>
      </c>
      <c r="B2750" s="18" t="s">
        <v>241</v>
      </c>
      <c r="C2750" s="12" t="s">
        <v>325</v>
      </c>
      <c r="D2750" s="12" t="s">
        <v>10479</v>
      </c>
      <c r="E2750" s="19" t="s">
        <v>5</v>
      </c>
      <c r="F2750" s="19" t="s">
        <v>2308</v>
      </c>
      <c r="G2750" s="19" t="s">
        <v>10480</v>
      </c>
      <c r="H2750" s="12" t="s">
        <v>5875</v>
      </c>
      <c r="I2750" s="20">
        <v>50000</v>
      </c>
      <c r="J2750" s="12" t="s">
        <v>2258</v>
      </c>
      <c r="K2750" s="12" t="s">
        <v>10481</v>
      </c>
      <c r="L2750" s="12" t="s">
        <v>2368</v>
      </c>
      <c r="M2750" s="12"/>
      <c r="N2750" s="12" t="s">
        <v>10482</v>
      </c>
      <c r="O2750" s="23">
        <v>0</v>
      </c>
      <c r="P2750" s="23">
        <v>0</v>
      </c>
      <c r="Q2750" s="23">
        <v>0</v>
      </c>
      <c r="R2750" s="24">
        <v>0</v>
      </c>
      <c r="S2750" s="25">
        <v>560</v>
      </c>
      <c r="T2750" s="21"/>
      <c r="U2750" s="22" t="str">
        <f>IFERROR(VLOOKUP(B2750,[1]Planilha1!$A$1:$B$34,2,FALSE),"Liberado")</f>
        <v>Liberado</v>
      </c>
      <c r="V2750" s="21"/>
      <c r="W2750" s="21"/>
      <c r="X2750" s="21"/>
      <c r="Y2750" s="21"/>
      <c r="Z2750" s="21"/>
      <c r="AA2750" s="21"/>
      <c r="AB2750" s="21"/>
      <c r="AC2750" s="21"/>
      <c r="AD2750" s="21"/>
      <c r="AE2750" s="21"/>
      <c r="AF2750" s="21"/>
      <c r="AG2750" s="21"/>
      <c r="AH2750" s="21"/>
      <c r="AI2750" s="21"/>
      <c r="AJ2750" s="21"/>
      <c r="AK2750" s="21"/>
      <c r="AL2750" s="21"/>
      <c r="AM2750" s="21"/>
      <c r="AN2750" s="21"/>
      <c r="AO2750" s="21"/>
      <c r="AP2750" s="21"/>
      <c r="AQ2750" s="21"/>
      <c r="AR2750" s="21"/>
      <c r="AS2750" s="21"/>
      <c r="AT2750" s="21"/>
      <c r="AU2750" s="21"/>
      <c r="AV2750" s="21"/>
      <c r="AW2750" s="21"/>
      <c r="AX2750" s="21"/>
      <c r="AY2750" s="21"/>
      <c r="AZ2750" s="21"/>
      <c r="BA2750" s="21"/>
    </row>
    <row r="2751" spans="1:53" s="31" customFormat="1" ht="20.100000000000001" customHeight="1" x14ac:dyDescent="0.2">
      <c r="A2751" s="12" t="s">
        <v>57</v>
      </c>
      <c r="B2751" s="18" t="s">
        <v>241</v>
      </c>
      <c r="C2751" s="12" t="s">
        <v>325</v>
      </c>
      <c r="D2751" s="12" t="s">
        <v>1615</v>
      </c>
      <c r="E2751" s="19" t="s">
        <v>5</v>
      </c>
      <c r="F2751" s="19" t="s">
        <v>2244</v>
      </c>
      <c r="G2751" s="19" t="s">
        <v>5878</v>
      </c>
      <c r="H2751" s="12" t="s">
        <v>5859</v>
      </c>
      <c r="I2751" s="20">
        <v>100000</v>
      </c>
      <c r="J2751" s="12" t="s">
        <v>2258</v>
      </c>
      <c r="K2751" s="12" t="s">
        <v>5879</v>
      </c>
      <c r="L2751" s="12" t="s">
        <v>2368</v>
      </c>
      <c r="M2751" s="12"/>
      <c r="N2751" s="12" t="s">
        <v>2412</v>
      </c>
      <c r="O2751" s="23">
        <v>0</v>
      </c>
      <c r="P2751" s="23">
        <v>10000</v>
      </c>
      <c r="Q2751" s="23">
        <v>0</v>
      </c>
      <c r="R2751" s="24">
        <v>0</v>
      </c>
      <c r="S2751" s="25">
        <v>560</v>
      </c>
      <c r="T2751" s="21"/>
      <c r="U2751" s="22" t="str">
        <f>IFERROR(VLOOKUP(B2751,[1]Planilha1!$A$1:$B$34,2,FALSE),"Liberado")</f>
        <v>Liberado</v>
      </c>
      <c r="V2751" s="21"/>
      <c r="W2751" s="21"/>
      <c r="X2751" s="21"/>
      <c r="Y2751" s="21"/>
      <c r="Z2751" s="21"/>
      <c r="AA2751" s="21"/>
      <c r="AB2751" s="21"/>
      <c r="AC2751" s="21"/>
      <c r="AD2751" s="21"/>
      <c r="AE2751" s="21"/>
      <c r="AF2751" s="21"/>
      <c r="AG2751" s="21"/>
      <c r="AH2751" s="21"/>
      <c r="AI2751" s="21"/>
      <c r="AJ2751" s="21"/>
      <c r="AK2751" s="21"/>
      <c r="AL2751" s="21"/>
      <c r="AM2751" s="21"/>
      <c r="AN2751" s="21"/>
      <c r="AO2751" s="21"/>
      <c r="AP2751" s="21"/>
      <c r="AQ2751" s="21"/>
      <c r="AR2751" s="21"/>
      <c r="AS2751" s="21"/>
      <c r="AT2751" s="21"/>
      <c r="AU2751" s="21"/>
      <c r="AV2751" s="21"/>
      <c r="AW2751" s="21"/>
      <c r="AX2751" s="21"/>
      <c r="AY2751" s="21"/>
      <c r="AZ2751" s="21"/>
      <c r="BA2751" s="21"/>
    </row>
    <row r="2752" spans="1:53" s="31" customFormat="1" ht="20.100000000000001" customHeight="1" x14ac:dyDescent="0.2">
      <c r="A2752" s="12" t="s">
        <v>57</v>
      </c>
      <c r="B2752" s="18" t="s">
        <v>241</v>
      </c>
      <c r="C2752" s="12" t="s">
        <v>325</v>
      </c>
      <c r="D2752" s="12" t="s">
        <v>1617</v>
      </c>
      <c r="E2752" s="19" t="s">
        <v>5</v>
      </c>
      <c r="F2752" s="19" t="s">
        <v>2543</v>
      </c>
      <c r="G2752" s="19" t="s">
        <v>5880</v>
      </c>
      <c r="H2752" s="12" t="s">
        <v>2298</v>
      </c>
      <c r="I2752" s="20">
        <v>1216.67</v>
      </c>
      <c r="J2752" s="12" t="s">
        <v>2302</v>
      </c>
      <c r="K2752" s="12" t="s">
        <v>5881</v>
      </c>
      <c r="L2752" s="12" t="s">
        <v>7869</v>
      </c>
      <c r="M2752" s="12"/>
      <c r="N2752" s="12" t="s">
        <v>5882</v>
      </c>
      <c r="O2752" s="23">
        <v>0</v>
      </c>
      <c r="P2752" s="23">
        <v>0</v>
      </c>
      <c r="Q2752" s="23">
        <v>0</v>
      </c>
      <c r="R2752" s="24">
        <v>0</v>
      </c>
      <c r="S2752" s="25">
        <v>416</v>
      </c>
      <c r="T2752" s="21"/>
      <c r="U2752" s="22" t="str">
        <f>IFERROR(VLOOKUP(B2752,[1]Planilha1!$A$1:$B$34,2,FALSE),"Liberado")</f>
        <v>Liberado</v>
      </c>
      <c r="V2752" s="21"/>
      <c r="W2752" s="21"/>
      <c r="X2752" s="21"/>
      <c r="Y2752" s="21"/>
      <c r="Z2752" s="21"/>
      <c r="AA2752" s="21"/>
      <c r="AB2752" s="21"/>
      <c r="AC2752" s="21"/>
      <c r="AD2752" s="21"/>
      <c r="AE2752" s="21"/>
      <c r="AF2752" s="21"/>
      <c r="AG2752" s="21"/>
      <c r="AH2752" s="21"/>
      <c r="AI2752" s="21"/>
      <c r="AJ2752" s="21"/>
      <c r="AK2752" s="21"/>
      <c r="AL2752" s="21"/>
      <c r="AM2752" s="21"/>
      <c r="AN2752" s="21"/>
      <c r="AO2752" s="21"/>
      <c r="AP2752" s="21"/>
      <c r="AQ2752" s="21"/>
      <c r="AR2752" s="21"/>
      <c r="AS2752" s="21"/>
      <c r="AT2752" s="21"/>
      <c r="AU2752" s="21"/>
      <c r="AV2752" s="21"/>
      <c r="AW2752" s="21"/>
      <c r="AX2752" s="21"/>
      <c r="AY2752" s="21"/>
      <c r="AZ2752" s="21"/>
      <c r="BA2752" s="21"/>
    </row>
    <row r="2753" spans="1:53" s="31" customFormat="1" ht="20.100000000000001" customHeight="1" x14ac:dyDescent="0.2">
      <c r="A2753" s="12" t="s">
        <v>57</v>
      </c>
      <c r="B2753" s="18" t="s">
        <v>241</v>
      </c>
      <c r="C2753" s="12" t="s">
        <v>325</v>
      </c>
      <c r="D2753" s="12" t="s">
        <v>1616</v>
      </c>
      <c r="E2753" s="19" t="s">
        <v>5</v>
      </c>
      <c r="F2753" s="19" t="s">
        <v>2244</v>
      </c>
      <c r="G2753" s="19" t="s">
        <v>5883</v>
      </c>
      <c r="H2753" s="12" t="s">
        <v>5862</v>
      </c>
      <c r="I2753" s="20">
        <v>27378.06</v>
      </c>
      <c r="J2753" s="12" t="s">
        <v>2302</v>
      </c>
      <c r="K2753" s="12" t="s">
        <v>2303</v>
      </c>
      <c r="L2753" s="12" t="s">
        <v>2677</v>
      </c>
      <c r="M2753" s="12"/>
      <c r="N2753" s="12" t="s">
        <v>5884</v>
      </c>
      <c r="O2753" s="23">
        <v>0</v>
      </c>
      <c r="P2753" s="23">
        <v>0</v>
      </c>
      <c r="Q2753" s="23">
        <v>0</v>
      </c>
      <c r="R2753" s="24">
        <v>0</v>
      </c>
      <c r="S2753" s="25">
        <v>0</v>
      </c>
      <c r="T2753" s="21"/>
      <c r="U2753" s="22" t="str">
        <f>IFERROR(VLOOKUP(B2753,[1]Planilha1!$A$1:$B$34,2,FALSE),"Liberado")</f>
        <v>Liberado</v>
      </c>
      <c r="V2753" s="21"/>
      <c r="W2753" s="21"/>
      <c r="X2753" s="21"/>
      <c r="Y2753" s="21"/>
      <c r="Z2753" s="21"/>
      <c r="AA2753" s="21"/>
      <c r="AB2753" s="21"/>
      <c r="AC2753" s="21"/>
      <c r="AD2753" s="21"/>
      <c r="AE2753" s="21"/>
      <c r="AF2753" s="21"/>
      <c r="AG2753" s="21"/>
      <c r="AH2753" s="21"/>
      <c r="AI2753" s="21"/>
      <c r="AJ2753" s="21"/>
      <c r="AK2753" s="21"/>
      <c r="AL2753" s="21"/>
      <c r="AM2753" s="21"/>
      <c r="AN2753" s="21"/>
      <c r="AO2753" s="21"/>
      <c r="AP2753" s="21"/>
      <c r="AQ2753" s="21"/>
      <c r="AR2753" s="21"/>
      <c r="AS2753" s="21"/>
      <c r="AT2753" s="21"/>
      <c r="AU2753" s="21"/>
      <c r="AV2753" s="21"/>
      <c r="AW2753" s="21"/>
      <c r="AX2753" s="21"/>
      <c r="AY2753" s="21"/>
      <c r="AZ2753" s="21"/>
      <c r="BA2753" s="21"/>
    </row>
    <row r="2754" spans="1:53" s="31" customFormat="1" ht="20.100000000000001" customHeight="1" x14ac:dyDescent="0.2">
      <c r="A2754" s="12" t="s">
        <v>57</v>
      </c>
      <c r="B2754" s="18" t="s">
        <v>241</v>
      </c>
      <c r="C2754" s="12" t="s">
        <v>325</v>
      </c>
      <c r="D2754" s="12" t="s">
        <v>10483</v>
      </c>
      <c r="E2754" s="19" t="s">
        <v>5</v>
      </c>
      <c r="F2754" s="19" t="s">
        <v>2244</v>
      </c>
      <c r="G2754" s="19" t="s">
        <v>10484</v>
      </c>
      <c r="H2754" s="12" t="s">
        <v>5862</v>
      </c>
      <c r="I2754" s="20">
        <v>10396.15</v>
      </c>
      <c r="J2754" s="12" t="s">
        <v>2302</v>
      </c>
      <c r="K2754" s="12" t="s">
        <v>2303</v>
      </c>
      <c r="L2754" s="12" t="s">
        <v>2677</v>
      </c>
      <c r="M2754" s="12"/>
      <c r="N2754" s="12" t="s">
        <v>10485</v>
      </c>
      <c r="O2754" s="23">
        <v>0</v>
      </c>
      <c r="P2754" s="23">
        <v>0</v>
      </c>
      <c r="Q2754" s="23">
        <v>0</v>
      </c>
      <c r="R2754" s="24">
        <v>0</v>
      </c>
      <c r="S2754" s="25">
        <v>224</v>
      </c>
      <c r="T2754" s="21"/>
      <c r="U2754" s="22" t="str">
        <f>IFERROR(VLOOKUP(B2754,[1]Planilha1!$A$1:$B$34,2,FALSE),"Liberado")</f>
        <v>Liberado</v>
      </c>
      <c r="V2754" s="21"/>
      <c r="W2754" s="21"/>
      <c r="X2754" s="21"/>
      <c r="Y2754" s="21"/>
      <c r="Z2754" s="21"/>
      <c r="AA2754" s="21"/>
      <c r="AB2754" s="21"/>
      <c r="AC2754" s="21"/>
      <c r="AD2754" s="21"/>
      <c r="AE2754" s="21"/>
      <c r="AF2754" s="21"/>
      <c r="AG2754" s="21"/>
      <c r="AH2754" s="21"/>
      <c r="AI2754" s="21"/>
      <c r="AJ2754" s="21"/>
      <c r="AK2754" s="21"/>
      <c r="AL2754" s="21"/>
      <c r="AM2754" s="21"/>
      <c r="AN2754" s="21"/>
      <c r="AO2754" s="21"/>
      <c r="AP2754" s="21"/>
      <c r="AQ2754" s="21"/>
      <c r="AR2754" s="21"/>
      <c r="AS2754" s="21"/>
      <c r="AT2754" s="21"/>
      <c r="AU2754" s="21"/>
      <c r="AV2754" s="21"/>
      <c r="AW2754" s="21"/>
      <c r="AX2754" s="21"/>
      <c r="AY2754" s="21"/>
      <c r="AZ2754" s="21"/>
      <c r="BA2754" s="21"/>
    </row>
    <row r="2755" spans="1:53" s="31" customFormat="1" ht="20.100000000000001" customHeight="1" x14ac:dyDescent="0.2">
      <c r="A2755" s="12" t="s">
        <v>57</v>
      </c>
      <c r="B2755" s="18" t="s">
        <v>241</v>
      </c>
      <c r="C2755" s="12" t="s">
        <v>325</v>
      </c>
      <c r="D2755" s="12" t="s">
        <v>10486</v>
      </c>
      <c r="E2755" s="19" t="s">
        <v>5</v>
      </c>
      <c r="F2755" s="19" t="s">
        <v>2273</v>
      </c>
      <c r="G2755" s="19" t="s">
        <v>10487</v>
      </c>
      <c r="H2755" s="12" t="s">
        <v>5862</v>
      </c>
      <c r="I2755" s="20">
        <v>10292.32</v>
      </c>
      <c r="J2755" s="12" t="s">
        <v>2302</v>
      </c>
      <c r="K2755" s="12" t="s">
        <v>2303</v>
      </c>
      <c r="L2755" s="12" t="s">
        <v>2677</v>
      </c>
      <c r="M2755" s="12"/>
      <c r="N2755" s="12" t="s">
        <v>10488</v>
      </c>
      <c r="O2755" s="23">
        <v>0</v>
      </c>
      <c r="P2755" s="23">
        <v>0</v>
      </c>
      <c r="Q2755" s="23">
        <v>0</v>
      </c>
      <c r="R2755" s="24">
        <v>0</v>
      </c>
      <c r="S2755" s="25">
        <v>224</v>
      </c>
      <c r="T2755" s="21"/>
      <c r="U2755" s="22" t="str">
        <f>IFERROR(VLOOKUP(B2755,[1]Planilha1!$A$1:$B$34,2,FALSE),"Liberado")</f>
        <v>Liberado</v>
      </c>
      <c r="V2755" s="21"/>
      <c r="W2755" s="21"/>
      <c r="X2755" s="21"/>
      <c r="Y2755" s="21"/>
      <c r="Z2755" s="21"/>
      <c r="AA2755" s="21"/>
      <c r="AB2755" s="21"/>
      <c r="AC2755" s="21"/>
      <c r="AD2755" s="21"/>
      <c r="AE2755" s="21"/>
      <c r="AF2755" s="21"/>
      <c r="AG2755" s="21"/>
      <c r="AH2755" s="21"/>
      <c r="AI2755" s="21"/>
      <c r="AJ2755" s="21"/>
      <c r="AK2755" s="21"/>
      <c r="AL2755" s="21"/>
      <c r="AM2755" s="21"/>
      <c r="AN2755" s="21"/>
      <c r="AO2755" s="21"/>
      <c r="AP2755" s="21"/>
      <c r="AQ2755" s="21"/>
      <c r="AR2755" s="21"/>
      <c r="AS2755" s="21"/>
      <c r="AT2755" s="21"/>
      <c r="AU2755" s="21"/>
      <c r="AV2755" s="21"/>
      <c r="AW2755" s="21"/>
      <c r="AX2755" s="21"/>
      <c r="AY2755" s="21"/>
      <c r="AZ2755" s="21"/>
      <c r="BA2755" s="21"/>
    </row>
    <row r="2756" spans="1:53" s="31" customFormat="1" ht="20.100000000000001" customHeight="1" x14ac:dyDescent="0.2">
      <c r="A2756" s="12" t="s">
        <v>57</v>
      </c>
      <c r="B2756" s="18" t="s">
        <v>241</v>
      </c>
      <c r="C2756" s="12" t="s">
        <v>325</v>
      </c>
      <c r="D2756" s="12" t="s">
        <v>1618</v>
      </c>
      <c r="E2756" s="19" t="s">
        <v>5</v>
      </c>
      <c r="F2756" s="19" t="s">
        <v>4902</v>
      </c>
      <c r="G2756" s="19" t="s">
        <v>5885</v>
      </c>
      <c r="H2756" s="12" t="s">
        <v>5886</v>
      </c>
      <c r="I2756" s="20">
        <v>15000</v>
      </c>
      <c r="J2756" s="12" t="s">
        <v>2302</v>
      </c>
      <c r="K2756" s="12" t="s">
        <v>5887</v>
      </c>
      <c r="L2756" s="12" t="s">
        <v>2288</v>
      </c>
      <c r="M2756" s="12" t="s">
        <v>10478</v>
      </c>
      <c r="N2756" s="12" t="s">
        <v>2774</v>
      </c>
      <c r="O2756" s="23">
        <v>0</v>
      </c>
      <c r="P2756" s="23">
        <v>0</v>
      </c>
      <c r="Q2756" s="23">
        <v>0</v>
      </c>
      <c r="R2756" s="24">
        <v>0</v>
      </c>
      <c r="S2756" s="25">
        <v>240</v>
      </c>
      <c r="T2756" s="21"/>
      <c r="U2756" s="22" t="str">
        <f>IFERROR(VLOOKUP(B2756,[1]Planilha1!$A$1:$B$34,2,FALSE),"Liberado")</f>
        <v>Liberado</v>
      </c>
      <c r="V2756" s="21"/>
      <c r="W2756" s="21"/>
      <c r="X2756" s="21"/>
      <c r="Y2756" s="21"/>
      <c r="Z2756" s="21"/>
      <c r="AA2756" s="21"/>
      <c r="AB2756" s="21"/>
      <c r="AC2756" s="21"/>
      <c r="AD2756" s="21"/>
      <c r="AE2756" s="21"/>
      <c r="AF2756" s="21"/>
      <c r="AG2756" s="21"/>
      <c r="AH2756" s="21"/>
      <c r="AI2756" s="21"/>
      <c r="AJ2756" s="21"/>
      <c r="AK2756" s="21"/>
      <c r="AL2756" s="21"/>
      <c r="AM2756" s="21"/>
      <c r="AN2756" s="21"/>
      <c r="AO2756" s="21"/>
      <c r="AP2756" s="21"/>
      <c r="AQ2756" s="21"/>
      <c r="AR2756" s="21"/>
      <c r="AS2756" s="21"/>
      <c r="AT2756" s="21"/>
      <c r="AU2756" s="21"/>
      <c r="AV2756" s="21"/>
      <c r="AW2756" s="21"/>
      <c r="AX2756" s="21"/>
      <c r="AY2756" s="21"/>
      <c r="AZ2756" s="21"/>
      <c r="BA2756" s="21"/>
    </row>
    <row r="2757" spans="1:53" s="31" customFormat="1" ht="20.100000000000001" customHeight="1" x14ac:dyDescent="0.2">
      <c r="A2757" s="12" t="s">
        <v>57</v>
      </c>
      <c r="B2757" s="18" t="s">
        <v>241</v>
      </c>
      <c r="C2757" s="12" t="s">
        <v>325</v>
      </c>
      <c r="D2757" s="12" t="s">
        <v>1619</v>
      </c>
      <c r="E2757" s="19" t="s">
        <v>5</v>
      </c>
      <c r="F2757" s="19" t="s">
        <v>2881</v>
      </c>
      <c r="G2757" s="19" t="s">
        <v>5888</v>
      </c>
      <c r="H2757" s="12" t="s">
        <v>5889</v>
      </c>
      <c r="I2757" s="20">
        <v>58486.06</v>
      </c>
      <c r="J2757" s="12" t="s">
        <v>2302</v>
      </c>
      <c r="K2757" s="12" t="s">
        <v>5890</v>
      </c>
      <c r="L2757" s="12" t="s">
        <v>2288</v>
      </c>
      <c r="M2757" s="12" t="s">
        <v>10478</v>
      </c>
      <c r="N2757" s="12" t="s">
        <v>5891</v>
      </c>
      <c r="O2757" s="23">
        <v>0</v>
      </c>
      <c r="P2757" s="23">
        <v>0</v>
      </c>
      <c r="Q2757" s="23">
        <v>0</v>
      </c>
      <c r="R2757" s="24">
        <v>0</v>
      </c>
      <c r="S2757" s="25">
        <v>228</v>
      </c>
      <c r="T2757" s="21"/>
      <c r="U2757" s="22" t="str">
        <f>IFERROR(VLOOKUP(B2757,[1]Planilha1!$A$1:$B$34,2,FALSE),"Liberado")</f>
        <v>Liberado</v>
      </c>
      <c r="V2757" s="21"/>
      <c r="W2757" s="21"/>
      <c r="X2757" s="21"/>
      <c r="Y2757" s="21"/>
      <c r="Z2757" s="21"/>
      <c r="AA2757" s="21"/>
      <c r="AB2757" s="21"/>
      <c r="AC2757" s="21"/>
      <c r="AD2757" s="21"/>
      <c r="AE2757" s="21"/>
      <c r="AF2757" s="21"/>
      <c r="AG2757" s="21"/>
      <c r="AH2757" s="21"/>
      <c r="AI2757" s="21"/>
      <c r="AJ2757" s="21"/>
      <c r="AK2757" s="21"/>
      <c r="AL2757" s="21"/>
      <c r="AM2757" s="21"/>
      <c r="AN2757" s="21"/>
      <c r="AO2757" s="21"/>
      <c r="AP2757" s="21"/>
      <c r="AQ2757" s="21"/>
      <c r="AR2757" s="21"/>
      <c r="AS2757" s="21"/>
      <c r="AT2757" s="21"/>
      <c r="AU2757" s="21"/>
      <c r="AV2757" s="21"/>
      <c r="AW2757" s="21"/>
      <c r="AX2757" s="21"/>
      <c r="AY2757" s="21"/>
      <c r="AZ2757" s="21"/>
      <c r="BA2757" s="21"/>
    </row>
    <row r="2758" spans="1:53" s="31" customFormat="1" ht="20.100000000000001" customHeight="1" x14ac:dyDescent="0.2">
      <c r="A2758" s="12" t="s">
        <v>57</v>
      </c>
      <c r="B2758" s="18" t="s">
        <v>241</v>
      </c>
      <c r="C2758" s="12" t="s">
        <v>706</v>
      </c>
      <c r="D2758" s="12" t="s">
        <v>1620</v>
      </c>
      <c r="E2758" s="19" t="s">
        <v>5</v>
      </c>
      <c r="F2758" s="19" t="s">
        <v>6</v>
      </c>
      <c r="G2758" s="19" t="s">
        <v>5892</v>
      </c>
      <c r="H2758" s="12" t="s">
        <v>5893</v>
      </c>
      <c r="I2758" s="20">
        <v>180000</v>
      </c>
      <c r="J2758" s="12" t="s">
        <v>2270</v>
      </c>
      <c r="K2758" s="12" t="s">
        <v>5894</v>
      </c>
      <c r="L2758" s="12" t="s">
        <v>3466</v>
      </c>
      <c r="M2758" s="12"/>
      <c r="N2758" s="12" t="s">
        <v>10489</v>
      </c>
      <c r="O2758" s="23">
        <v>0</v>
      </c>
      <c r="P2758" s="23">
        <v>0</v>
      </c>
      <c r="Q2758" s="23">
        <v>0</v>
      </c>
      <c r="R2758" s="24">
        <v>0</v>
      </c>
      <c r="S2758" s="25">
        <v>297.95</v>
      </c>
      <c r="T2758" s="21"/>
      <c r="U2758" s="22" t="str">
        <f>IFERROR(VLOOKUP(B2758,[1]Planilha1!$A$1:$B$34,2,FALSE),"Liberado")</f>
        <v>Liberado</v>
      </c>
      <c r="V2758" s="21"/>
      <c r="W2758" s="21"/>
      <c r="X2758" s="21"/>
      <c r="Y2758" s="21"/>
      <c r="Z2758" s="21"/>
      <c r="AA2758" s="21"/>
      <c r="AB2758" s="21"/>
      <c r="AC2758" s="21"/>
      <c r="AD2758" s="21"/>
      <c r="AE2758" s="21"/>
      <c r="AF2758" s="21"/>
      <c r="AG2758" s="21"/>
      <c r="AH2758" s="21"/>
      <c r="AI2758" s="21"/>
      <c r="AJ2758" s="21"/>
      <c r="AK2758" s="21"/>
      <c r="AL2758" s="21"/>
      <c r="AM2758" s="21"/>
      <c r="AN2758" s="21"/>
      <c r="AO2758" s="21"/>
      <c r="AP2758" s="21"/>
      <c r="AQ2758" s="21"/>
      <c r="AR2758" s="21"/>
      <c r="AS2758" s="21"/>
      <c r="AT2758" s="21"/>
      <c r="AU2758" s="21"/>
      <c r="AV2758" s="21"/>
      <c r="AW2758" s="21"/>
      <c r="AX2758" s="21"/>
      <c r="AY2758" s="21"/>
      <c r="AZ2758" s="21"/>
      <c r="BA2758" s="21"/>
    </row>
    <row r="2759" spans="1:53" s="31" customFormat="1" ht="20.100000000000001" customHeight="1" x14ac:dyDescent="0.2">
      <c r="A2759" s="12" t="s">
        <v>57</v>
      </c>
      <c r="B2759" s="18" t="s">
        <v>241</v>
      </c>
      <c r="C2759" s="12" t="s">
        <v>718</v>
      </c>
      <c r="D2759" s="12" t="s">
        <v>1621</v>
      </c>
      <c r="E2759" s="19" t="s">
        <v>5</v>
      </c>
      <c r="F2759" s="19" t="s">
        <v>2881</v>
      </c>
      <c r="G2759" s="19" t="s">
        <v>10490</v>
      </c>
      <c r="H2759" s="12" t="s">
        <v>5895</v>
      </c>
      <c r="I2759" s="20">
        <v>1536268.5</v>
      </c>
      <c r="J2759" s="12" t="s">
        <v>2258</v>
      </c>
      <c r="K2759" s="12" t="s">
        <v>5896</v>
      </c>
      <c r="L2759" s="12" t="s">
        <v>8057</v>
      </c>
      <c r="M2759" s="12"/>
      <c r="N2759" s="12" t="s">
        <v>5897</v>
      </c>
      <c r="O2759" s="23">
        <v>0</v>
      </c>
      <c r="P2759" s="23">
        <v>0</v>
      </c>
      <c r="Q2759" s="23">
        <v>0</v>
      </c>
      <c r="R2759" s="24">
        <v>0</v>
      </c>
      <c r="S2759" s="25">
        <v>320</v>
      </c>
      <c r="T2759" s="21"/>
      <c r="U2759" s="22" t="str">
        <f>IFERROR(VLOOKUP(B2759,[1]Planilha1!$A$1:$B$34,2,FALSE),"Liberado")</f>
        <v>Liberado</v>
      </c>
      <c r="V2759" s="21"/>
      <c r="W2759" s="21"/>
      <c r="X2759" s="21"/>
      <c r="Y2759" s="21"/>
      <c r="Z2759" s="21"/>
      <c r="AA2759" s="21"/>
      <c r="AB2759" s="21"/>
      <c r="AC2759" s="21"/>
      <c r="AD2759" s="21"/>
      <c r="AE2759" s="21"/>
      <c r="AF2759" s="21"/>
      <c r="AG2759" s="21"/>
      <c r="AH2759" s="21"/>
      <c r="AI2759" s="21"/>
      <c r="AJ2759" s="21"/>
      <c r="AK2759" s="21"/>
      <c r="AL2759" s="21"/>
      <c r="AM2759" s="21"/>
      <c r="AN2759" s="21"/>
      <c r="AO2759" s="21"/>
      <c r="AP2759" s="21"/>
      <c r="AQ2759" s="21"/>
      <c r="AR2759" s="21"/>
      <c r="AS2759" s="21"/>
      <c r="AT2759" s="21"/>
      <c r="AU2759" s="21"/>
      <c r="AV2759" s="21"/>
      <c r="AW2759" s="21"/>
      <c r="AX2759" s="21"/>
      <c r="AY2759" s="21"/>
      <c r="AZ2759" s="21"/>
      <c r="BA2759" s="21"/>
    </row>
    <row r="2760" spans="1:53" s="31" customFormat="1" ht="20.100000000000001" customHeight="1" x14ac:dyDescent="0.2">
      <c r="A2760" s="12" t="s">
        <v>57</v>
      </c>
      <c r="B2760" s="18" t="s">
        <v>241</v>
      </c>
      <c r="C2760" s="12" t="s">
        <v>718</v>
      </c>
      <c r="D2760" s="12" t="s">
        <v>10491</v>
      </c>
      <c r="E2760" s="19" t="s">
        <v>5</v>
      </c>
      <c r="F2760" s="19" t="s">
        <v>2244</v>
      </c>
      <c r="G2760" s="19" t="s">
        <v>10492</v>
      </c>
      <c r="H2760" s="12" t="s">
        <v>4690</v>
      </c>
      <c r="I2760" s="20">
        <v>20000</v>
      </c>
      <c r="J2760" s="12" t="s">
        <v>2258</v>
      </c>
      <c r="K2760" s="12" t="s">
        <v>10493</v>
      </c>
      <c r="L2760" s="12" t="s">
        <v>2411</v>
      </c>
      <c r="M2760" s="12"/>
      <c r="N2760" s="12" t="s">
        <v>2763</v>
      </c>
      <c r="O2760" s="23">
        <v>0</v>
      </c>
      <c r="P2760" s="23">
        <v>12600</v>
      </c>
      <c r="Q2760" s="23">
        <v>0</v>
      </c>
      <c r="R2760" s="24">
        <v>0</v>
      </c>
      <c r="S2760" s="25">
        <v>192</v>
      </c>
      <c r="T2760" s="21"/>
      <c r="U2760" s="22" t="str">
        <f>IFERROR(VLOOKUP(B2760,[1]Planilha1!$A$1:$B$34,2,FALSE),"Liberado")</f>
        <v>Liberado</v>
      </c>
      <c r="V2760" s="21"/>
      <c r="W2760" s="21"/>
      <c r="X2760" s="21"/>
      <c r="Y2760" s="21"/>
      <c r="Z2760" s="21"/>
      <c r="AA2760" s="21"/>
      <c r="AB2760" s="21"/>
      <c r="AC2760" s="21"/>
      <c r="AD2760" s="21"/>
      <c r="AE2760" s="21"/>
      <c r="AF2760" s="21"/>
      <c r="AG2760" s="21"/>
      <c r="AH2760" s="21"/>
      <c r="AI2760" s="21"/>
      <c r="AJ2760" s="21"/>
      <c r="AK2760" s="21"/>
      <c r="AL2760" s="21"/>
      <c r="AM2760" s="21"/>
      <c r="AN2760" s="21"/>
      <c r="AO2760" s="21"/>
      <c r="AP2760" s="21"/>
      <c r="AQ2760" s="21"/>
      <c r="AR2760" s="21"/>
      <c r="AS2760" s="21"/>
      <c r="AT2760" s="21"/>
      <c r="AU2760" s="21"/>
      <c r="AV2760" s="21"/>
      <c r="AW2760" s="21"/>
      <c r="AX2760" s="21"/>
      <c r="AY2760" s="21"/>
      <c r="AZ2760" s="21"/>
      <c r="BA2760" s="21"/>
    </row>
    <row r="2761" spans="1:53" s="31" customFormat="1" ht="20.100000000000001" customHeight="1" x14ac:dyDescent="0.2">
      <c r="A2761" s="12" t="s">
        <v>57</v>
      </c>
      <c r="B2761" s="18" t="s">
        <v>241</v>
      </c>
      <c r="C2761" s="12" t="s">
        <v>738</v>
      </c>
      <c r="D2761" s="12" t="s">
        <v>10494</v>
      </c>
      <c r="E2761" s="19" t="s">
        <v>5</v>
      </c>
      <c r="F2761" s="19" t="s">
        <v>8</v>
      </c>
      <c r="G2761" s="19" t="s">
        <v>10495</v>
      </c>
      <c r="H2761" s="12" t="s">
        <v>10496</v>
      </c>
      <c r="I2761" s="20">
        <v>50000</v>
      </c>
      <c r="J2761" s="12" t="s">
        <v>2258</v>
      </c>
      <c r="K2761" s="12" t="s">
        <v>2545</v>
      </c>
      <c r="L2761" s="12" t="s">
        <v>7926</v>
      </c>
      <c r="M2761" s="12"/>
      <c r="N2761" s="12" t="s">
        <v>2412</v>
      </c>
      <c r="O2761" s="23">
        <v>0</v>
      </c>
      <c r="P2761" s="23">
        <v>10000</v>
      </c>
      <c r="Q2761" s="23">
        <v>0</v>
      </c>
      <c r="R2761" s="24">
        <v>0</v>
      </c>
      <c r="S2761" s="25">
        <v>280</v>
      </c>
      <c r="T2761" s="21"/>
      <c r="U2761" s="22" t="str">
        <f>IFERROR(VLOOKUP(B2761,[1]Planilha1!$A$1:$B$34,2,FALSE),"Liberado")</f>
        <v>Liberado</v>
      </c>
      <c r="V2761" s="21"/>
      <c r="W2761" s="21"/>
      <c r="X2761" s="21"/>
      <c r="Y2761" s="21"/>
      <c r="Z2761" s="21"/>
      <c r="AA2761" s="21"/>
      <c r="AB2761" s="21"/>
      <c r="AC2761" s="21"/>
      <c r="AD2761" s="21"/>
      <c r="AE2761" s="21"/>
      <c r="AF2761" s="21"/>
      <c r="AG2761" s="21"/>
      <c r="AH2761" s="21"/>
      <c r="AI2761" s="21"/>
      <c r="AJ2761" s="21"/>
      <c r="AK2761" s="21"/>
      <c r="AL2761" s="21"/>
      <c r="AM2761" s="21"/>
      <c r="AN2761" s="21"/>
      <c r="AO2761" s="21"/>
      <c r="AP2761" s="21"/>
      <c r="AQ2761" s="21"/>
      <c r="AR2761" s="21"/>
      <c r="AS2761" s="21"/>
      <c r="AT2761" s="21"/>
      <c r="AU2761" s="21"/>
      <c r="AV2761" s="21"/>
      <c r="AW2761" s="21"/>
      <c r="AX2761" s="21"/>
      <c r="AY2761" s="21"/>
      <c r="AZ2761" s="21"/>
      <c r="BA2761" s="21"/>
    </row>
    <row r="2762" spans="1:53" s="31" customFormat="1" ht="20.100000000000001" customHeight="1" x14ac:dyDescent="0.2">
      <c r="A2762" s="12" t="s">
        <v>57</v>
      </c>
      <c r="B2762" s="18" t="s">
        <v>241</v>
      </c>
      <c r="C2762" s="12" t="s">
        <v>534</v>
      </c>
      <c r="D2762" s="12" t="s">
        <v>1696</v>
      </c>
      <c r="E2762" s="19" t="s">
        <v>5</v>
      </c>
      <c r="F2762" s="19" t="s">
        <v>2244</v>
      </c>
      <c r="G2762" s="19" t="s">
        <v>6123</v>
      </c>
      <c r="H2762" s="12" t="s">
        <v>3037</v>
      </c>
      <c r="I2762" s="20">
        <v>10000</v>
      </c>
      <c r="J2762" s="12" t="s">
        <v>2258</v>
      </c>
      <c r="K2762" s="12" t="s">
        <v>2762</v>
      </c>
      <c r="L2762" s="12" t="s">
        <v>2368</v>
      </c>
      <c r="M2762" s="12"/>
      <c r="N2762" s="12" t="s">
        <v>6124</v>
      </c>
      <c r="O2762" s="23">
        <v>0</v>
      </c>
      <c r="P2762" s="23">
        <v>10000</v>
      </c>
      <c r="Q2762" s="23">
        <v>0</v>
      </c>
      <c r="R2762" s="24">
        <v>0</v>
      </c>
      <c r="S2762" s="25">
        <v>864</v>
      </c>
      <c r="T2762" s="21"/>
      <c r="U2762" s="22" t="str">
        <f>IFERROR(VLOOKUP(B2762,[1]Planilha1!$A$1:$B$34,2,FALSE),"Liberado")</f>
        <v>Liberado</v>
      </c>
      <c r="V2762" s="21"/>
      <c r="W2762" s="21"/>
      <c r="X2762" s="21"/>
      <c r="Y2762" s="21"/>
      <c r="Z2762" s="21"/>
      <c r="AA2762" s="21"/>
      <c r="AB2762" s="21"/>
      <c r="AC2762" s="21"/>
      <c r="AD2762" s="21"/>
      <c r="AE2762" s="21"/>
      <c r="AF2762" s="21"/>
      <c r="AG2762" s="21"/>
      <c r="AH2762" s="21"/>
      <c r="AI2762" s="21"/>
      <c r="AJ2762" s="21"/>
      <c r="AK2762" s="21"/>
      <c r="AL2762" s="21"/>
      <c r="AM2762" s="21"/>
      <c r="AN2762" s="21"/>
      <c r="AO2762" s="21"/>
      <c r="AP2762" s="21"/>
      <c r="AQ2762" s="21"/>
      <c r="AR2762" s="21"/>
      <c r="AS2762" s="21"/>
      <c r="AT2762" s="21"/>
      <c r="AU2762" s="21"/>
      <c r="AV2762" s="21"/>
      <c r="AW2762" s="21"/>
      <c r="AX2762" s="21"/>
      <c r="AY2762" s="21"/>
      <c r="AZ2762" s="21"/>
      <c r="BA2762" s="21"/>
    </row>
    <row r="2763" spans="1:53" s="31" customFormat="1" ht="20.100000000000001" customHeight="1" x14ac:dyDescent="0.2">
      <c r="A2763" s="12" t="s">
        <v>57</v>
      </c>
      <c r="B2763" s="18" t="s">
        <v>241</v>
      </c>
      <c r="C2763" s="12" t="s">
        <v>534</v>
      </c>
      <c r="D2763" s="12" t="s">
        <v>1697</v>
      </c>
      <c r="E2763" s="19" t="s">
        <v>5</v>
      </c>
      <c r="F2763" s="19" t="s">
        <v>2324</v>
      </c>
      <c r="G2763" s="19" t="s">
        <v>6125</v>
      </c>
      <c r="H2763" s="12" t="s">
        <v>5839</v>
      </c>
      <c r="I2763" s="20">
        <v>8169.47</v>
      </c>
      <c r="J2763" s="12" t="s">
        <v>2302</v>
      </c>
      <c r="K2763" s="12" t="s">
        <v>5993</v>
      </c>
      <c r="L2763" s="12" t="s">
        <v>2299</v>
      </c>
      <c r="M2763" s="12"/>
      <c r="N2763" s="12" t="s">
        <v>6126</v>
      </c>
      <c r="O2763" s="23">
        <v>0</v>
      </c>
      <c r="P2763" s="23">
        <v>0</v>
      </c>
      <c r="Q2763" s="23">
        <v>0</v>
      </c>
      <c r="R2763" s="24">
        <v>0</v>
      </c>
      <c r="S2763" s="25">
        <v>680</v>
      </c>
      <c r="T2763" s="21"/>
      <c r="U2763" s="22" t="str">
        <f>IFERROR(VLOOKUP(B2763,[1]Planilha1!$A$1:$B$34,2,FALSE),"Liberado")</f>
        <v>Liberado</v>
      </c>
      <c r="V2763" s="21"/>
      <c r="W2763" s="21"/>
      <c r="X2763" s="21"/>
      <c r="Y2763" s="21"/>
      <c r="Z2763" s="21"/>
      <c r="AA2763" s="21"/>
      <c r="AB2763" s="21"/>
      <c r="AC2763" s="21"/>
      <c r="AD2763" s="21"/>
      <c r="AE2763" s="21"/>
      <c r="AF2763" s="21"/>
      <c r="AG2763" s="21"/>
      <c r="AH2763" s="21"/>
      <c r="AI2763" s="21"/>
      <c r="AJ2763" s="21"/>
      <c r="AK2763" s="21"/>
      <c r="AL2763" s="21"/>
      <c r="AM2763" s="21"/>
      <c r="AN2763" s="21"/>
      <c r="AO2763" s="21"/>
      <c r="AP2763" s="21"/>
      <c r="AQ2763" s="21"/>
      <c r="AR2763" s="21"/>
      <c r="AS2763" s="21"/>
      <c r="AT2763" s="21"/>
      <c r="AU2763" s="21"/>
      <c r="AV2763" s="21"/>
      <c r="AW2763" s="21"/>
      <c r="AX2763" s="21"/>
      <c r="AY2763" s="21"/>
      <c r="AZ2763" s="21"/>
      <c r="BA2763" s="21"/>
    </row>
    <row r="2764" spans="1:53" s="31" customFormat="1" ht="20.100000000000001" customHeight="1" x14ac:dyDescent="0.2">
      <c r="A2764" s="12" t="s">
        <v>57</v>
      </c>
      <c r="B2764" s="18" t="s">
        <v>241</v>
      </c>
      <c r="C2764" s="12" t="s">
        <v>534</v>
      </c>
      <c r="D2764" s="12" t="s">
        <v>1698</v>
      </c>
      <c r="E2764" s="19" t="s">
        <v>5</v>
      </c>
      <c r="F2764" s="19" t="s">
        <v>2273</v>
      </c>
      <c r="G2764" s="19" t="s">
        <v>6127</v>
      </c>
      <c r="H2764" s="12" t="s">
        <v>2773</v>
      </c>
      <c r="I2764" s="20">
        <v>31520</v>
      </c>
      <c r="J2764" s="12" t="s">
        <v>2302</v>
      </c>
      <c r="K2764" s="12" t="s">
        <v>2303</v>
      </c>
      <c r="L2764" s="12" t="s">
        <v>2677</v>
      </c>
      <c r="M2764" s="12"/>
      <c r="N2764" s="12" t="s">
        <v>6128</v>
      </c>
      <c r="O2764" s="23">
        <v>0</v>
      </c>
      <c r="P2764" s="23">
        <v>0</v>
      </c>
      <c r="Q2764" s="23">
        <v>0</v>
      </c>
      <c r="R2764" s="24">
        <v>0</v>
      </c>
      <c r="S2764" s="25">
        <v>160</v>
      </c>
      <c r="T2764" s="21"/>
      <c r="U2764" s="22" t="str">
        <f>IFERROR(VLOOKUP(B2764,[1]Planilha1!$A$1:$B$34,2,FALSE),"Liberado")</f>
        <v>Liberado</v>
      </c>
      <c r="V2764" s="21"/>
      <c r="W2764" s="21"/>
      <c r="X2764" s="21"/>
      <c r="Y2764" s="21"/>
      <c r="Z2764" s="21"/>
      <c r="AA2764" s="21"/>
      <c r="AB2764" s="21"/>
      <c r="AC2764" s="21"/>
      <c r="AD2764" s="21"/>
      <c r="AE2764" s="21"/>
      <c r="AF2764" s="21"/>
      <c r="AG2764" s="21"/>
      <c r="AH2764" s="21"/>
      <c r="AI2764" s="21"/>
      <c r="AJ2764" s="21"/>
      <c r="AK2764" s="21"/>
      <c r="AL2764" s="21"/>
      <c r="AM2764" s="21"/>
      <c r="AN2764" s="21"/>
      <c r="AO2764" s="21"/>
      <c r="AP2764" s="21"/>
      <c r="AQ2764" s="21"/>
      <c r="AR2764" s="21"/>
      <c r="AS2764" s="21"/>
      <c r="AT2764" s="21"/>
      <c r="AU2764" s="21"/>
      <c r="AV2764" s="21"/>
      <c r="AW2764" s="21"/>
      <c r="AX2764" s="21"/>
      <c r="AY2764" s="21"/>
      <c r="AZ2764" s="21"/>
      <c r="BA2764" s="21"/>
    </row>
    <row r="2765" spans="1:53" s="31" customFormat="1" ht="20.100000000000001" customHeight="1" x14ac:dyDescent="0.2">
      <c r="A2765" s="12" t="s">
        <v>57</v>
      </c>
      <c r="B2765" s="18" t="s">
        <v>241</v>
      </c>
      <c r="C2765" s="12" t="s">
        <v>325</v>
      </c>
      <c r="D2765" s="12" t="s">
        <v>1737</v>
      </c>
      <c r="E2765" s="19" t="s">
        <v>5</v>
      </c>
      <c r="F2765" s="19" t="s">
        <v>2244</v>
      </c>
      <c r="G2765" s="19" t="s">
        <v>6236</v>
      </c>
      <c r="H2765" s="12" t="s">
        <v>6104</v>
      </c>
      <c r="I2765" s="20">
        <v>47280</v>
      </c>
      <c r="J2765" s="12" t="s">
        <v>2302</v>
      </c>
      <c r="K2765" s="12" t="s">
        <v>2303</v>
      </c>
      <c r="L2765" s="12" t="s">
        <v>8057</v>
      </c>
      <c r="M2765" s="12"/>
      <c r="N2765" s="12" t="s">
        <v>6237</v>
      </c>
      <c r="O2765" s="23">
        <v>0</v>
      </c>
      <c r="P2765" s="23">
        <v>0</v>
      </c>
      <c r="Q2765" s="23">
        <v>0</v>
      </c>
      <c r="R2765" s="24">
        <v>0</v>
      </c>
      <c r="S2765" s="25">
        <v>800</v>
      </c>
      <c r="T2765" s="21"/>
      <c r="U2765" s="22" t="str">
        <f>IFERROR(VLOOKUP(B2765,[1]Planilha1!$A$1:$B$34,2,FALSE),"Liberado")</f>
        <v>Liberado</v>
      </c>
      <c r="V2765" s="21"/>
      <c r="W2765" s="21"/>
      <c r="X2765" s="21"/>
      <c r="Y2765" s="21"/>
      <c r="Z2765" s="21"/>
      <c r="AA2765" s="21"/>
      <c r="AB2765" s="21"/>
      <c r="AC2765" s="21"/>
      <c r="AD2765" s="21"/>
      <c r="AE2765" s="21"/>
      <c r="AF2765" s="21"/>
      <c r="AG2765" s="21"/>
      <c r="AH2765" s="21"/>
      <c r="AI2765" s="21"/>
      <c r="AJ2765" s="21"/>
      <c r="AK2765" s="21"/>
      <c r="AL2765" s="21"/>
      <c r="AM2765" s="21"/>
      <c r="AN2765" s="21"/>
      <c r="AO2765" s="21"/>
      <c r="AP2765" s="21"/>
      <c r="AQ2765" s="21"/>
      <c r="AR2765" s="21"/>
      <c r="AS2765" s="21"/>
      <c r="AT2765" s="21"/>
      <c r="AU2765" s="21"/>
      <c r="AV2765" s="21"/>
      <c r="AW2765" s="21"/>
      <c r="AX2765" s="21"/>
      <c r="AY2765" s="21"/>
      <c r="AZ2765" s="21"/>
      <c r="BA2765" s="21"/>
    </row>
    <row r="2766" spans="1:53" s="31" customFormat="1" ht="20.100000000000001" customHeight="1" x14ac:dyDescent="0.2">
      <c r="A2766" s="27" t="s">
        <v>127</v>
      </c>
      <c r="B2766" s="28" t="s">
        <v>241</v>
      </c>
      <c r="C2766" s="27">
        <v>1</v>
      </c>
      <c r="D2766" s="27" t="s">
        <v>11129</v>
      </c>
      <c r="E2766" s="27" t="s">
        <v>11130</v>
      </c>
      <c r="F2766" s="27" t="s">
        <v>5349</v>
      </c>
      <c r="G2766" s="27" t="s">
        <v>7863</v>
      </c>
      <c r="H2766" s="27" t="s">
        <v>11131</v>
      </c>
      <c r="I2766" s="29">
        <v>21212.26</v>
      </c>
      <c r="J2766" s="27" t="s">
        <v>6544</v>
      </c>
      <c r="K2766" s="27" t="s">
        <v>11132</v>
      </c>
      <c r="L2766" s="27" t="s">
        <v>11133</v>
      </c>
      <c r="M2766" s="30" t="s">
        <v>6531</v>
      </c>
      <c r="N2766" s="27" t="s">
        <v>11134</v>
      </c>
      <c r="O2766" s="23">
        <v>0</v>
      </c>
      <c r="P2766" s="23">
        <v>0</v>
      </c>
      <c r="Q2766" s="23">
        <v>0</v>
      </c>
      <c r="R2766" s="24">
        <v>0</v>
      </c>
      <c r="S2766" s="25">
        <v>0</v>
      </c>
      <c r="T2766" s="32"/>
      <c r="U2766" s="22" t="str">
        <f>IFERROR(VLOOKUP(B2766,[1]Planilha1!$A$1:$B$34,2,FALSE),"Liberado")</f>
        <v>Liberado</v>
      </c>
    </row>
    <row r="2767" spans="1:53" s="31" customFormat="1" ht="20.100000000000001" customHeight="1" x14ac:dyDescent="0.2">
      <c r="A2767" s="27" t="s">
        <v>127</v>
      </c>
      <c r="B2767" s="28" t="s">
        <v>241</v>
      </c>
      <c r="C2767" s="27" t="s">
        <v>674</v>
      </c>
      <c r="D2767" s="27" t="s">
        <v>1900</v>
      </c>
      <c r="E2767" s="27" t="s">
        <v>7</v>
      </c>
      <c r="F2767" s="27" t="s">
        <v>6507</v>
      </c>
      <c r="G2767" s="27" t="s">
        <v>6632</v>
      </c>
      <c r="H2767" s="27" t="s">
        <v>6633</v>
      </c>
      <c r="I2767" s="29">
        <v>54940</v>
      </c>
      <c r="J2767" s="27" t="s">
        <v>6544</v>
      </c>
      <c r="K2767" s="27" t="s">
        <v>11548</v>
      </c>
      <c r="L2767" s="27" t="s">
        <v>6664</v>
      </c>
      <c r="M2767" s="30">
        <v>42767</v>
      </c>
      <c r="N2767" s="27" t="s">
        <v>12091</v>
      </c>
      <c r="O2767" s="23">
        <v>0</v>
      </c>
      <c r="P2767" s="23">
        <v>0.01</v>
      </c>
      <c r="Q2767" s="23">
        <v>0</v>
      </c>
      <c r="R2767" s="24">
        <v>0</v>
      </c>
      <c r="S2767" s="25">
        <v>0</v>
      </c>
      <c r="T2767" s="32" t="s">
        <v>12066</v>
      </c>
      <c r="U2767" s="22" t="str">
        <f>IFERROR(VLOOKUP(B2767,[1]Planilha1!$A$1:$B$34,2,FALSE),"Liberado")</f>
        <v>Liberado</v>
      </c>
    </row>
    <row r="2768" spans="1:53" s="31" customFormat="1" ht="20.100000000000001" customHeight="1" x14ac:dyDescent="0.2">
      <c r="A2768" s="27" t="s">
        <v>127</v>
      </c>
      <c r="B2768" s="28" t="s">
        <v>241</v>
      </c>
      <c r="C2768" s="27" t="s">
        <v>602</v>
      </c>
      <c r="D2768" s="27" t="s">
        <v>1923</v>
      </c>
      <c r="E2768" s="27" t="s">
        <v>7</v>
      </c>
      <c r="F2768" s="27" t="s">
        <v>6507</v>
      </c>
      <c r="G2768" s="27" t="s">
        <v>6674</v>
      </c>
      <c r="H2768" s="27" t="s">
        <v>6565</v>
      </c>
      <c r="I2768" s="29">
        <v>35200</v>
      </c>
      <c r="J2768" s="27" t="s">
        <v>6544</v>
      </c>
      <c r="K2768" s="27" t="s">
        <v>11591</v>
      </c>
      <c r="L2768" s="27" t="s">
        <v>11535</v>
      </c>
      <c r="M2768" s="30">
        <v>42656</v>
      </c>
      <c r="N2768" s="27" t="s">
        <v>6675</v>
      </c>
      <c r="O2768" s="23">
        <v>0</v>
      </c>
      <c r="P2768" s="23">
        <v>6543.72</v>
      </c>
      <c r="Q2768" s="23">
        <v>0</v>
      </c>
      <c r="R2768" s="24">
        <v>0</v>
      </c>
      <c r="S2768" s="25">
        <v>0</v>
      </c>
      <c r="T2768" s="34" t="s">
        <v>12065</v>
      </c>
      <c r="U2768" s="22" t="str">
        <f>IFERROR(VLOOKUP(B2768,[1]Planilha1!$A$1:$B$34,2,FALSE),"Liberado")</f>
        <v>Liberado</v>
      </c>
    </row>
    <row r="2769" spans="1:53" s="31" customFormat="1" ht="20.100000000000001" customHeight="1" x14ac:dyDescent="0.2">
      <c r="A2769" s="27" t="s">
        <v>127</v>
      </c>
      <c r="B2769" s="28" t="s">
        <v>241</v>
      </c>
      <c r="C2769" s="27" t="s">
        <v>649</v>
      </c>
      <c r="D2769" s="27" t="s">
        <v>1996</v>
      </c>
      <c r="E2769" s="27" t="s">
        <v>7</v>
      </c>
      <c r="F2769" s="27" t="s">
        <v>6507</v>
      </c>
      <c r="G2769" s="27" t="s">
        <v>7000</v>
      </c>
      <c r="H2769" s="27" t="s">
        <v>6807</v>
      </c>
      <c r="I2769" s="29">
        <v>150000</v>
      </c>
      <c r="J2769" s="27" t="s">
        <v>6544</v>
      </c>
      <c r="K2769" s="27" t="s">
        <v>11714</v>
      </c>
      <c r="L2769" s="27" t="s">
        <v>11479</v>
      </c>
      <c r="M2769" s="30">
        <v>42450</v>
      </c>
      <c r="N2769" s="27" t="s">
        <v>7001</v>
      </c>
      <c r="O2769" s="23">
        <v>0</v>
      </c>
      <c r="P2769" s="23">
        <v>3800</v>
      </c>
      <c r="Q2769" s="23">
        <v>0</v>
      </c>
      <c r="R2769" s="24">
        <v>0</v>
      </c>
      <c r="S2769" s="25">
        <v>0</v>
      </c>
      <c r="T2769" s="32"/>
      <c r="U2769" s="22" t="str">
        <f>IFERROR(VLOOKUP(B2769,[1]Planilha1!$A$1:$B$34,2,FALSE),"Liberado")</f>
        <v>Liberado</v>
      </c>
    </row>
    <row r="2770" spans="1:53" s="31" customFormat="1" ht="20.100000000000001" customHeight="1" x14ac:dyDescent="0.2">
      <c r="A2770" s="27" t="s">
        <v>127</v>
      </c>
      <c r="B2770" s="28" t="s">
        <v>241</v>
      </c>
      <c r="C2770" s="27" t="s">
        <v>334</v>
      </c>
      <c r="D2770" s="27" t="s">
        <v>2020</v>
      </c>
      <c r="E2770" s="27" t="s">
        <v>7</v>
      </c>
      <c r="F2770" s="27" t="s">
        <v>6507</v>
      </c>
      <c r="G2770" s="27" t="s">
        <v>7042</v>
      </c>
      <c r="H2770" s="27" t="s">
        <v>7043</v>
      </c>
      <c r="I2770" s="29">
        <v>85277.32</v>
      </c>
      <c r="J2770" s="27" t="s">
        <v>6544</v>
      </c>
      <c r="K2770" s="27" t="s">
        <v>11753</v>
      </c>
      <c r="L2770" s="27" t="s">
        <v>6664</v>
      </c>
      <c r="M2770" s="30">
        <v>42536</v>
      </c>
      <c r="N2770" s="27" t="s">
        <v>6672</v>
      </c>
      <c r="O2770" s="23">
        <v>0</v>
      </c>
      <c r="P2770" s="23">
        <v>2226.02</v>
      </c>
      <c r="Q2770" s="23">
        <v>0</v>
      </c>
      <c r="R2770" s="24">
        <v>0</v>
      </c>
      <c r="S2770" s="25">
        <v>0</v>
      </c>
      <c r="T2770" s="32" t="s">
        <v>12066</v>
      </c>
      <c r="U2770" s="22" t="str">
        <f>IFERROR(VLOOKUP(B2770,[1]Planilha1!$A$1:$B$34,2,FALSE),"Liberado")</f>
        <v>Liberado</v>
      </c>
    </row>
    <row r="2771" spans="1:53" s="31" customFormat="1" ht="20.100000000000001" customHeight="1" x14ac:dyDescent="0.2">
      <c r="A2771" s="27" t="s">
        <v>127</v>
      </c>
      <c r="B2771" s="28" t="s">
        <v>241</v>
      </c>
      <c r="C2771" s="27" t="s">
        <v>649</v>
      </c>
      <c r="D2771" s="27" t="s">
        <v>2060</v>
      </c>
      <c r="E2771" s="27" t="s">
        <v>7</v>
      </c>
      <c r="F2771" s="27" t="s">
        <v>6507</v>
      </c>
      <c r="G2771" s="27" t="s">
        <v>7116</v>
      </c>
      <c r="H2771" s="27" t="s">
        <v>6807</v>
      </c>
      <c r="I2771" s="29">
        <v>70000</v>
      </c>
      <c r="J2771" s="27" t="s">
        <v>6544</v>
      </c>
      <c r="K2771" s="27" t="s">
        <v>11810</v>
      </c>
      <c r="L2771" s="27" t="s">
        <v>7128</v>
      </c>
      <c r="M2771" s="30">
        <v>42066</v>
      </c>
      <c r="N2771" s="27" t="s">
        <v>7117</v>
      </c>
      <c r="O2771" s="23">
        <v>70000</v>
      </c>
      <c r="P2771" s="23">
        <v>0</v>
      </c>
      <c r="Q2771" s="23">
        <v>0</v>
      </c>
      <c r="R2771" s="24">
        <v>23851.93</v>
      </c>
      <c r="S2771" s="25">
        <v>0</v>
      </c>
      <c r="T2771" s="32"/>
      <c r="U2771" s="22" t="str">
        <f>IFERROR(VLOOKUP(B2771,[1]Planilha1!$A$1:$B$34,2,FALSE),"Liberado")</f>
        <v>Liberado</v>
      </c>
    </row>
    <row r="2772" spans="1:53" s="31" customFormat="1" ht="20.100000000000001" customHeight="1" x14ac:dyDescent="0.2">
      <c r="A2772" s="40" t="s">
        <v>228</v>
      </c>
      <c r="B2772" s="41" t="s">
        <v>241</v>
      </c>
      <c r="C2772" s="14">
        <v>1</v>
      </c>
      <c r="D2772" s="40" t="s">
        <v>2240</v>
      </c>
      <c r="E2772" s="42" t="s">
        <v>2220</v>
      </c>
      <c r="F2772" s="43" t="s">
        <v>7389</v>
      </c>
      <c r="G2772" s="36" t="s">
        <v>7545</v>
      </c>
      <c r="H2772" s="40" t="s">
        <v>2240</v>
      </c>
      <c r="I2772" s="44">
        <v>6400</v>
      </c>
      <c r="J2772" s="40" t="s">
        <v>7391</v>
      </c>
      <c r="K2772" s="40" t="s">
        <v>7546</v>
      </c>
      <c r="L2772" s="40" t="s">
        <v>7547</v>
      </c>
      <c r="M2772" s="42" t="s">
        <v>40</v>
      </c>
      <c r="N2772" s="40" t="s">
        <v>7852</v>
      </c>
      <c r="O2772" s="23">
        <v>0</v>
      </c>
      <c r="P2772" s="23">
        <v>6400</v>
      </c>
      <c r="Q2772" s="23">
        <v>0</v>
      </c>
      <c r="R2772" s="24">
        <v>0</v>
      </c>
      <c r="S2772" s="25">
        <v>0</v>
      </c>
      <c r="T2772" s="32"/>
      <c r="U2772" s="22" t="str">
        <f>IFERROR(VLOOKUP(B2772,[1]Planilha1!$A$1:$B$34,2,FALSE),"Liberado")</f>
        <v>Liberado</v>
      </c>
      <c r="V2772" s="45"/>
      <c r="W2772" s="45"/>
      <c r="X2772" s="45"/>
      <c r="Y2772" s="45"/>
      <c r="Z2772" s="45"/>
      <c r="AA2772" s="45"/>
      <c r="AB2772" s="45"/>
      <c r="AC2772" s="45"/>
      <c r="AD2772" s="45"/>
      <c r="AE2772" s="45"/>
      <c r="AF2772" s="45"/>
      <c r="AG2772" s="45"/>
      <c r="AH2772" s="45"/>
      <c r="AI2772" s="45"/>
      <c r="AJ2772" s="45"/>
      <c r="AK2772" s="45"/>
      <c r="AL2772" s="45"/>
      <c r="AM2772" s="45"/>
      <c r="AN2772" s="45"/>
      <c r="AO2772" s="45"/>
      <c r="AP2772" s="45"/>
      <c r="AQ2772" s="45"/>
      <c r="AR2772" s="45"/>
      <c r="AS2772" s="45"/>
      <c r="AT2772" s="45"/>
      <c r="AU2772" s="45"/>
      <c r="AV2772" s="45"/>
      <c r="AW2772" s="45"/>
      <c r="AX2772" s="45"/>
      <c r="AY2772" s="45"/>
      <c r="AZ2772" s="45"/>
      <c r="BA2772" s="45"/>
    </row>
    <row r="2773" spans="1:53" s="31" customFormat="1" ht="20.100000000000001" customHeight="1" x14ac:dyDescent="0.2">
      <c r="A2773" s="40" t="s">
        <v>228</v>
      </c>
      <c r="B2773" s="41" t="s">
        <v>241</v>
      </c>
      <c r="C2773" s="14">
        <v>1</v>
      </c>
      <c r="D2773" s="40" t="s">
        <v>2239</v>
      </c>
      <c r="E2773" s="42" t="s">
        <v>2220</v>
      </c>
      <c r="F2773" s="43" t="s">
        <v>7389</v>
      </c>
      <c r="G2773" s="36" t="s">
        <v>7548</v>
      </c>
      <c r="H2773" s="40" t="s">
        <v>2239</v>
      </c>
      <c r="I2773" s="44">
        <v>42279.48</v>
      </c>
      <c r="J2773" s="40" t="s">
        <v>7391</v>
      </c>
      <c r="K2773" s="40" t="s">
        <v>7549</v>
      </c>
      <c r="L2773" s="40" t="s">
        <v>7419</v>
      </c>
      <c r="M2773" s="42" t="s">
        <v>40</v>
      </c>
      <c r="N2773" s="40" t="s">
        <v>7852</v>
      </c>
      <c r="O2773" s="23">
        <v>0</v>
      </c>
      <c r="P2773" s="23">
        <v>42279.48</v>
      </c>
      <c r="Q2773" s="23">
        <v>0</v>
      </c>
      <c r="R2773" s="24">
        <v>0</v>
      </c>
      <c r="S2773" s="25">
        <v>0</v>
      </c>
      <c r="T2773" s="32"/>
      <c r="U2773" s="22" t="str">
        <f>IFERROR(VLOOKUP(B2773,[1]Planilha1!$A$1:$B$34,2,FALSE),"Liberado")</f>
        <v>Liberado</v>
      </c>
      <c r="V2773" s="45"/>
      <c r="W2773" s="45"/>
      <c r="X2773" s="45"/>
      <c r="Y2773" s="45"/>
      <c r="Z2773" s="45"/>
      <c r="AA2773" s="45"/>
      <c r="AB2773" s="45"/>
      <c r="AC2773" s="45"/>
      <c r="AD2773" s="45"/>
      <c r="AE2773" s="45"/>
      <c r="AF2773" s="45"/>
      <c r="AG2773" s="45"/>
      <c r="AH2773" s="45"/>
      <c r="AI2773" s="45"/>
      <c r="AJ2773" s="45"/>
      <c r="AK2773" s="45"/>
      <c r="AL2773" s="45"/>
      <c r="AM2773" s="45"/>
      <c r="AN2773" s="45"/>
      <c r="AO2773" s="45"/>
      <c r="AP2773" s="45"/>
      <c r="AQ2773" s="45"/>
      <c r="AR2773" s="45"/>
      <c r="AS2773" s="45"/>
      <c r="AT2773" s="45"/>
      <c r="AU2773" s="45"/>
      <c r="AV2773" s="45"/>
      <c r="AW2773" s="45"/>
      <c r="AX2773" s="45"/>
      <c r="AY2773" s="45"/>
      <c r="AZ2773" s="45"/>
      <c r="BA2773" s="45"/>
    </row>
    <row r="2774" spans="1:53" s="31" customFormat="1" ht="20.100000000000001" customHeight="1" x14ac:dyDescent="0.2">
      <c r="A2774" s="40" t="s">
        <v>228</v>
      </c>
      <c r="B2774" s="41" t="s">
        <v>241</v>
      </c>
      <c r="C2774" s="14">
        <v>1</v>
      </c>
      <c r="D2774" s="40" t="s">
        <v>2239</v>
      </c>
      <c r="E2774" s="42" t="s">
        <v>2220</v>
      </c>
      <c r="F2774" s="43" t="s">
        <v>7389</v>
      </c>
      <c r="G2774" s="36" t="s">
        <v>7550</v>
      </c>
      <c r="H2774" s="40" t="s">
        <v>2239</v>
      </c>
      <c r="I2774" s="44">
        <v>516.54</v>
      </c>
      <c r="J2774" s="40" t="s">
        <v>7391</v>
      </c>
      <c r="K2774" s="40" t="s">
        <v>7549</v>
      </c>
      <c r="L2774" s="40" t="s">
        <v>7431</v>
      </c>
      <c r="M2774" s="42" t="s">
        <v>40</v>
      </c>
      <c r="N2774" s="40" t="s">
        <v>7852</v>
      </c>
      <c r="O2774" s="23">
        <v>0</v>
      </c>
      <c r="P2774" s="23">
        <v>516.54</v>
      </c>
      <c r="Q2774" s="23">
        <v>0</v>
      </c>
      <c r="R2774" s="24">
        <v>0</v>
      </c>
      <c r="S2774" s="25">
        <v>0</v>
      </c>
      <c r="T2774" s="32"/>
      <c r="U2774" s="22" t="str">
        <f>IFERROR(VLOOKUP(B2774,[1]Planilha1!$A$1:$B$34,2,FALSE),"Liberado")</f>
        <v>Liberado</v>
      </c>
      <c r="V2774" s="45"/>
      <c r="W2774" s="45"/>
      <c r="X2774" s="45"/>
      <c r="Y2774" s="45"/>
      <c r="Z2774" s="45"/>
      <c r="AA2774" s="45"/>
      <c r="AB2774" s="45"/>
      <c r="AC2774" s="45"/>
      <c r="AD2774" s="45"/>
      <c r="AE2774" s="45"/>
      <c r="AF2774" s="45"/>
      <c r="AG2774" s="45"/>
      <c r="AH2774" s="45"/>
      <c r="AI2774" s="45"/>
      <c r="AJ2774" s="45"/>
      <c r="AK2774" s="45"/>
      <c r="AL2774" s="45"/>
      <c r="AM2774" s="45"/>
      <c r="AN2774" s="45"/>
      <c r="AO2774" s="45"/>
      <c r="AP2774" s="45"/>
      <c r="AQ2774" s="45"/>
      <c r="AR2774" s="45"/>
      <c r="AS2774" s="45"/>
      <c r="AT2774" s="45"/>
      <c r="AU2774" s="45"/>
      <c r="AV2774" s="45"/>
      <c r="AW2774" s="45"/>
      <c r="AX2774" s="45"/>
      <c r="AY2774" s="45"/>
      <c r="AZ2774" s="45"/>
      <c r="BA2774" s="45"/>
    </row>
    <row r="2775" spans="1:53" s="31" customFormat="1" ht="20.100000000000001" customHeight="1" x14ac:dyDescent="0.2">
      <c r="A2775" s="40" t="s">
        <v>228</v>
      </c>
      <c r="B2775" s="41" t="s">
        <v>241</v>
      </c>
      <c r="C2775" s="14">
        <v>1</v>
      </c>
      <c r="D2775" s="40" t="s">
        <v>2239</v>
      </c>
      <c r="E2775" s="42" t="s">
        <v>2220</v>
      </c>
      <c r="F2775" s="43" t="s">
        <v>7389</v>
      </c>
      <c r="G2775" s="36" t="s">
        <v>7551</v>
      </c>
      <c r="H2775" s="40" t="s">
        <v>2239</v>
      </c>
      <c r="I2775" s="44">
        <v>143.94999999999999</v>
      </c>
      <c r="J2775" s="40" t="s">
        <v>7391</v>
      </c>
      <c r="K2775" s="40" t="s">
        <v>7549</v>
      </c>
      <c r="L2775" s="40" t="s">
        <v>7419</v>
      </c>
      <c r="M2775" s="42" t="s">
        <v>40</v>
      </c>
      <c r="N2775" s="40" t="s">
        <v>7852</v>
      </c>
      <c r="O2775" s="23">
        <v>0</v>
      </c>
      <c r="P2775" s="23">
        <v>143.94999999999999</v>
      </c>
      <c r="Q2775" s="23">
        <v>0</v>
      </c>
      <c r="R2775" s="24">
        <v>0</v>
      </c>
      <c r="S2775" s="25">
        <v>0</v>
      </c>
      <c r="T2775" s="32"/>
      <c r="U2775" s="22" t="str">
        <f>IFERROR(VLOOKUP(B2775,[1]Planilha1!$A$1:$B$34,2,FALSE),"Liberado")</f>
        <v>Liberado</v>
      </c>
      <c r="V2775" s="45"/>
      <c r="W2775" s="45"/>
      <c r="X2775" s="45"/>
      <c r="Y2775" s="45"/>
      <c r="Z2775" s="45"/>
      <c r="AA2775" s="45"/>
      <c r="AB2775" s="45"/>
      <c r="AC2775" s="45"/>
      <c r="AD2775" s="45"/>
      <c r="AE2775" s="45"/>
      <c r="AF2775" s="45"/>
      <c r="AG2775" s="45"/>
      <c r="AH2775" s="45"/>
      <c r="AI2775" s="45"/>
      <c r="AJ2775" s="45"/>
      <c r="AK2775" s="45"/>
      <c r="AL2775" s="45"/>
      <c r="AM2775" s="45"/>
      <c r="AN2775" s="45"/>
      <c r="AO2775" s="45"/>
      <c r="AP2775" s="45"/>
      <c r="AQ2775" s="45"/>
      <c r="AR2775" s="45"/>
      <c r="AS2775" s="45"/>
      <c r="AT2775" s="45"/>
      <c r="AU2775" s="45"/>
      <c r="AV2775" s="45"/>
      <c r="AW2775" s="45"/>
      <c r="AX2775" s="45"/>
      <c r="AY2775" s="45"/>
      <c r="AZ2775" s="45"/>
      <c r="BA2775" s="45"/>
    </row>
    <row r="2776" spans="1:53" s="31" customFormat="1" ht="20.100000000000001" customHeight="1" x14ac:dyDescent="0.2">
      <c r="A2776" s="40" t="s">
        <v>228</v>
      </c>
      <c r="B2776" s="41" t="s">
        <v>241</v>
      </c>
      <c r="C2776" s="14">
        <v>1</v>
      </c>
      <c r="D2776" s="40" t="s">
        <v>2239</v>
      </c>
      <c r="E2776" s="42" t="s">
        <v>2220</v>
      </c>
      <c r="F2776" s="43" t="s">
        <v>7389</v>
      </c>
      <c r="G2776" s="36" t="s">
        <v>7552</v>
      </c>
      <c r="H2776" s="40" t="s">
        <v>2239</v>
      </c>
      <c r="I2776" s="44">
        <v>140.83000000000001</v>
      </c>
      <c r="J2776" s="40" t="s">
        <v>7391</v>
      </c>
      <c r="K2776" s="40" t="s">
        <v>7549</v>
      </c>
      <c r="L2776" s="40" t="s">
        <v>7419</v>
      </c>
      <c r="M2776" s="42" t="s">
        <v>40</v>
      </c>
      <c r="N2776" s="40" t="s">
        <v>7852</v>
      </c>
      <c r="O2776" s="23">
        <v>0</v>
      </c>
      <c r="P2776" s="23">
        <v>140.83000000000001</v>
      </c>
      <c r="Q2776" s="23">
        <v>0</v>
      </c>
      <c r="R2776" s="24">
        <v>0</v>
      </c>
      <c r="S2776" s="25">
        <v>0</v>
      </c>
      <c r="T2776" s="32"/>
      <c r="U2776" s="22" t="str">
        <f>IFERROR(VLOOKUP(B2776,[1]Planilha1!$A$1:$B$34,2,FALSE),"Liberado")</f>
        <v>Liberado</v>
      </c>
      <c r="V2776" s="45"/>
      <c r="W2776" s="45"/>
      <c r="X2776" s="45"/>
      <c r="Y2776" s="45"/>
      <c r="Z2776" s="45"/>
      <c r="AA2776" s="45"/>
      <c r="AB2776" s="45"/>
      <c r="AC2776" s="45"/>
      <c r="AD2776" s="45"/>
      <c r="AE2776" s="45"/>
      <c r="AF2776" s="45"/>
      <c r="AG2776" s="45"/>
      <c r="AH2776" s="45"/>
      <c r="AI2776" s="45"/>
      <c r="AJ2776" s="45"/>
      <c r="AK2776" s="45"/>
      <c r="AL2776" s="45"/>
      <c r="AM2776" s="45"/>
      <c r="AN2776" s="45"/>
      <c r="AO2776" s="45"/>
      <c r="AP2776" s="45"/>
      <c r="AQ2776" s="45"/>
      <c r="AR2776" s="45"/>
      <c r="AS2776" s="45"/>
      <c r="AT2776" s="45"/>
      <c r="AU2776" s="45"/>
      <c r="AV2776" s="45"/>
      <c r="AW2776" s="45"/>
      <c r="AX2776" s="45"/>
      <c r="AY2776" s="45"/>
      <c r="AZ2776" s="45"/>
      <c r="BA2776" s="45"/>
    </row>
    <row r="2777" spans="1:53" s="31" customFormat="1" ht="20.100000000000001" customHeight="1" x14ac:dyDescent="0.2">
      <c r="A2777" s="40" t="s">
        <v>228</v>
      </c>
      <c r="B2777" s="41" t="s">
        <v>241</v>
      </c>
      <c r="C2777" s="14">
        <v>1</v>
      </c>
      <c r="D2777" s="40" t="s">
        <v>2239</v>
      </c>
      <c r="E2777" s="42" t="s">
        <v>2220</v>
      </c>
      <c r="F2777" s="43" t="s">
        <v>7389</v>
      </c>
      <c r="G2777" s="36" t="s">
        <v>7553</v>
      </c>
      <c r="H2777" s="40" t="s">
        <v>2239</v>
      </c>
      <c r="I2777" s="44">
        <v>133.58000000000001</v>
      </c>
      <c r="J2777" s="40" t="s">
        <v>7391</v>
      </c>
      <c r="K2777" s="40" t="s">
        <v>7549</v>
      </c>
      <c r="L2777" s="40" t="s">
        <v>7419</v>
      </c>
      <c r="M2777" s="42" t="s">
        <v>40</v>
      </c>
      <c r="N2777" s="40" t="s">
        <v>7852</v>
      </c>
      <c r="O2777" s="23">
        <v>0</v>
      </c>
      <c r="P2777" s="23">
        <v>133.58000000000001</v>
      </c>
      <c r="Q2777" s="23">
        <v>0</v>
      </c>
      <c r="R2777" s="24">
        <v>0</v>
      </c>
      <c r="S2777" s="25">
        <v>0</v>
      </c>
      <c r="T2777" s="32"/>
      <c r="U2777" s="22" t="str">
        <f>IFERROR(VLOOKUP(B2777,[1]Planilha1!$A$1:$B$34,2,FALSE),"Liberado")</f>
        <v>Liberado</v>
      </c>
      <c r="V2777" s="45"/>
      <c r="W2777" s="45"/>
      <c r="X2777" s="45"/>
      <c r="Y2777" s="45"/>
      <c r="Z2777" s="45"/>
      <c r="AA2777" s="45"/>
      <c r="AB2777" s="45"/>
      <c r="AC2777" s="45"/>
      <c r="AD2777" s="45"/>
      <c r="AE2777" s="45"/>
      <c r="AF2777" s="45"/>
      <c r="AG2777" s="45"/>
      <c r="AH2777" s="45"/>
      <c r="AI2777" s="45"/>
      <c r="AJ2777" s="45"/>
      <c r="AK2777" s="45"/>
      <c r="AL2777" s="45"/>
      <c r="AM2777" s="45"/>
      <c r="AN2777" s="45"/>
      <c r="AO2777" s="45"/>
      <c r="AP2777" s="45"/>
      <c r="AQ2777" s="45"/>
      <c r="AR2777" s="45"/>
      <c r="AS2777" s="45"/>
      <c r="AT2777" s="45"/>
      <c r="AU2777" s="45"/>
      <c r="AV2777" s="45"/>
      <c r="AW2777" s="45"/>
      <c r="AX2777" s="45"/>
      <c r="AY2777" s="45"/>
      <c r="AZ2777" s="45"/>
      <c r="BA2777" s="45"/>
    </row>
    <row r="2778" spans="1:53" s="31" customFormat="1" ht="20.100000000000001" customHeight="1" x14ac:dyDescent="0.2">
      <c r="A2778" s="40" t="s">
        <v>228</v>
      </c>
      <c r="B2778" s="41" t="s">
        <v>241</v>
      </c>
      <c r="C2778" s="14">
        <v>1</v>
      </c>
      <c r="D2778" s="40" t="s">
        <v>2239</v>
      </c>
      <c r="E2778" s="42" t="s">
        <v>2220</v>
      </c>
      <c r="F2778" s="43" t="s">
        <v>7389</v>
      </c>
      <c r="G2778" s="36" t="s">
        <v>7554</v>
      </c>
      <c r="H2778" s="40" t="s">
        <v>2239</v>
      </c>
      <c r="I2778" s="44">
        <v>63.93</v>
      </c>
      <c r="J2778" s="40" t="s">
        <v>7391</v>
      </c>
      <c r="K2778" s="40" t="s">
        <v>7549</v>
      </c>
      <c r="L2778" s="40" t="s">
        <v>7419</v>
      </c>
      <c r="M2778" s="42" t="s">
        <v>40</v>
      </c>
      <c r="N2778" s="40" t="s">
        <v>7852</v>
      </c>
      <c r="O2778" s="23">
        <v>0</v>
      </c>
      <c r="P2778" s="23">
        <v>63.93</v>
      </c>
      <c r="Q2778" s="23">
        <v>0</v>
      </c>
      <c r="R2778" s="24">
        <v>0</v>
      </c>
      <c r="S2778" s="25">
        <v>0</v>
      </c>
      <c r="T2778" s="32"/>
      <c r="U2778" s="22" t="str">
        <f>IFERROR(VLOOKUP(B2778,[1]Planilha1!$A$1:$B$34,2,FALSE),"Liberado")</f>
        <v>Liberado</v>
      </c>
      <c r="V2778" s="45"/>
      <c r="W2778" s="45"/>
      <c r="X2778" s="45"/>
      <c r="Y2778" s="45"/>
      <c r="Z2778" s="45"/>
      <c r="AA2778" s="45"/>
      <c r="AB2778" s="45"/>
      <c r="AC2778" s="45"/>
      <c r="AD2778" s="45"/>
      <c r="AE2778" s="45"/>
      <c r="AF2778" s="45"/>
      <c r="AG2778" s="45"/>
      <c r="AH2778" s="45"/>
      <c r="AI2778" s="45"/>
      <c r="AJ2778" s="45"/>
      <c r="AK2778" s="45"/>
      <c r="AL2778" s="45"/>
      <c r="AM2778" s="45"/>
      <c r="AN2778" s="45"/>
      <c r="AO2778" s="45"/>
      <c r="AP2778" s="45"/>
      <c r="AQ2778" s="45"/>
      <c r="AR2778" s="45"/>
      <c r="AS2778" s="45"/>
      <c r="AT2778" s="45"/>
      <c r="AU2778" s="45"/>
      <c r="AV2778" s="45"/>
      <c r="AW2778" s="45"/>
      <c r="AX2778" s="45"/>
      <c r="AY2778" s="45"/>
      <c r="AZ2778" s="45"/>
      <c r="BA2778" s="45"/>
    </row>
    <row r="2779" spans="1:53" s="31" customFormat="1" ht="20.100000000000001" customHeight="1" x14ac:dyDescent="0.2">
      <c r="A2779" s="40" t="s">
        <v>228</v>
      </c>
      <c r="B2779" s="41" t="s">
        <v>241</v>
      </c>
      <c r="C2779" s="14">
        <v>1</v>
      </c>
      <c r="D2779" s="40" t="s">
        <v>2239</v>
      </c>
      <c r="E2779" s="42" t="s">
        <v>2220</v>
      </c>
      <c r="F2779" s="43" t="s">
        <v>7389</v>
      </c>
      <c r="G2779" s="36" t="s">
        <v>7555</v>
      </c>
      <c r="H2779" s="40" t="s">
        <v>2239</v>
      </c>
      <c r="I2779" s="44">
        <v>115.43</v>
      </c>
      <c r="J2779" s="40" t="s">
        <v>7391</v>
      </c>
      <c r="K2779" s="40" t="s">
        <v>7549</v>
      </c>
      <c r="L2779" s="40" t="s">
        <v>7419</v>
      </c>
      <c r="M2779" s="42" t="s">
        <v>40</v>
      </c>
      <c r="N2779" s="40" t="s">
        <v>7852</v>
      </c>
      <c r="O2779" s="23">
        <v>0</v>
      </c>
      <c r="P2779" s="23">
        <v>115.43</v>
      </c>
      <c r="Q2779" s="23">
        <v>0</v>
      </c>
      <c r="R2779" s="24">
        <v>0</v>
      </c>
      <c r="S2779" s="25">
        <v>0</v>
      </c>
      <c r="T2779" s="32"/>
      <c r="U2779" s="22" t="str">
        <f>IFERROR(VLOOKUP(B2779,[1]Planilha1!$A$1:$B$34,2,FALSE),"Liberado")</f>
        <v>Liberado</v>
      </c>
      <c r="V2779" s="45"/>
      <c r="W2779" s="45"/>
      <c r="X2779" s="45"/>
      <c r="Y2779" s="45"/>
      <c r="Z2779" s="45"/>
      <c r="AA2779" s="45"/>
      <c r="AB2779" s="45"/>
      <c r="AC2779" s="45"/>
      <c r="AD2779" s="45"/>
      <c r="AE2779" s="45"/>
      <c r="AF2779" s="45"/>
      <c r="AG2779" s="45"/>
      <c r="AH2779" s="45"/>
      <c r="AI2779" s="45"/>
      <c r="AJ2779" s="45"/>
      <c r="AK2779" s="45"/>
      <c r="AL2779" s="45"/>
      <c r="AM2779" s="45"/>
      <c r="AN2779" s="45"/>
      <c r="AO2779" s="45"/>
      <c r="AP2779" s="45"/>
      <c r="AQ2779" s="45"/>
      <c r="AR2779" s="45"/>
      <c r="AS2779" s="45"/>
      <c r="AT2779" s="45"/>
      <c r="AU2779" s="45"/>
      <c r="AV2779" s="45"/>
      <c r="AW2779" s="45"/>
      <c r="AX2779" s="45"/>
      <c r="AY2779" s="45"/>
      <c r="AZ2779" s="45"/>
      <c r="BA2779" s="45"/>
    </row>
    <row r="2780" spans="1:53" s="31" customFormat="1" ht="20.100000000000001" customHeight="1" x14ac:dyDescent="0.2">
      <c r="A2780" s="40" t="s">
        <v>228</v>
      </c>
      <c r="B2780" s="41" t="s">
        <v>241</v>
      </c>
      <c r="C2780" s="14">
        <v>1</v>
      </c>
      <c r="D2780" s="40" t="s">
        <v>2239</v>
      </c>
      <c r="E2780" s="42" t="s">
        <v>2220</v>
      </c>
      <c r="F2780" s="43" t="s">
        <v>7389</v>
      </c>
      <c r="G2780" s="36" t="s">
        <v>7556</v>
      </c>
      <c r="H2780" s="40" t="s">
        <v>2239</v>
      </c>
      <c r="I2780" s="44">
        <v>212.43</v>
      </c>
      <c r="J2780" s="40" t="s">
        <v>7391</v>
      </c>
      <c r="K2780" s="40" t="s">
        <v>7549</v>
      </c>
      <c r="L2780" s="40" t="s">
        <v>7419</v>
      </c>
      <c r="M2780" s="42" t="s">
        <v>40</v>
      </c>
      <c r="N2780" s="40" t="s">
        <v>7852</v>
      </c>
      <c r="O2780" s="23">
        <v>0</v>
      </c>
      <c r="P2780" s="23">
        <v>212.43</v>
      </c>
      <c r="Q2780" s="23">
        <v>0</v>
      </c>
      <c r="R2780" s="24">
        <v>0</v>
      </c>
      <c r="S2780" s="25">
        <v>0</v>
      </c>
      <c r="T2780" s="32"/>
      <c r="U2780" s="22" t="str">
        <f>IFERROR(VLOOKUP(B2780,[1]Planilha1!$A$1:$B$34,2,FALSE),"Liberado")</f>
        <v>Liberado</v>
      </c>
      <c r="V2780" s="45"/>
      <c r="W2780" s="45"/>
      <c r="X2780" s="45"/>
      <c r="Y2780" s="45"/>
      <c r="Z2780" s="45"/>
      <c r="AA2780" s="45"/>
      <c r="AB2780" s="45"/>
      <c r="AC2780" s="45"/>
      <c r="AD2780" s="45"/>
      <c r="AE2780" s="45"/>
      <c r="AF2780" s="45"/>
      <c r="AG2780" s="45"/>
      <c r="AH2780" s="45"/>
      <c r="AI2780" s="45"/>
      <c r="AJ2780" s="45"/>
      <c r="AK2780" s="45"/>
      <c r="AL2780" s="45"/>
      <c r="AM2780" s="45"/>
      <c r="AN2780" s="45"/>
      <c r="AO2780" s="45"/>
      <c r="AP2780" s="45"/>
      <c r="AQ2780" s="45"/>
      <c r="AR2780" s="45"/>
      <c r="AS2780" s="45"/>
      <c r="AT2780" s="45"/>
      <c r="AU2780" s="45"/>
      <c r="AV2780" s="45"/>
      <c r="AW2780" s="45"/>
      <c r="AX2780" s="45"/>
      <c r="AY2780" s="45"/>
      <c r="AZ2780" s="45"/>
      <c r="BA2780" s="45"/>
    </row>
    <row r="2781" spans="1:53" s="31" customFormat="1" ht="20.100000000000001" customHeight="1" x14ac:dyDescent="0.2">
      <c r="A2781" s="40" t="s">
        <v>228</v>
      </c>
      <c r="B2781" s="41" t="s">
        <v>241</v>
      </c>
      <c r="C2781" s="14">
        <v>1</v>
      </c>
      <c r="D2781" s="40" t="s">
        <v>2239</v>
      </c>
      <c r="E2781" s="42" t="s">
        <v>2220</v>
      </c>
      <c r="F2781" s="43" t="s">
        <v>7389</v>
      </c>
      <c r="G2781" s="36" t="s">
        <v>7557</v>
      </c>
      <c r="H2781" s="40" t="s">
        <v>2239</v>
      </c>
      <c r="I2781" s="44">
        <v>142.41999999999999</v>
      </c>
      <c r="J2781" s="40" t="s">
        <v>7391</v>
      </c>
      <c r="K2781" s="40" t="s">
        <v>7549</v>
      </c>
      <c r="L2781" s="40" t="s">
        <v>7419</v>
      </c>
      <c r="M2781" s="42" t="s">
        <v>40</v>
      </c>
      <c r="N2781" s="40" t="s">
        <v>7852</v>
      </c>
      <c r="O2781" s="23">
        <v>0</v>
      </c>
      <c r="P2781" s="23">
        <v>142.41999999999999</v>
      </c>
      <c r="Q2781" s="23">
        <v>0</v>
      </c>
      <c r="R2781" s="24">
        <v>0</v>
      </c>
      <c r="S2781" s="25">
        <v>0</v>
      </c>
      <c r="T2781" s="32"/>
      <c r="U2781" s="22" t="str">
        <f>IFERROR(VLOOKUP(B2781,[1]Planilha1!$A$1:$B$34,2,FALSE),"Liberado")</f>
        <v>Liberado</v>
      </c>
      <c r="V2781" s="45"/>
      <c r="W2781" s="45"/>
      <c r="X2781" s="45"/>
      <c r="Y2781" s="45"/>
      <c r="Z2781" s="45"/>
      <c r="AA2781" s="45"/>
      <c r="AB2781" s="45"/>
      <c r="AC2781" s="45"/>
      <c r="AD2781" s="45"/>
      <c r="AE2781" s="45"/>
      <c r="AF2781" s="45"/>
      <c r="AG2781" s="45"/>
      <c r="AH2781" s="45"/>
      <c r="AI2781" s="45"/>
      <c r="AJ2781" s="45"/>
      <c r="AK2781" s="45"/>
      <c r="AL2781" s="45"/>
      <c r="AM2781" s="45"/>
      <c r="AN2781" s="45"/>
      <c r="AO2781" s="45"/>
      <c r="AP2781" s="45"/>
      <c r="AQ2781" s="45"/>
      <c r="AR2781" s="45"/>
      <c r="AS2781" s="45"/>
      <c r="AT2781" s="45"/>
      <c r="AU2781" s="45"/>
      <c r="AV2781" s="45"/>
      <c r="AW2781" s="45"/>
      <c r="AX2781" s="45"/>
      <c r="AY2781" s="45"/>
      <c r="AZ2781" s="45"/>
      <c r="BA2781" s="45"/>
    </row>
    <row r="2782" spans="1:53" s="31" customFormat="1" ht="20.100000000000001" customHeight="1" x14ac:dyDescent="0.2">
      <c r="A2782" s="40" t="s">
        <v>228</v>
      </c>
      <c r="B2782" s="41" t="s">
        <v>241</v>
      </c>
      <c r="C2782" s="14">
        <v>1</v>
      </c>
      <c r="D2782" s="40" t="s">
        <v>2239</v>
      </c>
      <c r="E2782" s="42" t="s">
        <v>2220</v>
      </c>
      <c r="F2782" s="43" t="s">
        <v>7389</v>
      </c>
      <c r="G2782" s="36" t="s">
        <v>7558</v>
      </c>
      <c r="H2782" s="40" t="s">
        <v>2239</v>
      </c>
      <c r="I2782" s="44">
        <v>0.51</v>
      </c>
      <c r="J2782" s="40" t="s">
        <v>7391</v>
      </c>
      <c r="K2782" s="40" t="s">
        <v>7549</v>
      </c>
      <c r="L2782" s="40" t="s">
        <v>7419</v>
      </c>
      <c r="M2782" s="42" t="s">
        <v>40</v>
      </c>
      <c r="N2782" s="40" t="s">
        <v>7852</v>
      </c>
      <c r="O2782" s="23">
        <v>0</v>
      </c>
      <c r="P2782" s="23">
        <v>0.51</v>
      </c>
      <c r="Q2782" s="23">
        <v>0</v>
      </c>
      <c r="R2782" s="24">
        <v>0</v>
      </c>
      <c r="S2782" s="25">
        <v>0</v>
      </c>
      <c r="T2782" s="32"/>
      <c r="U2782" s="22" t="str">
        <f>IFERROR(VLOOKUP(B2782,[1]Planilha1!$A$1:$B$34,2,FALSE),"Liberado")</f>
        <v>Liberado</v>
      </c>
      <c r="V2782" s="45"/>
      <c r="W2782" s="45"/>
      <c r="X2782" s="45"/>
      <c r="Y2782" s="45"/>
      <c r="Z2782" s="45"/>
      <c r="AA2782" s="45"/>
      <c r="AB2782" s="45"/>
      <c r="AC2782" s="45"/>
      <c r="AD2782" s="45"/>
      <c r="AE2782" s="45"/>
      <c r="AF2782" s="45"/>
      <c r="AG2782" s="45"/>
      <c r="AH2782" s="45"/>
      <c r="AI2782" s="45"/>
      <c r="AJ2782" s="45"/>
      <c r="AK2782" s="45"/>
      <c r="AL2782" s="45"/>
      <c r="AM2782" s="45"/>
      <c r="AN2782" s="45"/>
      <c r="AO2782" s="45"/>
      <c r="AP2782" s="45"/>
      <c r="AQ2782" s="45"/>
      <c r="AR2782" s="45"/>
      <c r="AS2782" s="45"/>
      <c r="AT2782" s="45"/>
      <c r="AU2782" s="45"/>
      <c r="AV2782" s="45"/>
      <c r="AW2782" s="45"/>
      <c r="AX2782" s="45"/>
      <c r="AY2782" s="45"/>
      <c r="AZ2782" s="45"/>
      <c r="BA2782" s="45"/>
    </row>
    <row r="2783" spans="1:53" s="31" customFormat="1" ht="20.100000000000001" customHeight="1" x14ac:dyDescent="0.2">
      <c r="A2783" s="40" t="s">
        <v>228</v>
      </c>
      <c r="B2783" s="41" t="s">
        <v>241</v>
      </c>
      <c r="C2783" s="14">
        <v>1</v>
      </c>
      <c r="D2783" s="40" t="s">
        <v>2239</v>
      </c>
      <c r="E2783" s="42" t="s">
        <v>2220</v>
      </c>
      <c r="F2783" s="43" t="s">
        <v>7389</v>
      </c>
      <c r="G2783" s="36" t="s">
        <v>7559</v>
      </c>
      <c r="H2783" s="40" t="s">
        <v>2239</v>
      </c>
      <c r="I2783" s="44">
        <v>152.88999999999999</v>
      </c>
      <c r="J2783" s="40" t="s">
        <v>7391</v>
      </c>
      <c r="K2783" s="40" t="s">
        <v>7549</v>
      </c>
      <c r="L2783" s="40" t="s">
        <v>7419</v>
      </c>
      <c r="M2783" s="42" t="s">
        <v>40</v>
      </c>
      <c r="N2783" s="40" t="s">
        <v>7852</v>
      </c>
      <c r="O2783" s="23">
        <v>0</v>
      </c>
      <c r="P2783" s="23">
        <v>152.88999999999999</v>
      </c>
      <c r="Q2783" s="23">
        <v>0</v>
      </c>
      <c r="R2783" s="24">
        <v>0</v>
      </c>
      <c r="S2783" s="25">
        <v>0</v>
      </c>
      <c r="T2783" s="32"/>
      <c r="U2783" s="22" t="str">
        <f>IFERROR(VLOOKUP(B2783,[1]Planilha1!$A$1:$B$34,2,FALSE),"Liberado")</f>
        <v>Liberado</v>
      </c>
      <c r="V2783" s="45"/>
      <c r="W2783" s="45"/>
      <c r="X2783" s="45"/>
      <c r="Y2783" s="45"/>
      <c r="Z2783" s="45"/>
      <c r="AA2783" s="45"/>
      <c r="AB2783" s="45"/>
      <c r="AC2783" s="45"/>
      <c r="AD2783" s="45"/>
      <c r="AE2783" s="45"/>
      <c r="AF2783" s="45"/>
      <c r="AG2783" s="45"/>
      <c r="AH2783" s="45"/>
      <c r="AI2783" s="45"/>
      <c r="AJ2783" s="45"/>
      <c r="AK2783" s="45"/>
      <c r="AL2783" s="45"/>
      <c r="AM2783" s="45"/>
      <c r="AN2783" s="45"/>
      <c r="AO2783" s="45"/>
      <c r="AP2783" s="45"/>
      <c r="AQ2783" s="45"/>
      <c r="AR2783" s="45"/>
      <c r="AS2783" s="45"/>
      <c r="AT2783" s="45"/>
      <c r="AU2783" s="45"/>
      <c r="AV2783" s="45"/>
      <c r="AW2783" s="45"/>
      <c r="AX2783" s="45"/>
      <c r="AY2783" s="45"/>
      <c r="AZ2783" s="45"/>
      <c r="BA2783" s="45"/>
    </row>
    <row r="2784" spans="1:53" s="31" customFormat="1" ht="20.100000000000001" customHeight="1" x14ac:dyDescent="0.2">
      <c r="A2784" s="40" t="s">
        <v>228</v>
      </c>
      <c r="B2784" s="41" t="s">
        <v>241</v>
      </c>
      <c r="C2784" s="14">
        <v>1</v>
      </c>
      <c r="D2784" s="40" t="s">
        <v>2239</v>
      </c>
      <c r="E2784" s="42" t="s">
        <v>2220</v>
      </c>
      <c r="F2784" s="43" t="s">
        <v>7389</v>
      </c>
      <c r="G2784" s="36" t="s">
        <v>7560</v>
      </c>
      <c r="H2784" s="40" t="s">
        <v>2239</v>
      </c>
      <c r="I2784" s="44">
        <v>88.46</v>
      </c>
      <c r="J2784" s="40" t="s">
        <v>7391</v>
      </c>
      <c r="K2784" s="40" t="s">
        <v>7549</v>
      </c>
      <c r="L2784" s="40" t="s">
        <v>7419</v>
      </c>
      <c r="M2784" s="42" t="s">
        <v>40</v>
      </c>
      <c r="N2784" s="40" t="s">
        <v>7852</v>
      </c>
      <c r="O2784" s="23">
        <v>0</v>
      </c>
      <c r="P2784" s="23">
        <v>88.46</v>
      </c>
      <c r="Q2784" s="23">
        <v>0</v>
      </c>
      <c r="R2784" s="24">
        <v>0</v>
      </c>
      <c r="S2784" s="25">
        <v>0</v>
      </c>
      <c r="T2784" s="32"/>
      <c r="U2784" s="22" t="str">
        <f>IFERROR(VLOOKUP(B2784,[1]Planilha1!$A$1:$B$34,2,FALSE),"Liberado")</f>
        <v>Liberado</v>
      </c>
      <c r="V2784" s="45"/>
      <c r="W2784" s="45"/>
      <c r="X2784" s="45"/>
      <c r="Y2784" s="45"/>
      <c r="Z2784" s="45"/>
      <c r="AA2784" s="45"/>
      <c r="AB2784" s="45"/>
      <c r="AC2784" s="45"/>
      <c r="AD2784" s="45"/>
      <c r="AE2784" s="45"/>
      <c r="AF2784" s="45"/>
      <c r="AG2784" s="45"/>
      <c r="AH2784" s="45"/>
      <c r="AI2784" s="45"/>
      <c r="AJ2784" s="45"/>
      <c r="AK2784" s="45"/>
      <c r="AL2784" s="45"/>
      <c r="AM2784" s="45"/>
      <c r="AN2784" s="45"/>
      <c r="AO2784" s="45"/>
      <c r="AP2784" s="45"/>
      <c r="AQ2784" s="45"/>
      <c r="AR2784" s="45"/>
      <c r="AS2784" s="45"/>
      <c r="AT2784" s="45"/>
      <c r="AU2784" s="45"/>
      <c r="AV2784" s="45"/>
      <c r="AW2784" s="45"/>
      <c r="AX2784" s="45"/>
      <c r="AY2784" s="45"/>
      <c r="AZ2784" s="45"/>
      <c r="BA2784" s="45"/>
    </row>
    <row r="2785" spans="1:53" s="31" customFormat="1" ht="20.100000000000001" customHeight="1" x14ac:dyDescent="0.2">
      <c r="A2785" s="40" t="s">
        <v>228</v>
      </c>
      <c r="B2785" s="41" t="s">
        <v>241</v>
      </c>
      <c r="C2785" s="14">
        <v>1</v>
      </c>
      <c r="D2785" s="40" t="s">
        <v>2239</v>
      </c>
      <c r="E2785" s="42" t="s">
        <v>2220</v>
      </c>
      <c r="F2785" s="43" t="s">
        <v>7389</v>
      </c>
      <c r="G2785" s="36" t="s">
        <v>7561</v>
      </c>
      <c r="H2785" s="40" t="s">
        <v>2239</v>
      </c>
      <c r="I2785" s="44">
        <v>2690.68</v>
      </c>
      <c r="J2785" s="40" t="s">
        <v>7391</v>
      </c>
      <c r="K2785" s="40" t="s">
        <v>7549</v>
      </c>
      <c r="L2785" s="40" t="s">
        <v>7419</v>
      </c>
      <c r="M2785" s="42" t="s">
        <v>40</v>
      </c>
      <c r="N2785" s="40" t="s">
        <v>7852</v>
      </c>
      <c r="O2785" s="23">
        <v>0</v>
      </c>
      <c r="P2785" s="23">
        <v>2690.68</v>
      </c>
      <c r="Q2785" s="23">
        <v>0</v>
      </c>
      <c r="R2785" s="24">
        <v>0</v>
      </c>
      <c r="S2785" s="25">
        <v>0</v>
      </c>
      <c r="T2785" s="32"/>
      <c r="U2785" s="22" t="str">
        <f>IFERROR(VLOOKUP(B2785,[1]Planilha1!$A$1:$B$34,2,FALSE),"Liberado")</f>
        <v>Liberado</v>
      </c>
      <c r="V2785" s="45"/>
      <c r="W2785" s="45"/>
      <c r="X2785" s="45"/>
      <c r="Y2785" s="45"/>
      <c r="Z2785" s="45"/>
      <c r="AA2785" s="45"/>
      <c r="AB2785" s="45"/>
      <c r="AC2785" s="45"/>
      <c r="AD2785" s="45"/>
      <c r="AE2785" s="45"/>
      <c r="AF2785" s="45"/>
      <c r="AG2785" s="45"/>
      <c r="AH2785" s="45"/>
      <c r="AI2785" s="45"/>
      <c r="AJ2785" s="45"/>
      <c r="AK2785" s="45"/>
      <c r="AL2785" s="45"/>
      <c r="AM2785" s="45"/>
      <c r="AN2785" s="45"/>
      <c r="AO2785" s="45"/>
      <c r="AP2785" s="45"/>
      <c r="AQ2785" s="45"/>
      <c r="AR2785" s="45"/>
      <c r="AS2785" s="45"/>
      <c r="AT2785" s="45"/>
      <c r="AU2785" s="45"/>
      <c r="AV2785" s="45"/>
      <c r="AW2785" s="45"/>
      <c r="AX2785" s="45"/>
      <c r="AY2785" s="45"/>
      <c r="AZ2785" s="45"/>
      <c r="BA2785" s="45"/>
    </row>
    <row r="2786" spans="1:53" s="31" customFormat="1" ht="20.100000000000001" customHeight="1" x14ac:dyDescent="0.2">
      <c r="A2786" s="40" t="s">
        <v>228</v>
      </c>
      <c r="B2786" s="41" t="s">
        <v>241</v>
      </c>
      <c r="C2786" s="14">
        <v>1</v>
      </c>
      <c r="D2786" s="40" t="s">
        <v>2239</v>
      </c>
      <c r="E2786" s="42" t="s">
        <v>2220</v>
      </c>
      <c r="F2786" s="43" t="s">
        <v>7389</v>
      </c>
      <c r="G2786" s="36" t="s">
        <v>7562</v>
      </c>
      <c r="H2786" s="40" t="s">
        <v>2239</v>
      </c>
      <c r="I2786" s="44">
        <v>92.16</v>
      </c>
      <c r="J2786" s="40" t="s">
        <v>7391</v>
      </c>
      <c r="K2786" s="40" t="s">
        <v>7549</v>
      </c>
      <c r="L2786" s="40" t="s">
        <v>7419</v>
      </c>
      <c r="M2786" s="42" t="s">
        <v>40</v>
      </c>
      <c r="N2786" s="40" t="s">
        <v>7852</v>
      </c>
      <c r="O2786" s="23">
        <v>0</v>
      </c>
      <c r="P2786" s="23">
        <v>92.16</v>
      </c>
      <c r="Q2786" s="23">
        <v>0</v>
      </c>
      <c r="R2786" s="24">
        <v>0</v>
      </c>
      <c r="S2786" s="25">
        <v>0</v>
      </c>
      <c r="T2786" s="32"/>
      <c r="U2786" s="22" t="str">
        <f>IFERROR(VLOOKUP(B2786,[1]Planilha1!$A$1:$B$34,2,FALSE),"Liberado")</f>
        <v>Liberado</v>
      </c>
      <c r="V2786" s="45"/>
      <c r="W2786" s="45"/>
      <c r="X2786" s="45"/>
      <c r="Y2786" s="45"/>
      <c r="Z2786" s="45"/>
      <c r="AA2786" s="45"/>
      <c r="AB2786" s="45"/>
      <c r="AC2786" s="45"/>
      <c r="AD2786" s="45"/>
      <c r="AE2786" s="45"/>
      <c r="AF2786" s="45"/>
      <c r="AG2786" s="45"/>
      <c r="AH2786" s="45"/>
      <c r="AI2786" s="45"/>
      <c r="AJ2786" s="45"/>
      <c r="AK2786" s="45"/>
      <c r="AL2786" s="45"/>
      <c r="AM2786" s="45"/>
      <c r="AN2786" s="45"/>
      <c r="AO2786" s="45"/>
      <c r="AP2786" s="45"/>
      <c r="AQ2786" s="45"/>
      <c r="AR2786" s="45"/>
      <c r="AS2786" s="45"/>
      <c r="AT2786" s="45"/>
      <c r="AU2786" s="45"/>
      <c r="AV2786" s="45"/>
      <c r="AW2786" s="45"/>
      <c r="AX2786" s="45"/>
      <c r="AY2786" s="45"/>
      <c r="AZ2786" s="45"/>
      <c r="BA2786" s="45"/>
    </row>
    <row r="2787" spans="1:53" s="31" customFormat="1" ht="20.100000000000001" customHeight="1" x14ac:dyDescent="0.2">
      <c r="A2787" s="40" t="s">
        <v>228</v>
      </c>
      <c r="B2787" s="41" t="s">
        <v>241</v>
      </c>
      <c r="C2787" s="14">
        <v>1</v>
      </c>
      <c r="D2787" s="40" t="s">
        <v>2239</v>
      </c>
      <c r="E2787" s="42" t="s">
        <v>2220</v>
      </c>
      <c r="F2787" s="43" t="s">
        <v>7389</v>
      </c>
      <c r="G2787" s="36" t="s">
        <v>7563</v>
      </c>
      <c r="H2787" s="40" t="s">
        <v>2239</v>
      </c>
      <c r="I2787" s="44">
        <v>268.27999999999997</v>
      </c>
      <c r="J2787" s="40" t="s">
        <v>7391</v>
      </c>
      <c r="K2787" s="40" t="s">
        <v>7549</v>
      </c>
      <c r="L2787" s="40" t="s">
        <v>7419</v>
      </c>
      <c r="M2787" s="42" t="s">
        <v>40</v>
      </c>
      <c r="N2787" s="40" t="s">
        <v>7852</v>
      </c>
      <c r="O2787" s="23">
        <v>0</v>
      </c>
      <c r="P2787" s="23">
        <v>268.27999999999997</v>
      </c>
      <c r="Q2787" s="23">
        <v>0</v>
      </c>
      <c r="R2787" s="24">
        <v>0</v>
      </c>
      <c r="S2787" s="25">
        <v>0</v>
      </c>
      <c r="T2787" s="32"/>
      <c r="U2787" s="22" t="str">
        <f>IFERROR(VLOOKUP(B2787,[1]Planilha1!$A$1:$B$34,2,FALSE),"Liberado")</f>
        <v>Liberado</v>
      </c>
      <c r="V2787" s="45"/>
      <c r="W2787" s="45"/>
      <c r="X2787" s="45"/>
      <c r="Y2787" s="45"/>
      <c r="Z2787" s="45"/>
      <c r="AA2787" s="45"/>
      <c r="AB2787" s="45"/>
      <c r="AC2787" s="45"/>
      <c r="AD2787" s="45"/>
      <c r="AE2787" s="45"/>
      <c r="AF2787" s="45"/>
      <c r="AG2787" s="45"/>
      <c r="AH2787" s="45"/>
      <c r="AI2787" s="45"/>
      <c r="AJ2787" s="45"/>
      <c r="AK2787" s="45"/>
      <c r="AL2787" s="45"/>
      <c r="AM2787" s="45"/>
      <c r="AN2787" s="45"/>
      <c r="AO2787" s="45"/>
      <c r="AP2787" s="45"/>
      <c r="AQ2787" s="45"/>
      <c r="AR2787" s="45"/>
      <c r="AS2787" s="45"/>
      <c r="AT2787" s="45"/>
      <c r="AU2787" s="45"/>
      <c r="AV2787" s="45"/>
      <c r="AW2787" s="45"/>
      <c r="AX2787" s="45"/>
      <c r="AY2787" s="45"/>
      <c r="AZ2787" s="45"/>
      <c r="BA2787" s="45"/>
    </row>
    <row r="2788" spans="1:53" s="31" customFormat="1" ht="20.100000000000001" customHeight="1" x14ac:dyDescent="0.2">
      <c r="A2788" s="40" t="s">
        <v>228</v>
      </c>
      <c r="B2788" s="41" t="s">
        <v>241</v>
      </c>
      <c r="C2788" s="14">
        <v>1</v>
      </c>
      <c r="D2788" s="40" t="s">
        <v>2239</v>
      </c>
      <c r="E2788" s="42" t="s">
        <v>2220</v>
      </c>
      <c r="F2788" s="43" t="s">
        <v>7389</v>
      </c>
      <c r="G2788" s="36" t="s">
        <v>7564</v>
      </c>
      <c r="H2788" s="40" t="s">
        <v>2239</v>
      </c>
      <c r="I2788" s="44">
        <v>243.63</v>
      </c>
      <c r="J2788" s="40" t="s">
        <v>7391</v>
      </c>
      <c r="K2788" s="40" t="s">
        <v>7549</v>
      </c>
      <c r="L2788" s="40" t="s">
        <v>7419</v>
      </c>
      <c r="M2788" s="42" t="s">
        <v>40</v>
      </c>
      <c r="N2788" s="40" t="s">
        <v>7852</v>
      </c>
      <c r="O2788" s="23">
        <v>0</v>
      </c>
      <c r="P2788" s="23">
        <v>243.63</v>
      </c>
      <c r="Q2788" s="23">
        <v>0</v>
      </c>
      <c r="R2788" s="24">
        <v>0</v>
      </c>
      <c r="S2788" s="25">
        <v>0</v>
      </c>
      <c r="T2788" s="32"/>
      <c r="U2788" s="22" t="str">
        <f>IFERROR(VLOOKUP(B2788,[1]Planilha1!$A$1:$B$34,2,FALSE),"Liberado")</f>
        <v>Liberado</v>
      </c>
      <c r="V2788" s="45"/>
      <c r="W2788" s="45"/>
      <c r="X2788" s="45"/>
      <c r="Y2788" s="45"/>
      <c r="Z2788" s="45"/>
      <c r="AA2788" s="45"/>
      <c r="AB2788" s="45"/>
      <c r="AC2788" s="45"/>
      <c r="AD2788" s="45"/>
      <c r="AE2788" s="45"/>
      <c r="AF2788" s="45"/>
      <c r="AG2788" s="45"/>
      <c r="AH2788" s="45"/>
      <c r="AI2788" s="45"/>
      <c r="AJ2788" s="45"/>
      <c r="AK2788" s="45"/>
      <c r="AL2788" s="45"/>
      <c r="AM2788" s="45"/>
      <c r="AN2788" s="45"/>
      <c r="AO2788" s="45"/>
      <c r="AP2788" s="45"/>
      <c r="AQ2788" s="45"/>
      <c r="AR2788" s="45"/>
      <c r="AS2788" s="45"/>
      <c r="AT2788" s="45"/>
      <c r="AU2788" s="45"/>
      <c r="AV2788" s="45"/>
      <c r="AW2788" s="45"/>
      <c r="AX2788" s="45"/>
      <c r="AY2788" s="45"/>
      <c r="AZ2788" s="45"/>
      <c r="BA2788" s="45"/>
    </row>
    <row r="2789" spans="1:53" s="31" customFormat="1" ht="20.100000000000001" customHeight="1" x14ac:dyDescent="0.2">
      <c r="A2789" s="40" t="s">
        <v>228</v>
      </c>
      <c r="B2789" s="41" t="s">
        <v>241</v>
      </c>
      <c r="C2789" s="14">
        <v>1</v>
      </c>
      <c r="D2789" s="40" t="s">
        <v>2239</v>
      </c>
      <c r="E2789" s="42" t="s">
        <v>2220</v>
      </c>
      <c r="F2789" s="43" t="s">
        <v>7389</v>
      </c>
      <c r="G2789" s="36" t="s">
        <v>7565</v>
      </c>
      <c r="H2789" s="40" t="s">
        <v>2239</v>
      </c>
      <c r="I2789" s="44">
        <v>1939.26</v>
      </c>
      <c r="J2789" s="40" t="s">
        <v>7391</v>
      </c>
      <c r="K2789" s="40" t="s">
        <v>7549</v>
      </c>
      <c r="L2789" s="40" t="s">
        <v>7419</v>
      </c>
      <c r="M2789" s="42" t="s">
        <v>40</v>
      </c>
      <c r="N2789" s="40" t="s">
        <v>7852</v>
      </c>
      <c r="O2789" s="23">
        <v>0</v>
      </c>
      <c r="P2789" s="23">
        <v>1939.26</v>
      </c>
      <c r="Q2789" s="23">
        <v>0</v>
      </c>
      <c r="R2789" s="24">
        <v>0</v>
      </c>
      <c r="S2789" s="25">
        <v>0</v>
      </c>
      <c r="T2789" s="32"/>
      <c r="U2789" s="22" t="str">
        <f>IFERROR(VLOOKUP(B2789,[1]Planilha1!$A$1:$B$34,2,FALSE),"Liberado")</f>
        <v>Liberado</v>
      </c>
      <c r="V2789" s="45"/>
      <c r="W2789" s="45"/>
      <c r="X2789" s="45"/>
      <c r="Y2789" s="45"/>
      <c r="Z2789" s="45"/>
      <c r="AA2789" s="45"/>
      <c r="AB2789" s="45"/>
      <c r="AC2789" s="45"/>
      <c r="AD2789" s="45"/>
      <c r="AE2789" s="45"/>
      <c r="AF2789" s="45"/>
      <c r="AG2789" s="45"/>
      <c r="AH2789" s="45"/>
      <c r="AI2789" s="45"/>
      <c r="AJ2789" s="45"/>
      <c r="AK2789" s="45"/>
      <c r="AL2789" s="45"/>
      <c r="AM2789" s="45"/>
      <c r="AN2789" s="45"/>
      <c r="AO2789" s="45"/>
      <c r="AP2789" s="45"/>
      <c r="AQ2789" s="45"/>
      <c r="AR2789" s="45"/>
      <c r="AS2789" s="45"/>
      <c r="AT2789" s="45"/>
      <c r="AU2789" s="45"/>
      <c r="AV2789" s="45"/>
      <c r="AW2789" s="45"/>
      <c r="AX2789" s="45"/>
      <c r="AY2789" s="45"/>
      <c r="AZ2789" s="45"/>
      <c r="BA2789" s="45"/>
    </row>
    <row r="2790" spans="1:53" s="31" customFormat="1" ht="20.100000000000001" customHeight="1" x14ac:dyDescent="0.2">
      <c r="A2790" s="40" t="s">
        <v>228</v>
      </c>
      <c r="B2790" s="41" t="s">
        <v>241</v>
      </c>
      <c r="C2790" s="14">
        <v>1</v>
      </c>
      <c r="D2790" s="40" t="s">
        <v>2239</v>
      </c>
      <c r="E2790" s="42" t="s">
        <v>2220</v>
      </c>
      <c r="F2790" s="43" t="s">
        <v>7389</v>
      </c>
      <c r="G2790" s="36" t="s">
        <v>7566</v>
      </c>
      <c r="H2790" s="40" t="s">
        <v>2239</v>
      </c>
      <c r="I2790" s="44">
        <v>2080.34</v>
      </c>
      <c r="J2790" s="40" t="s">
        <v>7391</v>
      </c>
      <c r="K2790" s="40" t="s">
        <v>7549</v>
      </c>
      <c r="L2790" s="40" t="s">
        <v>7419</v>
      </c>
      <c r="M2790" s="42" t="s">
        <v>40</v>
      </c>
      <c r="N2790" s="40" t="s">
        <v>7852</v>
      </c>
      <c r="O2790" s="23">
        <v>0</v>
      </c>
      <c r="P2790" s="23">
        <v>2080.34</v>
      </c>
      <c r="Q2790" s="23">
        <v>0</v>
      </c>
      <c r="R2790" s="24">
        <v>0</v>
      </c>
      <c r="S2790" s="25">
        <v>0</v>
      </c>
      <c r="T2790" s="32"/>
      <c r="U2790" s="22" t="str">
        <f>IFERROR(VLOOKUP(B2790,[1]Planilha1!$A$1:$B$34,2,FALSE),"Liberado")</f>
        <v>Liberado</v>
      </c>
      <c r="V2790" s="45"/>
      <c r="W2790" s="45"/>
      <c r="X2790" s="45"/>
      <c r="Y2790" s="45"/>
      <c r="Z2790" s="45"/>
      <c r="AA2790" s="45"/>
      <c r="AB2790" s="45"/>
      <c r="AC2790" s="45"/>
      <c r="AD2790" s="45"/>
      <c r="AE2790" s="45"/>
      <c r="AF2790" s="45"/>
      <c r="AG2790" s="45"/>
      <c r="AH2790" s="45"/>
      <c r="AI2790" s="45"/>
      <c r="AJ2790" s="45"/>
      <c r="AK2790" s="45"/>
      <c r="AL2790" s="45"/>
      <c r="AM2790" s="45"/>
      <c r="AN2790" s="45"/>
      <c r="AO2790" s="45"/>
      <c r="AP2790" s="45"/>
      <c r="AQ2790" s="45"/>
      <c r="AR2790" s="45"/>
      <c r="AS2790" s="45"/>
      <c r="AT2790" s="45"/>
      <c r="AU2790" s="45"/>
      <c r="AV2790" s="45"/>
      <c r="AW2790" s="45"/>
      <c r="AX2790" s="45"/>
      <c r="AY2790" s="45"/>
      <c r="AZ2790" s="45"/>
      <c r="BA2790" s="45"/>
    </row>
    <row r="2791" spans="1:53" s="31" customFormat="1" ht="20.100000000000001" customHeight="1" x14ac:dyDescent="0.2">
      <c r="A2791" s="40" t="s">
        <v>228</v>
      </c>
      <c r="B2791" s="41" t="s">
        <v>241</v>
      </c>
      <c r="C2791" s="14">
        <v>1</v>
      </c>
      <c r="D2791" s="40" t="s">
        <v>2239</v>
      </c>
      <c r="E2791" s="42" t="s">
        <v>2220</v>
      </c>
      <c r="F2791" s="43" t="s">
        <v>7389</v>
      </c>
      <c r="G2791" s="36" t="s">
        <v>7567</v>
      </c>
      <c r="H2791" s="40" t="s">
        <v>2239</v>
      </c>
      <c r="I2791" s="44">
        <v>75.040000000000006</v>
      </c>
      <c r="J2791" s="40" t="s">
        <v>7391</v>
      </c>
      <c r="K2791" s="40" t="s">
        <v>7549</v>
      </c>
      <c r="L2791" s="40" t="s">
        <v>7419</v>
      </c>
      <c r="M2791" s="42" t="s">
        <v>40</v>
      </c>
      <c r="N2791" s="40" t="s">
        <v>7852</v>
      </c>
      <c r="O2791" s="23">
        <v>0</v>
      </c>
      <c r="P2791" s="23">
        <v>75.040000000000006</v>
      </c>
      <c r="Q2791" s="23">
        <v>0</v>
      </c>
      <c r="R2791" s="24">
        <v>0</v>
      </c>
      <c r="S2791" s="25">
        <v>0</v>
      </c>
      <c r="T2791" s="32"/>
      <c r="U2791" s="22" t="str">
        <f>IFERROR(VLOOKUP(B2791,[1]Planilha1!$A$1:$B$34,2,FALSE),"Liberado")</f>
        <v>Liberado</v>
      </c>
      <c r="V2791" s="45"/>
      <c r="W2791" s="45"/>
      <c r="X2791" s="45"/>
      <c r="Y2791" s="45"/>
      <c r="Z2791" s="45"/>
      <c r="AA2791" s="45"/>
      <c r="AB2791" s="45"/>
      <c r="AC2791" s="45"/>
      <c r="AD2791" s="45"/>
      <c r="AE2791" s="45"/>
      <c r="AF2791" s="45"/>
      <c r="AG2791" s="45"/>
      <c r="AH2791" s="45"/>
      <c r="AI2791" s="45"/>
      <c r="AJ2791" s="45"/>
      <c r="AK2791" s="45"/>
      <c r="AL2791" s="45"/>
      <c r="AM2791" s="45"/>
      <c r="AN2791" s="45"/>
      <c r="AO2791" s="45"/>
      <c r="AP2791" s="45"/>
      <c r="AQ2791" s="45"/>
      <c r="AR2791" s="45"/>
      <c r="AS2791" s="45"/>
      <c r="AT2791" s="45"/>
      <c r="AU2791" s="45"/>
      <c r="AV2791" s="45"/>
      <c r="AW2791" s="45"/>
      <c r="AX2791" s="45"/>
      <c r="AY2791" s="45"/>
      <c r="AZ2791" s="45"/>
      <c r="BA2791" s="45"/>
    </row>
    <row r="2792" spans="1:53" s="31" customFormat="1" ht="20.100000000000001" customHeight="1" x14ac:dyDescent="0.2">
      <c r="A2792" s="40" t="s">
        <v>228</v>
      </c>
      <c r="B2792" s="41" t="s">
        <v>241</v>
      </c>
      <c r="C2792" s="14">
        <v>1</v>
      </c>
      <c r="D2792" s="40" t="s">
        <v>2239</v>
      </c>
      <c r="E2792" s="42" t="s">
        <v>2220</v>
      </c>
      <c r="F2792" s="43" t="s">
        <v>7389</v>
      </c>
      <c r="G2792" s="36" t="s">
        <v>7568</v>
      </c>
      <c r="H2792" s="40" t="s">
        <v>2239</v>
      </c>
      <c r="I2792" s="44">
        <v>307.91000000000003</v>
      </c>
      <c r="J2792" s="40" t="s">
        <v>7391</v>
      </c>
      <c r="K2792" s="40" t="s">
        <v>7549</v>
      </c>
      <c r="L2792" s="40" t="s">
        <v>7419</v>
      </c>
      <c r="M2792" s="42" t="s">
        <v>40</v>
      </c>
      <c r="N2792" s="40" t="s">
        <v>7852</v>
      </c>
      <c r="O2792" s="23">
        <v>0</v>
      </c>
      <c r="P2792" s="23">
        <v>307.91000000000003</v>
      </c>
      <c r="Q2792" s="23">
        <v>0</v>
      </c>
      <c r="R2792" s="24">
        <v>0</v>
      </c>
      <c r="S2792" s="25">
        <v>0</v>
      </c>
      <c r="T2792" s="32"/>
      <c r="U2792" s="22" t="str">
        <f>IFERROR(VLOOKUP(B2792,[1]Planilha1!$A$1:$B$34,2,FALSE),"Liberado")</f>
        <v>Liberado</v>
      </c>
      <c r="V2792" s="45"/>
      <c r="W2792" s="45"/>
      <c r="X2792" s="45"/>
      <c r="Y2792" s="45"/>
      <c r="Z2792" s="45"/>
      <c r="AA2792" s="45"/>
      <c r="AB2792" s="45"/>
      <c r="AC2792" s="45"/>
      <c r="AD2792" s="45"/>
      <c r="AE2792" s="45"/>
      <c r="AF2792" s="45"/>
      <c r="AG2792" s="45"/>
      <c r="AH2792" s="45"/>
      <c r="AI2792" s="45"/>
      <c r="AJ2792" s="45"/>
      <c r="AK2792" s="45"/>
      <c r="AL2792" s="45"/>
      <c r="AM2792" s="45"/>
      <c r="AN2792" s="45"/>
      <c r="AO2792" s="45"/>
      <c r="AP2792" s="45"/>
      <c r="AQ2792" s="45"/>
      <c r="AR2792" s="45"/>
      <c r="AS2792" s="45"/>
      <c r="AT2792" s="45"/>
      <c r="AU2792" s="45"/>
      <c r="AV2792" s="45"/>
      <c r="AW2792" s="45"/>
      <c r="AX2792" s="45"/>
      <c r="AY2792" s="45"/>
      <c r="AZ2792" s="45"/>
      <c r="BA2792" s="45"/>
    </row>
    <row r="2793" spans="1:53" s="31" customFormat="1" ht="20.100000000000001" customHeight="1" x14ac:dyDescent="0.2">
      <c r="A2793" s="40" t="s">
        <v>228</v>
      </c>
      <c r="B2793" s="41" t="s">
        <v>241</v>
      </c>
      <c r="C2793" s="14">
        <v>1</v>
      </c>
      <c r="D2793" s="40" t="s">
        <v>2241</v>
      </c>
      <c r="E2793" s="42" t="s">
        <v>2220</v>
      </c>
      <c r="F2793" s="43" t="s">
        <v>7389</v>
      </c>
      <c r="G2793" s="36" t="s">
        <v>7569</v>
      </c>
      <c r="H2793" s="40" t="s">
        <v>2241</v>
      </c>
      <c r="I2793" s="44">
        <v>5426.76</v>
      </c>
      <c r="J2793" s="40" t="s">
        <v>7400</v>
      </c>
      <c r="K2793" s="40" t="s">
        <v>7512</v>
      </c>
      <c r="L2793" s="40" t="s">
        <v>7570</v>
      </c>
      <c r="M2793" s="42" t="s">
        <v>40</v>
      </c>
      <c r="N2793" s="40" t="s">
        <v>7852</v>
      </c>
      <c r="O2793" s="23">
        <v>0</v>
      </c>
      <c r="P2793" s="23">
        <v>5426.76</v>
      </c>
      <c r="Q2793" s="23">
        <v>0</v>
      </c>
      <c r="R2793" s="24">
        <v>0</v>
      </c>
      <c r="S2793" s="25">
        <v>0</v>
      </c>
      <c r="T2793" s="32"/>
      <c r="U2793" s="22" t="str">
        <f>IFERROR(VLOOKUP(B2793,[1]Planilha1!$A$1:$B$34,2,FALSE),"Liberado")</f>
        <v>Liberado</v>
      </c>
      <c r="V2793" s="45"/>
      <c r="W2793" s="45"/>
      <c r="X2793" s="45"/>
      <c r="Y2793" s="45"/>
      <c r="Z2793" s="45"/>
      <c r="AA2793" s="45"/>
      <c r="AB2793" s="45"/>
      <c r="AC2793" s="45"/>
      <c r="AD2793" s="45"/>
      <c r="AE2793" s="45"/>
      <c r="AF2793" s="45"/>
      <c r="AG2793" s="45"/>
      <c r="AH2793" s="45"/>
      <c r="AI2793" s="45"/>
      <c r="AJ2793" s="45"/>
      <c r="AK2793" s="45"/>
      <c r="AL2793" s="45"/>
      <c r="AM2793" s="45"/>
      <c r="AN2793" s="45"/>
      <c r="AO2793" s="45"/>
      <c r="AP2793" s="45"/>
      <c r="AQ2793" s="45"/>
      <c r="AR2793" s="45"/>
      <c r="AS2793" s="45"/>
      <c r="AT2793" s="45"/>
      <c r="AU2793" s="45"/>
      <c r="AV2793" s="45"/>
      <c r="AW2793" s="45"/>
      <c r="AX2793" s="45"/>
      <c r="AY2793" s="45"/>
      <c r="AZ2793" s="45"/>
      <c r="BA2793" s="45"/>
    </row>
    <row r="2794" spans="1:53" s="31" customFormat="1" ht="20.100000000000001" customHeight="1" x14ac:dyDescent="0.2">
      <c r="A2794" s="12" t="s">
        <v>8134</v>
      </c>
      <c r="B2794" s="18" t="s">
        <v>277</v>
      </c>
      <c r="C2794" s="12" t="s">
        <v>411</v>
      </c>
      <c r="D2794" s="12" t="s">
        <v>418</v>
      </c>
      <c r="E2794" s="19" t="s">
        <v>5</v>
      </c>
      <c r="F2794" s="19" t="s">
        <v>2244</v>
      </c>
      <c r="G2794" s="19" t="s">
        <v>2622</v>
      </c>
      <c r="H2794" s="12" t="s">
        <v>2623</v>
      </c>
      <c r="I2794" s="20">
        <v>26891.17</v>
      </c>
      <c r="J2794" s="12" t="s">
        <v>2302</v>
      </c>
      <c r="K2794" s="12" t="s">
        <v>2303</v>
      </c>
      <c r="L2794" s="12" t="s">
        <v>2515</v>
      </c>
      <c r="M2794" s="12"/>
      <c r="N2794" s="12" t="s">
        <v>8135</v>
      </c>
      <c r="O2794" s="20">
        <v>0</v>
      </c>
      <c r="P2794" s="20">
        <v>6905.32</v>
      </c>
      <c r="Q2794" s="20">
        <v>0</v>
      </c>
      <c r="R2794" s="20">
        <v>0</v>
      </c>
      <c r="S2794" s="20">
        <v>928</v>
      </c>
      <c r="T2794" s="21"/>
      <c r="U2794" s="22" t="str">
        <f>IFERROR(VLOOKUP(B2794,[1]Planilha1!$A$1:$B$34,2,FALSE),"Liberado")</f>
        <v>Liberado</v>
      </c>
      <c r="V2794" s="21"/>
      <c r="W2794" s="21"/>
      <c r="X2794" s="21"/>
      <c r="Y2794" s="21"/>
      <c r="Z2794" s="21"/>
      <c r="AA2794" s="21"/>
      <c r="AB2794" s="21"/>
      <c r="AC2794" s="21"/>
      <c r="AD2794" s="21"/>
      <c r="AE2794" s="21"/>
      <c r="AF2794" s="21"/>
      <c r="AG2794" s="21"/>
      <c r="AH2794" s="21"/>
      <c r="AI2794" s="21"/>
      <c r="AJ2794" s="21"/>
      <c r="AK2794" s="21"/>
      <c r="AL2794" s="21"/>
      <c r="AM2794" s="21"/>
      <c r="AN2794" s="21"/>
      <c r="AO2794" s="21"/>
      <c r="AP2794" s="21"/>
      <c r="AQ2794" s="21"/>
      <c r="AR2794" s="21"/>
      <c r="AS2794" s="21"/>
      <c r="AT2794" s="21"/>
      <c r="AU2794" s="21"/>
      <c r="AV2794" s="21"/>
      <c r="AW2794" s="21"/>
      <c r="AX2794" s="21"/>
      <c r="AY2794" s="21"/>
      <c r="AZ2794" s="21"/>
      <c r="BA2794" s="21"/>
    </row>
    <row r="2795" spans="1:53" s="31" customFormat="1" ht="20.100000000000001" customHeight="1" x14ac:dyDescent="0.2">
      <c r="A2795" s="12" t="s">
        <v>8134</v>
      </c>
      <c r="B2795" s="18" t="s">
        <v>277</v>
      </c>
      <c r="C2795" s="12" t="s">
        <v>411</v>
      </c>
      <c r="D2795" s="12" t="s">
        <v>418</v>
      </c>
      <c r="E2795" s="19" t="s">
        <v>5</v>
      </c>
      <c r="F2795" s="19" t="s">
        <v>8078</v>
      </c>
      <c r="G2795" s="19" t="s">
        <v>10498</v>
      </c>
      <c r="H2795" s="12" t="s">
        <v>10499</v>
      </c>
      <c r="I2795" s="20">
        <v>0</v>
      </c>
      <c r="J2795" s="12" t="s">
        <v>2302</v>
      </c>
      <c r="K2795" s="12" t="s">
        <v>10500</v>
      </c>
      <c r="L2795" s="12" t="s">
        <v>2299</v>
      </c>
      <c r="M2795" s="12"/>
      <c r="N2795" s="12" t="s">
        <v>10501</v>
      </c>
      <c r="O2795" s="23">
        <v>0</v>
      </c>
      <c r="P2795" s="23">
        <v>3000</v>
      </c>
      <c r="Q2795" s="23">
        <v>0</v>
      </c>
      <c r="R2795" s="24">
        <v>0</v>
      </c>
      <c r="S2795" s="25">
        <v>360</v>
      </c>
      <c r="T2795" s="21"/>
      <c r="U2795" s="22" t="str">
        <f>IFERROR(VLOOKUP(B2795,[1]Planilha1!$A$1:$B$34,2,FALSE),"Liberado")</f>
        <v>Liberado</v>
      </c>
      <c r="V2795" s="21"/>
      <c r="W2795" s="21"/>
      <c r="X2795" s="21"/>
      <c r="Y2795" s="21"/>
      <c r="Z2795" s="21"/>
      <c r="AA2795" s="21"/>
      <c r="AB2795" s="21"/>
      <c r="AC2795" s="21"/>
      <c r="AD2795" s="21"/>
      <c r="AE2795" s="21"/>
      <c r="AF2795" s="21"/>
      <c r="AG2795" s="21"/>
      <c r="AH2795" s="21"/>
      <c r="AI2795" s="21"/>
      <c r="AJ2795" s="21"/>
      <c r="AK2795" s="21"/>
      <c r="AL2795" s="21"/>
      <c r="AM2795" s="21"/>
      <c r="AN2795" s="21"/>
      <c r="AO2795" s="21"/>
      <c r="AP2795" s="21"/>
      <c r="AQ2795" s="21"/>
      <c r="AR2795" s="21"/>
      <c r="AS2795" s="21"/>
      <c r="AT2795" s="21"/>
      <c r="AU2795" s="21"/>
      <c r="AV2795" s="21"/>
      <c r="AW2795" s="21"/>
      <c r="AX2795" s="21"/>
      <c r="AY2795" s="21"/>
      <c r="AZ2795" s="21"/>
      <c r="BA2795" s="21"/>
    </row>
    <row r="2796" spans="1:53" s="31" customFormat="1" ht="20.100000000000001" customHeight="1" x14ac:dyDescent="0.2">
      <c r="A2796" s="12" t="s">
        <v>8134</v>
      </c>
      <c r="B2796" s="18" t="s">
        <v>277</v>
      </c>
      <c r="C2796" s="12" t="s">
        <v>427</v>
      </c>
      <c r="D2796" s="12" t="s">
        <v>10502</v>
      </c>
      <c r="E2796" s="19" t="s">
        <v>5</v>
      </c>
      <c r="F2796" s="19" t="s">
        <v>4670</v>
      </c>
      <c r="G2796" s="19" t="s">
        <v>10503</v>
      </c>
      <c r="H2796" s="12" t="s">
        <v>10504</v>
      </c>
      <c r="I2796" s="20">
        <v>28493.54</v>
      </c>
      <c r="J2796" s="12" t="s">
        <v>2302</v>
      </c>
      <c r="K2796" s="12" t="s">
        <v>2303</v>
      </c>
      <c r="L2796" s="12" t="s">
        <v>2288</v>
      </c>
      <c r="M2796" s="12" t="s">
        <v>10505</v>
      </c>
      <c r="N2796" s="12" t="s">
        <v>10506</v>
      </c>
      <c r="O2796" s="23">
        <v>0</v>
      </c>
      <c r="P2796" s="23">
        <v>0</v>
      </c>
      <c r="Q2796" s="23">
        <v>0</v>
      </c>
      <c r="R2796" s="24">
        <v>0</v>
      </c>
      <c r="S2796" s="25">
        <v>0</v>
      </c>
      <c r="T2796" s="21"/>
      <c r="U2796" s="22" t="str">
        <f>IFERROR(VLOOKUP(B2796,[1]Planilha1!$A$1:$B$34,2,FALSE),"Liberado")</f>
        <v>Liberado</v>
      </c>
      <c r="V2796" s="21"/>
      <c r="W2796" s="21"/>
      <c r="X2796" s="21"/>
      <c r="Y2796" s="21"/>
      <c r="Z2796" s="21"/>
      <c r="AA2796" s="21"/>
      <c r="AB2796" s="21"/>
      <c r="AC2796" s="21"/>
      <c r="AD2796" s="21"/>
      <c r="AE2796" s="21"/>
      <c r="AF2796" s="21"/>
      <c r="AG2796" s="21"/>
      <c r="AH2796" s="21"/>
      <c r="AI2796" s="21"/>
      <c r="AJ2796" s="21"/>
      <c r="AK2796" s="21"/>
      <c r="AL2796" s="21"/>
      <c r="AM2796" s="21"/>
      <c r="AN2796" s="21"/>
      <c r="AO2796" s="21"/>
      <c r="AP2796" s="21"/>
      <c r="AQ2796" s="21"/>
      <c r="AR2796" s="21"/>
      <c r="AS2796" s="21"/>
      <c r="AT2796" s="21"/>
      <c r="AU2796" s="21"/>
      <c r="AV2796" s="21"/>
      <c r="AW2796" s="21"/>
      <c r="AX2796" s="21"/>
      <c r="AY2796" s="21"/>
      <c r="AZ2796" s="21"/>
      <c r="BA2796" s="21"/>
    </row>
    <row r="2797" spans="1:53" s="31" customFormat="1" ht="20.100000000000001" customHeight="1" x14ac:dyDescent="0.2">
      <c r="A2797" s="12" t="s">
        <v>8134</v>
      </c>
      <c r="B2797" s="18" t="s">
        <v>277</v>
      </c>
      <c r="C2797" s="12" t="s">
        <v>320</v>
      </c>
      <c r="D2797" s="12" t="s">
        <v>1623</v>
      </c>
      <c r="E2797" s="19" t="s">
        <v>5</v>
      </c>
      <c r="F2797" s="19" t="s">
        <v>10</v>
      </c>
      <c r="G2797" s="19" t="s">
        <v>5899</v>
      </c>
      <c r="H2797" s="12" t="s">
        <v>5900</v>
      </c>
      <c r="I2797" s="20">
        <v>39752.080000000002</v>
      </c>
      <c r="J2797" s="12" t="s">
        <v>2258</v>
      </c>
      <c r="K2797" s="12" t="s">
        <v>5901</v>
      </c>
      <c r="L2797" s="12" t="s">
        <v>2299</v>
      </c>
      <c r="M2797" s="12"/>
      <c r="N2797" s="12" t="s">
        <v>5902</v>
      </c>
      <c r="O2797" s="23">
        <v>0</v>
      </c>
      <c r="P2797" s="23">
        <v>10000</v>
      </c>
      <c r="Q2797" s="23">
        <v>0</v>
      </c>
      <c r="R2797" s="24">
        <v>0</v>
      </c>
      <c r="S2797" s="25">
        <v>1160</v>
      </c>
      <c r="T2797" s="21"/>
      <c r="U2797" s="22" t="str">
        <f>IFERROR(VLOOKUP(B2797,[1]Planilha1!$A$1:$B$34,2,FALSE),"Liberado")</f>
        <v>Liberado</v>
      </c>
      <c r="V2797" s="21"/>
      <c r="W2797" s="21"/>
      <c r="X2797" s="21"/>
      <c r="Y2797" s="21"/>
      <c r="Z2797" s="21"/>
      <c r="AA2797" s="21"/>
      <c r="AB2797" s="21"/>
      <c r="AC2797" s="21"/>
      <c r="AD2797" s="21"/>
      <c r="AE2797" s="21"/>
      <c r="AF2797" s="21"/>
      <c r="AG2797" s="21"/>
      <c r="AH2797" s="21"/>
      <c r="AI2797" s="21"/>
      <c r="AJ2797" s="21"/>
      <c r="AK2797" s="21"/>
      <c r="AL2797" s="21"/>
      <c r="AM2797" s="21"/>
      <c r="AN2797" s="21"/>
      <c r="AO2797" s="21"/>
      <c r="AP2797" s="21"/>
      <c r="AQ2797" s="21"/>
      <c r="AR2797" s="21"/>
      <c r="AS2797" s="21"/>
      <c r="AT2797" s="21"/>
      <c r="AU2797" s="21"/>
      <c r="AV2797" s="21"/>
      <c r="AW2797" s="21"/>
      <c r="AX2797" s="21"/>
      <c r="AY2797" s="21"/>
      <c r="AZ2797" s="21"/>
      <c r="BA2797" s="21"/>
    </row>
    <row r="2798" spans="1:53" s="31" customFormat="1" ht="20.100000000000001" customHeight="1" x14ac:dyDescent="0.2">
      <c r="A2798" s="12" t="s">
        <v>8134</v>
      </c>
      <c r="B2798" s="18" t="s">
        <v>277</v>
      </c>
      <c r="C2798" s="12" t="s">
        <v>602</v>
      </c>
      <c r="D2798" s="12" t="s">
        <v>10507</v>
      </c>
      <c r="E2798" s="19" t="s">
        <v>5</v>
      </c>
      <c r="F2798" s="19" t="s">
        <v>2273</v>
      </c>
      <c r="G2798" s="19" t="s">
        <v>10508</v>
      </c>
      <c r="H2798" s="12" t="s">
        <v>10509</v>
      </c>
      <c r="I2798" s="20">
        <v>15760</v>
      </c>
      <c r="J2798" s="12" t="s">
        <v>2302</v>
      </c>
      <c r="K2798" s="12" t="s">
        <v>2303</v>
      </c>
      <c r="L2798" s="12" t="s">
        <v>4261</v>
      </c>
      <c r="M2798" s="12"/>
      <c r="N2798" s="12" t="s">
        <v>10510</v>
      </c>
      <c r="O2798" s="23">
        <v>0</v>
      </c>
      <c r="P2798" s="23">
        <v>0</v>
      </c>
      <c r="Q2798" s="23">
        <v>0</v>
      </c>
      <c r="R2798" s="24">
        <v>0</v>
      </c>
      <c r="S2798" s="25">
        <v>96</v>
      </c>
      <c r="T2798" s="21"/>
      <c r="U2798" s="22" t="str">
        <f>IFERROR(VLOOKUP(B2798,[1]Planilha1!$A$1:$B$34,2,FALSE),"Liberado")</f>
        <v>Liberado</v>
      </c>
      <c r="V2798" s="21"/>
      <c r="W2798" s="21"/>
      <c r="X2798" s="21"/>
      <c r="Y2798" s="21"/>
      <c r="Z2798" s="21"/>
      <c r="AA2798" s="21"/>
      <c r="AB2798" s="21"/>
      <c r="AC2798" s="21"/>
      <c r="AD2798" s="21"/>
      <c r="AE2798" s="21"/>
      <c r="AF2798" s="21"/>
      <c r="AG2798" s="21"/>
      <c r="AH2798" s="21"/>
      <c r="AI2798" s="21"/>
      <c r="AJ2798" s="21"/>
      <c r="AK2798" s="21"/>
      <c r="AL2798" s="21"/>
      <c r="AM2798" s="21"/>
      <c r="AN2798" s="21"/>
      <c r="AO2798" s="21"/>
      <c r="AP2798" s="21"/>
      <c r="AQ2798" s="21"/>
      <c r="AR2798" s="21"/>
      <c r="AS2798" s="21"/>
      <c r="AT2798" s="21"/>
      <c r="AU2798" s="21"/>
      <c r="AV2798" s="21"/>
      <c r="AW2798" s="21"/>
      <c r="AX2798" s="21"/>
      <c r="AY2798" s="21"/>
      <c r="AZ2798" s="21"/>
      <c r="BA2798" s="21"/>
    </row>
    <row r="2799" spans="1:53" s="31" customFormat="1" ht="20.100000000000001" customHeight="1" x14ac:dyDescent="0.2">
      <c r="A2799" s="12" t="s">
        <v>8134</v>
      </c>
      <c r="B2799" s="18" t="s">
        <v>277</v>
      </c>
      <c r="C2799" s="12" t="s">
        <v>634</v>
      </c>
      <c r="D2799" s="12" t="s">
        <v>1624</v>
      </c>
      <c r="E2799" s="19" t="s">
        <v>5</v>
      </c>
      <c r="F2799" s="19" t="s">
        <v>2355</v>
      </c>
      <c r="G2799" s="19" t="s">
        <v>5903</v>
      </c>
      <c r="H2799" s="12" t="s">
        <v>3267</v>
      </c>
      <c r="I2799" s="20">
        <v>31008.42</v>
      </c>
      <c r="J2799" s="12" t="s">
        <v>2258</v>
      </c>
      <c r="K2799" s="12" t="s">
        <v>4553</v>
      </c>
      <c r="L2799" s="12" t="s">
        <v>2368</v>
      </c>
      <c r="M2799" s="12"/>
      <c r="N2799" s="12" t="s">
        <v>10511</v>
      </c>
      <c r="O2799" s="23">
        <v>0</v>
      </c>
      <c r="P2799" s="23">
        <v>10000</v>
      </c>
      <c r="Q2799" s="23">
        <v>0</v>
      </c>
      <c r="R2799" s="24">
        <v>0</v>
      </c>
      <c r="S2799" s="25">
        <v>520</v>
      </c>
      <c r="T2799" s="21"/>
      <c r="U2799" s="22" t="str">
        <f>IFERROR(VLOOKUP(B2799,[1]Planilha1!$A$1:$B$34,2,FALSE),"Liberado")</f>
        <v>Liberado</v>
      </c>
      <c r="V2799" s="21"/>
      <c r="W2799" s="21"/>
      <c r="X2799" s="21"/>
      <c r="Y2799" s="21"/>
      <c r="Z2799" s="21"/>
      <c r="AA2799" s="21"/>
      <c r="AB2799" s="21"/>
      <c r="AC2799" s="21"/>
      <c r="AD2799" s="21"/>
      <c r="AE2799" s="21"/>
      <c r="AF2799" s="21"/>
      <c r="AG2799" s="21"/>
      <c r="AH2799" s="21"/>
      <c r="AI2799" s="21"/>
      <c r="AJ2799" s="21"/>
      <c r="AK2799" s="21"/>
      <c r="AL2799" s="21"/>
      <c r="AM2799" s="21"/>
      <c r="AN2799" s="21"/>
      <c r="AO2799" s="21"/>
      <c r="AP2799" s="21"/>
      <c r="AQ2799" s="21"/>
      <c r="AR2799" s="21"/>
      <c r="AS2799" s="21"/>
      <c r="AT2799" s="21"/>
      <c r="AU2799" s="21"/>
      <c r="AV2799" s="21"/>
      <c r="AW2799" s="21"/>
      <c r="AX2799" s="21"/>
      <c r="AY2799" s="21"/>
      <c r="AZ2799" s="21"/>
      <c r="BA2799" s="21"/>
    </row>
    <row r="2800" spans="1:53" s="31" customFormat="1" ht="20.100000000000001" customHeight="1" x14ac:dyDescent="0.2">
      <c r="A2800" s="12" t="s">
        <v>8134</v>
      </c>
      <c r="B2800" s="18" t="s">
        <v>277</v>
      </c>
      <c r="C2800" s="12" t="s">
        <v>331</v>
      </c>
      <c r="D2800" s="12" t="s">
        <v>10566</v>
      </c>
      <c r="E2800" s="19" t="s">
        <v>5</v>
      </c>
      <c r="F2800" s="19" t="s">
        <v>2244</v>
      </c>
      <c r="G2800" s="19" t="s">
        <v>10567</v>
      </c>
      <c r="H2800" s="12" t="s">
        <v>2712</v>
      </c>
      <c r="I2800" s="20">
        <v>37480</v>
      </c>
      <c r="J2800" s="12" t="s">
        <v>2302</v>
      </c>
      <c r="K2800" s="12" t="s">
        <v>2303</v>
      </c>
      <c r="L2800" s="12" t="s">
        <v>2299</v>
      </c>
      <c r="M2800" s="12"/>
      <c r="N2800" s="12" t="s">
        <v>6232</v>
      </c>
      <c r="O2800" s="23">
        <v>0</v>
      </c>
      <c r="P2800" s="23">
        <v>0</v>
      </c>
      <c r="Q2800" s="23">
        <v>0</v>
      </c>
      <c r="R2800" s="24">
        <v>0</v>
      </c>
      <c r="S2800" s="25">
        <v>224</v>
      </c>
      <c r="T2800" s="21"/>
      <c r="U2800" s="22" t="str">
        <f>IFERROR(VLOOKUP(B2800,[1]Planilha1!$A$1:$B$34,2,FALSE),"Liberado")</f>
        <v>Liberado</v>
      </c>
      <c r="V2800" s="21"/>
      <c r="W2800" s="21"/>
      <c r="X2800" s="21"/>
      <c r="Y2800" s="21"/>
      <c r="Z2800" s="21"/>
      <c r="AA2800" s="21"/>
      <c r="AB2800" s="21"/>
      <c r="AC2800" s="21"/>
      <c r="AD2800" s="21"/>
      <c r="AE2800" s="21"/>
      <c r="AF2800" s="21"/>
      <c r="AG2800" s="21"/>
      <c r="AH2800" s="21"/>
      <c r="AI2800" s="21"/>
      <c r="AJ2800" s="21"/>
      <c r="AK2800" s="21"/>
      <c r="AL2800" s="21"/>
      <c r="AM2800" s="21"/>
      <c r="AN2800" s="21"/>
      <c r="AO2800" s="21"/>
      <c r="AP2800" s="21"/>
      <c r="AQ2800" s="21"/>
      <c r="AR2800" s="21"/>
      <c r="AS2800" s="21"/>
      <c r="AT2800" s="21"/>
      <c r="AU2800" s="21"/>
      <c r="AV2800" s="21"/>
      <c r="AW2800" s="21"/>
      <c r="AX2800" s="21"/>
      <c r="AY2800" s="21"/>
      <c r="AZ2800" s="21"/>
      <c r="BA2800" s="21"/>
    </row>
    <row r="2801" spans="1:53" s="31" customFormat="1" ht="20.100000000000001" customHeight="1" x14ac:dyDescent="0.2">
      <c r="A2801" s="12" t="s">
        <v>8134</v>
      </c>
      <c r="B2801" s="18" t="s">
        <v>277</v>
      </c>
      <c r="C2801" s="12" t="s">
        <v>427</v>
      </c>
      <c r="D2801" s="12" t="s">
        <v>1745</v>
      </c>
      <c r="E2801" s="19" t="s">
        <v>5</v>
      </c>
      <c r="F2801" s="19" t="s">
        <v>2273</v>
      </c>
      <c r="G2801" s="19" t="s">
        <v>6254</v>
      </c>
      <c r="H2801" s="12" t="s">
        <v>5862</v>
      </c>
      <c r="I2801" s="20">
        <v>35200</v>
      </c>
      <c r="J2801" s="12" t="s">
        <v>2302</v>
      </c>
      <c r="K2801" s="12" t="s">
        <v>2303</v>
      </c>
      <c r="L2801" s="12" t="s">
        <v>2466</v>
      </c>
      <c r="M2801" s="12"/>
      <c r="N2801" s="12" t="s">
        <v>10597</v>
      </c>
      <c r="O2801" s="23">
        <v>0</v>
      </c>
      <c r="P2801" s="23">
        <v>0</v>
      </c>
      <c r="Q2801" s="23">
        <v>0</v>
      </c>
      <c r="R2801" s="24">
        <v>0</v>
      </c>
      <c r="S2801" s="25">
        <v>320</v>
      </c>
      <c r="T2801" s="21"/>
      <c r="U2801" s="22" t="str">
        <f>IFERROR(VLOOKUP(B2801,[1]Planilha1!$A$1:$B$34,2,FALSE),"Liberado")</f>
        <v>Liberado</v>
      </c>
      <c r="V2801" s="21"/>
      <c r="W2801" s="21"/>
      <c r="X2801" s="21"/>
      <c r="Y2801" s="21"/>
      <c r="Z2801" s="21"/>
      <c r="AA2801" s="21"/>
      <c r="AB2801" s="21"/>
      <c r="AC2801" s="21"/>
      <c r="AD2801" s="21"/>
      <c r="AE2801" s="21"/>
      <c r="AF2801" s="21"/>
      <c r="AG2801" s="21"/>
      <c r="AH2801" s="21"/>
      <c r="AI2801" s="21"/>
      <c r="AJ2801" s="21"/>
      <c r="AK2801" s="21"/>
      <c r="AL2801" s="21"/>
      <c r="AM2801" s="21"/>
      <c r="AN2801" s="21"/>
      <c r="AO2801" s="21"/>
      <c r="AP2801" s="21"/>
      <c r="AQ2801" s="21"/>
      <c r="AR2801" s="21"/>
      <c r="AS2801" s="21"/>
      <c r="AT2801" s="21"/>
      <c r="AU2801" s="21"/>
      <c r="AV2801" s="21"/>
      <c r="AW2801" s="21"/>
      <c r="AX2801" s="21"/>
      <c r="AY2801" s="21"/>
      <c r="AZ2801" s="21"/>
      <c r="BA2801" s="21"/>
    </row>
    <row r="2802" spans="1:53" s="31" customFormat="1" ht="20.100000000000001" customHeight="1" x14ac:dyDescent="0.2">
      <c r="A2802" s="12" t="s">
        <v>8134</v>
      </c>
      <c r="B2802" s="18" t="s">
        <v>277</v>
      </c>
      <c r="C2802" s="12" t="s">
        <v>556</v>
      </c>
      <c r="D2802" s="12" t="s">
        <v>1699</v>
      </c>
      <c r="E2802" s="19" t="s">
        <v>5</v>
      </c>
      <c r="F2802" s="19" t="s">
        <v>2273</v>
      </c>
      <c r="G2802" s="19" t="s">
        <v>6129</v>
      </c>
      <c r="H2802" s="12" t="s">
        <v>5862</v>
      </c>
      <c r="I2802" s="20">
        <v>1418.85</v>
      </c>
      <c r="J2802" s="12" t="s">
        <v>2302</v>
      </c>
      <c r="K2802" s="12" t="s">
        <v>2303</v>
      </c>
      <c r="L2802" s="12" t="s">
        <v>2677</v>
      </c>
      <c r="M2802" s="12"/>
      <c r="N2802" s="12" t="s">
        <v>10640</v>
      </c>
      <c r="O2802" s="23">
        <v>0</v>
      </c>
      <c r="P2802" s="23">
        <v>0</v>
      </c>
      <c r="Q2802" s="23">
        <v>0</v>
      </c>
      <c r="R2802" s="24">
        <v>0</v>
      </c>
      <c r="S2802" s="25">
        <v>608</v>
      </c>
      <c r="T2802" s="21"/>
      <c r="U2802" s="22" t="str">
        <f>IFERROR(VLOOKUP(B2802,[1]Planilha1!$A$1:$B$34,2,FALSE),"Liberado")</f>
        <v>Liberado</v>
      </c>
      <c r="V2802" s="21"/>
      <c r="W2802" s="21"/>
      <c r="X2802" s="21"/>
      <c r="Y2802" s="21"/>
      <c r="Z2802" s="21"/>
      <c r="AA2802" s="21"/>
      <c r="AB2802" s="21"/>
      <c r="AC2802" s="21"/>
      <c r="AD2802" s="21"/>
      <c r="AE2802" s="21"/>
      <c r="AF2802" s="21"/>
      <c r="AG2802" s="21"/>
      <c r="AH2802" s="21"/>
      <c r="AI2802" s="21"/>
      <c r="AJ2802" s="21"/>
      <c r="AK2802" s="21"/>
      <c r="AL2802" s="21"/>
      <c r="AM2802" s="21"/>
      <c r="AN2802" s="21"/>
      <c r="AO2802" s="21"/>
      <c r="AP2802" s="21"/>
      <c r="AQ2802" s="21"/>
      <c r="AR2802" s="21"/>
      <c r="AS2802" s="21"/>
      <c r="AT2802" s="21"/>
      <c r="AU2802" s="21"/>
      <c r="AV2802" s="21"/>
      <c r="AW2802" s="21"/>
      <c r="AX2802" s="21"/>
      <c r="AY2802" s="21"/>
      <c r="AZ2802" s="21"/>
      <c r="BA2802" s="21"/>
    </row>
    <row r="2803" spans="1:53" s="31" customFormat="1" ht="20.100000000000001" customHeight="1" x14ac:dyDescent="0.2">
      <c r="A2803" s="12" t="s">
        <v>8134</v>
      </c>
      <c r="B2803" s="18" t="s">
        <v>277</v>
      </c>
      <c r="C2803" s="12" t="s">
        <v>556</v>
      </c>
      <c r="D2803" s="12" t="s">
        <v>10649</v>
      </c>
      <c r="E2803" s="19" t="s">
        <v>5</v>
      </c>
      <c r="F2803" s="19" t="s">
        <v>2273</v>
      </c>
      <c r="G2803" s="19" t="s">
        <v>10650</v>
      </c>
      <c r="H2803" s="12" t="s">
        <v>2819</v>
      </c>
      <c r="I2803" s="20">
        <v>3507.94</v>
      </c>
      <c r="J2803" s="12" t="s">
        <v>2302</v>
      </c>
      <c r="K2803" s="12" t="s">
        <v>2303</v>
      </c>
      <c r="L2803" s="12" t="s">
        <v>2677</v>
      </c>
      <c r="M2803" s="12"/>
      <c r="N2803" s="12" t="s">
        <v>10651</v>
      </c>
      <c r="O2803" s="23">
        <v>0</v>
      </c>
      <c r="P2803" s="23">
        <v>0</v>
      </c>
      <c r="Q2803" s="23">
        <v>0</v>
      </c>
      <c r="R2803" s="24">
        <v>0</v>
      </c>
      <c r="S2803" s="25">
        <v>96</v>
      </c>
      <c r="T2803" s="21"/>
      <c r="U2803" s="22" t="str">
        <f>IFERROR(VLOOKUP(B2803,[1]Planilha1!$A$1:$B$34,2,FALSE),"Liberado")</f>
        <v>Liberado</v>
      </c>
      <c r="V2803" s="21"/>
      <c r="W2803" s="21"/>
      <c r="X2803" s="21"/>
      <c r="Y2803" s="21"/>
      <c r="Z2803" s="21"/>
      <c r="AA2803" s="21"/>
      <c r="AB2803" s="21"/>
      <c r="AC2803" s="21"/>
      <c r="AD2803" s="21"/>
      <c r="AE2803" s="21"/>
      <c r="AF2803" s="21"/>
      <c r="AG2803" s="21"/>
      <c r="AH2803" s="21"/>
      <c r="AI2803" s="21"/>
      <c r="AJ2803" s="21"/>
      <c r="AK2803" s="21"/>
      <c r="AL2803" s="21"/>
      <c r="AM2803" s="21"/>
      <c r="AN2803" s="21"/>
      <c r="AO2803" s="21"/>
      <c r="AP2803" s="21"/>
      <c r="AQ2803" s="21"/>
      <c r="AR2803" s="21"/>
      <c r="AS2803" s="21"/>
      <c r="AT2803" s="21"/>
      <c r="AU2803" s="21"/>
      <c r="AV2803" s="21"/>
      <c r="AW2803" s="21"/>
      <c r="AX2803" s="21"/>
      <c r="AY2803" s="21"/>
      <c r="AZ2803" s="21"/>
      <c r="BA2803" s="21"/>
    </row>
    <row r="2804" spans="1:53" s="31" customFormat="1" ht="20.100000000000001" customHeight="1" x14ac:dyDescent="0.2">
      <c r="A2804" s="12" t="s">
        <v>8134</v>
      </c>
      <c r="B2804" s="18" t="s">
        <v>277</v>
      </c>
      <c r="C2804" s="12">
        <v>11</v>
      </c>
      <c r="D2804" s="12" t="s">
        <v>10758</v>
      </c>
      <c r="E2804" s="19" t="s">
        <v>5</v>
      </c>
      <c r="F2804" s="19" t="s">
        <v>2244</v>
      </c>
      <c r="G2804" s="19" t="s">
        <v>10759</v>
      </c>
      <c r="H2804" s="12" t="s">
        <v>10760</v>
      </c>
      <c r="I2804" s="20">
        <v>30000</v>
      </c>
      <c r="J2804" s="12" t="s">
        <v>2302</v>
      </c>
      <c r="K2804" s="12" t="s">
        <v>2303</v>
      </c>
      <c r="L2804" s="12" t="s">
        <v>2288</v>
      </c>
      <c r="M2804" s="12" t="s">
        <v>10750</v>
      </c>
      <c r="N2804" s="12" t="s">
        <v>10761</v>
      </c>
      <c r="O2804" s="23">
        <v>0</v>
      </c>
      <c r="P2804" s="23">
        <v>10000</v>
      </c>
      <c r="Q2804" s="23">
        <v>0</v>
      </c>
      <c r="R2804" s="24">
        <v>0</v>
      </c>
      <c r="S2804" s="25">
        <v>120</v>
      </c>
      <c r="T2804" s="21"/>
      <c r="U2804" s="22" t="str">
        <f>IFERROR(VLOOKUP(B2804,[1]Planilha1!$A$1:$B$34,2,FALSE),"Liberado")</f>
        <v>Liberado</v>
      </c>
      <c r="V2804" s="21"/>
      <c r="W2804" s="21"/>
      <c r="X2804" s="21"/>
      <c r="Y2804" s="21"/>
      <c r="Z2804" s="21"/>
      <c r="AA2804" s="21"/>
      <c r="AB2804" s="21"/>
      <c r="AC2804" s="21"/>
      <c r="AD2804" s="21"/>
      <c r="AE2804" s="21"/>
      <c r="AF2804" s="21"/>
      <c r="AG2804" s="21"/>
      <c r="AH2804" s="21"/>
      <c r="AI2804" s="21"/>
      <c r="AJ2804" s="21"/>
      <c r="AK2804" s="21"/>
      <c r="AL2804" s="21"/>
      <c r="AM2804" s="21"/>
      <c r="AN2804" s="21"/>
      <c r="AO2804" s="21"/>
      <c r="AP2804" s="21"/>
      <c r="AQ2804" s="21"/>
      <c r="AR2804" s="21"/>
      <c r="AS2804" s="21"/>
      <c r="AT2804" s="21"/>
      <c r="AU2804" s="21"/>
      <c r="AV2804" s="21"/>
      <c r="AW2804" s="21"/>
      <c r="AX2804" s="21"/>
      <c r="AY2804" s="21"/>
      <c r="AZ2804" s="21"/>
      <c r="BA2804" s="21"/>
    </row>
    <row r="2805" spans="1:53" s="31" customFormat="1" ht="20.100000000000001" customHeight="1" x14ac:dyDescent="0.2">
      <c r="A2805" s="27" t="s">
        <v>11340</v>
      </c>
      <c r="B2805" s="28" t="s">
        <v>277</v>
      </c>
      <c r="C2805" s="27" t="s">
        <v>320</v>
      </c>
      <c r="D2805" s="27" t="s">
        <v>11341</v>
      </c>
      <c r="E2805" s="27" t="s">
        <v>7</v>
      </c>
      <c r="F2805" s="27" t="s">
        <v>6507</v>
      </c>
      <c r="G2805" s="27" t="s">
        <v>11342</v>
      </c>
      <c r="H2805" s="27" t="s">
        <v>11343</v>
      </c>
      <c r="I2805" s="29">
        <v>45101.8</v>
      </c>
      <c r="J2805" s="27" t="s">
        <v>6544</v>
      </c>
      <c r="K2805" s="27" t="s">
        <v>11344</v>
      </c>
      <c r="L2805" s="27" t="s">
        <v>6664</v>
      </c>
      <c r="M2805" s="30" t="s">
        <v>6531</v>
      </c>
      <c r="N2805" s="27" t="s">
        <v>11345</v>
      </c>
      <c r="O2805" s="23">
        <v>0</v>
      </c>
      <c r="P2805" s="23">
        <v>21000</v>
      </c>
      <c r="Q2805" s="23">
        <v>0</v>
      </c>
      <c r="R2805" s="24">
        <v>0</v>
      </c>
      <c r="S2805" s="25">
        <v>0</v>
      </c>
      <c r="T2805" s="32"/>
      <c r="U2805" s="22" t="str">
        <f>IFERROR(VLOOKUP(B2805,[1]Planilha1!$A$1:$B$34,2,FALSE),"Liberado")</f>
        <v>Liberado</v>
      </c>
    </row>
    <row r="2806" spans="1:53" s="31" customFormat="1" ht="20.100000000000001" customHeight="1" x14ac:dyDescent="0.2">
      <c r="A2806" s="27" t="s">
        <v>11340</v>
      </c>
      <c r="B2806" s="28" t="s">
        <v>277</v>
      </c>
      <c r="C2806" s="27" t="s">
        <v>337</v>
      </c>
      <c r="D2806" s="27" t="s">
        <v>2012</v>
      </c>
      <c r="E2806" s="27" t="s">
        <v>7</v>
      </c>
      <c r="F2806" s="27" t="s">
        <v>11737</v>
      </c>
      <c r="G2806" s="27" t="s">
        <v>7056</v>
      </c>
      <c r="H2806" s="27" t="s">
        <v>6807</v>
      </c>
      <c r="I2806" s="29">
        <v>40000</v>
      </c>
      <c r="J2806" s="27" t="s">
        <v>6544</v>
      </c>
      <c r="K2806" s="27" t="s">
        <v>11761</v>
      </c>
      <c r="L2806" s="27" t="s">
        <v>11479</v>
      </c>
      <c r="M2806" s="30" t="s">
        <v>6531</v>
      </c>
      <c r="N2806" s="27" t="s">
        <v>7053</v>
      </c>
      <c r="O2806" s="23">
        <v>0</v>
      </c>
      <c r="P2806" s="23">
        <v>0.01</v>
      </c>
      <c r="Q2806" s="23">
        <v>0</v>
      </c>
      <c r="R2806" s="24">
        <v>0</v>
      </c>
      <c r="S2806" s="25">
        <v>0</v>
      </c>
      <c r="T2806" s="32"/>
      <c r="U2806" s="22" t="str">
        <f>IFERROR(VLOOKUP(B2806,[1]Planilha1!$A$1:$B$34,2,FALSE),"Liberado")</f>
        <v>Liberado</v>
      </c>
    </row>
    <row r="2807" spans="1:53" s="31" customFormat="1" ht="20.100000000000001" customHeight="1" x14ac:dyDescent="0.2">
      <c r="A2807" s="12" t="s">
        <v>86</v>
      </c>
      <c r="B2807" s="18" t="s">
        <v>272</v>
      </c>
      <c r="C2807" s="12" t="s">
        <v>397</v>
      </c>
      <c r="D2807" s="12" t="s">
        <v>401</v>
      </c>
      <c r="E2807" s="19" t="s">
        <v>5</v>
      </c>
      <c r="F2807" s="19" t="s">
        <v>2273</v>
      </c>
      <c r="G2807" s="19" t="s">
        <v>2557</v>
      </c>
      <c r="H2807" s="12" t="s">
        <v>2558</v>
      </c>
      <c r="I2807" s="20">
        <v>28960</v>
      </c>
      <c r="J2807" s="12" t="s">
        <v>2302</v>
      </c>
      <c r="K2807" s="12" t="s">
        <v>2303</v>
      </c>
      <c r="L2807" s="12" t="s">
        <v>2299</v>
      </c>
      <c r="M2807" s="12"/>
      <c r="N2807" s="12" t="s">
        <v>2559</v>
      </c>
      <c r="O2807" s="20">
        <v>4000</v>
      </c>
      <c r="P2807" s="20">
        <v>0</v>
      </c>
      <c r="Q2807" s="20">
        <v>0</v>
      </c>
      <c r="R2807" s="20">
        <v>0</v>
      </c>
      <c r="S2807" s="20">
        <v>896</v>
      </c>
      <c r="T2807" s="21"/>
      <c r="U2807" s="22" t="str">
        <f>IFERROR(VLOOKUP(B2807,[1]Planilha1!$A$1:$B$34,2,FALSE),"Liberado")</f>
        <v>Liberado</v>
      </c>
      <c r="V2807" s="21"/>
      <c r="W2807" s="21"/>
      <c r="X2807" s="21"/>
      <c r="Y2807" s="21"/>
      <c r="Z2807" s="21"/>
      <c r="AA2807" s="21"/>
      <c r="AB2807" s="21"/>
      <c r="AC2807" s="21"/>
      <c r="AD2807" s="21"/>
      <c r="AE2807" s="21"/>
      <c r="AF2807" s="21"/>
      <c r="AG2807" s="21"/>
      <c r="AH2807" s="21"/>
      <c r="AI2807" s="21"/>
      <c r="AJ2807" s="21"/>
      <c r="AK2807" s="21"/>
      <c r="AL2807" s="21"/>
      <c r="AM2807" s="21"/>
      <c r="AN2807" s="21"/>
      <c r="AO2807" s="21"/>
      <c r="AP2807" s="21"/>
      <c r="AQ2807" s="21"/>
      <c r="AR2807" s="21"/>
      <c r="AS2807" s="21"/>
      <c r="AT2807" s="21"/>
      <c r="AU2807" s="21"/>
      <c r="AV2807" s="21"/>
      <c r="AW2807" s="21"/>
      <c r="AX2807" s="21"/>
      <c r="AY2807" s="21"/>
      <c r="AZ2807" s="21"/>
      <c r="BA2807" s="21"/>
    </row>
    <row r="2808" spans="1:53" s="31" customFormat="1" ht="20.100000000000001" customHeight="1" x14ac:dyDescent="0.2">
      <c r="A2808" s="12" t="s">
        <v>86</v>
      </c>
      <c r="B2808" s="18" t="s">
        <v>272</v>
      </c>
      <c r="C2808" s="12" t="s">
        <v>320</v>
      </c>
      <c r="D2808" s="12" t="s">
        <v>508</v>
      </c>
      <c r="E2808" s="19" t="s">
        <v>5</v>
      </c>
      <c r="F2808" s="19" t="s">
        <v>2255</v>
      </c>
      <c r="G2808" s="19" t="s">
        <v>2931</v>
      </c>
      <c r="H2808" s="12" t="s">
        <v>2932</v>
      </c>
      <c r="I2808" s="20">
        <v>54896.66</v>
      </c>
      <c r="J2808" s="12" t="s">
        <v>2258</v>
      </c>
      <c r="K2808" s="12" t="s">
        <v>2933</v>
      </c>
      <c r="L2808" s="12" t="s">
        <v>2368</v>
      </c>
      <c r="M2808" s="12"/>
      <c r="N2808" s="12" t="s">
        <v>2934</v>
      </c>
      <c r="O2808" s="20">
        <v>10000</v>
      </c>
      <c r="P2808" s="20">
        <v>0</v>
      </c>
      <c r="Q2808" s="20">
        <v>0</v>
      </c>
      <c r="R2808" s="20">
        <v>0</v>
      </c>
      <c r="S2808" s="20">
        <v>22999.81</v>
      </c>
      <c r="T2808" s="21"/>
      <c r="U2808" s="22" t="str">
        <f>IFERROR(VLOOKUP(B2808,[1]Planilha1!$A$1:$B$34,2,FALSE),"Liberado")</f>
        <v>Liberado</v>
      </c>
      <c r="V2808" s="21"/>
      <c r="W2808" s="21"/>
      <c r="X2808" s="21"/>
      <c r="Y2808" s="21"/>
      <c r="Z2808" s="21"/>
      <c r="AA2808" s="21"/>
      <c r="AB2808" s="21"/>
      <c r="AC2808" s="21"/>
      <c r="AD2808" s="21"/>
      <c r="AE2808" s="21"/>
      <c r="AF2808" s="21"/>
      <c r="AG2808" s="21"/>
      <c r="AH2808" s="21"/>
      <c r="AI2808" s="21"/>
      <c r="AJ2808" s="21"/>
      <c r="AK2808" s="21"/>
      <c r="AL2808" s="21"/>
      <c r="AM2808" s="21"/>
      <c r="AN2808" s="21"/>
      <c r="AO2808" s="21"/>
      <c r="AP2808" s="21"/>
      <c r="AQ2808" s="21"/>
      <c r="AR2808" s="21"/>
      <c r="AS2808" s="21"/>
      <c r="AT2808" s="21"/>
      <c r="AU2808" s="21"/>
      <c r="AV2808" s="21"/>
      <c r="AW2808" s="21"/>
      <c r="AX2808" s="21"/>
      <c r="AY2808" s="21"/>
      <c r="AZ2808" s="21"/>
      <c r="BA2808" s="21"/>
    </row>
    <row r="2809" spans="1:53" s="31" customFormat="1" ht="20.100000000000001" customHeight="1" x14ac:dyDescent="0.2">
      <c r="A2809" s="12" t="s">
        <v>86</v>
      </c>
      <c r="B2809" s="18" t="s">
        <v>272</v>
      </c>
      <c r="C2809" s="12" t="s">
        <v>320</v>
      </c>
      <c r="D2809" s="12" t="s">
        <v>518</v>
      </c>
      <c r="E2809" s="19" t="s">
        <v>5</v>
      </c>
      <c r="F2809" s="19" t="s">
        <v>2273</v>
      </c>
      <c r="G2809" s="19" t="s">
        <v>2968</v>
      </c>
      <c r="H2809" s="12" t="s">
        <v>2969</v>
      </c>
      <c r="I2809" s="20">
        <v>30000</v>
      </c>
      <c r="J2809" s="12" t="s">
        <v>2302</v>
      </c>
      <c r="K2809" s="12" t="s">
        <v>2303</v>
      </c>
      <c r="L2809" s="12" t="s">
        <v>2288</v>
      </c>
      <c r="M2809" s="12" t="s">
        <v>8297</v>
      </c>
      <c r="N2809" s="12" t="s">
        <v>2970</v>
      </c>
      <c r="O2809" s="20">
        <v>0</v>
      </c>
      <c r="P2809" s="20">
        <v>0</v>
      </c>
      <c r="Q2809" s="20">
        <v>0</v>
      </c>
      <c r="R2809" s="20">
        <v>0</v>
      </c>
      <c r="S2809" s="20">
        <v>192</v>
      </c>
      <c r="T2809" s="21"/>
      <c r="U2809" s="22" t="str">
        <f>IFERROR(VLOOKUP(B2809,[1]Planilha1!$A$1:$B$34,2,FALSE),"Liberado")</f>
        <v>Liberado</v>
      </c>
      <c r="V2809" s="21"/>
      <c r="W2809" s="21"/>
      <c r="X2809" s="21"/>
      <c r="Y2809" s="21"/>
      <c r="Z2809" s="21"/>
      <c r="AA2809" s="21"/>
      <c r="AB2809" s="21"/>
      <c r="AC2809" s="21"/>
      <c r="AD2809" s="21"/>
      <c r="AE2809" s="21"/>
      <c r="AF2809" s="21"/>
      <c r="AG2809" s="21"/>
      <c r="AH2809" s="21"/>
      <c r="AI2809" s="21"/>
      <c r="AJ2809" s="21"/>
      <c r="AK2809" s="21"/>
      <c r="AL2809" s="21"/>
      <c r="AM2809" s="21"/>
      <c r="AN2809" s="21"/>
      <c r="AO2809" s="21"/>
      <c r="AP2809" s="21"/>
      <c r="AQ2809" s="21"/>
      <c r="AR2809" s="21"/>
      <c r="AS2809" s="21"/>
      <c r="AT2809" s="21"/>
      <c r="AU2809" s="21"/>
      <c r="AV2809" s="21"/>
      <c r="AW2809" s="21"/>
      <c r="AX2809" s="21"/>
      <c r="AY2809" s="21"/>
      <c r="AZ2809" s="21"/>
      <c r="BA2809" s="21"/>
    </row>
    <row r="2810" spans="1:53" s="31" customFormat="1" ht="20.100000000000001" customHeight="1" x14ac:dyDescent="0.2">
      <c r="A2810" s="12" t="s">
        <v>86</v>
      </c>
      <c r="B2810" s="18" t="s">
        <v>272</v>
      </c>
      <c r="C2810" s="12" t="s">
        <v>574</v>
      </c>
      <c r="D2810" s="12" t="s">
        <v>581</v>
      </c>
      <c r="E2810" s="19" t="s">
        <v>5</v>
      </c>
      <c r="F2810" s="19" t="s">
        <v>2273</v>
      </c>
      <c r="G2810" s="19" t="s">
        <v>3174</v>
      </c>
      <c r="H2810" s="12" t="s">
        <v>3175</v>
      </c>
      <c r="I2810" s="20">
        <v>20000</v>
      </c>
      <c r="J2810" s="12" t="s">
        <v>2302</v>
      </c>
      <c r="K2810" s="12" t="s">
        <v>2858</v>
      </c>
      <c r="L2810" s="12" t="s">
        <v>2677</v>
      </c>
      <c r="M2810" s="12"/>
      <c r="N2810" s="12" t="s">
        <v>3176</v>
      </c>
      <c r="O2810" s="20">
        <v>0</v>
      </c>
      <c r="P2810" s="20">
        <v>0</v>
      </c>
      <c r="Q2810" s="20">
        <v>0</v>
      </c>
      <c r="R2810" s="20">
        <v>0</v>
      </c>
      <c r="S2810" s="20">
        <v>768</v>
      </c>
      <c r="T2810" s="21"/>
      <c r="U2810" s="22" t="str">
        <f>IFERROR(VLOOKUP(B2810,[1]Planilha1!$A$1:$B$34,2,FALSE),"Liberado")</f>
        <v>Liberado</v>
      </c>
      <c r="V2810" s="21"/>
      <c r="W2810" s="21"/>
      <c r="X2810" s="21"/>
      <c r="Y2810" s="21"/>
      <c r="Z2810" s="21"/>
      <c r="AA2810" s="21"/>
      <c r="AB2810" s="21"/>
      <c r="AC2810" s="21"/>
      <c r="AD2810" s="21"/>
      <c r="AE2810" s="21"/>
      <c r="AF2810" s="21"/>
      <c r="AG2810" s="21"/>
      <c r="AH2810" s="21"/>
      <c r="AI2810" s="21"/>
      <c r="AJ2810" s="21"/>
      <c r="AK2810" s="21"/>
      <c r="AL2810" s="21"/>
      <c r="AM2810" s="21"/>
      <c r="AN2810" s="21"/>
      <c r="AO2810" s="21"/>
      <c r="AP2810" s="21"/>
      <c r="AQ2810" s="21"/>
      <c r="AR2810" s="21"/>
      <c r="AS2810" s="21"/>
      <c r="AT2810" s="21"/>
      <c r="AU2810" s="21"/>
      <c r="AV2810" s="21"/>
      <c r="AW2810" s="21"/>
      <c r="AX2810" s="21"/>
      <c r="AY2810" s="21"/>
      <c r="AZ2810" s="21"/>
      <c r="BA2810" s="21"/>
    </row>
    <row r="2811" spans="1:53" s="31" customFormat="1" ht="20.100000000000001" customHeight="1" x14ac:dyDescent="0.2">
      <c r="A2811" s="12" t="s">
        <v>86</v>
      </c>
      <c r="B2811" s="18" t="s">
        <v>272</v>
      </c>
      <c r="C2811" s="12" t="s">
        <v>602</v>
      </c>
      <c r="D2811" s="12" t="s">
        <v>631</v>
      </c>
      <c r="E2811" s="19" t="s">
        <v>5</v>
      </c>
      <c r="F2811" s="19" t="s">
        <v>2273</v>
      </c>
      <c r="G2811" s="19" t="s">
        <v>3324</v>
      </c>
      <c r="H2811" s="12" t="s">
        <v>3325</v>
      </c>
      <c r="I2811" s="20">
        <v>35000</v>
      </c>
      <c r="J2811" s="12" t="s">
        <v>2302</v>
      </c>
      <c r="K2811" s="12" t="s">
        <v>2303</v>
      </c>
      <c r="L2811" s="12" t="s">
        <v>2299</v>
      </c>
      <c r="M2811" s="12"/>
      <c r="N2811" s="12" t="s">
        <v>3326</v>
      </c>
      <c r="O2811" s="20">
        <v>0</v>
      </c>
      <c r="P2811" s="20">
        <v>0</v>
      </c>
      <c r="Q2811" s="20">
        <v>0</v>
      </c>
      <c r="R2811" s="20">
        <v>0</v>
      </c>
      <c r="S2811" s="20">
        <v>448</v>
      </c>
      <c r="T2811" s="21"/>
      <c r="U2811" s="22" t="str">
        <f>IFERROR(VLOOKUP(B2811,[1]Planilha1!$A$1:$B$34,2,FALSE),"Liberado")</f>
        <v>Liberado</v>
      </c>
      <c r="V2811" s="21"/>
      <c r="W2811" s="21"/>
      <c r="X2811" s="21"/>
      <c r="Y2811" s="21"/>
      <c r="Z2811" s="21"/>
      <c r="AA2811" s="21"/>
      <c r="AB2811" s="21"/>
      <c r="AC2811" s="21"/>
      <c r="AD2811" s="21"/>
      <c r="AE2811" s="21"/>
      <c r="AF2811" s="21"/>
      <c r="AG2811" s="21"/>
      <c r="AH2811" s="21"/>
      <c r="AI2811" s="21"/>
      <c r="AJ2811" s="21"/>
      <c r="AK2811" s="21"/>
      <c r="AL2811" s="21"/>
      <c r="AM2811" s="21"/>
      <c r="AN2811" s="21"/>
      <c r="AO2811" s="21"/>
      <c r="AP2811" s="21"/>
      <c r="AQ2811" s="21"/>
      <c r="AR2811" s="21"/>
      <c r="AS2811" s="21"/>
      <c r="AT2811" s="21"/>
      <c r="AU2811" s="21"/>
      <c r="AV2811" s="21"/>
      <c r="AW2811" s="21"/>
      <c r="AX2811" s="21"/>
      <c r="AY2811" s="21"/>
      <c r="AZ2811" s="21"/>
      <c r="BA2811" s="21"/>
    </row>
    <row r="2812" spans="1:53" s="31" customFormat="1" ht="20.100000000000001" customHeight="1" x14ac:dyDescent="0.2">
      <c r="A2812" s="12" t="s">
        <v>86</v>
      </c>
      <c r="B2812" s="18" t="s">
        <v>272</v>
      </c>
      <c r="C2812" s="12">
        <v>1</v>
      </c>
      <c r="D2812" s="12" t="s">
        <v>8627</v>
      </c>
      <c r="E2812" s="19" t="s">
        <v>5</v>
      </c>
      <c r="F2812" s="19" t="s">
        <v>2881</v>
      </c>
      <c r="G2812" s="19" t="s">
        <v>8628</v>
      </c>
      <c r="H2812" s="12" t="s">
        <v>8629</v>
      </c>
      <c r="I2812" s="20">
        <v>1000</v>
      </c>
      <c r="J2812" s="12" t="s">
        <v>2258</v>
      </c>
      <c r="K2812" s="12" t="s">
        <v>8630</v>
      </c>
      <c r="L2812" s="12" t="s">
        <v>2368</v>
      </c>
      <c r="M2812" s="12"/>
      <c r="N2812" s="12" t="s">
        <v>8631</v>
      </c>
      <c r="O2812" s="20">
        <v>0</v>
      </c>
      <c r="P2812" s="20">
        <v>0</v>
      </c>
      <c r="Q2812" s="20">
        <v>0</v>
      </c>
      <c r="R2812" s="20">
        <v>0</v>
      </c>
      <c r="S2812" s="20">
        <v>190</v>
      </c>
      <c r="T2812" s="21"/>
      <c r="U2812" s="22" t="str">
        <f>IFERROR(VLOOKUP(B2812,[1]Planilha1!$A$1:$B$34,2,FALSE),"Liberado")</f>
        <v>Liberado</v>
      </c>
      <c r="V2812" s="21"/>
      <c r="W2812" s="21"/>
      <c r="X2812" s="21"/>
      <c r="Y2812" s="21"/>
      <c r="Z2812" s="21"/>
      <c r="AA2812" s="21"/>
      <c r="AB2812" s="21"/>
      <c r="AC2812" s="21"/>
      <c r="AD2812" s="21"/>
      <c r="AE2812" s="21"/>
      <c r="AF2812" s="21"/>
      <c r="AG2812" s="21"/>
      <c r="AH2812" s="21"/>
      <c r="AI2812" s="21"/>
      <c r="AJ2812" s="21"/>
      <c r="AK2812" s="21"/>
      <c r="AL2812" s="21"/>
      <c r="AM2812" s="21"/>
      <c r="AN2812" s="21"/>
      <c r="AO2812" s="21"/>
      <c r="AP2812" s="21"/>
      <c r="AQ2812" s="21"/>
      <c r="AR2812" s="21"/>
      <c r="AS2812" s="21"/>
      <c r="AT2812" s="21"/>
      <c r="AU2812" s="21"/>
      <c r="AV2812" s="21"/>
      <c r="AW2812" s="21"/>
      <c r="AX2812" s="21"/>
      <c r="AY2812" s="21"/>
      <c r="AZ2812" s="21"/>
      <c r="BA2812" s="21"/>
    </row>
    <row r="2813" spans="1:53" s="31" customFormat="1" ht="20.100000000000001" customHeight="1" x14ac:dyDescent="0.2">
      <c r="A2813" s="12" t="s">
        <v>86</v>
      </c>
      <c r="B2813" s="18" t="s">
        <v>272</v>
      </c>
      <c r="C2813" s="12" t="s">
        <v>381</v>
      </c>
      <c r="D2813" s="12" t="s">
        <v>1104</v>
      </c>
      <c r="E2813" s="19" t="s">
        <v>5</v>
      </c>
      <c r="F2813" s="19" t="s">
        <v>2244</v>
      </c>
      <c r="G2813" s="19" t="s">
        <v>4578</v>
      </c>
      <c r="H2813" s="12" t="s">
        <v>4579</v>
      </c>
      <c r="I2813" s="20">
        <v>100000</v>
      </c>
      <c r="J2813" s="12" t="s">
        <v>2258</v>
      </c>
      <c r="K2813" s="12" t="s">
        <v>4580</v>
      </c>
      <c r="L2813" s="12" t="s">
        <v>2368</v>
      </c>
      <c r="M2813" s="12"/>
      <c r="N2813" s="12" t="s">
        <v>4581</v>
      </c>
      <c r="O2813" s="23">
        <v>10000</v>
      </c>
      <c r="P2813" s="23">
        <v>0</v>
      </c>
      <c r="Q2813" s="23">
        <v>0</v>
      </c>
      <c r="R2813" s="24">
        <v>0</v>
      </c>
      <c r="S2813" s="25">
        <v>1240</v>
      </c>
      <c r="T2813" s="21"/>
      <c r="U2813" s="22" t="str">
        <f>IFERROR(VLOOKUP(B2813,[1]Planilha1!$A$1:$B$34,2,FALSE),"Liberado")</f>
        <v>Liberado</v>
      </c>
      <c r="V2813" s="21"/>
      <c r="W2813" s="21"/>
      <c r="X2813" s="21"/>
      <c r="Y2813" s="21"/>
      <c r="Z2813" s="21"/>
      <c r="AA2813" s="21"/>
      <c r="AB2813" s="21"/>
      <c r="AC2813" s="21"/>
      <c r="AD2813" s="21"/>
      <c r="AE2813" s="21"/>
      <c r="AF2813" s="21"/>
      <c r="AG2813" s="21"/>
      <c r="AH2813" s="21"/>
      <c r="AI2813" s="21"/>
      <c r="AJ2813" s="21"/>
      <c r="AK2813" s="21"/>
      <c r="AL2813" s="21"/>
      <c r="AM2813" s="21"/>
      <c r="AN2813" s="21"/>
      <c r="AO2813" s="21"/>
      <c r="AP2813" s="21"/>
      <c r="AQ2813" s="21"/>
      <c r="AR2813" s="21"/>
      <c r="AS2813" s="21"/>
      <c r="AT2813" s="21"/>
      <c r="AU2813" s="21"/>
      <c r="AV2813" s="21"/>
      <c r="AW2813" s="21"/>
      <c r="AX2813" s="21"/>
      <c r="AY2813" s="21"/>
      <c r="AZ2813" s="21"/>
      <c r="BA2813" s="21"/>
    </row>
    <row r="2814" spans="1:53" s="31" customFormat="1" ht="20.100000000000001" customHeight="1" x14ac:dyDescent="0.2">
      <c r="A2814" s="12" t="s">
        <v>86</v>
      </c>
      <c r="B2814" s="18" t="s">
        <v>272</v>
      </c>
      <c r="C2814" s="12" t="s">
        <v>381</v>
      </c>
      <c r="D2814" s="12" t="s">
        <v>10512</v>
      </c>
      <c r="E2814" s="19" t="s">
        <v>5</v>
      </c>
      <c r="F2814" s="19" t="s">
        <v>2244</v>
      </c>
      <c r="G2814" s="19" t="s">
        <v>10513</v>
      </c>
      <c r="H2814" s="12" t="s">
        <v>4792</v>
      </c>
      <c r="I2814" s="20">
        <v>120000</v>
      </c>
      <c r="J2814" s="12" t="s">
        <v>2258</v>
      </c>
      <c r="K2814" s="12" t="s">
        <v>2545</v>
      </c>
      <c r="L2814" s="12" t="s">
        <v>2368</v>
      </c>
      <c r="M2814" s="12"/>
      <c r="N2814" s="12" t="s">
        <v>10514</v>
      </c>
      <c r="O2814" s="23">
        <v>0</v>
      </c>
      <c r="P2814" s="23">
        <v>60169.72</v>
      </c>
      <c r="Q2814" s="23">
        <v>0</v>
      </c>
      <c r="R2814" s="24">
        <v>0</v>
      </c>
      <c r="S2814" s="25">
        <v>600</v>
      </c>
      <c r="T2814" s="21"/>
      <c r="U2814" s="22" t="str">
        <f>IFERROR(VLOOKUP(B2814,[1]Planilha1!$A$1:$B$34,2,FALSE),"Liberado")</f>
        <v>Liberado</v>
      </c>
      <c r="V2814" s="21"/>
      <c r="W2814" s="21"/>
      <c r="X2814" s="21"/>
      <c r="Y2814" s="21"/>
      <c r="Z2814" s="21"/>
      <c r="AA2814" s="21"/>
      <c r="AB2814" s="21"/>
      <c r="AC2814" s="21"/>
      <c r="AD2814" s="21"/>
      <c r="AE2814" s="21"/>
      <c r="AF2814" s="21"/>
      <c r="AG2814" s="21"/>
      <c r="AH2814" s="21"/>
      <c r="AI2814" s="21"/>
      <c r="AJ2814" s="21"/>
      <c r="AK2814" s="21"/>
      <c r="AL2814" s="21"/>
      <c r="AM2814" s="21"/>
      <c r="AN2814" s="21"/>
      <c r="AO2814" s="21"/>
      <c r="AP2814" s="21"/>
      <c r="AQ2814" s="21"/>
      <c r="AR2814" s="21"/>
      <c r="AS2814" s="21"/>
      <c r="AT2814" s="21"/>
      <c r="AU2814" s="21"/>
      <c r="AV2814" s="21"/>
      <c r="AW2814" s="21"/>
      <c r="AX2814" s="21"/>
      <c r="AY2814" s="21"/>
      <c r="AZ2814" s="21"/>
      <c r="BA2814" s="21"/>
    </row>
    <row r="2815" spans="1:53" s="31" customFormat="1" ht="20.100000000000001" customHeight="1" x14ac:dyDescent="0.2">
      <c r="A2815" s="12" t="s">
        <v>86</v>
      </c>
      <c r="B2815" s="18" t="s">
        <v>272</v>
      </c>
      <c r="C2815" s="12" t="s">
        <v>381</v>
      </c>
      <c r="D2815" s="12" t="s">
        <v>1625</v>
      </c>
      <c r="E2815" s="19" t="s">
        <v>5</v>
      </c>
      <c r="F2815" s="19" t="s">
        <v>2273</v>
      </c>
      <c r="G2815" s="19" t="s">
        <v>5904</v>
      </c>
      <c r="H2815" s="12" t="s">
        <v>5905</v>
      </c>
      <c r="I2815" s="20">
        <v>35000</v>
      </c>
      <c r="J2815" s="12" t="s">
        <v>2302</v>
      </c>
      <c r="K2815" s="12" t="s">
        <v>2303</v>
      </c>
      <c r="L2815" s="12" t="s">
        <v>2299</v>
      </c>
      <c r="M2815" s="12"/>
      <c r="N2815" s="12" t="s">
        <v>5906</v>
      </c>
      <c r="O2815" s="23">
        <v>0</v>
      </c>
      <c r="P2815" s="23">
        <v>0</v>
      </c>
      <c r="Q2815" s="23">
        <v>0</v>
      </c>
      <c r="R2815" s="24">
        <v>0</v>
      </c>
      <c r="S2815" s="25">
        <v>352</v>
      </c>
      <c r="T2815" s="21"/>
      <c r="U2815" s="22" t="str">
        <f>IFERROR(VLOOKUP(B2815,[1]Planilha1!$A$1:$B$34,2,FALSE),"Liberado")</f>
        <v>Liberado</v>
      </c>
      <c r="V2815" s="21"/>
      <c r="W2815" s="21"/>
      <c r="X2815" s="21"/>
      <c r="Y2815" s="21"/>
      <c r="Z2815" s="21"/>
      <c r="AA2815" s="21"/>
      <c r="AB2815" s="21"/>
      <c r="AC2815" s="21"/>
      <c r="AD2815" s="21"/>
      <c r="AE2815" s="21"/>
      <c r="AF2815" s="21"/>
      <c r="AG2815" s="21"/>
      <c r="AH2815" s="21"/>
      <c r="AI2815" s="21"/>
      <c r="AJ2815" s="21"/>
      <c r="AK2815" s="21"/>
      <c r="AL2815" s="21"/>
      <c r="AM2815" s="21"/>
      <c r="AN2815" s="21"/>
      <c r="AO2815" s="21"/>
      <c r="AP2815" s="21"/>
      <c r="AQ2815" s="21"/>
      <c r="AR2815" s="21"/>
      <c r="AS2815" s="21"/>
      <c r="AT2815" s="21"/>
      <c r="AU2815" s="21"/>
      <c r="AV2815" s="21"/>
      <c r="AW2815" s="21"/>
      <c r="AX2815" s="21"/>
      <c r="AY2815" s="21"/>
      <c r="AZ2815" s="21"/>
      <c r="BA2815" s="21"/>
    </row>
    <row r="2816" spans="1:53" s="31" customFormat="1" ht="20.100000000000001" customHeight="1" x14ac:dyDescent="0.2">
      <c r="A2816" s="12" t="s">
        <v>86</v>
      </c>
      <c r="B2816" s="18" t="s">
        <v>272</v>
      </c>
      <c r="C2816" s="12" t="s">
        <v>381</v>
      </c>
      <c r="D2816" s="12" t="s">
        <v>1626</v>
      </c>
      <c r="E2816" s="19" t="s">
        <v>5</v>
      </c>
      <c r="F2816" s="19" t="s">
        <v>2519</v>
      </c>
      <c r="G2816" s="19" t="s">
        <v>5907</v>
      </c>
      <c r="H2816" s="12" t="s">
        <v>5905</v>
      </c>
      <c r="I2816" s="20">
        <v>3000</v>
      </c>
      <c r="J2816" s="12" t="s">
        <v>2302</v>
      </c>
      <c r="K2816" s="12" t="s">
        <v>2303</v>
      </c>
      <c r="L2816" s="12" t="s">
        <v>8102</v>
      </c>
      <c r="M2816" s="12" t="s">
        <v>10505</v>
      </c>
      <c r="N2816" s="12" t="s">
        <v>5908</v>
      </c>
      <c r="O2816" s="23">
        <v>0</v>
      </c>
      <c r="P2816" s="23">
        <v>0</v>
      </c>
      <c r="Q2816" s="23">
        <v>0</v>
      </c>
      <c r="R2816" s="24">
        <v>0</v>
      </c>
      <c r="S2816" s="25">
        <v>384</v>
      </c>
      <c r="T2816" s="21"/>
      <c r="U2816" s="22" t="str">
        <f>IFERROR(VLOOKUP(B2816,[1]Planilha1!$A$1:$B$34,2,FALSE),"Liberado")</f>
        <v>Liberado</v>
      </c>
      <c r="V2816" s="21"/>
      <c r="W2816" s="21"/>
      <c r="X2816" s="21"/>
      <c r="Y2816" s="21"/>
      <c r="Z2816" s="21"/>
      <c r="AA2816" s="21"/>
      <c r="AB2816" s="21"/>
      <c r="AC2816" s="21"/>
      <c r="AD2816" s="21"/>
      <c r="AE2816" s="21"/>
      <c r="AF2816" s="21"/>
      <c r="AG2816" s="21"/>
      <c r="AH2816" s="21"/>
      <c r="AI2816" s="21"/>
      <c r="AJ2816" s="21"/>
      <c r="AK2816" s="21"/>
      <c r="AL2816" s="21"/>
      <c r="AM2816" s="21"/>
      <c r="AN2816" s="21"/>
      <c r="AO2816" s="21"/>
      <c r="AP2816" s="21"/>
      <c r="AQ2816" s="21"/>
      <c r="AR2816" s="21"/>
      <c r="AS2816" s="21"/>
      <c r="AT2816" s="21"/>
      <c r="AU2816" s="21"/>
      <c r="AV2816" s="21"/>
      <c r="AW2816" s="21"/>
      <c r="AX2816" s="21"/>
      <c r="AY2816" s="21"/>
      <c r="AZ2816" s="21"/>
      <c r="BA2816" s="21"/>
    </row>
    <row r="2817" spans="1:53" s="31" customFormat="1" ht="20.100000000000001" customHeight="1" x14ac:dyDescent="0.2">
      <c r="A2817" s="12" t="s">
        <v>86</v>
      </c>
      <c r="B2817" s="18" t="s">
        <v>272</v>
      </c>
      <c r="C2817" s="12" t="s">
        <v>381</v>
      </c>
      <c r="D2817" s="12" t="s">
        <v>10515</v>
      </c>
      <c r="E2817" s="19" t="s">
        <v>5</v>
      </c>
      <c r="F2817" s="19" t="s">
        <v>2244</v>
      </c>
      <c r="G2817" s="19" t="s">
        <v>7841</v>
      </c>
      <c r="H2817" s="12" t="s">
        <v>2898</v>
      </c>
      <c r="I2817" s="20">
        <v>8635</v>
      </c>
      <c r="J2817" s="12" t="s">
        <v>2258</v>
      </c>
      <c r="K2817" s="12" t="s">
        <v>10516</v>
      </c>
      <c r="L2817" s="12" t="s">
        <v>2368</v>
      </c>
      <c r="M2817" s="12"/>
      <c r="N2817" s="12" t="s">
        <v>2412</v>
      </c>
      <c r="O2817" s="23">
        <v>0</v>
      </c>
      <c r="P2817" s="23">
        <v>10000</v>
      </c>
      <c r="Q2817" s="23">
        <v>0</v>
      </c>
      <c r="R2817" s="24">
        <v>0</v>
      </c>
      <c r="S2817" s="25">
        <v>320</v>
      </c>
      <c r="T2817" s="21"/>
      <c r="U2817" s="22" t="str">
        <f>IFERROR(VLOOKUP(B2817,[1]Planilha1!$A$1:$B$34,2,FALSE),"Liberado")</f>
        <v>Liberado</v>
      </c>
      <c r="V2817" s="21"/>
      <c r="W2817" s="21"/>
      <c r="X2817" s="21"/>
      <c r="Y2817" s="21"/>
      <c r="Z2817" s="21"/>
      <c r="AA2817" s="21"/>
      <c r="AB2817" s="21"/>
      <c r="AC2817" s="21"/>
      <c r="AD2817" s="21"/>
      <c r="AE2817" s="21"/>
      <c r="AF2817" s="21"/>
      <c r="AG2817" s="21"/>
      <c r="AH2817" s="21"/>
      <c r="AI2817" s="21"/>
      <c r="AJ2817" s="21"/>
      <c r="AK2817" s="21"/>
      <c r="AL2817" s="21"/>
      <c r="AM2817" s="21"/>
      <c r="AN2817" s="21"/>
      <c r="AO2817" s="21"/>
      <c r="AP2817" s="21"/>
      <c r="AQ2817" s="21"/>
      <c r="AR2817" s="21"/>
      <c r="AS2817" s="21"/>
      <c r="AT2817" s="21"/>
      <c r="AU2817" s="21"/>
      <c r="AV2817" s="21"/>
      <c r="AW2817" s="21"/>
      <c r="AX2817" s="21"/>
      <c r="AY2817" s="21"/>
      <c r="AZ2817" s="21"/>
      <c r="BA2817" s="21"/>
    </row>
    <row r="2818" spans="1:53" s="31" customFormat="1" ht="20.100000000000001" customHeight="1" x14ac:dyDescent="0.2">
      <c r="A2818" s="12" t="s">
        <v>86</v>
      </c>
      <c r="B2818" s="18" t="s">
        <v>272</v>
      </c>
      <c r="C2818" s="12" t="s">
        <v>411</v>
      </c>
      <c r="D2818" s="12" t="s">
        <v>1627</v>
      </c>
      <c r="E2818" s="19" t="s">
        <v>5</v>
      </c>
      <c r="F2818" s="19" t="s">
        <v>2255</v>
      </c>
      <c r="G2818" s="19" t="s">
        <v>5909</v>
      </c>
      <c r="H2818" s="12" t="s">
        <v>2692</v>
      </c>
      <c r="I2818" s="20">
        <v>53832586</v>
      </c>
      <c r="J2818" s="12" t="s">
        <v>2302</v>
      </c>
      <c r="K2818" s="12" t="s">
        <v>2628</v>
      </c>
      <c r="L2818" s="12" t="s">
        <v>7976</v>
      </c>
      <c r="M2818" s="12"/>
      <c r="N2818" s="12" t="s">
        <v>5910</v>
      </c>
      <c r="O2818" s="23">
        <v>90000</v>
      </c>
      <c r="P2818" s="23">
        <v>0</v>
      </c>
      <c r="Q2818" s="23">
        <v>0</v>
      </c>
      <c r="R2818" s="24">
        <v>0</v>
      </c>
      <c r="S2818" s="25">
        <v>0</v>
      </c>
      <c r="T2818" s="21"/>
      <c r="U2818" s="22" t="str">
        <f>IFERROR(VLOOKUP(B2818,[1]Planilha1!$A$1:$B$34,2,FALSE),"Liberado")</f>
        <v>Liberado</v>
      </c>
      <c r="V2818" s="21"/>
      <c r="W2818" s="21"/>
      <c r="X2818" s="21"/>
      <c r="Y2818" s="21"/>
      <c r="Z2818" s="21"/>
      <c r="AA2818" s="21"/>
      <c r="AB2818" s="21"/>
      <c r="AC2818" s="21"/>
      <c r="AD2818" s="21"/>
      <c r="AE2818" s="21"/>
      <c r="AF2818" s="21"/>
      <c r="AG2818" s="21"/>
      <c r="AH2818" s="21"/>
      <c r="AI2818" s="21"/>
      <c r="AJ2818" s="21"/>
      <c r="AK2818" s="21"/>
      <c r="AL2818" s="21"/>
      <c r="AM2818" s="21"/>
      <c r="AN2818" s="21"/>
      <c r="AO2818" s="21"/>
      <c r="AP2818" s="21"/>
      <c r="AQ2818" s="21"/>
      <c r="AR2818" s="21"/>
      <c r="AS2818" s="21"/>
      <c r="AT2818" s="21"/>
      <c r="AU2818" s="21"/>
      <c r="AV2818" s="21"/>
      <c r="AW2818" s="21"/>
      <c r="AX2818" s="21"/>
      <c r="AY2818" s="21"/>
      <c r="AZ2818" s="21"/>
      <c r="BA2818" s="21"/>
    </row>
    <row r="2819" spans="1:53" s="31" customFormat="1" ht="20.100000000000001" customHeight="1" x14ac:dyDescent="0.2">
      <c r="A2819" s="12" t="s">
        <v>86</v>
      </c>
      <c r="B2819" s="18" t="s">
        <v>272</v>
      </c>
      <c r="C2819" s="12" t="s">
        <v>411</v>
      </c>
      <c r="D2819" s="12" t="s">
        <v>1604</v>
      </c>
      <c r="E2819" s="19" t="s">
        <v>5</v>
      </c>
      <c r="F2819" s="19" t="s">
        <v>5955</v>
      </c>
      <c r="G2819" s="19" t="s">
        <v>7839</v>
      </c>
      <c r="H2819" s="12" t="s">
        <v>10427</v>
      </c>
      <c r="I2819" s="20">
        <v>0</v>
      </c>
      <c r="J2819" s="12" t="s">
        <v>2258</v>
      </c>
      <c r="K2819" s="12" t="s">
        <v>7840</v>
      </c>
      <c r="L2819" s="12" t="s">
        <v>2260</v>
      </c>
      <c r="M2819" s="12"/>
      <c r="N2819" s="12" t="s">
        <v>10517</v>
      </c>
      <c r="O2819" s="23">
        <v>0</v>
      </c>
      <c r="P2819" s="23">
        <v>0</v>
      </c>
      <c r="Q2819" s="23">
        <v>0</v>
      </c>
      <c r="R2819" s="24">
        <v>0</v>
      </c>
      <c r="S2819" s="25">
        <v>210</v>
      </c>
      <c r="T2819" s="21"/>
      <c r="U2819" s="22" t="str">
        <f>IFERROR(VLOOKUP(B2819,[1]Planilha1!$A$1:$B$34,2,FALSE),"Liberado")</f>
        <v>Liberado</v>
      </c>
      <c r="V2819" s="21"/>
      <c r="W2819" s="21"/>
      <c r="X2819" s="21"/>
      <c r="Y2819" s="21"/>
      <c r="Z2819" s="21"/>
      <c r="AA2819" s="21"/>
      <c r="AB2819" s="21"/>
      <c r="AC2819" s="21"/>
      <c r="AD2819" s="21"/>
      <c r="AE2819" s="21"/>
      <c r="AF2819" s="21"/>
      <c r="AG2819" s="21"/>
      <c r="AH2819" s="21"/>
      <c r="AI2819" s="21"/>
      <c r="AJ2819" s="21"/>
      <c r="AK2819" s="21"/>
      <c r="AL2819" s="21"/>
      <c r="AM2819" s="21"/>
      <c r="AN2819" s="21"/>
      <c r="AO2819" s="21"/>
      <c r="AP2819" s="21"/>
      <c r="AQ2819" s="21"/>
      <c r="AR2819" s="21"/>
      <c r="AS2819" s="21"/>
      <c r="AT2819" s="21"/>
      <c r="AU2819" s="21"/>
      <c r="AV2819" s="21"/>
      <c r="AW2819" s="21"/>
      <c r="AX2819" s="21"/>
      <c r="AY2819" s="21"/>
      <c r="AZ2819" s="21"/>
      <c r="BA2819" s="21"/>
    </row>
    <row r="2820" spans="1:53" s="31" customFormat="1" ht="20.100000000000001" customHeight="1" x14ac:dyDescent="0.2">
      <c r="A2820" s="12" t="s">
        <v>86</v>
      </c>
      <c r="B2820" s="18" t="s">
        <v>272</v>
      </c>
      <c r="C2820" s="12" t="s">
        <v>466</v>
      </c>
      <c r="D2820" s="12" t="s">
        <v>10518</v>
      </c>
      <c r="E2820" s="19" t="s">
        <v>5</v>
      </c>
      <c r="F2820" s="19" t="s">
        <v>2244</v>
      </c>
      <c r="G2820" s="19" t="s">
        <v>10519</v>
      </c>
      <c r="H2820" s="12" t="s">
        <v>6104</v>
      </c>
      <c r="I2820" s="20">
        <v>10000</v>
      </c>
      <c r="J2820" s="12" t="s">
        <v>2302</v>
      </c>
      <c r="K2820" s="12" t="s">
        <v>2303</v>
      </c>
      <c r="L2820" s="12" t="s">
        <v>2288</v>
      </c>
      <c r="M2820" s="12" t="s">
        <v>10520</v>
      </c>
      <c r="N2820" s="12" t="s">
        <v>10521</v>
      </c>
      <c r="O2820" s="23">
        <v>0</v>
      </c>
      <c r="P2820" s="23">
        <v>10000</v>
      </c>
      <c r="Q2820" s="23">
        <v>0</v>
      </c>
      <c r="R2820" s="24">
        <v>0</v>
      </c>
      <c r="S2820" s="25">
        <v>120</v>
      </c>
      <c r="T2820" s="21"/>
      <c r="U2820" s="22" t="str">
        <f>IFERROR(VLOOKUP(B2820,[1]Planilha1!$A$1:$B$34,2,FALSE),"Liberado")</f>
        <v>Liberado</v>
      </c>
      <c r="V2820" s="21"/>
      <c r="W2820" s="21"/>
      <c r="X2820" s="21"/>
      <c r="Y2820" s="21"/>
      <c r="Z2820" s="21"/>
      <c r="AA2820" s="21"/>
      <c r="AB2820" s="21"/>
      <c r="AC2820" s="21"/>
      <c r="AD2820" s="21"/>
      <c r="AE2820" s="21"/>
      <c r="AF2820" s="21"/>
      <c r="AG2820" s="21"/>
      <c r="AH2820" s="21"/>
      <c r="AI2820" s="21"/>
      <c r="AJ2820" s="21"/>
      <c r="AK2820" s="21"/>
      <c r="AL2820" s="21"/>
      <c r="AM2820" s="21"/>
      <c r="AN2820" s="21"/>
      <c r="AO2820" s="21"/>
      <c r="AP2820" s="21"/>
      <c r="AQ2820" s="21"/>
      <c r="AR2820" s="21"/>
      <c r="AS2820" s="21"/>
      <c r="AT2820" s="21"/>
      <c r="AU2820" s="21"/>
      <c r="AV2820" s="21"/>
      <c r="AW2820" s="21"/>
      <c r="AX2820" s="21"/>
      <c r="AY2820" s="21"/>
      <c r="AZ2820" s="21"/>
      <c r="BA2820" s="21"/>
    </row>
    <row r="2821" spans="1:53" s="31" customFormat="1" ht="20.100000000000001" customHeight="1" x14ac:dyDescent="0.2">
      <c r="A2821" s="12" t="s">
        <v>86</v>
      </c>
      <c r="B2821" s="18" t="s">
        <v>272</v>
      </c>
      <c r="C2821" s="12" t="s">
        <v>318</v>
      </c>
      <c r="D2821" s="12" t="s">
        <v>1628</v>
      </c>
      <c r="E2821" s="19" t="s">
        <v>5</v>
      </c>
      <c r="F2821" s="19" t="s">
        <v>2273</v>
      </c>
      <c r="G2821" s="19" t="s">
        <v>5911</v>
      </c>
      <c r="H2821" s="12" t="s">
        <v>5912</v>
      </c>
      <c r="I2821" s="20">
        <v>25031.279999999999</v>
      </c>
      <c r="J2821" s="12" t="s">
        <v>2302</v>
      </c>
      <c r="K2821" s="12" t="s">
        <v>9</v>
      </c>
      <c r="L2821" s="12" t="s">
        <v>8057</v>
      </c>
      <c r="M2821" s="12"/>
      <c r="N2821" s="12" t="s">
        <v>5913</v>
      </c>
      <c r="O2821" s="23">
        <v>25031.279999999999</v>
      </c>
      <c r="P2821" s="23">
        <v>0</v>
      </c>
      <c r="Q2821" s="23">
        <v>0</v>
      </c>
      <c r="R2821" s="24">
        <v>0</v>
      </c>
      <c r="S2821" s="25">
        <v>1560</v>
      </c>
      <c r="T2821" s="21"/>
      <c r="U2821" s="22" t="str">
        <f>IFERROR(VLOOKUP(B2821,[1]Planilha1!$A$1:$B$34,2,FALSE),"Liberado")</f>
        <v>Liberado</v>
      </c>
      <c r="V2821" s="21"/>
      <c r="W2821" s="21"/>
      <c r="X2821" s="21"/>
      <c r="Y2821" s="21"/>
      <c r="Z2821" s="21"/>
      <c r="AA2821" s="21"/>
      <c r="AB2821" s="21"/>
      <c r="AC2821" s="21"/>
      <c r="AD2821" s="21"/>
      <c r="AE2821" s="21"/>
      <c r="AF2821" s="21"/>
      <c r="AG2821" s="21"/>
      <c r="AH2821" s="21"/>
      <c r="AI2821" s="21"/>
      <c r="AJ2821" s="21"/>
      <c r="AK2821" s="21"/>
      <c r="AL2821" s="21"/>
      <c r="AM2821" s="21"/>
      <c r="AN2821" s="21"/>
      <c r="AO2821" s="21"/>
      <c r="AP2821" s="21"/>
      <c r="AQ2821" s="21"/>
      <c r="AR2821" s="21"/>
      <c r="AS2821" s="21"/>
      <c r="AT2821" s="21"/>
      <c r="AU2821" s="21"/>
      <c r="AV2821" s="21"/>
      <c r="AW2821" s="21"/>
      <c r="AX2821" s="21"/>
      <c r="AY2821" s="21"/>
      <c r="AZ2821" s="21"/>
      <c r="BA2821" s="21"/>
    </row>
    <row r="2822" spans="1:53" s="31" customFormat="1" ht="20.100000000000001" customHeight="1" x14ac:dyDescent="0.2">
      <c r="A2822" s="12" t="s">
        <v>86</v>
      </c>
      <c r="B2822" s="18" t="s">
        <v>272</v>
      </c>
      <c r="C2822" s="12" t="s">
        <v>318</v>
      </c>
      <c r="D2822" s="12" t="s">
        <v>1629</v>
      </c>
      <c r="E2822" s="19" t="s">
        <v>5</v>
      </c>
      <c r="F2822" s="19" t="s">
        <v>2244</v>
      </c>
      <c r="G2822" s="19" t="s">
        <v>5914</v>
      </c>
      <c r="H2822" s="12" t="s">
        <v>5915</v>
      </c>
      <c r="I2822" s="20">
        <v>31226.15</v>
      </c>
      <c r="J2822" s="12" t="s">
        <v>2258</v>
      </c>
      <c r="K2822" s="12" t="s">
        <v>5916</v>
      </c>
      <c r="L2822" s="12" t="s">
        <v>2368</v>
      </c>
      <c r="M2822" s="12"/>
      <c r="N2822" s="12" t="s">
        <v>5917</v>
      </c>
      <c r="O2822" s="23">
        <v>4000</v>
      </c>
      <c r="P2822" s="23">
        <v>0</v>
      </c>
      <c r="Q2822" s="23">
        <v>0</v>
      </c>
      <c r="R2822" s="24">
        <v>0</v>
      </c>
      <c r="S2822" s="25">
        <v>1720</v>
      </c>
      <c r="T2822" s="21"/>
      <c r="U2822" s="22" t="str">
        <f>IFERROR(VLOOKUP(B2822,[1]Planilha1!$A$1:$B$34,2,FALSE),"Liberado")</f>
        <v>Liberado</v>
      </c>
      <c r="V2822" s="21"/>
      <c r="W2822" s="21"/>
      <c r="X2822" s="21"/>
      <c r="Y2822" s="21"/>
      <c r="Z2822" s="21"/>
      <c r="AA2822" s="21"/>
      <c r="AB2822" s="21"/>
      <c r="AC2822" s="21"/>
      <c r="AD2822" s="21"/>
      <c r="AE2822" s="21"/>
      <c r="AF2822" s="21"/>
      <c r="AG2822" s="21"/>
      <c r="AH2822" s="21"/>
      <c r="AI2822" s="21"/>
      <c r="AJ2822" s="21"/>
      <c r="AK2822" s="21"/>
      <c r="AL2822" s="21"/>
      <c r="AM2822" s="21"/>
      <c r="AN2822" s="21"/>
      <c r="AO2822" s="21"/>
      <c r="AP2822" s="21"/>
      <c r="AQ2822" s="21"/>
      <c r="AR2822" s="21"/>
      <c r="AS2822" s="21"/>
      <c r="AT2822" s="21"/>
      <c r="AU2822" s="21"/>
      <c r="AV2822" s="21"/>
      <c r="AW2822" s="21"/>
      <c r="AX2822" s="21"/>
      <c r="AY2822" s="21"/>
      <c r="AZ2822" s="21"/>
      <c r="BA2822" s="21"/>
    </row>
    <row r="2823" spans="1:53" s="31" customFormat="1" ht="20.100000000000001" customHeight="1" x14ac:dyDescent="0.2">
      <c r="A2823" s="12" t="s">
        <v>86</v>
      </c>
      <c r="B2823" s="18" t="s">
        <v>272</v>
      </c>
      <c r="C2823" s="12" t="s">
        <v>519</v>
      </c>
      <c r="D2823" s="12" t="s">
        <v>1604</v>
      </c>
      <c r="E2823" s="19" t="s">
        <v>5</v>
      </c>
      <c r="F2823" s="19" t="s">
        <v>8078</v>
      </c>
      <c r="G2823" s="19" t="s">
        <v>10522</v>
      </c>
      <c r="H2823" s="12" t="s">
        <v>5852</v>
      </c>
      <c r="I2823" s="20">
        <v>0</v>
      </c>
      <c r="J2823" s="12" t="s">
        <v>2258</v>
      </c>
      <c r="K2823" s="12" t="s">
        <v>10523</v>
      </c>
      <c r="L2823" s="12" t="s">
        <v>2368</v>
      </c>
      <c r="M2823" s="12"/>
      <c r="N2823" s="12" t="s">
        <v>10524</v>
      </c>
      <c r="O2823" s="23">
        <v>0</v>
      </c>
      <c r="P2823" s="23">
        <v>0</v>
      </c>
      <c r="Q2823" s="23">
        <v>0</v>
      </c>
      <c r="R2823" s="24">
        <v>0</v>
      </c>
      <c r="S2823" s="25">
        <v>360</v>
      </c>
      <c r="T2823" s="21"/>
      <c r="U2823" s="22" t="str">
        <f>IFERROR(VLOOKUP(B2823,[1]Planilha1!$A$1:$B$34,2,FALSE),"Liberado")</f>
        <v>Liberado</v>
      </c>
      <c r="V2823" s="21"/>
      <c r="W2823" s="21"/>
      <c r="X2823" s="21"/>
      <c r="Y2823" s="21"/>
      <c r="Z2823" s="21"/>
      <c r="AA2823" s="21"/>
      <c r="AB2823" s="21"/>
      <c r="AC2823" s="21"/>
      <c r="AD2823" s="21"/>
      <c r="AE2823" s="21"/>
      <c r="AF2823" s="21"/>
      <c r="AG2823" s="21"/>
      <c r="AH2823" s="21"/>
      <c r="AI2823" s="21"/>
      <c r="AJ2823" s="21"/>
      <c r="AK2823" s="21"/>
      <c r="AL2823" s="21"/>
      <c r="AM2823" s="21"/>
      <c r="AN2823" s="21"/>
      <c r="AO2823" s="21"/>
      <c r="AP2823" s="21"/>
      <c r="AQ2823" s="21"/>
      <c r="AR2823" s="21"/>
      <c r="AS2823" s="21"/>
      <c r="AT2823" s="21"/>
      <c r="AU2823" s="21"/>
      <c r="AV2823" s="21"/>
      <c r="AW2823" s="21"/>
      <c r="AX2823" s="21"/>
      <c r="AY2823" s="21"/>
      <c r="AZ2823" s="21"/>
      <c r="BA2823" s="21"/>
    </row>
    <row r="2824" spans="1:53" s="31" customFormat="1" ht="20.100000000000001" customHeight="1" x14ac:dyDescent="0.2">
      <c r="A2824" s="12" t="s">
        <v>86</v>
      </c>
      <c r="B2824" s="18" t="s">
        <v>272</v>
      </c>
      <c r="C2824" s="12" t="s">
        <v>519</v>
      </c>
      <c r="D2824" s="12" t="s">
        <v>10525</v>
      </c>
      <c r="E2824" s="19" t="s">
        <v>5</v>
      </c>
      <c r="F2824" s="19" t="s">
        <v>8714</v>
      </c>
      <c r="G2824" s="19" t="s">
        <v>10526</v>
      </c>
      <c r="H2824" s="12" t="s">
        <v>10527</v>
      </c>
      <c r="I2824" s="20">
        <v>15764.53</v>
      </c>
      <c r="J2824" s="12" t="s">
        <v>2258</v>
      </c>
      <c r="K2824" s="12" t="s">
        <v>10528</v>
      </c>
      <c r="L2824" s="12" t="s">
        <v>2368</v>
      </c>
      <c r="M2824" s="12"/>
      <c r="N2824" s="12" t="s">
        <v>10529</v>
      </c>
      <c r="O2824" s="23">
        <v>0</v>
      </c>
      <c r="P2824" s="23">
        <v>10000</v>
      </c>
      <c r="Q2824" s="23">
        <v>0</v>
      </c>
      <c r="R2824" s="24">
        <v>0</v>
      </c>
      <c r="S2824" s="25">
        <v>1160</v>
      </c>
      <c r="T2824" s="21"/>
      <c r="U2824" s="22" t="str">
        <f>IFERROR(VLOOKUP(B2824,[1]Planilha1!$A$1:$B$34,2,FALSE),"Liberado")</f>
        <v>Liberado</v>
      </c>
      <c r="V2824" s="21"/>
      <c r="W2824" s="21"/>
      <c r="X2824" s="21"/>
      <c r="Y2824" s="21"/>
      <c r="Z2824" s="21"/>
      <c r="AA2824" s="21"/>
      <c r="AB2824" s="21"/>
      <c r="AC2824" s="21"/>
      <c r="AD2824" s="21"/>
      <c r="AE2824" s="21"/>
      <c r="AF2824" s="21"/>
      <c r="AG2824" s="21"/>
      <c r="AH2824" s="21"/>
      <c r="AI2824" s="21"/>
      <c r="AJ2824" s="21"/>
      <c r="AK2824" s="21"/>
      <c r="AL2824" s="21"/>
      <c r="AM2824" s="21"/>
      <c r="AN2824" s="21"/>
      <c r="AO2824" s="21"/>
      <c r="AP2824" s="21"/>
      <c r="AQ2824" s="21"/>
      <c r="AR2824" s="21"/>
      <c r="AS2824" s="21"/>
      <c r="AT2824" s="21"/>
      <c r="AU2824" s="21"/>
      <c r="AV2824" s="21"/>
      <c r="AW2824" s="21"/>
      <c r="AX2824" s="21"/>
      <c r="AY2824" s="21"/>
      <c r="AZ2824" s="21"/>
      <c r="BA2824" s="21"/>
    </row>
    <row r="2825" spans="1:53" s="31" customFormat="1" ht="20.100000000000001" customHeight="1" x14ac:dyDescent="0.2">
      <c r="A2825" s="12" t="s">
        <v>86</v>
      </c>
      <c r="B2825" s="18" t="s">
        <v>272</v>
      </c>
      <c r="C2825" s="12" t="s">
        <v>519</v>
      </c>
      <c r="D2825" s="12" t="s">
        <v>1630</v>
      </c>
      <c r="E2825" s="19" t="s">
        <v>5</v>
      </c>
      <c r="F2825" s="19" t="s">
        <v>14</v>
      </c>
      <c r="G2825" s="19" t="s">
        <v>5918</v>
      </c>
      <c r="H2825" s="12" t="s">
        <v>5919</v>
      </c>
      <c r="I2825" s="20">
        <v>99788.04</v>
      </c>
      <c r="J2825" s="12" t="s">
        <v>2258</v>
      </c>
      <c r="K2825" s="12" t="s">
        <v>5920</v>
      </c>
      <c r="L2825" s="12" t="s">
        <v>2368</v>
      </c>
      <c r="M2825" s="12"/>
      <c r="N2825" s="12" t="s">
        <v>2412</v>
      </c>
      <c r="O2825" s="23">
        <v>0</v>
      </c>
      <c r="P2825" s="23">
        <v>10000</v>
      </c>
      <c r="Q2825" s="23">
        <v>0</v>
      </c>
      <c r="R2825" s="24">
        <v>0</v>
      </c>
      <c r="S2825" s="25">
        <v>812.4</v>
      </c>
      <c r="T2825" s="21"/>
      <c r="U2825" s="22" t="str">
        <f>IFERROR(VLOOKUP(B2825,[1]Planilha1!$A$1:$B$34,2,FALSE),"Liberado")</f>
        <v>Liberado</v>
      </c>
      <c r="V2825" s="21"/>
      <c r="W2825" s="21"/>
      <c r="X2825" s="21"/>
      <c r="Y2825" s="21"/>
      <c r="Z2825" s="21"/>
      <c r="AA2825" s="21"/>
      <c r="AB2825" s="21"/>
      <c r="AC2825" s="21"/>
      <c r="AD2825" s="21"/>
      <c r="AE2825" s="21"/>
      <c r="AF2825" s="21"/>
      <c r="AG2825" s="21"/>
      <c r="AH2825" s="21"/>
      <c r="AI2825" s="21"/>
      <c r="AJ2825" s="21"/>
      <c r="AK2825" s="21"/>
      <c r="AL2825" s="21"/>
      <c r="AM2825" s="21"/>
      <c r="AN2825" s="21"/>
      <c r="AO2825" s="21"/>
      <c r="AP2825" s="21"/>
      <c r="AQ2825" s="21"/>
      <c r="AR2825" s="21"/>
      <c r="AS2825" s="21"/>
      <c r="AT2825" s="21"/>
      <c r="AU2825" s="21"/>
      <c r="AV2825" s="21"/>
      <c r="AW2825" s="21"/>
      <c r="AX2825" s="21"/>
      <c r="AY2825" s="21"/>
      <c r="AZ2825" s="21"/>
      <c r="BA2825" s="21"/>
    </row>
    <row r="2826" spans="1:53" s="31" customFormat="1" ht="20.100000000000001" customHeight="1" x14ac:dyDescent="0.2">
      <c r="A2826" s="12" t="s">
        <v>86</v>
      </c>
      <c r="B2826" s="18" t="s">
        <v>272</v>
      </c>
      <c r="C2826" s="12" t="s">
        <v>519</v>
      </c>
      <c r="D2826" s="12" t="s">
        <v>1631</v>
      </c>
      <c r="E2826" s="19" t="s">
        <v>5</v>
      </c>
      <c r="F2826" s="19" t="s">
        <v>2434</v>
      </c>
      <c r="G2826" s="19" t="s">
        <v>5921</v>
      </c>
      <c r="H2826" s="12" t="s">
        <v>5922</v>
      </c>
      <c r="I2826" s="20">
        <v>62400</v>
      </c>
      <c r="J2826" s="12" t="s">
        <v>2302</v>
      </c>
      <c r="K2826" s="12" t="s">
        <v>5923</v>
      </c>
      <c r="L2826" s="12" t="s">
        <v>2299</v>
      </c>
      <c r="M2826" s="12"/>
      <c r="N2826" s="12" t="s">
        <v>5924</v>
      </c>
      <c r="O2826" s="23">
        <v>0</v>
      </c>
      <c r="P2826" s="23">
        <v>5000</v>
      </c>
      <c r="Q2826" s="23">
        <v>0</v>
      </c>
      <c r="R2826" s="24">
        <v>0</v>
      </c>
      <c r="S2826" s="25">
        <v>520</v>
      </c>
      <c r="T2826" s="21"/>
      <c r="U2826" s="22" t="str">
        <f>IFERROR(VLOOKUP(B2826,[1]Planilha1!$A$1:$B$34,2,FALSE),"Liberado")</f>
        <v>Liberado</v>
      </c>
      <c r="V2826" s="21"/>
      <c r="W2826" s="21"/>
      <c r="X2826" s="21"/>
      <c r="Y2826" s="21"/>
      <c r="Z2826" s="21"/>
      <c r="AA2826" s="21"/>
      <c r="AB2826" s="21"/>
      <c r="AC2826" s="21"/>
      <c r="AD2826" s="21"/>
      <c r="AE2826" s="21"/>
      <c r="AF2826" s="21"/>
      <c r="AG2826" s="21"/>
      <c r="AH2826" s="21"/>
      <c r="AI2826" s="21"/>
      <c r="AJ2826" s="21"/>
      <c r="AK2826" s="21"/>
      <c r="AL2826" s="21"/>
      <c r="AM2826" s="21"/>
      <c r="AN2826" s="21"/>
      <c r="AO2826" s="21"/>
      <c r="AP2826" s="21"/>
      <c r="AQ2826" s="21"/>
      <c r="AR2826" s="21"/>
      <c r="AS2826" s="21"/>
      <c r="AT2826" s="21"/>
      <c r="AU2826" s="21"/>
      <c r="AV2826" s="21"/>
      <c r="AW2826" s="21"/>
      <c r="AX2826" s="21"/>
      <c r="AY2826" s="21"/>
      <c r="AZ2826" s="21"/>
      <c r="BA2826" s="21"/>
    </row>
    <row r="2827" spans="1:53" s="31" customFormat="1" ht="20.100000000000001" customHeight="1" x14ac:dyDescent="0.2">
      <c r="A2827" s="12" t="s">
        <v>86</v>
      </c>
      <c r="B2827" s="18" t="s">
        <v>272</v>
      </c>
      <c r="C2827" s="12" t="s">
        <v>519</v>
      </c>
      <c r="D2827" s="12" t="s">
        <v>10530</v>
      </c>
      <c r="E2827" s="19" t="s">
        <v>5</v>
      </c>
      <c r="F2827" s="19" t="s">
        <v>10531</v>
      </c>
      <c r="G2827" s="19" t="s">
        <v>10532</v>
      </c>
      <c r="H2827" s="12" t="s">
        <v>5922</v>
      </c>
      <c r="I2827" s="20">
        <v>54738.77</v>
      </c>
      <c r="J2827" s="12" t="s">
        <v>2302</v>
      </c>
      <c r="K2827" s="12" t="s">
        <v>10533</v>
      </c>
      <c r="L2827" s="12" t="s">
        <v>7875</v>
      </c>
      <c r="M2827" s="12"/>
      <c r="N2827" s="12" t="s">
        <v>10534</v>
      </c>
      <c r="O2827" s="23">
        <v>0</v>
      </c>
      <c r="P2827" s="23">
        <v>0</v>
      </c>
      <c r="Q2827" s="23">
        <v>0</v>
      </c>
      <c r="R2827" s="24">
        <v>0</v>
      </c>
      <c r="S2827" s="25">
        <v>128</v>
      </c>
      <c r="T2827" s="21"/>
      <c r="U2827" s="22" t="str">
        <f>IFERROR(VLOOKUP(B2827,[1]Planilha1!$A$1:$B$34,2,FALSE),"Liberado")</f>
        <v>Liberado</v>
      </c>
      <c r="V2827" s="21"/>
      <c r="W2827" s="21"/>
      <c r="X2827" s="21"/>
      <c r="Y2827" s="21"/>
      <c r="Z2827" s="21"/>
      <c r="AA2827" s="21"/>
      <c r="AB2827" s="21"/>
      <c r="AC2827" s="21"/>
      <c r="AD2827" s="21"/>
      <c r="AE2827" s="21"/>
      <c r="AF2827" s="21"/>
      <c r="AG2827" s="21"/>
      <c r="AH2827" s="21"/>
      <c r="AI2827" s="21"/>
      <c r="AJ2827" s="21"/>
      <c r="AK2827" s="21"/>
      <c r="AL2827" s="21"/>
      <c r="AM2827" s="21"/>
      <c r="AN2827" s="21"/>
      <c r="AO2827" s="21"/>
      <c r="AP2827" s="21"/>
      <c r="AQ2827" s="21"/>
      <c r="AR2827" s="21"/>
      <c r="AS2827" s="21"/>
      <c r="AT2827" s="21"/>
      <c r="AU2827" s="21"/>
      <c r="AV2827" s="21"/>
      <c r="AW2827" s="21"/>
      <c r="AX2827" s="21"/>
      <c r="AY2827" s="21"/>
      <c r="AZ2827" s="21"/>
      <c r="BA2827" s="21"/>
    </row>
    <row r="2828" spans="1:53" s="31" customFormat="1" ht="20.100000000000001" customHeight="1" x14ac:dyDescent="0.2">
      <c r="A2828" s="12" t="s">
        <v>86</v>
      </c>
      <c r="B2828" s="18" t="s">
        <v>272</v>
      </c>
      <c r="C2828" s="12" t="s">
        <v>519</v>
      </c>
      <c r="D2828" s="12" t="s">
        <v>10535</v>
      </c>
      <c r="E2828" s="19" t="s">
        <v>5</v>
      </c>
      <c r="F2828" s="19" t="s">
        <v>2273</v>
      </c>
      <c r="G2828" s="19" t="s">
        <v>10536</v>
      </c>
      <c r="H2828" s="12" t="s">
        <v>3325</v>
      </c>
      <c r="I2828" s="20">
        <v>10000</v>
      </c>
      <c r="J2828" s="12" t="s">
        <v>2258</v>
      </c>
      <c r="K2828" s="12" t="s">
        <v>10537</v>
      </c>
      <c r="L2828" s="12" t="s">
        <v>2368</v>
      </c>
      <c r="M2828" s="12"/>
      <c r="N2828" s="12" t="s">
        <v>2412</v>
      </c>
      <c r="O2828" s="23">
        <v>0</v>
      </c>
      <c r="P2828" s="23">
        <v>10000</v>
      </c>
      <c r="Q2828" s="23">
        <v>0</v>
      </c>
      <c r="R2828" s="24">
        <v>0</v>
      </c>
      <c r="S2828" s="25">
        <v>96</v>
      </c>
      <c r="T2828" s="21"/>
      <c r="U2828" s="22" t="str">
        <f>IFERROR(VLOOKUP(B2828,[1]Planilha1!$A$1:$B$34,2,FALSE),"Liberado")</f>
        <v>Liberado</v>
      </c>
      <c r="V2828" s="21"/>
      <c r="W2828" s="21"/>
      <c r="X2828" s="21"/>
      <c r="Y2828" s="21"/>
      <c r="Z2828" s="21"/>
      <c r="AA2828" s="21"/>
      <c r="AB2828" s="21"/>
      <c r="AC2828" s="21"/>
      <c r="AD2828" s="21"/>
      <c r="AE2828" s="21"/>
      <c r="AF2828" s="21"/>
      <c r="AG2828" s="21"/>
      <c r="AH2828" s="21"/>
      <c r="AI2828" s="21"/>
      <c r="AJ2828" s="21"/>
      <c r="AK2828" s="21"/>
      <c r="AL2828" s="21"/>
      <c r="AM2828" s="21"/>
      <c r="AN2828" s="21"/>
      <c r="AO2828" s="21"/>
      <c r="AP2828" s="21"/>
      <c r="AQ2828" s="21"/>
      <c r="AR2828" s="21"/>
      <c r="AS2828" s="21"/>
      <c r="AT2828" s="21"/>
      <c r="AU2828" s="21"/>
      <c r="AV2828" s="21"/>
      <c r="AW2828" s="21"/>
      <c r="AX2828" s="21"/>
      <c r="AY2828" s="21"/>
      <c r="AZ2828" s="21"/>
      <c r="BA2828" s="21"/>
    </row>
    <row r="2829" spans="1:53" s="31" customFormat="1" ht="20.100000000000001" customHeight="1" x14ac:dyDescent="0.2">
      <c r="A2829" s="12" t="s">
        <v>86</v>
      </c>
      <c r="B2829" s="18" t="s">
        <v>272</v>
      </c>
      <c r="C2829" s="12" t="s">
        <v>519</v>
      </c>
      <c r="D2829" s="12" t="s">
        <v>1604</v>
      </c>
      <c r="E2829" s="19" t="s">
        <v>5</v>
      </c>
      <c r="F2829" s="19" t="s">
        <v>5955</v>
      </c>
      <c r="G2829" s="19" t="s">
        <v>10538</v>
      </c>
      <c r="H2829" s="12" t="s">
        <v>10427</v>
      </c>
      <c r="I2829" s="20">
        <v>0</v>
      </c>
      <c r="J2829" s="12" t="s">
        <v>2302</v>
      </c>
      <c r="K2829" s="12" t="s">
        <v>10392</v>
      </c>
      <c r="L2829" s="12" t="s">
        <v>7875</v>
      </c>
      <c r="M2829" s="12"/>
      <c r="N2829" s="12" t="s">
        <v>10429</v>
      </c>
      <c r="O2829" s="23">
        <v>0</v>
      </c>
      <c r="P2829" s="23">
        <v>0</v>
      </c>
      <c r="Q2829" s="23">
        <v>0</v>
      </c>
      <c r="R2829" s="24">
        <v>0</v>
      </c>
      <c r="S2829" s="25">
        <v>60</v>
      </c>
      <c r="T2829" s="21"/>
      <c r="U2829" s="22" t="str">
        <f>IFERROR(VLOOKUP(B2829,[1]Planilha1!$A$1:$B$34,2,FALSE),"Liberado")</f>
        <v>Liberado</v>
      </c>
      <c r="V2829" s="21"/>
      <c r="W2829" s="21"/>
      <c r="X2829" s="21"/>
      <c r="Y2829" s="21"/>
      <c r="Z2829" s="21"/>
      <c r="AA2829" s="21"/>
      <c r="AB2829" s="21"/>
      <c r="AC2829" s="21"/>
      <c r="AD2829" s="21"/>
      <c r="AE2829" s="21"/>
      <c r="AF2829" s="21"/>
      <c r="AG2829" s="21"/>
      <c r="AH2829" s="21"/>
      <c r="AI2829" s="21"/>
      <c r="AJ2829" s="21"/>
      <c r="AK2829" s="21"/>
      <c r="AL2829" s="21"/>
      <c r="AM2829" s="21"/>
      <c r="AN2829" s="21"/>
      <c r="AO2829" s="21"/>
      <c r="AP2829" s="21"/>
      <c r="AQ2829" s="21"/>
      <c r="AR2829" s="21"/>
      <c r="AS2829" s="21"/>
      <c r="AT2829" s="21"/>
      <c r="AU2829" s="21"/>
      <c r="AV2829" s="21"/>
      <c r="AW2829" s="21"/>
      <c r="AX2829" s="21"/>
      <c r="AY2829" s="21"/>
      <c r="AZ2829" s="21"/>
      <c r="BA2829" s="21"/>
    </row>
    <row r="2830" spans="1:53" s="31" customFormat="1" ht="20.100000000000001" customHeight="1" x14ac:dyDescent="0.2">
      <c r="A2830" s="12" t="s">
        <v>86</v>
      </c>
      <c r="B2830" s="18" t="s">
        <v>272</v>
      </c>
      <c r="C2830" s="12" t="s">
        <v>534</v>
      </c>
      <c r="D2830" s="12" t="s">
        <v>1632</v>
      </c>
      <c r="E2830" s="19" t="s">
        <v>5</v>
      </c>
      <c r="F2830" s="19" t="s">
        <v>10</v>
      </c>
      <c r="G2830" s="19" t="s">
        <v>5926</v>
      </c>
      <c r="H2830" s="12" t="s">
        <v>5927</v>
      </c>
      <c r="I2830" s="20">
        <v>155000</v>
      </c>
      <c r="J2830" s="12" t="s">
        <v>2302</v>
      </c>
      <c r="K2830" s="12" t="s">
        <v>3179</v>
      </c>
      <c r="L2830" s="12" t="s">
        <v>4323</v>
      </c>
      <c r="M2830" s="12"/>
      <c r="N2830" s="12" t="s">
        <v>5928</v>
      </c>
      <c r="O2830" s="23">
        <v>0</v>
      </c>
      <c r="P2830" s="23">
        <v>0</v>
      </c>
      <c r="Q2830" s="23">
        <v>0</v>
      </c>
      <c r="R2830" s="24">
        <v>0</v>
      </c>
      <c r="S2830" s="25">
        <v>680</v>
      </c>
      <c r="T2830" s="21"/>
      <c r="U2830" s="22" t="str">
        <f>IFERROR(VLOOKUP(B2830,[1]Planilha1!$A$1:$B$34,2,FALSE),"Liberado")</f>
        <v>Liberado</v>
      </c>
      <c r="V2830" s="21"/>
      <c r="W2830" s="21"/>
      <c r="X2830" s="21"/>
      <c r="Y2830" s="21"/>
      <c r="Z2830" s="21"/>
      <c r="AA2830" s="21"/>
      <c r="AB2830" s="21"/>
      <c r="AC2830" s="21"/>
      <c r="AD2830" s="21"/>
      <c r="AE2830" s="21"/>
      <c r="AF2830" s="21"/>
      <c r="AG2830" s="21"/>
      <c r="AH2830" s="21"/>
      <c r="AI2830" s="21"/>
      <c r="AJ2830" s="21"/>
      <c r="AK2830" s="21"/>
      <c r="AL2830" s="21"/>
      <c r="AM2830" s="21"/>
      <c r="AN2830" s="21"/>
      <c r="AO2830" s="21"/>
      <c r="AP2830" s="21"/>
      <c r="AQ2830" s="21"/>
      <c r="AR2830" s="21"/>
      <c r="AS2830" s="21"/>
      <c r="AT2830" s="21"/>
      <c r="AU2830" s="21"/>
      <c r="AV2830" s="21"/>
      <c r="AW2830" s="21"/>
      <c r="AX2830" s="21"/>
      <c r="AY2830" s="21"/>
      <c r="AZ2830" s="21"/>
      <c r="BA2830" s="21"/>
    </row>
    <row r="2831" spans="1:53" s="31" customFormat="1" ht="20.100000000000001" customHeight="1" x14ac:dyDescent="0.2">
      <c r="A2831" s="12" t="s">
        <v>86</v>
      </c>
      <c r="B2831" s="18" t="s">
        <v>272</v>
      </c>
      <c r="C2831" s="12" t="s">
        <v>534</v>
      </c>
      <c r="D2831" s="12" t="s">
        <v>10539</v>
      </c>
      <c r="E2831" s="19" t="s">
        <v>5</v>
      </c>
      <c r="F2831" s="19" t="s">
        <v>8215</v>
      </c>
      <c r="G2831" s="19" t="s">
        <v>10540</v>
      </c>
      <c r="H2831" s="12" t="s">
        <v>5927</v>
      </c>
      <c r="I2831" s="20">
        <v>1000</v>
      </c>
      <c r="J2831" s="12" t="s">
        <v>2302</v>
      </c>
      <c r="K2831" s="12" t="s">
        <v>10541</v>
      </c>
      <c r="L2831" s="12" t="s">
        <v>2299</v>
      </c>
      <c r="M2831" s="12"/>
      <c r="N2831" s="12" t="s">
        <v>10542</v>
      </c>
      <c r="O2831" s="23">
        <v>0</v>
      </c>
      <c r="P2831" s="23">
        <v>1000</v>
      </c>
      <c r="Q2831" s="23">
        <v>0</v>
      </c>
      <c r="R2831" s="24">
        <v>0</v>
      </c>
      <c r="S2831" s="25">
        <v>520</v>
      </c>
      <c r="T2831" s="21"/>
      <c r="U2831" s="22" t="str">
        <f>IFERROR(VLOOKUP(B2831,[1]Planilha1!$A$1:$B$34,2,FALSE),"Liberado")</f>
        <v>Liberado</v>
      </c>
      <c r="V2831" s="21"/>
      <c r="W2831" s="21"/>
      <c r="X2831" s="21"/>
      <c r="Y2831" s="21"/>
      <c r="Z2831" s="21"/>
      <c r="AA2831" s="21"/>
      <c r="AB2831" s="21"/>
      <c r="AC2831" s="21"/>
      <c r="AD2831" s="21"/>
      <c r="AE2831" s="21"/>
      <c r="AF2831" s="21"/>
      <c r="AG2831" s="21"/>
      <c r="AH2831" s="21"/>
      <c r="AI2831" s="21"/>
      <c r="AJ2831" s="21"/>
      <c r="AK2831" s="21"/>
      <c r="AL2831" s="21"/>
      <c r="AM2831" s="21"/>
      <c r="AN2831" s="21"/>
      <c r="AO2831" s="21"/>
      <c r="AP2831" s="21"/>
      <c r="AQ2831" s="21"/>
      <c r="AR2831" s="21"/>
      <c r="AS2831" s="21"/>
      <c r="AT2831" s="21"/>
      <c r="AU2831" s="21"/>
      <c r="AV2831" s="21"/>
      <c r="AW2831" s="21"/>
      <c r="AX2831" s="21"/>
      <c r="AY2831" s="21"/>
      <c r="AZ2831" s="21"/>
      <c r="BA2831" s="21"/>
    </row>
    <row r="2832" spans="1:53" s="31" customFormat="1" ht="20.100000000000001" customHeight="1" x14ac:dyDescent="0.2">
      <c r="A2832" s="12" t="s">
        <v>86</v>
      </c>
      <c r="B2832" s="18" t="s">
        <v>272</v>
      </c>
      <c r="C2832" s="12" t="s">
        <v>534</v>
      </c>
      <c r="D2832" s="12" t="s">
        <v>10543</v>
      </c>
      <c r="E2832" s="19" t="s">
        <v>5</v>
      </c>
      <c r="F2832" s="19" t="s">
        <v>2273</v>
      </c>
      <c r="G2832" s="19" t="s">
        <v>10544</v>
      </c>
      <c r="H2832" s="12" t="s">
        <v>5927</v>
      </c>
      <c r="I2832" s="20">
        <v>10000</v>
      </c>
      <c r="J2832" s="12" t="s">
        <v>8198</v>
      </c>
      <c r="K2832" s="12" t="s">
        <v>3216</v>
      </c>
      <c r="L2832" s="12" t="s">
        <v>2249</v>
      </c>
      <c r="M2832" s="12"/>
      <c r="N2832" s="12" t="s">
        <v>3216</v>
      </c>
      <c r="O2832" s="23">
        <v>0</v>
      </c>
      <c r="P2832" s="23">
        <v>10000</v>
      </c>
      <c r="Q2832" s="23">
        <v>0</v>
      </c>
      <c r="R2832" s="24">
        <v>0</v>
      </c>
      <c r="S2832" s="25">
        <v>450</v>
      </c>
      <c r="T2832" s="21"/>
      <c r="U2832" s="22" t="str">
        <f>IFERROR(VLOOKUP(B2832,[1]Planilha1!$A$1:$B$34,2,FALSE),"Liberado")</f>
        <v>Liberado</v>
      </c>
      <c r="V2832" s="21"/>
      <c r="W2832" s="21"/>
      <c r="X2832" s="21"/>
      <c r="Y2832" s="21"/>
      <c r="Z2832" s="21"/>
      <c r="AA2832" s="21"/>
      <c r="AB2832" s="21"/>
      <c r="AC2832" s="21"/>
      <c r="AD2832" s="21"/>
      <c r="AE2832" s="21"/>
      <c r="AF2832" s="21"/>
      <c r="AG2832" s="21"/>
      <c r="AH2832" s="21"/>
      <c r="AI2832" s="21"/>
      <c r="AJ2832" s="21"/>
      <c r="AK2832" s="21"/>
      <c r="AL2832" s="21"/>
      <c r="AM2832" s="21"/>
      <c r="AN2832" s="21"/>
      <c r="AO2832" s="21"/>
      <c r="AP2832" s="21"/>
      <c r="AQ2832" s="21"/>
      <c r="AR2832" s="21"/>
      <c r="AS2832" s="21"/>
      <c r="AT2832" s="21"/>
      <c r="AU2832" s="21"/>
      <c r="AV2832" s="21"/>
      <c r="AW2832" s="21"/>
      <c r="AX2832" s="21"/>
      <c r="AY2832" s="21"/>
      <c r="AZ2832" s="21"/>
      <c r="BA2832" s="21"/>
    </row>
    <row r="2833" spans="1:53" s="31" customFormat="1" ht="20.100000000000001" customHeight="1" x14ac:dyDescent="0.2">
      <c r="A2833" s="12" t="s">
        <v>86</v>
      </c>
      <c r="B2833" s="18" t="s">
        <v>272</v>
      </c>
      <c r="C2833" s="12" t="s">
        <v>556</v>
      </c>
      <c r="D2833" s="12" t="s">
        <v>1633</v>
      </c>
      <c r="E2833" s="19" t="s">
        <v>5</v>
      </c>
      <c r="F2833" s="19" t="s">
        <v>14</v>
      </c>
      <c r="G2833" s="19" t="s">
        <v>5929</v>
      </c>
      <c r="H2833" s="12" t="s">
        <v>2913</v>
      </c>
      <c r="I2833" s="20">
        <v>1805.23</v>
      </c>
      <c r="J2833" s="12" t="s">
        <v>2258</v>
      </c>
      <c r="K2833" s="12" t="s">
        <v>5930</v>
      </c>
      <c r="L2833" s="12" t="s">
        <v>2368</v>
      </c>
      <c r="M2833" s="12"/>
      <c r="N2833" s="12" t="s">
        <v>5931</v>
      </c>
      <c r="O2833" s="23">
        <v>7000</v>
      </c>
      <c r="P2833" s="23">
        <v>0</v>
      </c>
      <c r="Q2833" s="23">
        <v>0</v>
      </c>
      <c r="R2833" s="24">
        <v>0</v>
      </c>
      <c r="S2833" s="25">
        <v>960</v>
      </c>
      <c r="T2833" s="21"/>
      <c r="U2833" s="22" t="str">
        <f>IFERROR(VLOOKUP(B2833,[1]Planilha1!$A$1:$B$34,2,FALSE),"Liberado")</f>
        <v>Liberado</v>
      </c>
      <c r="V2833" s="21"/>
      <c r="W2833" s="21"/>
      <c r="X2833" s="21"/>
      <c r="Y2833" s="21"/>
      <c r="Z2833" s="21"/>
      <c r="AA2833" s="21"/>
      <c r="AB2833" s="21"/>
      <c r="AC2833" s="21"/>
      <c r="AD2833" s="21"/>
      <c r="AE2833" s="21"/>
      <c r="AF2833" s="21"/>
      <c r="AG2833" s="21"/>
      <c r="AH2833" s="21"/>
      <c r="AI2833" s="21"/>
      <c r="AJ2833" s="21"/>
      <c r="AK2833" s="21"/>
      <c r="AL2833" s="21"/>
      <c r="AM2833" s="21"/>
      <c r="AN2833" s="21"/>
      <c r="AO2833" s="21"/>
      <c r="AP2833" s="21"/>
      <c r="AQ2833" s="21"/>
      <c r="AR2833" s="21"/>
      <c r="AS2833" s="21"/>
      <c r="AT2833" s="21"/>
      <c r="AU2833" s="21"/>
      <c r="AV2833" s="21"/>
      <c r="AW2833" s="21"/>
      <c r="AX2833" s="21"/>
      <c r="AY2833" s="21"/>
      <c r="AZ2833" s="21"/>
      <c r="BA2833" s="21"/>
    </row>
    <row r="2834" spans="1:53" s="31" customFormat="1" ht="20.100000000000001" customHeight="1" x14ac:dyDescent="0.2">
      <c r="A2834" s="12" t="s">
        <v>86</v>
      </c>
      <c r="B2834" s="18" t="s">
        <v>272</v>
      </c>
      <c r="C2834" s="12" t="s">
        <v>574</v>
      </c>
      <c r="D2834" s="12" t="s">
        <v>1634</v>
      </c>
      <c r="E2834" s="19" t="s">
        <v>5</v>
      </c>
      <c r="F2834" s="19" t="s">
        <v>2255</v>
      </c>
      <c r="G2834" s="19" t="s">
        <v>5932</v>
      </c>
      <c r="H2834" s="12" t="s">
        <v>5933</v>
      </c>
      <c r="I2834" s="20">
        <v>18800</v>
      </c>
      <c r="J2834" s="12" t="s">
        <v>2302</v>
      </c>
      <c r="K2834" s="12" t="s">
        <v>5934</v>
      </c>
      <c r="L2834" s="12" t="s">
        <v>2299</v>
      </c>
      <c r="M2834" s="12"/>
      <c r="N2834" s="12" t="s">
        <v>5935</v>
      </c>
      <c r="O2834" s="23">
        <v>4000</v>
      </c>
      <c r="P2834" s="23">
        <v>0</v>
      </c>
      <c r="Q2834" s="23">
        <v>0</v>
      </c>
      <c r="R2834" s="24">
        <v>0</v>
      </c>
      <c r="S2834" s="25">
        <v>6776.3</v>
      </c>
      <c r="T2834" s="21"/>
      <c r="U2834" s="22" t="str">
        <f>IFERROR(VLOOKUP(B2834,[1]Planilha1!$A$1:$B$34,2,FALSE),"Liberado")</f>
        <v>Liberado</v>
      </c>
      <c r="V2834" s="21"/>
      <c r="W2834" s="21"/>
      <c r="X2834" s="21"/>
      <c r="Y2834" s="21"/>
      <c r="Z2834" s="21"/>
      <c r="AA2834" s="21"/>
      <c r="AB2834" s="21"/>
      <c r="AC2834" s="21"/>
      <c r="AD2834" s="21"/>
      <c r="AE2834" s="21"/>
      <c r="AF2834" s="21"/>
      <c r="AG2834" s="21"/>
      <c r="AH2834" s="21"/>
      <c r="AI2834" s="21"/>
      <c r="AJ2834" s="21"/>
      <c r="AK2834" s="21"/>
      <c r="AL2834" s="21"/>
      <c r="AM2834" s="21"/>
      <c r="AN2834" s="21"/>
      <c r="AO2834" s="21"/>
      <c r="AP2834" s="21"/>
      <c r="AQ2834" s="21"/>
      <c r="AR2834" s="21"/>
      <c r="AS2834" s="21"/>
      <c r="AT2834" s="21"/>
      <c r="AU2834" s="21"/>
      <c r="AV2834" s="21"/>
      <c r="AW2834" s="21"/>
      <c r="AX2834" s="21"/>
      <c r="AY2834" s="21"/>
      <c r="AZ2834" s="21"/>
      <c r="BA2834" s="21"/>
    </row>
    <row r="2835" spans="1:53" s="31" customFormat="1" ht="20.100000000000001" customHeight="1" x14ac:dyDescent="0.2">
      <c r="A2835" s="12" t="s">
        <v>86</v>
      </c>
      <c r="B2835" s="18" t="s">
        <v>272</v>
      </c>
      <c r="C2835" s="12" t="s">
        <v>574</v>
      </c>
      <c r="D2835" s="12" t="s">
        <v>10545</v>
      </c>
      <c r="E2835" s="19" t="s">
        <v>5</v>
      </c>
      <c r="F2835" s="19" t="s">
        <v>2355</v>
      </c>
      <c r="G2835" s="19" t="s">
        <v>10546</v>
      </c>
      <c r="H2835" s="12" t="s">
        <v>3175</v>
      </c>
      <c r="I2835" s="20">
        <v>32188.2</v>
      </c>
      <c r="J2835" s="12" t="s">
        <v>8198</v>
      </c>
      <c r="K2835" s="12" t="s">
        <v>3216</v>
      </c>
      <c r="L2835" s="12" t="s">
        <v>2450</v>
      </c>
      <c r="M2835" s="12"/>
      <c r="N2835" s="12" t="s">
        <v>3216</v>
      </c>
      <c r="O2835" s="23">
        <v>5500</v>
      </c>
      <c r="P2835" s="23">
        <v>0</v>
      </c>
      <c r="Q2835" s="23">
        <v>0</v>
      </c>
      <c r="R2835" s="24">
        <v>0</v>
      </c>
      <c r="S2835" s="25">
        <v>296</v>
      </c>
      <c r="T2835" s="21"/>
      <c r="U2835" s="22" t="str">
        <f>IFERROR(VLOOKUP(B2835,[1]Planilha1!$A$1:$B$34,2,FALSE),"Liberado")</f>
        <v>Liberado</v>
      </c>
      <c r="V2835" s="21"/>
      <c r="W2835" s="21"/>
      <c r="X2835" s="21"/>
      <c r="Y2835" s="21"/>
      <c r="Z2835" s="21"/>
      <c r="AA2835" s="21"/>
      <c r="AB2835" s="21"/>
      <c r="AC2835" s="21"/>
      <c r="AD2835" s="21"/>
      <c r="AE2835" s="21"/>
      <c r="AF2835" s="21"/>
      <c r="AG2835" s="21"/>
      <c r="AH2835" s="21"/>
      <c r="AI2835" s="21"/>
      <c r="AJ2835" s="21"/>
      <c r="AK2835" s="21"/>
      <c r="AL2835" s="21"/>
      <c r="AM2835" s="21"/>
      <c r="AN2835" s="21"/>
      <c r="AO2835" s="21"/>
      <c r="AP2835" s="21"/>
      <c r="AQ2835" s="21"/>
      <c r="AR2835" s="21"/>
      <c r="AS2835" s="21"/>
      <c r="AT2835" s="21"/>
      <c r="AU2835" s="21"/>
      <c r="AV2835" s="21"/>
      <c r="AW2835" s="21"/>
      <c r="AX2835" s="21"/>
      <c r="AY2835" s="21"/>
      <c r="AZ2835" s="21"/>
      <c r="BA2835" s="21"/>
    </row>
    <row r="2836" spans="1:53" s="31" customFormat="1" ht="20.100000000000001" customHeight="1" x14ac:dyDescent="0.2">
      <c r="A2836" s="12" t="s">
        <v>86</v>
      </c>
      <c r="B2836" s="18" t="s">
        <v>272</v>
      </c>
      <c r="C2836" s="12" t="s">
        <v>602</v>
      </c>
      <c r="D2836" s="12" t="s">
        <v>1635</v>
      </c>
      <c r="E2836" s="19" t="s">
        <v>5</v>
      </c>
      <c r="F2836" s="19" t="s">
        <v>2244</v>
      </c>
      <c r="G2836" s="19" t="s">
        <v>5937</v>
      </c>
      <c r="H2836" s="12" t="s">
        <v>5938</v>
      </c>
      <c r="I2836" s="20">
        <v>724</v>
      </c>
      <c r="J2836" s="12" t="s">
        <v>2258</v>
      </c>
      <c r="K2836" s="12" t="s">
        <v>5939</v>
      </c>
      <c r="L2836" s="12" t="s">
        <v>2368</v>
      </c>
      <c r="M2836" s="12"/>
      <c r="N2836" s="12" t="s">
        <v>5940</v>
      </c>
      <c r="O2836" s="23">
        <v>5000</v>
      </c>
      <c r="P2836" s="23">
        <v>0</v>
      </c>
      <c r="Q2836" s="23">
        <v>0</v>
      </c>
      <c r="R2836" s="24">
        <v>0</v>
      </c>
      <c r="S2836" s="25">
        <v>3440</v>
      </c>
      <c r="T2836" s="21"/>
      <c r="U2836" s="22" t="str">
        <f>IFERROR(VLOOKUP(B2836,[1]Planilha1!$A$1:$B$34,2,FALSE),"Liberado")</f>
        <v>Liberado</v>
      </c>
      <c r="V2836" s="21"/>
      <c r="W2836" s="21"/>
      <c r="X2836" s="21"/>
      <c r="Y2836" s="21"/>
      <c r="Z2836" s="21"/>
      <c r="AA2836" s="21"/>
      <c r="AB2836" s="21"/>
      <c r="AC2836" s="21"/>
      <c r="AD2836" s="21"/>
      <c r="AE2836" s="21"/>
      <c r="AF2836" s="21"/>
      <c r="AG2836" s="21"/>
      <c r="AH2836" s="21"/>
      <c r="AI2836" s="21"/>
      <c r="AJ2836" s="21"/>
      <c r="AK2836" s="21"/>
      <c r="AL2836" s="21"/>
      <c r="AM2836" s="21"/>
      <c r="AN2836" s="21"/>
      <c r="AO2836" s="21"/>
      <c r="AP2836" s="21"/>
      <c r="AQ2836" s="21"/>
      <c r="AR2836" s="21"/>
      <c r="AS2836" s="21"/>
      <c r="AT2836" s="21"/>
      <c r="AU2836" s="21"/>
      <c r="AV2836" s="21"/>
      <c r="AW2836" s="21"/>
      <c r="AX2836" s="21"/>
      <c r="AY2836" s="21"/>
      <c r="AZ2836" s="21"/>
      <c r="BA2836" s="21"/>
    </row>
    <row r="2837" spans="1:53" s="31" customFormat="1" ht="20.100000000000001" customHeight="1" x14ac:dyDescent="0.2">
      <c r="A2837" s="12" t="s">
        <v>86</v>
      </c>
      <c r="B2837" s="18" t="s">
        <v>272</v>
      </c>
      <c r="C2837" s="12" t="s">
        <v>602</v>
      </c>
      <c r="D2837" s="12" t="s">
        <v>1636</v>
      </c>
      <c r="E2837" s="19" t="s">
        <v>5</v>
      </c>
      <c r="F2837" s="19" t="s">
        <v>2244</v>
      </c>
      <c r="G2837" s="19" t="s">
        <v>5941</v>
      </c>
      <c r="H2837" s="12" t="s">
        <v>5942</v>
      </c>
      <c r="I2837" s="20">
        <v>20000</v>
      </c>
      <c r="J2837" s="12" t="s">
        <v>2258</v>
      </c>
      <c r="K2837" s="12" t="s">
        <v>5943</v>
      </c>
      <c r="L2837" s="12" t="s">
        <v>2368</v>
      </c>
      <c r="M2837" s="12"/>
      <c r="N2837" s="12" t="s">
        <v>5286</v>
      </c>
      <c r="O2837" s="23">
        <v>0</v>
      </c>
      <c r="P2837" s="23">
        <v>10000</v>
      </c>
      <c r="Q2837" s="23">
        <v>0</v>
      </c>
      <c r="R2837" s="24">
        <v>0</v>
      </c>
      <c r="S2837" s="25">
        <v>1360</v>
      </c>
      <c r="T2837" s="21"/>
      <c r="U2837" s="22" t="str">
        <f>IFERROR(VLOOKUP(B2837,[1]Planilha1!$A$1:$B$34,2,FALSE),"Liberado")</f>
        <v>Liberado</v>
      </c>
      <c r="V2837" s="21"/>
      <c r="W2837" s="21"/>
      <c r="X2837" s="21"/>
      <c r="Y2837" s="21"/>
      <c r="Z2837" s="21"/>
      <c r="AA2837" s="21"/>
      <c r="AB2837" s="21"/>
      <c r="AC2837" s="21"/>
      <c r="AD2837" s="21"/>
      <c r="AE2837" s="21"/>
      <c r="AF2837" s="21"/>
      <c r="AG2837" s="21"/>
      <c r="AH2837" s="21"/>
      <c r="AI2837" s="21"/>
      <c r="AJ2837" s="21"/>
      <c r="AK2837" s="21"/>
      <c r="AL2837" s="21"/>
      <c r="AM2837" s="21"/>
      <c r="AN2837" s="21"/>
      <c r="AO2837" s="21"/>
      <c r="AP2837" s="21"/>
      <c r="AQ2837" s="21"/>
      <c r="AR2837" s="21"/>
      <c r="AS2837" s="21"/>
      <c r="AT2837" s="21"/>
      <c r="AU2837" s="21"/>
      <c r="AV2837" s="21"/>
      <c r="AW2837" s="21"/>
      <c r="AX2837" s="21"/>
      <c r="AY2837" s="21"/>
      <c r="AZ2837" s="21"/>
      <c r="BA2837" s="21"/>
    </row>
    <row r="2838" spans="1:53" s="31" customFormat="1" ht="20.100000000000001" customHeight="1" x14ac:dyDescent="0.2">
      <c r="A2838" s="12" t="s">
        <v>86</v>
      </c>
      <c r="B2838" s="18" t="s">
        <v>272</v>
      </c>
      <c r="C2838" s="12" t="s">
        <v>602</v>
      </c>
      <c r="D2838" s="12" t="s">
        <v>1637</v>
      </c>
      <c r="E2838" s="19" t="s">
        <v>5</v>
      </c>
      <c r="F2838" s="19" t="s">
        <v>14</v>
      </c>
      <c r="G2838" s="19" t="s">
        <v>5944</v>
      </c>
      <c r="H2838" s="12" t="s">
        <v>5942</v>
      </c>
      <c r="I2838" s="20">
        <v>1000</v>
      </c>
      <c r="J2838" s="12" t="s">
        <v>2302</v>
      </c>
      <c r="K2838" s="12" t="s">
        <v>5945</v>
      </c>
      <c r="L2838" s="12" t="s">
        <v>10547</v>
      </c>
      <c r="M2838" s="12"/>
      <c r="N2838" s="12" t="s">
        <v>5946</v>
      </c>
      <c r="O2838" s="23">
        <v>3000</v>
      </c>
      <c r="P2838" s="23">
        <v>0</v>
      </c>
      <c r="Q2838" s="23">
        <v>0</v>
      </c>
      <c r="R2838" s="24">
        <v>0</v>
      </c>
      <c r="S2838" s="25">
        <v>1040</v>
      </c>
      <c r="T2838" s="21"/>
      <c r="U2838" s="22" t="str">
        <f>IFERROR(VLOOKUP(B2838,[1]Planilha1!$A$1:$B$34,2,FALSE),"Liberado")</f>
        <v>Liberado</v>
      </c>
      <c r="V2838" s="21"/>
      <c r="W2838" s="21"/>
      <c r="X2838" s="21"/>
      <c r="Y2838" s="21"/>
      <c r="Z2838" s="21"/>
      <c r="AA2838" s="21"/>
      <c r="AB2838" s="21"/>
      <c r="AC2838" s="21"/>
      <c r="AD2838" s="21"/>
      <c r="AE2838" s="21"/>
      <c r="AF2838" s="21"/>
      <c r="AG2838" s="21"/>
      <c r="AH2838" s="21"/>
      <c r="AI2838" s="21"/>
      <c r="AJ2838" s="21"/>
      <c r="AK2838" s="21"/>
      <c r="AL2838" s="21"/>
      <c r="AM2838" s="21"/>
      <c r="AN2838" s="21"/>
      <c r="AO2838" s="21"/>
      <c r="AP2838" s="21"/>
      <c r="AQ2838" s="21"/>
      <c r="AR2838" s="21"/>
      <c r="AS2838" s="21"/>
      <c r="AT2838" s="21"/>
      <c r="AU2838" s="21"/>
      <c r="AV2838" s="21"/>
      <c r="AW2838" s="21"/>
      <c r="AX2838" s="21"/>
      <c r="AY2838" s="21"/>
      <c r="AZ2838" s="21"/>
      <c r="BA2838" s="21"/>
    </row>
    <row r="2839" spans="1:53" s="31" customFormat="1" ht="20.100000000000001" customHeight="1" x14ac:dyDescent="0.2">
      <c r="A2839" s="12" t="s">
        <v>86</v>
      </c>
      <c r="B2839" s="18" t="s">
        <v>272</v>
      </c>
      <c r="C2839" s="12" t="s">
        <v>602</v>
      </c>
      <c r="D2839" s="12" t="s">
        <v>1638</v>
      </c>
      <c r="E2839" s="19" t="s">
        <v>5</v>
      </c>
      <c r="F2839" s="19" t="s">
        <v>2244</v>
      </c>
      <c r="G2839" s="19" t="s">
        <v>5947</v>
      </c>
      <c r="H2839" s="12" t="s">
        <v>5936</v>
      </c>
      <c r="I2839" s="20">
        <v>31520</v>
      </c>
      <c r="J2839" s="12" t="s">
        <v>2258</v>
      </c>
      <c r="K2839" s="12" t="s">
        <v>5948</v>
      </c>
      <c r="L2839" s="12" t="s">
        <v>2368</v>
      </c>
      <c r="M2839" s="12"/>
      <c r="N2839" s="12" t="s">
        <v>10548</v>
      </c>
      <c r="O2839" s="23">
        <v>4000</v>
      </c>
      <c r="P2839" s="23">
        <v>0</v>
      </c>
      <c r="Q2839" s="23">
        <v>0</v>
      </c>
      <c r="R2839" s="24">
        <v>0</v>
      </c>
      <c r="S2839" s="25">
        <v>672</v>
      </c>
      <c r="T2839" s="21"/>
      <c r="U2839" s="22" t="str">
        <f>IFERROR(VLOOKUP(B2839,[1]Planilha1!$A$1:$B$34,2,FALSE),"Liberado")</f>
        <v>Liberado</v>
      </c>
      <c r="V2839" s="21"/>
      <c r="W2839" s="21"/>
      <c r="X2839" s="21"/>
      <c r="Y2839" s="21"/>
      <c r="Z2839" s="21"/>
      <c r="AA2839" s="21"/>
      <c r="AB2839" s="21"/>
      <c r="AC2839" s="21"/>
      <c r="AD2839" s="21"/>
      <c r="AE2839" s="21"/>
      <c r="AF2839" s="21"/>
      <c r="AG2839" s="21"/>
      <c r="AH2839" s="21"/>
      <c r="AI2839" s="21"/>
      <c r="AJ2839" s="21"/>
      <c r="AK2839" s="21"/>
      <c r="AL2839" s="21"/>
      <c r="AM2839" s="21"/>
      <c r="AN2839" s="21"/>
      <c r="AO2839" s="21"/>
      <c r="AP2839" s="21"/>
      <c r="AQ2839" s="21"/>
      <c r="AR2839" s="21"/>
      <c r="AS2839" s="21"/>
      <c r="AT2839" s="21"/>
      <c r="AU2839" s="21"/>
      <c r="AV2839" s="21"/>
      <c r="AW2839" s="21"/>
      <c r="AX2839" s="21"/>
      <c r="AY2839" s="21"/>
      <c r="AZ2839" s="21"/>
      <c r="BA2839" s="21"/>
    </row>
    <row r="2840" spans="1:53" s="31" customFormat="1" ht="20.100000000000001" customHeight="1" x14ac:dyDescent="0.2">
      <c r="A2840" s="12" t="s">
        <v>86</v>
      </c>
      <c r="B2840" s="18" t="s">
        <v>272</v>
      </c>
      <c r="C2840" s="12" t="s">
        <v>602</v>
      </c>
      <c r="D2840" s="12" t="s">
        <v>1639</v>
      </c>
      <c r="E2840" s="19" t="s">
        <v>5</v>
      </c>
      <c r="F2840" s="19" t="s">
        <v>2273</v>
      </c>
      <c r="G2840" s="19" t="s">
        <v>5949</v>
      </c>
      <c r="H2840" s="12" t="s">
        <v>5936</v>
      </c>
      <c r="I2840" s="20">
        <v>35200</v>
      </c>
      <c r="J2840" s="12" t="s">
        <v>2302</v>
      </c>
      <c r="K2840" s="12" t="s">
        <v>2303</v>
      </c>
      <c r="L2840" s="12" t="s">
        <v>2299</v>
      </c>
      <c r="M2840" s="12"/>
      <c r="N2840" s="12" t="s">
        <v>5950</v>
      </c>
      <c r="O2840" s="23">
        <v>0</v>
      </c>
      <c r="P2840" s="23">
        <v>0</v>
      </c>
      <c r="Q2840" s="23">
        <v>0</v>
      </c>
      <c r="R2840" s="24">
        <v>0</v>
      </c>
      <c r="S2840" s="25">
        <v>512</v>
      </c>
      <c r="T2840" s="21"/>
      <c r="U2840" s="22" t="str">
        <f>IFERROR(VLOOKUP(B2840,[1]Planilha1!$A$1:$B$34,2,FALSE),"Liberado")</f>
        <v>Liberado</v>
      </c>
      <c r="V2840" s="21"/>
      <c r="W2840" s="21"/>
      <c r="X2840" s="21"/>
      <c r="Y2840" s="21"/>
      <c r="Z2840" s="21"/>
      <c r="AA2840" s="21"/>
      <c r="AB2840" s="21"/>
      <c r="AC2840" s="21"/>
      <c r="AD2840" s="21"/>
      <c r="AE2840" s="21"/>
      <c r="AF2840" s="21"/>
      <c r="AG2840" s="21"/>
      <c r="AH2840" s="21"/>
      <c r="AI2840" s="21"/>
      <c r="AJ2840" s="21"/>
      <c r="AK2840" s="21"/>
      <c r="AL2840" s="21"/>
      <c r="AM2840" s="21"/>
      <c r="AN2840" s="21"/>
      <c r="AO2840" s="21"/>
      <c r="AP2840" s="21"/>
      <c r="AQ2840" s="21"/>
      <c r="AR2840" s="21"/>
      <c r="AS2840" s="21"/>
      <c r="AT2840" s="21"/>
      <c r="AU2840" s="21"/>
      <c r="AV2840" s="21"/>
      <c r="AW2840" s="21"/>
      <c r="AX2840" s="21"/>
      <c r="AY2840" s="21"/>
      <c r="AZ2840" s="21"/>
      <c r="BA2840" s="21"/>
    </row>
    <row r="2841" spans="1:53" s="31" customFormat="1" ht="20.100000000000001" customHeight="1" x14ac:dyDescent="0.2">
      <c r="A2841" s="12" t="s">
        <v>86</v>
      </c>
      <c r="B2841" s="18" t="s">
        <v>272</v>
      </c>
      <c r="C2841" s="12" t="s">
        <v>602</v>
      </c>
      <c r="D2841" s="12" t="s">
        <v>1640</v>
      </c>
      <c r="E2841" s="19" t="s">
        <v>5</v>
      </c>
      <c r="F2841" s="19" t="s">
        <v>2881</v>
      </c>
      <c r="G2841" s="19" t="s">
        <v>5951</v>
      </c>
      <c r="H2841" s="12" t="s">
        <v>5952</v>
      </c>
      <c r="I2841" s="20">
        <v>7326.6</v>
      </c>
      <c r="J2841" s="12" t="s">
        <v>2258</v>
      </c>
      <c r="K2841" s="12" t="s">
        <v>5953</v>
      </c>
      <c r="L2841" s="12" t="s">
        <v>2368</v>
      </c>
      <c r="M2841" s="12"/>
      <c r="N2841" s="12" t="s">
        <v>5954</v>
      </c>
      <c r="O2841" s="23">
        <v>0</v>
      </c>
      <c r="P2841" s="23">
        <v>0</v>
      </c>
      <c r="Q2841" s="23">
        <v>0</v>
      </c>
      <c r="R2841" s="24">
        <v>0</v>
      </c>
      <c r="S2841" s="25">
        <v>304</v>
      </c>
      <c r="T2841" s="21"/>
      <c r="U2841" s="22" t="str">
        <f>IFERROR(VLOOKUP(B2841,[1]Planilha1!$A$1:$B$34,2,FALSE),"Liberado")</f>
        <v>Liberado</v>
      </c>
      <c r="V2841" s="21"/>
      <c r="W2841" s="21"/>
      <c r="X2841" s="21"/>
      <c r="Y2841" s="21"/>
      <c r="Z2841" s="21"/>
      <c r="AA2841" s="21"/>
      <c r="AB2841" s="21"/>
      <c r="AC2841" s="21"/>
      <c r="AD2841" s="21"/>
      <c r="AE2841" s="21"/>
      <c r="AF2841" s="21"/>
      <c r="AG2841" s="21"/>
      <c r="AH2841" s="21"/>
      <c r="AI2841" s="21"/>
      <c r="AJ2841" s="21"/>
      <c r="AK2841" s="21"/>
      <c r="AL2841" s="21"/>
      <c r="AM2841" s="21"/>
      <c r="AN2841" s="21"/>
      <c r="AO2841" s="21"/>
      <c r="AP2841" s="21"/>
      <c r="AQ2841" s="21"/>
      <c r="AR2841" s="21"/>
      <c r="AS2841" s="21"/>
      <c r="AT2841" s="21"/>
      <c r="AU2841" s="21"/>
      <c r="AV2841" s="21"/>
      <c r="AW2841" s="21"/>
      <c r="AX2841" s="21"/>
      <c r="AY2841" s="21"/>
      <c r="AZ2841" s="21"/>
      <c r="BA2841" s="21"/>
    </row>
    <row r="2842" spans="1:53" s="31" customFormat="1" ht="20.100000000000001" customHeight="1" x14ac:dyDescent="0.2">
      <c r="A2842" s="12" t="s">
        <v>86</v>
      </c>
      <c r="B2842" s="18" t="s">
        <v>272</v>
      </c>
      <c r="C2842" s="12" t="s">
        <v>602</v>
      </c>
      <c r="D2842" s="12" t="s">
        <v>1640</v>
      </c>
      <c r="E2842" s="19" t="s">
        <v>5</v>
      </c>
      <c r="F2842" s="19" t="s">
        <v>4670</v>
      </c>
      <c r="G2842" s="19" t="s">
        <v>10549</v>
      </c>
      <c r="H2842" s="12" t="s">
        <v>5952</v>
      </c>
      <c r="I2842" s="20">
        <v>63309.5</v>
      </c>
      <c r="J2842" s="12" t="s">
        <v>2258</v>
      </c>
      <c r="K2842" s="12" t="s">
        <v>10550</v>
      </c>
      <c r="L2842" s="12" t="s">
        <v>10551</v>
      </c>
      <c r="M2842" s="12" t="s">
        <v>10552</v>
      </c>
      <c r="N2842" s="12" t="s">
        <v>2733</v>
      </c>
      <c r="O2842" s="23">
        <v>0</v>
      </c>
      <c r="P2842" s="23">
        <v>63622.18</v>
      </c>
      <c r="Q2842" s="23">
        <v>0</v>
      </c>
      <c r="R2842" s="24">
        <v>0</v>
      </c>
      <c r="S2842" s="25">
        <v>80</v>
      </c>
      <c r="T2842" s="21"/>
      <c r="U2842" s="22" t="str">
        <f>IFERROR(VLOOKUP(B2842,[1]Planilha1!$A$1:$B$34,2,FALSE),"Liberado")</f>
        <v>Liberado</v>
      </c>
      <c r="V2842" s="21"/>
      <c r="W2842" s="21"/>
      <c r="X2842" s="21"/>
      <c r="Y2842" s="21"/>
      <c r="Z2842" s="21"/>
      <c r="AA2842" s="21"/>
      <c r="AB2842" s="21"/>
      <c r="AC2842" s="21"/>
      <c r="AD2842" s="21"/>
      <c r="AE2842" s="21"/>
      <c r="AF2842" s="21"/>
      <c r="AG2842" s="21"/>
      <c r="AH2842" s="21"/>
      <c r="AI2842" s="21"/>
      <c r="AJ2842" s="21"/>
      <c r="AK2842" s="21"/>
      <c r="AL2842" s="21"/>
      <c r="AM2842" s="21"/>
      <c r="AN2842" s="21"/>
      <c r="AO2842" s="21"/>
      <c r="AP2842" s="21"/>
      <c r="AQ2842" s="21"/>
      <c r="AR2842" s="21"/>
      <c r="AS2842" s="21"/>
      <c r="AT2842" s="21"/>
      <c r="AU2842" s="21"/>
      <c r="AV2842" s="21"/>
      <c r="AW2842" s="21"/>
      <c r="AX2842" s="21"/>
      <c r="AY2842" s="21"/>
      <c r="AZ2842" s="21"/>
      <c r="BA2842" s="21"/>
    </row>
    <row r="2843" spans="1:53" s="31" customFormat="1" ht="20.100000000000001" customHeight="1" x14ac:dyDescent="0.2">
      <c r="A2843" s="12" t="s">
        <v>86</v>
      </c>
      <c r="B2843" s="18" t="s">
        <v>272</v>
      </c>
      <c r="C2843" s="12" t="s">
        <v>602</v>
      </c>
      <c r="D2843" s="12" t="s">
        <v>1640</v>
      </c>
      <c r="E2843" s="19" t="s">
        <v>5</v>
      </c>
      <c r="F2843" s="19" t="s">
        <v>8</v>
      </c>
      <c r="G2843" s="19" t="s">
        <v>10553</v>
      </c>
      <c r="H2843" s="12" t="s">
        <v>5942</v>
      </c>
      <c r="I2843" s="20">
        <v>19195.189999999999</v>
      </c>
      <c r="J2843" s="12" t="s">
        <v>2258</v>
      </c>
      <c r="K2843" s="12" t="s">
        <v>9310</v>
      </c>
      <c r="L2843" s="12" t="s">
        <v>2368</v>
      </c>
      <c r="M2843" s="12"/>
      <c r="N2843" s="12" t="s">
        <v>10554</v>
      </c>
      <c r="O2843" s="23">
        <v>60000</v>
      </c>
      <c r="P2843" s="23">
        <v>0</v>
      </c>
      <c r="Q2843" s="23">
        <v>0</v>
      </c>
      <c r="R2843" s="24">
        <v>0</v>
      </c>
      <c r="S2843" s="25">
        <v>105</v>
      </c>
      <c r="T2843" s="21"/>
      <c r="U2843" s="22" t="str">
        <f>IFERROR(VLOOKUP(B2843,[1]Planilha1!$A$1:$B$34,2,FALSE),"Liberado")</f>
        <v>Liberado</v>
      </c>
      <c r="V2843" s="21"/>
      <c r="W2843" s="21"/>
      <c r="X2843" s="21"/>
      <c r="Y2843" s="21"/>
      <c r="Z2843" s="21"/>
      <c r="AA2843" s="21"/>
      <c r="AB2843" s="21"/>
      <c r="AC2843" s="21"/>
      <c r="AD2843" s="21"/>
      <c r="AE2843" s="21"/>
      <c r="AF2843" s="21"/>
      <c r="AG2843" s="21"/>
      <c r="AH2843" s="21"/>
      <c r="AI2843" s="21"/>
      <c r="AJ2843" s="21"/>
      <c r="AK2843" s="21"/>
      <c r="AL2843" s="21"/>
      <c r="AM2843" s="21"/>
      <c r="AN2843" s="21"/>
      <c r="AO2843" s="21"/>
      <c r="AP2843" s="21"/>
      <c r="AQ2843" s="21"/>
      <c r="AR2843" s="21"/>
      <c r="AS2843" s="21"/>
      <c r="AT2843" s="21"/>
      <c r="AU2843" s="21"/>
      <c r="AV2843" s="21"/>
      <c r="AW2843" s="21"/>
      <c r="AX2843" s="21"/>
      <c r="AY2843" s="21"/>
      <c r="AZ2843" s="21"/>
      <c r="BA2843" s="21"/>
    </row>
    <row r="2844" spans="1:53" s="31" customFormat="1" ht="20.100000000000001" customHeight="1" x14ac:dyDescent="0.2">
      <c r="A2844" s="12" t="s">
        <v>86</v>
      </c>
      <c r="B2844" s="18" t="s">
        <v>272</v>
      </c>
      <c r="C2844" s="12" t="s">
        <v>466</v>
      </c>
      <c r="D2844" s="12" t="s">
        <v>10618</v>
      </c>
      <c r="E2844" s="19" t="s">
        <v>5</v>
      </c>
      <c r="F2844" s="19" t="s">
        <v>2324</v>
      </c>
      <c r="G2844" s="19" t="s">
        <v>10619</v>
      </c>
      <c r="H2844" s="12" t="s">
        <v>10620</v>
      </c>
      <c r="I2844" s="20">
        <v>18740</v>
      </c>
      <c r="J2844" s="12" t="s">
        <v>2302</v>
      </c>
      <c r="K2844" s="12" t="s">
        <v>2303</v>
      </c>
      <c r="L2844" s="12" t="s">
        <v>2288</v>
      </c>
      <c r="M2844" s="12"/>
      <c r="N2844" s="12" t="s">
        <v>10621</v>
      </c>
      <c r="O2844" s="23">
        <v>0</v>
      </c>
      <c r="P2844" s="23">
        <v>0</v>
      </c>
      <c r="Q2844" s="23">
        <v>0</v>
      </c>
      <c r="R2844" s="24">
        <v>0</v>
      </c>
      <c r="S2844" s="25">
        <v>240</v>
      </c>
      <c r="T2844" s="21"/>
      <c r="U2844" s="22" t="str">
        <f>IFERROR(VLOOKUP(B2844,[1]Planilha1!$A$1:$B$34,2,FALSE),"Liberado")</f>
        <v>Liberado</v>
      </c>
      <c r="V2844" s="21"/>
      <c r="W2844" s="21"/>
      <c r="X2844" s="21"/>
      <c r="Y2844" s="21"/>
      <c r="Z2844" s="21"/>
      <c r="AA2844" s="21"/>
      <c r="AB2844" s="21"/>
      <c r="AC2844" s="21"/>
      <c r="AD2844" s="21"/>
      <c r="AE2844" s="21"/>
      <c r="AF2844" s="21"/>
      <c r="AG2844" s="21"/>
      <c r="AH2844" s="21"/>
      <c r="AI2844" s="21"/>
      <c r="AJ2844" s="21"/>
      <c r="AK2844" s="21"/>
      <c r="AL2844" s="21"/>
      <c r="AM2844" s="21"/>
      <c r="AN2844" s="21"/>
      <c r="AO2844" s="21"/>
      <c r="AP2844" s="21"/>
      <c r="AQ2844" s="21"/>
      <c r="AR2844" s="21"/>
      <c r="AS2844" s="21"/>
      <c r="AT2844" s="21"/>
      <c r="AU2844" s="21"/>
      <c r="AV2844" s="21"/>
      <c r="AW2844" s="21"/>
      <c r="AX2844" s="21"/>
      <c r="AY2844" s="21"/>
      <c r="AZ2844" s="21"/>
      <c r="BA2844" s="21"/>
    </row>
    <row r="2845" spans="1:53" s="31" customFormat="1" ht="20.100000000000001" customHeight="1" x14ac:dyDescent="0.2">
      <c r="A2845" s="12" t="s">
        <v>86</v>
      </c>
      <c r="B2845" s="18" t="s">
        <v>272</v>
      </c>
      <c r="C2845" s="12" t="s">
        <v>466</v>
      </c>
      <c r="D2845" s="12" t="s">
        <v>11059</v>
      </c>
      <c r="E2845" s="19" t="s">
        <v>5</v>
      </c>
      <c r="F2845" s="19" t="s">
        <v>2244</v>
      </c>
      <c r="G2845" s="19" t="s">
        <v>11060</v>
      </c>
      <c r="H2845" s="12" t="s">
        <v>11061</v>
      </c>
      <c r="I2845" s="20">
        <v>20000</v>
      </c>
      <c r="J2845" s="12" t="s">
        <v>2302</v>
      </c>
      <c r="K2845" s="12" t="s">
        <v>11062</v>
      </c>
      <c r="L2845" s="12" t="s">
        <v>2838</v>
      </c>
      <c r="M2845" s="12"/>
      <c r="N2845" s="12" t="s">
        <v>11063</v>
      </c>
      <c r="O2845" s="23">
        <v>5000</v>
      </c>
      <c r="P2845" s="23">
        <v>0</v>
      </c>
      <c r="Q2845" s="23">
        <v>0</v>
      </c>
      <c r="R2845" s="24">
        <v>0</v>
      </c>
      <c r="S2845" s="25">
        <v>1625.3</v>
      </c>
      <c r="T2845" s="21"/>
      <c r="U2845" s="22" t="str">
        <f>IFERROR(VLOOKUP(B2845,[1]Planilha1!$A$1:$B$34,2,FALSE),"Liberado")</f>
        <v>Liberado</v>
      </c>
      <c r="V2845" s="21"/>
      <c r="W2845" s="21"/>
      <c r="X2845" s="21"/>
      <c r="Y2845" s="21"/>
      <c r="Z2845" s="21"/>
      <c r="AA2845" s="21"/>
      <c r="AB2845" s="21"/>
      <c r="AC2845" s="21"/>
      <c r="AD2845" s="21"/>
      <c r="AE2845" s="21"/>
      <c r="AF2845" s="21"/>
      <c r="AG2845" s="21"/>
      <c r="AH2845" s="21"/>
      <c r="AI2845" s="21"/>
      <c r="AJ2845" s="21"/>
      <c r="AK2845" s="21"/>
      <c r="AL2845" s="21"/>
      <c r="AM2845" s="21"/>
      <c r="AN2845" s="21"/>
      <c r="AO2845" s="21"/>
      <c r="AP2845" s="21"/>
      <c r="AQ2845" s="21"/>
      <c r="AR2845" s="21"/>
      <c r="AS2845" s="21"/>
      <c r="AT2845" s="21"/>
      <c r="AU2845" s="21"/>
      <c r="AV2845" s="21"/>
      <c r="AW2845" s="21"/>
      <c r="AX2845" s="21"/>
      <c r="AY2845" s="21"/>
      <c r="AZ2845" s="21"/>
      <c r="BA2845" s="21"/>
    </row>
    <row r="2846" spans="1:53" s="31" customFormat="1" ht="20.100000000000001" customHeight="1" x14ac:dyDescent="0.2">
      <c r="A2846" s="12" t="s">
        <v>86</v>
      </c>
      <c r="B2846" s="18" t="s">
        <v>272</v>
      </c>
      <c r="C2846" s="12" t="s">
        <v>318</v>
      </c>
      <c r="D2846" s="12" t="s">
        <v>11064</v>
      </c>
      <c r="E2846" s="19" t="s">
        <v>5</v>
      </c>
      <c r="F2846" s="19" t="s">
        <v>13</v>
      </c>
      <c r="G2846" s="19" t="s">
        <v>11065</v>
      </c>
      <c r="H2846" s="12" t="s">
        <v>11061</v>
      </c>
      <c r="I2846" s="20">
        <v>173850</v>
      </c>
      <c r="J2846" s="12" t="s">
        <v>2302</v>
      </c>
      <c r="K2846" s="12" t="s">
        <v>11066</v>
      </c>
      <c r="L2846" s="12" t="s">
        <v>2322</v>
      </c>
      <c r="M2846" s="12"/>
      <c r="N2846" s="12" t="s">
        <v>11067</v>
      </c>
      <c r="O2846" s="23">
        <v>17434.37</v>
      </c>
      <c r="P2846" s="23">
        <v>0</v>
      </c>
      <c r="Q2846" s="23">
        <v>0</v>
      </c>
      <c r="R2846" s="24">
        <v>0</v>
      </c>
      <c r="S2846" s="25">
        <v>240</v>
      </c>
      <c r="T2846" s="21"/>
      <c r="U2846" s="22" t="str">
        <f>IFERROR(VLOOKUP(B2846,[1]Planilha1!$A$1:$B$34,2,FALSE),"Liberado")</f>
        <v>Liberado</v>
      </c>
      <c r="V2846" s="21"/>
      <c r="W2846" s="21"/>
      <c r="X2846" s="21"/>
      <c r="Y2846" s="21"/>
      <c r="Z2846" s="21"/>
      <c r="AA2846" s="21"/>
      <c r="AB2846" s="21"/>
      <c r="AC2846" s="21"/>
      <c r="AD2846" s="21"/>
      <c r="AE2846" s="21"/>
      <c r="AF2846" s="21"/>
      <c r="AG2846" s="21"/>
      <c r="AH2846" s="21"/>
      <c r="AI2846" s="21"/>
      <c r="AJ2846" s="21"/>
      <c r="AK2846" s="21"/>
      <c r="AL2846" s="21"/>
      <c r="AM2846" s="21"/>
      <c r="AN2846" s="21"/>
      <c r="AO2846" s="21"/>
      <c r="AP2846" s="21"/>
      <c r="AQ2846" s="21"/>
      <c r="AR2846" s="21"/>
      <c r="AS2846" s="21"/>
      <c r="AT2846" s="21"/>
      <c r="AU2846" s="21"/>
      <c r="AV2846" s="21"/>
      <c r="AW2846" s="21"/>
      <c r="AX2846" s="21"/>
      <c r="AY2846" s="21"/>
      <c r="AZ2846" s="21"/>
      <c r="BA2846" s="21"/>
    </row>
    <row r="2847" spans="1:53" s="31" customFormat="1" ht="20.100000000000001" customHeight="1" x14ac:dyDescent="0.2">
      <c r="A2847" s="12" t="s">
        <v>86</v>
      </c>
      <c r="B2847" s="18" t="s">
        <v>272</v>
      </c>
      <c r="C2847" s="12" t="s">
        <v>534</v>
      </c>
      <c r="D2847" s="12" t="s">
        <v>11068</v>
      </c>
      <c r="E2847" s="19" t="s">
        <v>5</v>
      </c>
      <c r="F2847" s="19" t="s">
        <v>2255</v>
      </c>
      <c r="G2847" s="19" t="s">
        <v>11069</v>
      </c>
      <c r="H2847" s="12" t="s">
        <v>2913</v>
      </c>
      <c r="I2847" s="20">
        <v>20400</v>
      </c>
      <c r="J2847" s="12" t="s">
        <v>2302</v>
      </c>
      <c r="K2847" s="12" t="s">
        <v>11070</v>
      </c>
      <c r="L2847" s="12" t="s">
        <v>2831</v>
      </c>
      <c r="M2847" s="12"/>
      <c r="N2847" s="12" t="s">
        <v>11071</v>
      </c>
      <c r="O2847" s="23">
        <v>5500</v>
      </c>
      <c r="P2847" s="23">
        <v>0</v>
      </c>
      <c r="Q2847" s="23">
        <v>0</v>
      </c>
      <c r="R2847" s="24">
        <v>0</v>
      </c>
      <c r="S2847" s="25">
        <v>1476.1</v>
      </c>
      <c r="T2847" s="21"/>
      <c r="U2847" s="22" t="str">
        <f>IFERROR(VLOOKUP(B2847,[1]Planilha1!$A$1:$B$34,2,FALSE),"Liberado")</f>
        <v>Liberado</v>
      </c>
      <c r="V2847" s="21"/>
      <c r="W2847" s="21"/>
      <c r="X2847" s="21"/>
      <c r="Y2847" s="21"/>
      <c r="Z2847" s="21"/>
      <c r="AA2847" s="21"/>
      <c r="AB2847" s="21"/>
      <c r="AC2847" s="21"/>
      <c r="AD2847" s="21"/>
      <c r="AE2847" s="21"/>
      <c r="AF2847" s="21"/>
      <c r="AG2847" s="21"/>
      <c r="AH2847" s="21"/>
      <c r="AI2847" s="21"/>
      <c r="AJ2847" s="21"/>
      <c r="AK2847" s="21"/>
      <c r="AL2847" s="21"/>
      <c r="AM2847" s="21"/>
      <c r="AN2847" s="21"/>
      <c r="AO2847" s="21"/>
      <c r="AP2847" s="21"/>
      <c r="AQ2847" s="21"/>
      <c r="AR2847" s="21"/>
      <c r="AS2847" s="21"/>
      <c r="AT2847" s="21"/>
      <c r="AU2847" s="21"/>
      <c r="AV2847" s="21"/>
      <c r="AW2847" s="21"/>
      <c r="AX2847" s="21"/>
      <c r="AY2847" s="21"/>
      <c r="AZ2847" s="21"/>
      <c r="BA2847" s="21"/>
    </row>
    <row r="2848" spans="1:53" s="31" customFormat="1" ht="20.100000000000001" customHeight="1" x14ac:dyDescent="0.2">
      <c r="A2848" s="12" t="s">
        <v>86</v>
      </c>
      <c r="B2848" s="18" t="s">
        <v>272</v>
      </c>
      <c r="C2848" s="12" t="s">
        <v>574</v>
      </c>
      <c r="D2848" s="12" t="s">
        <v>11072</v>
      </c>
      <c r="E2848" s="19" t="s">
        <v>5</v>
      </c>
      <c r="F2848" s="19" t="s">
        <v>11073</v>
      </c>
      <c r="G2848" s="19" t="s">
        <v>11074</v>
      </c>
      <c r="H2848" s="12" t="s">
        <v>11075</v>
      </c>
      <c r="I2848" s="20">
        <v>1000</v>
      </c>
      <c r="J2848" s="12" t="s">
        <v>2302</v>
      </c>
      <c r="K2848" s="12" t="s">
        <v>11076</v>
      </c>
      <c r="L2848" s="12" t="s">
        <v>6531</v>
      </c>
      <c r="M2848" s="12"/>
      <c r="N2848" s="12" t="s">
        <v>3216</v>
      </c>
      <c r="O2848" s="23">
        <v>0</v>
      </c>
      <c r="P2848" s="23">
        <v>0</v>
      </c>
      <c r="Q2848" s="23">
        <v>0</v>
      </c>
      <c r="R2848" s="24">
        <v>0</v>
      </c>
      <c r="S2848" s="25">
        <v>1200</v>
      </c>
      <c r="T2848" s="21"/>
      <c r="U2848" s="22" t="str">
        <f>IFERROR(VLOOKUP(B2848,[1]Planilha1!$A$1:$B$34,2,FALSE),"Liberado")</f>
        <v>Liberado</v>
      </c>
      <c r="V2848" s="21"/>
      <c r="W2848" s="21"/>
      <c r="X2848" s="21"/>
      <c r="Y2848" s="21"/>
      <c r="Z2848" s="21"/>
      <c r="AA2848" s="21"/>
      <c r="AB2848" s="21"/>
      <c r="AC2848" s="21"/>
      <c r="AD2848" s="21"/>
      <c r="AE2848" s="21"/>
      <c r="AF2848" s="21"/>
      <c r="AG2848" s="21"/>
      <c r="AH2848" s="21"/>
      <c r="AI2848" s="21"/>
      <c r="AJ2848" s="21"/>
      <c r="AK2848" s="21"/>
      <c r="AL2848" s="21"/>
      <c r="AM2848" s="21"/>
      <c r="AN2848" s="21"/>
      <c r="AO2848" s="21"/>
      <c r="AP2848" s="21"/>
      <c r="AQ2848" s="21"/>
      <c r="AR2848" s="21"/>
      <c r="AS2848" s="21"/>
      <c r="AT2848" s="21"/>
      <c r="AU2848" s="21"/>
      <c r="AV2848" s="21"/>
      <c r="AW2848" s="21"/>
      <c r="AX2848" s="21"/>
      <c r="AY2848" s="21"/>
      <c r="AZ2848" s="21"/>
      <c r="BA2848" s="21"/>
    </row>
    <row r="2849" spans="1:53" s="31" customFormat="1" ht="20.100000000000001" customHeight="1" x14ac:dyDescent="0.2">
      <c r="A2849" s="12" t="s">
        <v>86</v>
      </c>
      <c r="B2849" s="18" t="s">
        <v>272</v>
      </c>
      <c r="C2849" s="12" t="s">
        <v>602</v>
      </c>
      <c r="D2849" s="12" t="s">
        <v>11077</v>
      </c>
      <c r="E2849" s="19" t="s">
        <v>5</v>
      </c>
      <c r="F2849" s="19" t="s">
        <v>2355</v>
      </c>
      <c r="G2849" s="19" t="s">
        <v>11078</v>
      </c>
      <c r="H2849" s="12" t="s">
        <v>11079</v>
      </c>
      <c r="I2849" s="20">
        <v>1509091</v>
      </c>
      <c r="J2849" s="12" t="s">
        <v>2258</v>
      </c>
      <c r="K2849" s="12" t="s">
        <v>11080</v>
      </c>
      <c r="L2849" s="12" t="s">
        <v>2450</v>
      </c>
      <c r="M2849" s="12"/>
      <c r="N2849" s="12" t="s">
        <v>11081</v>
      </c>
      <c r="O2849" s="23">
        <v>0</v>
      </c>
      <c r="P2849" s="23">
        <v>5000</v>
      </c>
      <c r="Q2849" s="23">
        <v>0</v>
      </c>
      <c r="R2849" s="24">
        <v>0</v>
      </c>
      <c r="S2849" s="25">
        <v>822.1</v>
      </c>
      <c r="T2849" s="21"/>
      <c r="U2849" s="22" t="str">
        <f>IFERROR(VLOOKUP(B2849,[1]Planilha1!$A$1:$B$34,2,FALSE),"Liberado")</f>
        <v>Liberado</v>
      </c>
      <c r="V2849" s="21"/>
      <c r="W2849" s="21"/>
      <c r="X2849" s="21"/>
      <c r="Y2849" s="21"/>
      <c r="Z2849" s="21"/>
      <c r="AA2849" s="21"/>
      <c r="AB2849" s="21"/>
      <c r="AC2849" s="21"/>
      <c r="AD2849" s="21"/>
      <c r="AE2849" s="21"/>
      <c r="AF2849" s="21"/>
      <c r="AG2849" s="21"/>
      <c r="AH2849" s="21"/>
      <c r="AI2849" s="21"/>
      <c r="AJ2849" s="21"/>
      <c r="AK2849" s="21"/>
      <c r="AL2849" s="21"/>
      <c r="AM2849" s="21"/>
      <c r="AN2849" s="21"/>
      <c r="AO2849" s="21"/>
      <c r="AP2849" s="21"/>
      <c r="AQ2849" s="21"/>
      <c r="AR2849" s="21"/>
      <c r="AS2849" s="21"/>
      <c r="AT2849" s="21"/>
      <c r="AU2849" s="21"/>
      <c r="AV2849" s="21"/>
      <c r="AW2849" s="21"/>
      <c r="AX2849" s="21"/>
      <c r="AY2849" s="21"/>
      <c r="AZ2849" s="21"/>
      <c r="BA2849" s="21"/>
    </row>
    <row r="2850" spans="1:53" s="31" customFormat="1" ht="20.100000000000001" customHeight="1" x14ac:dyDescent="0.2">
      <c r="A2850" s="12" t="s">
        <v>86</v>
      </c>
      <c r="B2850" s="18" t="s">
        <v>272</v>
      </c>
      <c r="C2850" s="12" t="s">
        <v>634</v>
      </c>
      <c r="D2850" s="12" t="s">
        <v>11082</v>
      </c>
      <c r="E2850" s="19" t="s">
        <v>5</v>
      </c>
      <c r="F2850" s="19" t="s">
        <v>7804</v>
      </c>
      <c r="G2850" s="19" t="s">
        <v>11083</v>
      </c>
      <c r="H2850" s="12" t="s">
        <v>11084</v>
      </c>
      <c r="I2850" s="20">
        <v>760</v>
      </c>
      <c r="J2850" s="12" t="s">
        <v>2302</v>
      </c>
      <c r="K2850" s="12" t="s">
        <v>11085</v>
      </c>
      <c r="L2850" s="12" t="s">
        <v>6531</v>
      </c>
      <c r="M2850" s="12"/>
      <c r="N2850" s="12" t="s">
        <v>11086</v>
      </c>
      <c r="O2850" s="23">
        <v>0</v>
      </c>
      <c r="P2850" s="23">
        <v>0</v>
      </c>
      <c r="Q2850" s="23">
        <v>0</v>
      </c>
      <c r="R2850" s="24">
        <v>0</v>
      </c>
      <c r="S2850" s="25">
        <v>736</v>
      </c>
      <c r="T2850" s="21"/>
      <c r="U2850" s="22" t="str">
        <f>IFERROR(VLOOKUP(B2850,[1]Planilha1!$A$1:$B$34,2,FALSE),"Liberado")</f>
        <v>Liberado</v>
      </c>
      <c r="V2850" s="21"/>
      <c r="W2850" s="21"/>
      <c r="X2850" s="21"/>
      <c r="Y2850" s="21"/>
      <c r="Z2850" s="21"/>
      <c r="AA2850" s="21"/>
      <c r="AB2850" s="21"/>
      <c r="AC2850" s="21"/>
      <c r="AD2850" s="21"/>
      <c r="AE2850" s="21"/>
      <c r="AF2850" s="21"/>
      <c r="AG2850" s="21"/>
      <c r="AH2850" s="21"/>
      <c r="AI2850" s="21"/>
      <c r="AJ2850" s="21"/>
      <c r="AK2850" s="21"/>
      <c r="AL2850" s="21"/>
      <c r="AM2850" s="21"/>
      <c r="AN2850" s="21"/>
      <c r="AO2850" s="21"/>
      <c r="AP2850" s="21"/>
      <c r="AQ2850" s="21"/>
      <c r="AR2850" s="21"/>
      <c r="AS2850" s="21"/>
      <c r="AT2850" s="21"/>
      <c r="AU2850" s="21"/>
      <c r="AV2850" s="21"/>
      <c r="AW2850" s="21"/>
      <c r="AX2850" s="21"/>
      <c r="AY2850" s="21"/>
      <c r="AZ2850" s="21"/>
      <c r="BA2850" s="21"/>
    </row>
    <row r="2851" spans="1:53" s="31" customFormat="1" ht="20.100000000000001" customHeight="1" x14ac:dyDescent="0.2">
      <c r="A2851" s="27" t="s">
        <v>155</v>
      </c>
      <c r="B2851" s="28" t="s">
        <v>272</v>
      </c>
      <c r="C2851" s="27" t="s">
        <v>466</v>
      </c>
      <c r="D2851" s="27" t="s">
        <v>11177</v>
      </c>
      <c r="E2851" s="27" t="s">
        <v>7</v>
      </c>
      <c r="F2851" s="27" t="s">
        <v>6507</v>
      </c>
      <c r="G2851" s="27" t="s">
        <v>11178</v>
      </c>
      <c r="H2851" s="27" t="s">
        <v>11179</v>
      </c>
      <c r="I2851" s="29">
        <v>40000</v>
      </c>
      <c r="J2851" s="27" t="s">
        <v>6544</v>
      </c>
      <c r="K2851" s="27" t="s">
        <v>11180</v>
      </c>
      <c r="L2851" s="27" t="s">
        <v>7770</v>
      </c>
      <c r="M2851" s="30" t="s">
        <v>6531</v>
      </c>
      <c r="N2851" s="27" t="s">
        <v>11181</v>
      </c>
      <c r="O2851" s="23">
        <v>20000</v>
      </c>
      <c r="P2851" s="23">
        <v>0</v>
      </c>
      <c r="Q2851" s="23">
        <v>0</v>
      </c>
      <c r="R2851" s="24">
        <v>0</v>
      </c>
      <c r="S2851" s="25">
        <v>0</v>
      </c>
      <c r="T2851" s="32"/>
      <c r="U2851" s="22" t="str">
        <f>IFERROR(VLOOKUP(B2851,[1]Planilha1!$A$1:$B$34,2,FALSE),"Liberado")</f>
        <v>Liberado</v>
      </c>
    </row>
    <row r="2852" spans="1:53" s="31" customFormat="1" ht="20.100000000000001" customHeight="1" x14ac:dyDescent="0.2">
      <c r="A2852" s="27" t="s">
        <v>155</v>
      </c>
      <c r="B2852" s="28" t="s">
        <v>272</v>
      </c>
      <c r="C2852" s="27" t="s">
        <v>534</v>
      </c>
      <c r="D2852" s="27" t="s">
        <v>11265</v>
      </c>
      <c r="E2852" s="27" t="s">
        <v>7</v>
      </c>
      <c r="F2852" s="27" t="s">
        <v>6507</v>
      </c>
      <c r="G2852" s="27" t="s">
        <v>11266</v>
      </c>
      <c r="H2852" s="27" t="s">
        <v>11267</v>
      </c>
      <c r="I2852" s="29">
        <v>200000</v>
      </c>
      <c r="J2852" s="27" t="s">
        <v>6544</v>
      </c>
      <c r="K2852" s="27" t="s">
        <v>11268</v>
      </c>
      <c r="L2852" s="27" t="s">
        <v>7770</v>
      </c>
      <c r="M2852" s="30" t="s">
        <v>6531</v>
      </c>
      <c r="N2852" s="27" t="s">
        <v>11121</v>
      </c>
      <c r="O2852" s="23">
        <v>0</v>
      </c>
      <c r="P2852" s="23">
        <v>92450.29</v>
      </c>
      <c r="Q2852" s="23">
        <v>0</v>
      </c>
      <c r="R2852" s="24">
        <v>0</v>
      </c>
      <c r="S2852" s="25">
        <v>0</v>
      </c>
      <c r="T2852" s="34" t="s">
        <v>12065</v>
      </c>
      <c r="U2852" s="22" t="str">
        <f>IFERROR(VLOOKUP(B2852,[1]Planilha1!$A$1:$B$34,2,FALSE),"Liberado")</f>
        <v>Liberado</v>
      </c>
    </row>
    <row r="2853" spans="1:53" s="31" customFormat="1" ht="20.100000000000001" customHeight="1" x14ac:dyDescent="0.2">
      <c r="A2853" s="27" t="s">
        <v>155</v>
      </c>
      <c r="B2853" s="28" t="s">
        <v>272</v>
      </c>
      <c r="C2853" s="27" t="s">
        <v>320</v>
      </c>
      <c r="D2853" s="27" t="s">
        <v>11394</v>
      </c>
      <c r="E2853" s="27" t="s">
        <v>7</v>
      </c>
      <c r="F2853" s="27" t="s">
        <v>6507</v>
      </c>
      <c r="G2853" s="27" t="s">
        <v>11395</v>
      </c>
      <c r="H2853" s="27" t="s">
        <v>7364</v>
      </c>
      <c r="I2853" s="29">
        <v>40000</v>
      </c>
      <c r="J2853" s="27" t="s">
        <v>6544</v>
      </c>
      <c r="K2853" s="27" t="s">
        <v>11396</v>
      </c>
      <c r="L2853" s="27" t="s">
        <v>6579</v>
      </c>
      <c r="M2853" s="30" t="s">
        <v>6531</v>
      </c>
      <c r="N2853" s="27" t="s">
        <v>11121</v>
      </c>
      <c r="O2853" s="23">
        <v>0</v>
      </c>
      <c r="P2853" s="23">
        <v>161088.65</v>
      </c>
      <c r="Q2853" s="23">
        <v>0</v>
      </c>
      <c r="R2853" s="24">
        <v>0</v>
      </c>
      <c r="S2853" s="25">
        <v>0</v>
      </c>
      <c r="T2853" s="34" t="s">
        <v>12065</v>
      </c>
      <c r="U2853" s="22" t="str">
        <f>IFERROR(VLOOKUP(B2853,[1]Planilha1!$A$1:$B$34,2,FALSE),"Liberado")</f>
        <v>Liberado</v>
      </c>
    </row>
    <row r="2854" spans="1:53" s="31" customFormat="1" ht="20.100000000000001" customHeight="1" x14ac:dyDescent="0.2">
      <c r="A2854" s="27" t="s">
        <v>155</v>
      </c>
      <c r="B2854" s="28" t="s">
        <v>272</v>
      </c>
      <c r="C2854" s="27" t="s">
        <v>466</v>
      </c>
      <c r="D2854" s="27" t="s">
        <v>2028</v>
      </c>
      <c r="E2854" s="27" t="s">
        <v>11130</v>
      </c>
      <c r="F2854" s="27" t="s">
        <v>7046</v>
      </c>
      <c r="G2854" s="27" t="s">
        <v>7058</v>
      </c>
      <c r="H2854" s="27" t="s">
        <v>7059</v>
      </c>
      <c r="I2854" s="29">
        <v>0</v>
      </c>
      <c r="J2854" s="27" t="s">
        <v>6722</v>
      </c>
      <c r="K2854" s="27" t="s">
        <v>11454</v>
      </c>
      <c r="L2854" s="27" t="s">
        <v>6531</v>
      </c>
      <c r="M2854" s="30" t="s">
        <v>6531</v>
      </c>
      <c r="N2854" s="27" t="s">
        <v>11620</v>
      </c>
      <c r="O2854" s="23">
        <v>0</v>
      </c>
      <c r="P2854" s="23">
        <v>0</v>
      </c>
      <c r="Q2854" s="23">
        <v>0</v>
      </c>
      <c r="R2854" s="24">
        <v>0</v>
      </c>
      <c r="S2854" s="25">
        <v>0</v>
      </c>
      <c r="T2854" s="32"/>
      <c r="U2854" s="22" t="str">
        <f>IFERROR(VLOOKUP(B2854,[1]Planilha1!$A$1:$B$34,2,FALSE),"Liberado")</f>
        <v>Liberado</v>
      </c>
    </row>
    <row r="2855" spans="1:53" s="31" customFormat="1" ht="20.100000000000001" customHeight="1" x14ac:dyDescent="0.2">
      <c r="A2855" s="40" t="s">
        <v>238</v>
      </c>
      <c r="B2855" s="41" t="s">
        <v>272</v>
      </c>
      <c r="C2855" s="14">
        <v>1</v>
      </c>
      <c r="D2855" s="40" t="s">
        <v>2221</v>
      </c>
      <c r="E2855" s="42" t="s">
        <v>2220</v>
      </c>
      <c r="F2855" s="43" t="s">
        <v>7389</v>
      </c>
      <c r="G2855" s="36" t="s">
        <v>7649</v>
      </c>
      <c r="H2855" s="40" t="s">
        <v>2221</v>
      </c>
      <c r="I2855" s="44">
        <v>184.7</v>
      </c>
      <c r="J2855" s="40" t="s">
        <v>7400</v>
      </c>
      <c r="K2855" s="40" t="s">
        <v>7456</v>
      </c>
      <c r="L2855" s="40" t="s">
        <v>7402</v>
      </c>
      <c r="M2855" s="42" t="s">
        <v>40</v>
      </c>
      <c r="N2855" s="40" t="s">
        <v>7403</v>
      </c>
      <c r="O2855" s="23">
        <v>0</v>
      </c>
      <c r="P2855" s="23">
        <v>0</v>
      </c>
      <c r="Q2855" s="23">
        <v>184.7</v>
      </c>
      <c r="R2855" s="24">
        <v>0</v>
      </c>
      <c r="S2855" s="25">
        <v>0</v>
      </c>
      <c r="T2855" s="32"/>
      <c r="U2855" s="22" t="str">
        <f>IFERROR(VLOOKUP(B2855,[1]Planilha1!$A$1:$B$34,2,FALSE),"Liberado")</f>
        <v>Liberado</v>
      </c>
      <c r="V2855" s="45"/>
      <c r="W2855" s="45"/>
      <c r="X2855" s="45"/>
      <c r="Y2855" s="45"/>
      <c r="Z2855" s="45"/>
      <c r="AA2855" s="45"/>
      <c r="AB2855" s="45"/>
      <c r="AC2855" s="45"/>
      <c r="AD2855" s="45"/>
      <c r="AE2855" s="45"/>
      <c r="AF2855" s="45"/>
      <c r="AG2855" s="45"/>
      <c r="AH2855" s="45"/>
      <c r="AI2855" s="45"/>
      <c r="AJ2855" s="45"/>
      <c r="AK2855" s="45"/>
      <c r="AL2855" s="45"/>
      <c r="AM2855" s="45"/>
      <c r="AN2855" s="45"/>
      <c r="AO2855" s="45"/>
      <c r="AP2855" s="45"/>
      <c r="AQ2855" s="45"/>
      <c r="AR2855" s="45"/>
      <c r="AS2855" s="45"/>
      <c r="AT2855" s="45"/>
      <c r="AU2855" s="45"/>
      <c r="AV2855" s="45"/>
      <c r="AW2855" s="45"/>
      <c r="AX2855" s="45"/>
      <c r="AY2855" s="45"/>
      <c r="AZ2855" s="45"/>
      <c r="BA2855" s="45"/>
    </row>
    <row r="2856" spans="1:53" s="31" customFormat="1" ht="20.100000000000001" customHeight="1" x14ac:dyDescent="0.2">
      <c r="A2856" s="40" t="s">
        <v>155</v>
      </c>
      <c r="B2856" s="41" t="s">
        <v>272</v>
      </c>
      <c r="C2856" s="14">
        <v>1</v>
      </c>
      <c r="D2856" s="40" t="s">
        <v>12050</v>
      </c>
      <c r="E2856" s="42" t="s">
        <v>2220</v>
      </c>
      <c r="F2856" s="43" t="s">
        <v>7389</v>
      </c>
      <c r="G2856" s="36" t="s">
        <v>12051</v>
      </c>
      <c r="H2856" s="40" t="s">
        <v>12052</v>
      </c>
      <c r="I2856" s="44">
        <v>286663181.38999999</v>
      </c>
      <c r="J2856" s="40" t="s">
        <v>6722</v>
      </c>
      <c r="K2856" s="40" t="s">
        <v>12047</v>
      </c>
      <c r="L2856" s="40" t="s">
        <v>12053</v>
      </c>
      <c r="M2856" s="42" t="s">
        <v>7420</v>
      </c>
      <c r="N2856" s="40" t="s">
        <v>7852</v>
      </c>
      <c r="O2856" s="23">
        <v>0</v>
      </c>
      <c r="P2856" s="23">
        <f>I2856</f>
        <v>286663181.38999999</v>
      </c>
      <c r="Q2856" s="23">
        <v>0</v>
      </c>
      <c r="R2856" s="24">
        <v>0</v>
      </c>
      <c r="S2856" s="25">
        <v>0</v>
      </c>
      <c r="T2856" s="32"/>
      <c r="U2856" s="22" t="str">
        <f>IFERROR(VLOOKUP(B2856,[1]Planilha1!$A$1:$B$34,2,FALSE),"Liberado")</f>
        <v>Liberado</v>
      </c>
      <c r="V2856" s="45"/>
      <c r="W2856" s="45"/>
      <c r="X2856" s="45"/>
      <c r="Y2856" s="45"/>
      <c r="Z2856" s="45"/>
      <c r="AA2856" s="45"/>
      <c r="AB2856" s="45"/>
      <c r="AC2856" s="45"/>
      <c r="AD2856" s="45"/>
      <c r="AE2856" s="45"/>
      <c r="AF2856" s="45"/>
      <c r="AG2856" s="45"/>
      <c r="AH2856" s="45"/>
      <c r="AI2856" s="45"/>
      <c r="AJ2856" s="45"/>
      <c r="AK2856" s="45"/>
      <c r="AL2856" s="45"/>
      <c r="AM2856" s="45"/>
      <c r="AN2856" s="45"/>
      <c r="AO2856" s="45"/>
      <c r="AP2856" s="45"/>
      <c r="AQ2856" s="45"/>
      <c r="AR2856" s="45"/>
      <c r="AS2856" s="45"/>
      <c r="AT2856" s="45"/>
      <c r="AU2856" s="45"/>
      <c r="AV2856" s="45"/>
      <c r="AW2856" s="45"/>
      <c r="AX2856" s="45"/>
      <c r="AY2856" s="45"/>
      <c r="AZ2856" s="45"/>
      <c r="BA2856" s="45"/>
    </row>
    <row r="2857" spans="1:53" s="31" customFormat="1" ht="20.100000000000001" customHeight="1" x14ac:dyDescent="0.2">
      <c r="A2857" s="12" t="s">
        <v>72</v>
      </c>
      <c r="B2857" s="18" t="s">
        <v>254</v>
      </c>
      <c r="C2857" s="12" t="s">
        <v>381</v>
      </c>
      <c r="D2857" s="12" t="s">
        <v>390</v>
      </c>
      <c r="E2857" s="19" t="s">
        <v>5</v>
      </c>
      <c r="F2857" s="19" t="s">
        <v>2519</v>
      </c>
      <c r="G2857" s="19" t="s">
        <v>2520</v>
      </c>
      <c r="H2857" s="12" t="s">
        <v>2521</v>
      </c>
      <c r="I2857" s="20">
        <v>10000</v>
      </c>
      <c r="J2857" s="12" t="s">
        <v>2302</v>
      </c>
      <c r="K2857" s="12" t="s">
        <v>2303</v>
      </c>
      <c r="L2857" s="12" t="s">
        <v>2677</v>
      </c>
      <c r="M2857" s="12"/>
      <c r="N2857" s="12" t="s">
        <v>2522</v>
      </c>
      <c r="O2857" s="20">
        <v>0</v>
      </c>
      <c r="P2857" s="20">
        <v>0</v>
      </c>
      <c r="Q2857" s="20">
        <v>0</v>
      </c>
      <c r="R2857" s="20">
        <v>0</v>
      </c>
      <c r="S2857" s="20">
        <v>560</v>
      </c>
      <c r="T2857" s="21"/>
      <c r="U2857" s="22" t="str">
        <f>IFERROR(VLOOKUP(B2857,[1]Planilha1!$A$1:$B$34,2,FALSE),"Liberado")</f>
        <v>Liberado</v>
      </c>
      <c r="V2857" s="21"/>
      <c r="W2857" s="21"/>
      <c r="X2857" s="21"/>
      <c r="Y2857" s="21"/>
      <c r="Z2857" s="21"/>
      <c r="AA2857" s="21"/>
      <c r="AB2857" s="21"/>
      <c r="AC2857" s="21"/>
      <c r="AD2857" s="21"/>
      <c r="AE2857" s="21"/>
      <c r="AF2857" s="21"/>
      <c r="AG2857" s="21"/>
      <c r="AH2857" s="21"/>
      <c r="AI2857" s="21"/>
      <c r="AJ2857" s="21"/>
      <c r="AK2857" s="21"/>
      <c r="AL2857" s="21"/>
      <c r="AM2857" s="21"/>
      <c r="AN2857" s="21"/>
      <c r="AO2857" s="21"/>
      <c r="AP2857" s="21"/>
      <c r="AQ2857" s="21"/>
      <c r="AR2857" s="21"/>
      <c r="AS2857" s="21"/>
      <c r="AT2857" s="21"/>
      <c r="AU2857" s="21"/>
      <c r="AV2857" s="21"/>
      <c r="AW2857" s="21"/>
      <c r="AX2857" s="21"/>
      <c r="AY2857" s="21"/>
      <c r="AZ2857" s="21"/>
      <c r="BA2857" s="21"/>
    </row>
    <row r="2858" spans="1:53" s="31" customFormat="1" ht="20.100000000000001" customHeight="1" x14ac:dyDescent="0.2">
      <c r="A2858" s="12" t="s">
        <v>72</v>
      </c>
      <c r="B2858" s="18" t="s">
        <v>254</v>
      </c>
      <c r="C2858" s="12" t="s">
        <v>381</v>
      </c>
      <c r="D2858" s="12" t="s">
        <v>392</v>
      </c>
      <c r="E2858" s="19" t="s">
        <v>5</v>
      </c>
      <c r="F2858" s="19" t="s">
        <v>2273</v>
      </c>
      <c r="G2858" s="19" t="s">
        <v>2526</v>
      </c>
      <c r="H2858" s="12" t="s">
        <v>2527</v>
      </c>
      <c r="I2858" s="20">
        <v>50000</v>
      </c>
      <c r="J2858" s="12" t="s">
        <v>2302</v>
      </c>
      <c r="K2858" s="12" t="s">
        <v>2303</v>
      </c>
      <c r="L2858" s="12" t="s">
        <v>2299</v>
      </c>
      <c r="M2858" s="12"/>
      <c r="N2858" s="12" t="s">
        <v>2528</v>
      </c>
      <c r="O2858" s="20">
        <v>0</v>
      </c>
      <c r="P2858" s="20">
        <v>0</v>
      </c>
      <c r="Q2858" s="20">
        <v>0</v>
      </c>
      <c r="R2858" s="20">
        <v>0</v>
      </c>
      <c r="S2858" s="20">
        <v>760</v>
      </c>
      <c r="T2858" s="21"/>
      <c r="U2858" s="22" t="str">
        <f>IFERROR(VLOOKUP(B2858,[1]Planilha1!$A$1:$B$34,2,FALSE),"Liberado")</f>
        <v>Liberado</v>
      </c>
      <c r="V2858" s="21"/>
      <c r="W2858" s="21"/>
      <c r="X2858" s="21"/>
      <c r="Y2858" s="21"/>
      <c r="Z2858" s="21"/>
      <c r="AA2858" s="21"/>
      <c r="AB2858" s="21"/>
      <c r="AC2858" s="21"/>
      <c r="AD2858" s="21"/>
      <c r="AE2858" s="21"/>
      <c r="AF2858" s="21"/>
      <c r="AG2858" s="21"/>
      <c r="AH2858" s="21"/>
      <c r="AI2858" s="21"/>
      <c r="AJ2858" s="21"/>
      <c r="AK2858" s="21"/>
      <c r="AL2858" s="21"/>
      <c r="AM2858" s="21"/>
      <c r="AN2858" s="21"/>
      <c r="AO2858" s="21"/>
      <c r="AP2858" s="21"/>
      <c r="AQ2858" s="21"/>
      <c r="AR2858" s="21"/>
      <c r="AS2858" s="21"/>
      <c r="AT2858" s="21"/>
      <c r="AU2858" s="21"/>
      <c r="AV2858" s="21"/>
      <c r="AW2858" s="21"/>
      <c r="AX2858" s="21"/>
      <c r="AY2858" s="21"/>
      <c r="AZ2858" s="21"/>
      <c r="BA2858" s="21"/>
    </row>
    <row r="2859" spans="1:53" s="31" customFormat="1" ht="20.100000000000001" customHeight="1" x14ac:dyDescent="0.2">
      <c r="A2859" s="12" t="s">
        <v>72</v>
      </c>
      <c r="B2859" s="18" t="s">
        <v>254</v>
      </c>
      <c r="C2859" s="12" t="s">
        <v>427</v>
      </c>
      <c r="D2859" s="12" t="s">
        <v>435</v>
      </c>
      <c r="E2859" s="19" t="s">
        <v>5</v>
      </c>
      <c r="F2859" s="19" t="s">
        <v>2244</v>
      </c>
      <c r="G2859" s="19" t="s">
        <v>2683</v>
      </c>
      <c r="H2859" s="12" t="s">
        <v>2684</v>
      </c>
      <c r="I2859" s="20">
        <v>1300</v>
      </c>
      <c r="J2859" s="12" t="s">
        <v>2258</v>
      </c>
      <c r="K2859" s="12" t="s">
        <v>2685</v>
      </c>
      <c r="L2859" s="12" t="s">
        <v>2368</v>
      </c>
      <c r="M2859" s="12"/>
      <c r="N2859" s="12" t="s">
        <v>8162</v>
      </c>
      <c r="O2859" s="20">
        <v>6300</v>
      </c>
      <c r="P2859" s="20">
        <v>0</v>
      </c>
      <c r="Q2859" s="20">
        <v>0</v>
      </c>
      <c r="R2859" s="20">
        <v>0</v>
      </c>
      <c r="S2859" s="20">
        <v>1320</v>
      </c>
      <c r="T2859" s="21"/>
      <c r="U2859" s="22" t="str">
        <f>IFERROR(VLOOKUP(B2859,[1]Planilha1!$A$1:$B$34,2,FALSE),"Liberado")</f>
        <v>Liberado</v>
      </c>
      <c r="V2859" s="21"/>
      <c r="W2859" s="21"/>
      <c r="X2859" s="21"/>
      <c r="Y2859" s="21"/>
      <c r="Z2859" s="21"/>
      <c r="AA2859" s="21"/>
      <c r="AB2859" s="21"/>
      <c r="AC2859" s="21"/>
      <c r="AD2859" s="21"/>
      <c r="AE2859" s="21"/>
      <c r="AF2859" s="21"/>
      <c r="AG2859" s="21"/>
      <c r="AH2859" s="21"/>
      <c r="AI2859" s="21"/>
      <c r="AJ2859" s="21"/>
      <c r="AK2859" s="21"/>
      <c r="AL2859" s="21"/>
      <c r="AM2859" s="21"/>
      <c r="AN2859" s="21"/>
      <c r="AO2859" s="21"/>
      <c r="AP2859" s="21"/>
      <c r="AQ2859" s="21"/>
      <c r="AR2859" s="21"/>
      <c r="AS2859" s="21"/>
      <c r="AT2859" s="21"/>
      <c r="AU2859" s="21"/>
      <c r="AV2859" s="21"/>
      <c r="AW2859" s="21"/>
      <c r="AX2859" s="21"/>
      <c r="AY2859" s="21"/>
      <c r="AZ2859" s="21"/>
      <c r="BA2859" s="21"/>
    </row>
    <row r="2860" spans="1:53" s="31" customFormat="1" ht="20.100000000000001" customHeight="1" x14ac:dyDescent="0.2">
      <c r="A2860" s="12" t="s">
        <v>72</v>
      </c>
      <c r="B2860" s="18" t="s">
        <v>254</v>
      </c>
      <c r="C2860" s="12" t="s">
        <v>427</v>
      </c>
      <c r="D2860" s="12" t="s">
        <v>436</v>
      </c>
      <c r="E2860" s="19" t="s">
        <v>5</v>
      </c>
      <c r="F2860" s="19" t="s">
        <v>2244</v>
      </c>
      <c r="G2860" s="19" t="s">
        <v>2686</v>
      </c>
      <c r="H2860" s="12" t="s">
        <v>2687</v>
      </c>
      <c r="I2860" s="20">
        <v>1200</v>
      </c>
      <c r="J2860" s="12" t="s">
        <v>2258</v>
      </c>
      <c r="K2860" s="12" t="s">
        <v>2688</v>
      </c>
      <c r="L2860" s="12" t="s">
        <v>2368</v>
      </c>
      <c r="M2860" s="12"/>
      <c r="N2860" s="12" t="s">
        <v>8163</v>
      </c>
      <c r="O2860" s="20">
        <v>0</v>
      </c>
      <c r="P2860" s="20">
        <v>10000</v>
      </c>
      <c r="Q2860" s="20">
        <v>0</v>
      </c>
      <c r="R2860" s="20">
        <v>0</v>
      </c>
      <c r="S2860" s="20">
        <v>1240</v>
      </c>
      <c r="T2860" s="21"/>
      <c r="U2860" s="22" t="str">
        <f>IFERROR(VLOOKUP(B2860,[1]Planilha1!$A$1:$B$34,2,FALSE),"Liberado")</f>
        <v>Liberado</v>
      </c>
      <c r="V2860" s="21"/>
      <c r="W2860" s="21"/>
      <c r="X2860" s="21"/>
      <c r="Y2860" s="21"/>
      <c r="Z2860" s="21"/>
      <c r="AA2860" s="21"/>
      <c r="AB2860" s="21"/>
      <c r="AC2860" s="21"/>
      <c r="AD2860" s="21"/>
      <c r="AE2860" s="21"/>
      <c r="AF2860" s="21"/>
      <c r="AG2860" s="21"/>
      <c r="AH2860" s="21"/>
      <c r="AI2860" s="21"/>
      <c r="AJ2860" s="21"/>
      <c r="AK2860" s="21"/>
      <c r="AL2860" s="21"/>
      <c r="AM2860" s="21"/>
      <c r="AN2860" s="21"/>
      <c r="AO2860" s="21"/>
      <c r="AP2860" s="21"/>
      <c r="AQ2860" s="21"/>
      <c r="AR2860" s="21"/>
      <c r="AS2860" s="21"/>
      <c r="AT2860" s="21"/>
      <c r="AU2860" s="21"/>
      <c r="AV2860" s="21"/>
      <c r="AW2860" s="21"/>
      <c r="AX2860" s="21"/>
      <c r="AY2860" s="21"/>
      <c r="AZ2860" s="21"/>
      <c r="BA2860" s="21"/>
    </row>
    <row r="2861" spans="1:53" s="31" customFormat="1" ht="20.100000000000001" customHeight="1" x14ac:dyDescent="0.2">
      <c r="A2861" s="12" t="s">
        <v>72</v>
      </c>
      <c r="B2861" s="18" t="s">
        <v>254</v>
      </c>
      <c r="C2861" s="12" t="s">
        <v>427</v>
      </c>
      <c r="D2861" s="12" t="s">
        <v>8165</v>
      </c>
      <c r="E2861" s="19" t="s">
        <v>5</v>
      </c>
      <c r="F2861" s="19" t="s">
        <v>7910</v>
      </c>
      <c r="G2861" s="19" t="s">
        <v>8166</v>
      </c>
      <c r="H2861" s="12" t="s">
        <v>8167</v>
      </c>
      <c r="I2861" s="20">
        <v>1786.62</v>
      </c>
      <c r="J2861" s="12" t="s">
        <v>2258</v>
      </c>
      <c r="K2861" s="12" t="s">
        <v>8168</v>
      </c>
      <c r="L2861" s="12" t="s">
        <v>2368</v>
      </c>
      <c r="M2861" s="12"/>
      <c r="N2861" s="12" t="s">
        <v>8169</v>
      </c>
      <c r="O2861" s="20">
        <v>0</v>
      </c>
      <c r="P2861" s="20">
        <v>1786.62</v>
      </c>
      <c r="Q2861" s="20">
        <v>0</v>
      </c>
      <c r="R2861" s="20">
        <v>0</v>
      </c>
      <c r="S2861" s="20">
        <v>1000</v>
      </c>
      <c r="T2861" s="21"/>
      <c r="U2861" s="22" t="str">
        <f>IFERROR(VLOOKUP(B2861,[1]Planilha1!$A$1:$B$34,2,FALSE),"Liberado")</f>
        <v>Liberado</v>
      </c>
      <c r="V2861" s="21"/>
      <c r="W2861" s="21"/>
      <c r="X2861" s="21"/>
      <c r="Y2861" s="21"/>
      <c r="Z2861" s="21"/>
      <c r="AA2861" s="21"/>
      <c r="AB2861" s="21"/>
      <c r="AC2861" s="21"/>
      <c r="AD2861" s="21"/>
      <c r="AE2861" s="21"/>
      <c r="AF2861" s="21"/>
      <c r="AG2861" s="21"/>
      <c r="AH2861" s="21"/>
      <c r="AI2861" s="21"/>
      <c r="AJ2861" s="21"/>
      <c r="AK2861" s="21"/>
      <c r="AL2861" s="21"/>
      <c r="AM2861" s="21"/>
      <c r="AN2861" s="21"/>
      <c r="AO2861" s="21"/>
      <c r="AP2861" s="21"/>
      <c r="AQ2861" s="21"/>
      <c r="AR2861" s="21"/>
      <c r="AS2861" s="21"/>
      <c r="AT2861" s="21"/>
      <c r="AU2861" s="21"/>
      <c r="AV2861" s="21"/>
      <c r="AW2861" s="21"/>
      <c r="AX2861" s="21"/>
      <c r="AY2861" s="21"/>
      <c r="AZ2861" s="21"/>
      <c r="BA2861" s="21"/>
    </row>
    <row r="2862" spans="1:53" s="31" customFormat="1" ht="20.100000000000001" customHeight="1" x14ac:dyDescent="0.2">
      <c r="A2862" s="12" t="s">
        <v>72</v>
      </c>
      <c r="B2862" s="18" t="s">
        <v>254</v>
      </c>
      <c r="C2862" s="12" t="s">
        <v>427</v>
      </c>
      <c r="D2862" s="12" t="s">
        <v>457</v>
      </c>
      <c r="E2862" s="19" t="s">
        <v>5</v>
      </c>
      <c r="F2862" s="19" t="s">
        <v>2324</v>
      </c>
      <c r="G2862" s="19" t="s">
        <v>2750</v>
      </c>
      <c r="H2862" s="12" t="s">
        <v>2751</v>
      </c>
      <c r="I2862" s="20">
        <v>12098</v>
      </c>
      <c r="J2862" s="12" t="s">
        <v>2264</v>
      </c>
      <c r="K2862" s="12" t="s">
        <v>2752</v>
      </c>
      <c r="L2862" s="12" t="s">
        <v>2447</v>
      </c>
      <c r="M2862" s="12"/>
      <c r="N2862" s="12" t="s">
        <v>2438</v>
      </c>
      <c r="O2862" s="20">
        <v>0</v>
      </c>
      <c r="P2862" s="20">
        <v>6000</v>
      </c>
      <c r="Q2862" s="20">
        <v>0</v>
      </c>
      <c r="R2862" s="20">
        <v>0</v>
      </c>
      <c r="S2862" s="20">
        <v>720</v>
      </c>
      <c r="T2862" s="21"/>
      <c r="U2862" s="22" t="str">
        <f>IFERROR(VLOOKUP(B2862,[1]Planilha1!$A$1:$B$34,2,FALSE),"Liberado")</f>
        <v>Liberado</v>
      </c>
      <c r="V2862" s="21"/>
      <c r="W2862" s="21"/>
      <c r="X2862" s="21"/>
      <c r="Y2862" s="21"/>
      <c r="Z2862" s="21"/>
      <c r="AA2862" s="21"/>
      <c r="AB2862" s="21"/>
      <c r="AC2862" s="21"/>
      <c r="AD2862" s="21"/>
      <c r="AE2862" s="21"/>
      <c r="AF2862" s="21"/>
      <c r="AG2862" s="21"/>
      <c r="AH2862" s="21"/>
      <c r="AI2862" s="21"/>
      <c r="AJ2862" s="21"/>
      <c r="AK2862" s="21"/>
      <c r="AL2862" s="21"/>
      <c r="AM2862" s="21"/>
      <c r="AN2862" s="21"/>
      <c r="AO2862" s="21"/>
      <c r="AP2862" s="21"/>
      <c r="AQ2862" s="21"/>
      <c r="AR2862" s="21"/>
      <c r="AS2862" s="21"/>
      <c r="AT2862" s="21"/>
      <c r="AU2862" s="21"/>
      <c r="AV2862" s="21"/>
      <c r="AW2862" s="21"/>
      <c r="AX2862" s="21"/>
      <c r="AY2862" s="21"/>
      <c r="AZ2862" s="21"/>
      <c r="BA2862" s="21"/>
    </row>
    <row r="2863" spans="1:53" s="31" customFormat="1" ht="20.100000000000001" customHeight="1" x14ac:dyDescent="0.2">
      <c r="A2863" s="12" t="s">
        <v>72</v>
      </c>
      <c r="B2863" s="18" t="s">
        <v>254</v>
      </c>
      <c r="C2863" s="12" t="s">
        <v>427</v>
      </c>
      <c r="D2863" s="12" t="s">
        <v>461</v>
      </c>
      <c r="E2863" s="19" t="s">
        <v>5</v>
      </c>
      <c r="F2863" s="19" t="s">
        <v>2273</v>
      </c>
      <c r="G2863" s="19" t="s">
        <v>2760</v>
      </c>
      <c r="H2863" s="12" t="s">
        <v>2761</v>
      </c>
      <c r="I2863" s="20">
        <v>20000</v>
      </c>
      <c r="J2863" s="12" t="s">
        <v>2258</v>
      </c>
      <c r="K2863" s="12" t="s">
        <v>2762</v>
      </c>
      <c r="L2863" s="12" t="s">
        <v>2368</v>
      </c>
      <c r="M2863" s="12"/>
      <c r="N2863" s="12" t="s">
        <v>2763</v>
      </c>
      <c r="O2863" s="20">
        <v>0</v>
      </c>
      <c r="P2863" s="20">
        <v>10000</v>
      </c>
      <c r="Q2863" s="20">
        <v>0</v>
      </c>
      <c r="R2863" s="20">
        <v>0</v>
      </c>
      <c r="S2863" s="20">
        <v>640</v>
      </c>
      <c r="T2863" s="21"/>
      <c r="U2863" s="22" t="str">
        <f>IFERROR(VLOOKUP(B2863,[1]Planilha1!$A$1:$B$34,2,FALSE),"Liberado")</f>
        <v>Liberado</v>
      </c>
      <c r="V2863" s="21"/>
      <c r="W2863" s="21"/>
      <c r="X2863" s="21"/>
      <c r="Y2863" s="21"/>
      <c r="Z2863" s="21"/>
      <c r="AA2863" s="21"/>
      <c r="AB2863" s="21"/>
      <c r="AC2863" s="21"/>
      <c r="AD2863" s="21"/>
      <c r="AE2863" s="21"/>
      <c r="AF2863" s="21"/>
      <c r="AG2863" s="21"/>
      <c r="AH2863" s="21"/>
      <c r="AI2863" s="21"/>
      <c r="AJ2863" s="21"/>
      <c r="AK2863" s="21"/>
      <c r="AL2863" s="21"/>
      <c r="AM2863" s="21"/>
      <c r="AN2863" s="21"/>
      <c r="AO2863" s="21"/>
      <c r="AP2863" s="21"/>
      <c r="AQ2863" s="21"/>
      <c r="AR2863" s="21"/>
      <c r="AS2863" s="21"/>
      <c r="AT2863" s="21"/>
      <c r="AU2863" s="21"/>
      <c r="AV2863" s="21"/>
      <c r="AW2863" s="21"/>
      <c r="AX2863" s="21"/>
      <c r="AY2863" s="21"/>
      <c r="AZ2863" s="21"/>
      <c r="BA2863" s="21"/>
    </row>
    <row r="2864" spans="1:53" s="31" customFormat="1" ht="20.100000000000001" customHeight="1" x14ac:dyDescent="0.2">
      <c r="A2864" s="12" t="s">
        <v>72</v>
      </c>
      <c r="B2864" s="18" t="s">
        <v>254</v>
      </c>
      <c r="C2864" s="12" t="s">
        <v>411</v>
      </c>
      <c r="D2864" s="12" t="s">
        <v>1576</v>
      </c>
      <c r="E2864" s="19" t="s">
        <v>5</v>
      </c>
      <c r="F2864" s="19" t="s">
        <v>2273</v>
      </c>
      <c r="G2864" s="19" t="s">
        <v>5769</v>
      </c>
      <c r="H2864" s="12" t="s">
        <v>5770</v>
      </c>
      <c r="I2864" s="20">
        <v>10000</v>
      </c>
      <c r="J2864" s="12" t="s">
        <v>2302</v>
      </c>
      <c r="K2864" s="12" t="s">
        <v>2303</v>
      </c>
      <c r="L2864" s="12" t="s">
        <v>2299</v>
      </c>
      <c r="M2864" s="12"/>
      <c r="N2864" s="12" t="s">
        <v>5771</v>
      </c>
      <c r="O2864" s="23">
        <v>0</v>
      </c>
      <c r="P2864" s="23">
        <v>0</v>
      </c>
      <c r="Q2864" s="23">
        <v>0</v>
      </c>
      <c r="R2864" s="24">
        <v>0</v>
      </c>
      <c r="S2864" s="25">
        <v>704</v>
      </c>
      <c r="T2864" s="21"/>
      <c r="U2864" s="22" t="str">
        <f>IFERROR(VLOOKUP(B2864,[1]Planilha1!$A$1:$B$34,2,FALSE),"Liberado")</f>
        <v>Liberado</v>
      </c>
      <c r="V2864" s="21"/>
      <c r="W2864" s="21"/>
      <c r="X2864" s="21"/>
      <c r="Y2864" s="21"/>
      <c r="Z2864" s="21"/>
      <c r="AA2864" s="21"/>
      <c r="AB2864" s="21"/>
      <c r="AC2864" s="21"/>
      <c r="AD2864" s="21"/>
      <c r="AE2864" s="21"/>
      <c r="AF2864" s="21"/>
      <c r="AG2864" s="21"/>
      <c r="AH2864" s="21"/>
      <c r="AI2864" s="21"/>
      <c r="AJ2864" s="21"/>
      <c r="AK2864" s="21"/>
      <c r="AL2864" s="21"/>
      <c r="AM2864" s="21"/>
      <c r="AN2864" s="21"/>
      <c r="AO2864" s="21"/>
      <c r="AP2864" s="21"/>
      <c r="AQ2864" s="21"/>
      <c r="AR2864" s="21"/>
      <c r="AS2864" s="21"/>
      <c r="AT2864" s="21"/>
      <c r="AU2864" s="21"/>
      <c r="AV2864" s="21"/>
      <c r="AW2864" s="21"/>
      <c r="AX2864" s="21"/>
      <c r="AY2864" s="21"/>
      <c r="AZ2864" s="21"/>
      <c r="BA2864" s="21"/>
    </row>
    <row r="2865" spans="1:53" s="31" customFormat="1" ht="20.100000000000001" customHeight="1" x14ac:dyDescent="0.2">
      <c r="A2865" s="12" t="s">
        <v>72</v>
      </c>
      <c r="B2865" s="18" t="s">
        <v>254</v>
      </c>
      <c r="C2865" s="12" t="s">
        <v>337</v>
      </c>
      <c r="D2865" s="12" t="s">
        <v>1641</v>
      </c>
      <c r="E2865" s="19" t="s">
        <v>5</v>
      </c>
      <c r="F2865" s="19" t="s">
        <v>5955</v>
      </c>
      <c r="G2865" s="19" t="s">
        <v>5956</v>
      </c>
      <c r="H2865" s="12" t="s">
        <v>5957</v>
      </c>
      <c r="I2865" s="20">
        <v>80006.03</v>
      </c>
      <c r="J2865" s="12" t="s">
        <v>2258</v>
      </c>
      <c r="K2865" s="12" t="s">
        <v>5958</v>
      </c>
      <c r="L2865" s="12" t="s">
        <v>2368</v>
      </c>
      <c r="M2865" s="12"/>
      <c r="N2865" s="12" t="s">
        <v>5960</v>
      </c>
      <c r="O2865" s="23">
        <v>80006.03</v>
      </c>
      <c r="P2865" s="23">
        <v>0</v>
      </c>
      <c r="Q2865" s="23">
        <v>0</v>
      </c>
      <c r="R2865" s="24">
        <v>0</v>
      </c>
      <c r="S2865" s="25">
        <v>360</v>
      </c>
      <c r="T2865" s="21"/>
      <c r="U2865" s="22" t="str">
        <f>IFERROR(VLOOKUP(B2865,[1]Planilha1!$A$1:$B$34,2,FALSE),"Liberado")</f>
        <v>Liberado</v>
      </c>
      <c r="V2865" s="21"/>
      <c r="W2865" s="21"/>
      <c r="X2865" s="21"/>
      <c r="Y2865" s="21"/>
      <c r="Z2865" s="21"/>
      <c r="AA2865" s="21"/>
      <c r="AB2865" s="21"/>
      <c r="AC2865" s="21"/>
      <c r="AD2865" s="21"/>
      <c r="AE2865" s="21"/>
      <c r="AF2865" s="21"/>
      <c r="AG2865" s="21"/>
      <c r="AH2865" s="21"/>
      <c r="AI2865" s="21"/>
      <c r="AJ2865" s="21"/>
      <c r="AK2865" s="21"/>
      <c r="AL2865" s="21"/>
      <c r="AM2865" s="21"/>
      <c r="AN2865" s="21"/>
      <c r="AO2865" s="21"/>
      <c r="AP2865" s="21"/>
      <c r="AQ2865" s="21"/>
      <c r="AR2865" s="21"/>
      <c r="AS2865" s="21"/>
      <c r="AT2865" s="21"/>
      <c r="AU2865" s="21"/>
      <c r="AV2865" s="21"/>
      <c r="AW2865" s="21"/>
      <c r="AX2865" s="21"/>
      <c r="AY2865" s="21"/>
      <c r="AZ2865" s="21"/>
      <c r="BA2865" s="21"/>
    </row>
    <row r="2866" spans="1:53" s="31" customFormat="1" ht="20.100000000000001" customHeight="1" x14ac:dyDescent="0.2">
      <c r="A2866" s="12" t="s">
        <v>72</v>
      </c>
      <c r="B2866" s="18" t="s">
        <v>254</v>
      </c>
      <c r="C2866" s="12" t="s">
        <v>337</v>
      </c>
      <c r="D2866" s="12" t="s">
        <v>1642</v>
      </c>
      <c r="E2866" s="19" t="s">
        <v>5</v>
      </c>
      <c r="F2866" s="19" t="s">
        <v>5955</v>
      </c>
      <c r="G2866" s="19" t="s">
        <v>5961</v>
      </c>
      <c r="H2866" s="12" t="s">
        <v>5962</v>
      </c>
      <c r="I2866" s="20">
        <v>80006.03</v>
      </c>
      <c r="J2866" s="12" t="s">
        <v>2258</v>
      </c>
      <c r="K2866" s="12" t="s">
        <v>5963</v>
      </c>
      <c r="L2866" s="12" t="s">
        <v>2368</v>
      </c>
      <c r="M2866" s="12"/>
      <c r="N2866" s="12" t="s">
        <v>5964</v>
      </c>
      <c r="O2866" s="23">
        <v>80006.03</v>
      </c>
      <c r="P2866" s="23">
        <v>0</v>
      </c>
      <c r="Q2866" s="23">
        <v>0</v>
      </c>
      <c r="R2866" s="24">
        <v>0</v>
      </c>
      <c r="S2866" s="25">
        <v>360</v>
      </c>
      <c r="T2866" s="21"/>
      <c r="U2866" s="22" t="str">
        <f>IFERROR(VLOOKUP(B2866,[1]Planilha1!$A$1:$B$34,2,FALSE),"Liberado")</f>
        <v>Liberado</v>
      </c>
      <c r="V2866" s="21"/>
      <c r="W2866" s="21"/>
      <c r="X2866" s="21"/>
      <c r="Y2866" s="21"/>
      <c r="Z2866" s="21"/>
      <c r="AA2866" s="21"/>
      <c r="AB2866" s="21"/>
      <c r="AC2866" s="21"/>
      <c r="AD2866" s="21"/>
      <c r="AE2866" s="21"/>
      <c r="AF2866" s="21"/>
      <c r="AG2866" s="21"/>
      <c r="AH2866" s="21"/>
      <c r="AI2866" s="21"/>
      <c r="AJ2866" s="21"/>
      <c r="AK2866" s="21"/>
      <c r="AL2866" s="21"/>
      <c r="AM2866" s="21"/>
      <c r="AN2866" s="21"/>
      <c r="AO2866" s="21"/>
      <c r="AP2866" s="21"/>
      <c r="AQ2866" s="21"/>
      <c r="AR2866" s="21"/>
      <c r="AS2866" s="21"/>
      <c r="AT2866" s="21"/>
      <c r="AU2866" s="21"/>
      <c r="AV2866" s="21"/>
      <c r="AW2866" s="21"/>
      <c r="AX2866" s="21"/>
      <c r="AY2866" s="21"/>
      <c r="AZ2866" s="21"/>
      <c r="BA2866" s="21"/>
    </row>
    <row r="2867" spans="1:53" s="31" customFormat="1" ht="20.100000000000001" customHeight="1" x14ac:dyDescent="0.2">
      <c r="A2867" s="12" t="s">
        <v>72</v>
      </c>
      <c r="B2867" s="18" t="s">
        <v>254</v>
      </c>
      <c r="C2867" s="12" t="s">
        <v>337</v>
      </c>
      <c r="D2867" s="12" t="s">
        <v>1643</v>
      </c>
      <c r="E2867" s="19" t="s">
        <v>5</v>
      </c>
      <c r="F2867" s="19" t="s">
        <v>2244</v>
      </c>
      <c r="G2867" s="19" t="s">
        <v>5965</v>
      </c>
      <c r="H2867" s="12" t="s">
        <v>5966</v>
      </c>
      <c r="I2867" s="20">
        <v>12000</v>
      </c>
      <c r="J2867" s="12" t="s">
        <v>2302</v>
      </c>
      <c r="K2867" s="12" t="s">
        <v>5967</v>
      </c>
      <c r="L2867" s="12" t="s">
        <v>3196</v>
      </c>
      <c r="M2867" s="12"/>
      <c r="N2867" s="12" t="s">
        <v>5968</v>
      </c>
      <c r="O2867" s="23">
        <v>0</v>
      </c>
      <c r="P2867" s="23">
        <v>0</v>
      </c>
      <c r="Q2867" s="23">
        <v>0</v>
      </c>
      <c r="R2867" s="24">
        <v>0</v>
      </c>
      <c r="S2867" s="25">
        <v>384</v>
      </c>
      <c r="T2867" s="21"/>
      <c r="U2867" s="22" t="str">
        <f>IFERROR(VLOOKUP(B2867,[1]Planilha1!$A$1:$B$34,2,FALSE),"Liberado")</f>
        <v>Liberado</v>
      </c>
      <c r="V2867" s="21"/>
      <c r="W2867" s="21"/>
      <c r="X2867" s="21"/>
      <c r="Y2867" s="21"/>
      <c r="Z2867" s="21"/>
      <c r="AA2867" s="21"/>
      <c r="AB2867" s="21"/>
      <c r="AC2867" s="21"/>
      <c r="AD2867" s="21"/>
      <c r="AE2867" s="21"/>
      <c r="AF2867" s="21"/>
      <c r="AG2867" s="21"/>
      <c r="AH2867" s="21"/>
      <c r="AI2867" s="21"/>
      <c r="AJ2867" s="21"/>
      <c r="AK2867" s="21"/>
      <c r="AL2867" s="21"/>
      <c r="AM2867" s="21"/>
      <c r="AN2867" s="21"/>
      <c r="AO2867" s="21"/>
      <c r="AP2867" s="21"/>
      <c r="AQ2867" s="21"/>
      <c r="AR2867" s="21"/>
      <c r="AS2867" s="21"/>
      <c r="AT2867" s="21"/>
      <c r="AU2867" s="21"/>
      <c r="AV2867" s="21"/>
      <c r="AW2867" s="21"/>
      <c r="AX2867" s="21"/>
      <c r="AY2867" s="21"/>
      <c r="AZ2867" s="21"/>
      <c r="BA2867" s="21"/>
    </row>
    <row r="2868" spans="1:53" s="31" customFormat="1" ht="20.100000000000001" customHeight="1" x14ac:dyDescent="0.2">
      <c r="A2868" s="12" t="s">
        <v>72</v>
      </c>
      <c r="B2868" s="18" t="s">
        <v>254</v>
      </c>
      <c r="C2868" s="12" t="s">
        <v>331</v>
      </c>
      <c r="D2868" s="12" t="s">
        <v>1644</v>
      </c>
      <c r="E2868" s="19" t="s">
        <v>5</v>
      </c>
      <c r="F2868" s="19" t="s">
        <v>2244</v>
      </c>
      <c r="G2868" s="19" t="s">
        <v>5969</v>
      </c>
      <c r="H2868" s="12" t="s">
        <v>5970</v>
      </c>
      <c r="I2868" s="20">
        <v>35200</v>
      </c>
      <c r="J2868" s="12" t="s">
        <v>2302</v>
      </c>
      <c r="K2868" s="12" t="s">
        <v>2303</v>
      </c>
      <c r="L2868" s="12" t="s">
        <v>2299</v>
      </c>
      <c r="M2868" s="12"/>
      <c r="N2868" s="12" t="s">
        <v>5971</v>
      </c>
      <c r="O2868" s="23">
        <v>0</v>
      </c>
      <c r="P2868" s="23">
        <v>0</v>
      </c>
      <c r="Q2868" s="23">
        <v>0</v>
      </c>
      <c r="R2868" s="24">
        <v>0</v>
      </c>
      <c r="S2868" s="25">
        <v>544</v>
      </c>
      <c r="T2868" s="21"/>
      <c r="U2868" s="22" t="str">
        <f>IFERROR(VLOOKUP(B2868,[1]Planilha1!$A$1:$B$34,2,FALSE),"Liberado")</f>
        <v>Liberado</v>
      </c>
      <c r="V2868" s="21"/>
      <c r="W2868" s="21"/>
      <c r="X2868" s="21"/>
      <c r="Y2868" s="21"/>
      <c r="Z2868" s="21"/>
      <c r="AA2868" s="21"/>
      <c r="AB2868" s="21"/>
      <c r="AC2868" s="21"/>
      <c r="AD2868" s="21"/>
      <c r="AE2868" s="21"/>
      <c r="AF2868" s="21"/>
      <c r="AG2868" s="21"/>
      <c r="AH2868" s="21"/>
      <c r="AI2868" s="21"/>
      <c r="AJ2868" s="21"/>
      <c r="AK2868" s="21"/>
      <c r="AL2868" s="21"/>
      <c r="AM2868" s="21"/>
      <c r="AN2868" s="21"/>
      <c r="AO2868" s="21"/>
      <c r="AP2868" s="21"/>
      <c r="AQ2868" s="21"/>
      <c r="AR2868" s="21"/>
      <c r="AS2868" s="21"/>
      <c r="AT2868" s="21"/>
      <c r="AU2868" s="21"/>
      <c r="AV2868" s="21"/>
      <c r="AW2868" s="21"/>
      <c r="AX2868" s="21"/>
      <c r="AY2868" s="21"/>
      <c r="AZ2868" s="21"/>
      <c r="BA2868" s="21"/>
    </row>
    <row r="2869" spans="1:53" s="31" customFormat="1" ht="20.100000000000001" customHeight="1" x14ac:dyDescent="0.2">
      <c r="A2869" s="12" t="s">
        <v>72</v>
      </c>
      <c r="B2869" s="18" t="s">
        <v>254</v>
      </c>
      <c r="C2869" s="12" t="s">
        <v>381</v>
      </c>
      <c r="D2869" s="12" t="s">
        <v>1645</v>
      </c>
      <c r="E2869" s="19" t="s">
        <v>5</v>
      </c>
      <c r="F2869" s="19" t="s">
        <v>2244</v>
      </c>
      <c r="G2869" s="19" t="s">
        <v>5972</v>
      </c>
      <c r="H2869" s="12" t="s">
        <v>5966</v>
      </c>
      <c r="I2869" s="20">
        <v>31500</v>
      </c>
      <c r="J2869" s="12" t="s">
        <v>2302</v>
      </c>
      <c r="K2869" s="12" t="s">
        <v>5973</v>
      </c>
      <c r="L2869" s="12" t="s">
        <v>2299</v>
      </c>
      <c r="M2869" s="12"/>
      <c r="N2869" s="12" t="s">
        <v>2528</v>
      </c>
      <c r="O2869" s="23">
        <v>0</v>
      </c>
      <c r="P2869" s="23">
        <v>0</v>
      </c>
      <c r="Q2869" s="23">
        <v>0</v>
      </c>
      <c r="R2869" s="24">
        <v>0</v>
      </c>
      <c r="S2869" s="25">
        <v>576</v>
      </c>
      <c r="T2869" s="21"/>
      <c r="U2869" s="22" t="str">
        <f>IFERROR(VLOOKUP(B2869,[1]Planilha1!$A$1:$B$34,2,FALSE),"Liberado")</f>
        <v>Liberado</v>
      </c>
      <c r="V2869" s="21"/>
      <c r="W2869" s="21"/>
      <c r="X2869" s="21"/>
      <c r="Y2869" s="21"/>
      <c r="Z2869" s="21"/>
      <c r="AA2869" s="21"/>
      <c r="AB2869" s="21"/>
      <c r="AC2869" s="21"/>
      <c r="AD2869" s="21"/>
      <c r="AE2869" s="21"/>
      <c r="AF2869" s="21"/>
      <c r="AG2869" s="21"/>
      <c r="AH2869" s="21"/>
      <c r="AI2869" s="21"/>
      <c r="AJ2869" s="21"/>
      <c r="AK2869" s="21"/>
      <c r="AL2869" s="21"/>
      <c r="AM2869" s="21"/>
      <c r="AN2869" s="21"/>
      <c r="AO2869" s="21"/>
      <c r="AP2869" s="21"/>
      <c r="AQ2869" s="21"/>
      <c r="AR2869" s="21"/>
      <c r="AS2869" s="21"/>
      <c r="AT2869" s="21"/>
      <c r="AU2869" s="21"/>
      <c r="AV2869" s="21"/>
      <c r="AW2869" s="21"/>
      <c r="AX2869" s="21"/>
      <c r="AY2869" s="21"/>
      <c r="AZ2869" s="21"/>
      <c r="BA2869" s="21"/>
    </row>
    <row r="2870" spans="1:53" s="31" customFormat="1" ht="20.100000000000001" customHeight="1" x14ac:dyDescent="0.2">
      <c r="A2870" s="12" t="s">
        <v>72</v>
      </c>
      <c r="B2870" s="18" t="s">
        <v>254</v>
      </c>
      <c r="C2870" s="12" t="s">
        <v>381</v>
      </c>
      <c r="D2870" s="12" t="s">
        <v>1646</v>
      </c>
      <c r="E2870" s="19" t="s">
        <v>5</v>
      </c>
      <c r="F2870" s="19" t="s">
        <v>2714</v>
      </c>
      <c r="G2870" s="19" t="s">
        <v>5974</v>
      </c>
      <c r="H2870" s="12" t="s">
        <v>5975</v>
      </c>
      <c r="I2870" s="20">
        <v>62363.06</v>
      </c>
      <c r="J2870" s="12" t="s">
        <v>2258</v>
      </c>
      <c r="K2870" s="12" t="s">
        <v>5976</v>
      </c>
      <c r="L2870" s="12" t="s">
        <v>2368</v>
      </c>
      <c r="M2870" s="12"/>
      <c r="N2870" s="12" t="s">
        <v>5977</v>
      </c>
      <c r="O2870" s="23">
        <v>0</v>
      </c>
      <c r="P2870" s="23">
        <v>62363.06</v>
      </c>
      <c r="Q2870" s="23">
        <v>0</v>
      </c>
      <c r="R2870" s="24">
        <v>0</v>
      </c>
      <c r="S2870" s="25">
        <v>800</v>
      </c>
      <c r="T2870" s="21"/>
      <c r="U2870" s="22" t="str">
        <f>IFERROR(VLOOKUP(B2870,[1]Planilha1!$A$1:$B$34,2,FALSE),"Liberado")</f>
        <v>Liberado</v>
      </c>
      <c r="V2870" s="21"/>
      <c r="W2870" s="21"/>
      <c r="X2870" s="21"/>
      <c r="Y2870" s="21"/>
      <c r="Z2870" s="21"/>
      <c r="AA2870" s="21"/>
      <c r="AB2870" s="21"/>
      <c r="AC2870" s="21"/>
      <c r="AD2870" s="21"/>
      <c r="AE2870" s="21"/>
      <c r="AF2870" s="21"/>
      <c r="AG2870" s="21"/>
      <c r="AH2870" s="21"/>
      <c r="AI2870" s="21"/>
      <c r="AJ2870" s="21"/>
      <c r="AK2870" s="21"/>
      <c r="AL2870" s="21"/>
      <c r="AM2870" s="21"/>
      <c r="AN2870" s="21"/>
      <c r="AO2870" s="21"/>
      <c r="AP2870" s="21"/>
      <c r="AQ2870" s="21"/>
      <c r="AR2870" s="21"/>
      <c r="AS2870" s="21"/>
      <c r="AT2870" s="21"/>
      <c r="AU2870" s="21"/>
      <c r="AV2870" s="21"/>
      <c r="AW2870" s="21"/>
      <c r="AX2870" s="21"/>
      <c r="AY2870" s="21"/>
      <c r="AZ2870" s="21"/>
      <c r="BA2870" s="21"/>
    </row>
    <row r="2871" spans="1:53" s="31" customFormat="1" ht="20.100000000000001" customHeight="1" x14ac:dyDescent="0.2">
      <c r="A2871" s="12" t="s">
        <v>72</v>
      </c>
      <c r="B2871" s="18" t="s">
        <v>254</v>
      </c>
      <c r="C2871" s="12" t="s">
        <v>381</v>
      </c>
      <c r="D2871" s="12" t="s">
        <v>1647</v>
      </c>
      <c r="E2871" s="19" t="s">
        <v>5</v>
      </c>
      <c r="F2871" s="19" t="s">
        <v>2244</v>
      </c>
      <c r="G2871" s="19" t="s">
        <v>5978</v>
      </c>
      <c r="H2871" s="12" t="s">
        <v>5979</v>
      </c>
      <c r="I2871" s="20">
        <v>10251.02</v>
      </c>
      <c r="J2871" s="12" t="s">
        <v>2302</v>
      </c>
      <c r="K2871" s="12" t="s">
        <v>2303</v>
      </c>
      <c r="L2871" s="12" t="s">
        <v>2299</v>
      </c>
      <c r="M2871" s="12"/>
      <c r="N2871" s="12" t="s">
        <v>2528</v>
      </c>
      <c r="O2871" s="23">
        <v>0</v>
      </c>
      <c r="P2871" s="23">
        <v>0</v>
      </c>
      <c r="Q2871" s="23">
        <v>0</v>
      </c>
      <c r="R2871" s="24">
        <v>0</v>
      </c>
      <c r="S2871" s="25">
        <v>640</v>
      </c>
      <c r="T2871" s="21"/>
      <c r="U2871" s="22" t="str">
        <f>IFERROR(VLOOKUP(B2871,[1]Planilha1!$A$1:$B$34,2,FALSE),"Liberado")</f>
        <v>Liberado</v>
      </c>
      <c r="V2871" s="21"/>
      <c r="W2871" s="21"/>
      <c r="X2871" s="21"/>
      <c r="Y2871" s="21"/>
      <c r="Z2871" s="21"/>
      <c r="AA2871" s="21"/>
      <c r="AB2871" s="21"/>
      <c r="AC2871" s="21"/>
      <c r="AD2871" s="21"/>
      <c r="AE2871" s="21"/>
      <c r="AF2871" s="21"/>
      <c r="AG2871" s="21"/>
      <c r="AH2871" s="21"/>
      <c r="AI2871" s="21"/>
      <c r="AJ2871" s="21"/>
      <c r="AK2871" s="21"/>
      <c r="AL2871" s="21"/>
      <c r="AM2871" s="21"/>
      <c r="AN2871" s="21"/>
      <c r="AO2871" s="21"/>
      <c r="AP2871" s="21"/>
      <c r="AQ2871" s="21"/>
      <c r="AR2871" s="21"/>
      <c r="AS2871" s="21"/>
      <c r="AT2871" s="21"/>
      <c r="AU2871" s="21"/>
      <c r="AV2871" s="21"/>
      <c r="AW2871" s="21"/>
      <c r="AX2871" s="21"/>
      <c r="AY2871" s="21"/>
      <c r="AZ2871" s="21"/>
      <c r="BA2871" s="21"/>
    </row>
    <row r="2872" spans="1:53" s="31" customFormat="1" ht="20.100000000000001" customHeight="1" x14ac:dyDescent="0.2">
      <c r="A2872" s="12" t="s">
        <v>72</v>
      </c>
      <c r="B2872" s="18" t="s">
        <v>254</v>
      </c>
      <c r="C2872" s="12" t="s">
        <v>381</v>
      </c>
      <c r="D2872" s="12" t="s">
        <v>1648</v>
      </c>
      <c r="E2872" s="19" t="s">
        <v>5</v>
      </c>
      <c r="F2872" s="19" t="s">
        <v>2273</v>
      </c>
      <c r="G2872" s="19" t="s">
        <v>5980</v>
      </c>
      <c r="H2872" s="12" t="s">
        <v>2417</v>
      </c>
      <c r="I2872" s="20">
        <v>15000</v>
      </c>
      <c r="J2872" s="12" t="s">
        <v>2258</v>
      </c>
      <c r="K2872" s="12" t="s">
        <v>5981</v>
      </c>
      <c r="L2872" s="12" t="s">
        <v>7926</v>
      </c>
      <c r="M2872" s="12"/>
      <c r="N2872" s="12" t="s">
        <v>2412</v>
      </c>
      <c r="O2872" s="23">
        <v>0</v>
      </c>
      <c r="P2872" s="23">
        <v>10000</v>
      </c>
      <c r="Q2872" s="23">
        <v>0</v>
      </c>
      <c r="R2872" s="24">
        <v>0</v>
      </c>
      <c r="S2872" s="25">
        <v>400</v>
      </c>
      <c r="T2872" s="21"/>
      <c r="U2872" s="22" t="str">
        <f>IFERROR(VLOOKUP(B2872,[1]Planilha1!$A$1:$B$34,2,FALSE),"Liberado")</f>
        <v>Liberado</v>
      </c>
      <c r="V2872" s="21"/>
      <c r="W2872" s="21"/>
      <c r="X2872" s="21"/>
      <c r="Y2872" s="21"/>
      <c r="Z2872" s="21"/>
      <c r="AA2872" s="21"/>
      <c r="AB2872" s="21"/>
      <c r="AC2872" s="21"/>
      <c r="AD2872" s="21"/>
      <c r="AE2872" s="21"/>
      <c r="AF2872" s="21"/>
      <c r="AG2872" s="21"/>
      <c r="AH2872" s="21"/>
      <c r="AI2872" s="21"/>
      <c r="AJ2872" s="21"/>
      <c r="AK2872" s="21"/>
      <c r="AL2872" s="21"/>
      <c r="AM2872" s="21"/>
      <c r="AN2872" s="21"/>
      <c r="AO2872" s="21"/>
      <c r="AP2872" s="21"/>
      <c r="AQ2872" s="21"/>
      <c r="AR2872" s="21"/>
      <c r="AS2872" s="21"/>
      <c r="AT2872" s="21"/>
      <c r="AU2872" s="21"/>
      <c r="AV2872" s="21"/>
      <c r="AW2872" s="21"/>
      <c r="AX2872" s="21"/>
      <c r="AY2872" s="21"/>
      <c r="AZ2872" s="21"/>
      <c r="BA2872" s="21"/>
    </row>
    <row r="2873" spans="1:53" s="31" customFormat="1" ht="20.100000000000001" customHeight="1" x14ac:dyDescent="0.2">
      <c r="A2873" s="12" t="s">
        <v>72</v>
      </c>
      <c r="B2873" s="18" t="s">
        <v>254</v>
      </c>
      <c r="C2873" s="12" t="s">
        <v>381</v>
      </c>
      <c r="D2873" s="12" t="s">
        <v>1656</v>
      </c>
      <c r="E2873" s="19" t="s">
        <v>5</v>
      </c>
      <c r="F2873" s="19" t="s">
        <v>2273</v>
      </c>
      <c r="G2873" s="19" t="s">
        <v>6006</v>
      </c>
      <c r="H2873" s="12" t="s">
        <v>5966</v>
      </c>
      <c r="I2873" s="20">
        <v>27000</v>
      </c>
      <c r="J2873" s="12" t="s">
        <v>2302</v>
      </c>
      <c r="K2873" s="12" t="s">
        <v>2303</v>
      </c>
      <c r="L2873" s="12" t="s">
        <v>2326</v>
      </c>
      <c r="M2873" s="12"/>
      <c r="N2873" s="12" t="s">
        <v>6007</v>
      </c>
      <c r="O2873" s="23">
        <v>0</v>
      </c>
      <c r="P2873" s="23">
        <v>0</v>
      </c>
      <c r="Q2873" s="23">
        <v>0</v>
      </c>
      <c r="R2873" s="24">
        <v>0</v>
      </c>
      <c r="S2873" s="25">
        <v>288</v>
      </c>
      <c r="T2873" s="21"/>
      <c r="U2873" s="22" t="str">
        <f>IFERROR(VLOOKUP(B2873,[1]Planilha1!$A$1:$B$34,2,FALSE),"Liberado")</f>
        <v>Liberado</v>
      </c>
      <c r="V2873" s="21"/>
      <c r="W2873" s="21"/>
      <c r="X2873" s="21"/>
      <c r="Y2873" s="21"/>
      <c r="Z2873" s="21"/>
      <c r="AA2873" s="21"/>
      <c r="AB2873" s="21"/>
      <c r="AC2873" s="21"/>
      <c r="AD2873" s="21"/>
      <c r="AE2873" s="21"/>
      <c r="AF2873" s="21"/>
      <c r="AG2873" s="21"/>
      <c r="AH2873" s="21"/>
      <c r="AI2873" s="21"/>
      <c r="AJ2873" s="21"/>
      <c r="AK2873" s="21"/>
      <c r="AL2873" s="21"/>
      <c r="AM2873" s="21"/>
      <c r="AN2873" s="21"/>
      <c r="AO2873" s="21"/>
      <c r="AP2873" s="21"/>
      <c r="AQ2873" s="21"/>
      <c r="AR2873" s="21"/>
      <c r="AS2873" s="21"/>
      <c r="AT2873" s="21"/>
      <c r="AU2873" s="21"/>
      <c r="AV2873" s="21"/>
      <c r="AW2873" s="21"/>
      <c r="AX2873" s="21"/>
      <c r="AY2873" s="21"/>
      <c r="AZ2873" s="21"/>
      <c r="BA2873" s="21"/>
    </row>
    <row r="2874" spans="1:53" s="31" customFormat="1" ht="20.100000000000001" customHeight="1" x14ac:dyDescent="0.2">
      <c r="A2874" s="12" t="s">
        <v>72</v>
      </c>
      <c r="B2874" s="18" t="s">
        <v>254</v>
      </c>
      <c r="C2874" s="12" t="s">
        <v>411</v>
      </c>
      <c r="D2874" s="12" t="s">
        <v>1604</v>
      </c>
      <c r="E2874" s="19" t="s">
        <v>5</v>
      </c>
      <c r="F2874" s="19" t="s">
        <v>5955</v>
      </c>
      <c r="G2874" s="19" t="s">
        <v>5982</v>
      </c>
      <c r="H2874" s="12" t="s">
        <v>5852</v>
      </c>
      <c r="I2874" s="20">
        <v>0</v>
      </c>
      <c r="J2874" s="12" t="s">
        <v>2258</v>
      </c>
      <c r="K2874" s="12" t="s">
        <v>5983</v>
      </c>
      <c r="L2874" s="12" t="s">
        <v>2368</v>
      </c>
      <c r="M2874" s="12"/>
      <c r="N2874" s="12" t="s">
        <v>5984</v>
      </c>
      <c r="O2874" s="23">
        <v>0</v>
      </c>
      <c r="P2874" s="23">
        <v>0</v>
      </c>
      <c r="Q2874" s="23">
        <v>0</v>
      </c>
      <c r="R2874" s="24">
        <v>0</v>
      </c>
      <c r="S2874" s="25">
        <v>360</v>
      </c>
      <c r="T2874" s="21"/>
      <c r="U2874" s="22" t="str">
        <f>IFERROR(VLOOKUP(B2874,[1]Planilha1!$A$1:$B$34,2,FALSE),"Liberado")</f>
        <v>Liberado</v>
      </c>
      <c r="V2874" s="21"/>
      <c r="W2874" s="21"/>
      <c r="X2874" s="21"/>
      <c r="Y2874" s="21"/>
      <c r="Z2874" s="21"/>
      <c r="AA2874" s="21"/>
      <c r="AB2874" s="21"/>
      <c r="AC2874" s="21"/>
      <c r="AD2874" s="21"/>
      <c r="AE2874" s="21"/>
      <c r="AF2874" s="21"/>
      <c r="AG2874" s="21"/>
      <c r="AH2874" s="21"/>
      <c r="AI2874" s="21"/>
      <c r="AJ2874" s="21"/>
      <c r="AK2874" s="21"/>
      <c r="AL2874" s="21"/>
      <c r="AM2874" s="21"/>
      <c r="AN2874" s="21"/>
      <c r="AO2874" s="21"/>
      <c r="AP2874" s="21"/>
      <c r="AQ2874" s="21"/>
      <c r="AR2874" s="21"/>
      <c r="AS2874" s="21"/>
      <c r="AT2874" s="21"/>
      <c r="AU2874" s="21"/>
      <c r="AV2874" s="21"/>
      <c r="AW2874" s="21"/>
      <c r="AX2874" s="21"/>
      <c r="AY2874" s="21"/>
      <c r="AZ2874" s="21"/>
      <c r="BA2874" s="21"/>
    </row>
    <row r="2875" spans="1:53" s="31" customFormat="1" ht="20.100000000000001" customHeight="1" x14ac:dyDescent="0.2">
      <c r="A2875" s="12" t="s">
        <v>72</v>
      </c>
      <c r="B2875" s="18" t="s">
        <v>254</v>
      </c>
      <c r="C2875" s="12" t="s">
        <v>427</v>
      </c>
      <c r="D2875" s="12" t="s">
        <v>1649</v>
      </c>
      <c r="E2875" s="19" t="s">
        <v>5</v>
      </c>
      <c r="F2875" s="19" t="s">
        <v>2255</v>
      </c>
      <c r="G2875" s="19" t="s">
        <v>5985</v>
      </c>
      <c r="H2875" s="12" t="s">
        <v>5986</v>
      </c>
      <c r="I2875" s="20">
        <v>2797490</v>
      </c>
      <c r="J2875" s="12" t="s">
        <v>2258</v>
      </c>
      <c r="K2875" s="12" t="s">
        <v>2410</v>
      </c>
      <c r="L2875" s="12" t="s">
        <v>2368</v>
      </c>
      <c r="M2875" s="12"/>
      <c r="N2875" s="12" t="s">
        <v>2412</v>
      </c>
      <c r="O2875" s="23">
        <v>0</v>
      </c>
      <c r="P2875" s="23">
        <v>30000</v>
      </c>
      <c r="Q2875" s="23">
        <v>0</v>
      </c>
      <c r="R2875" s="24">
        <v>0</v>
      </c>
      <c r="S2875" s="25">
        <v>440</v>
      </c>
      <c r="T2875" s="21"/>
      <c r="U2875" s="22" t="str">
        <f>IFERROR(VLOOKUP(B2875,[1]Planilha1!$A$1:$B$34,2,FALSE),"Liberado")</f>
        <v>Liberado</v>
      </c>
      <c r="V2875" s="21"/>
      <c r="W2875" s="21"/>
      <c r="X2875" s="21"/>
      <c r="Y2875" s="21"/>
      <c r="Z2875" s="21"/>
      <c r="AA2875" s="21"/>
      <c r="AB2875" s="21"/>
      <c r="AC2875" s="21"/>
      <c r="AD2875" s="21"/>
      <c r="AE2875" s="21"/>
      <c r="AF2875" s="21"/>
      <c r="AG2875" s="21"/>
      <c r="AH2875" s="21"/>
      <c r="AI2875" s="21"/>
      <c r="AJ2875" s="21"/>
      <c r="AK2875" s="21"/>
      <c r="AL2875" s="21"/>
      <c r="AM2875" s="21"/>
      <c r="AN2875" s="21"/>
      <c r="AO2875" s="21"/>
      <c r="AP2875" s="21"/>
      <c r="AQ2875" s="21"/>
      <c r="AR2875" s="21"/>
      <c r="AS2875" s="21"/>
      <c r="AT2875" s="21"/>
      <c r="AU2875" s="21"/>
      <c r="AV2875" s="21"/>
      <c r="AW2875" s="21"/>
      <c r="AX2875" s="21"/>
      <c r="AY2875" s="21"/>
      <c r="AZ2875" s="21"/>
      <c r="BA2875" s="21"/>
    </row>
    <row r="2876" spans="1:53" s="31" customFormat="1" ht="20.100000000000001" customHeight="1" x14ac:dyDescent="0.2">
      <c r="A2876" s="12" t="s">
        <v>72</v>
      </c>
      <c r="B2876" s="18" t="s">
        <v>254</v>
      </c>
      <c r="C2876" s="12" t="s">
        <v>427</v>
      </c>
      <c r="D2876" s="12" t="s">
        <v>1650</v>
      </c>
      <c r="E2876" s="19" t="s">
        <v>5</v>
      </c>
      <c r="F2876" s="19" t="s">
        <v>2324</v>
      </c>
      <c r="G2876" s="19" t="s">
        <v>5987</v>
      </c>
      <c r="H2876" s="12" t="s">
        <v>5975</v>
      </c>
      <c r="I2876" s="20">
        <v>20000</v>
      </c>
      <c r="J2876" s="12" t="s">
        <v>2302</v>
      </c>
      <c r="K2876" s="12" t="s">
        <v>2303</v>
      </c>
      <c r="L2876" s="12" t="s">
        <v>10547</v>
      </c>
      <c r="M2876" s="12" t="s">
        <v>10555</v>
      </c>
      <c r="N2876" s="12" t="s">
        <v>5988</v>
      </c>
      <c r="O2876" s="23">
        <v>0</v>
      </c>
      <c r="P2876" s="23">
        <v>0</v>
      </c>
      <c r="Q2876" s="23">
        <v>0</v>
      </c>
      <c r="R2876" s="24">
        <v>0</v>
      </c>
      <c r="S2876" s="25">
        <v>680</v>
      </c>
      <c r="T2876" s="21"/>
      <c r="U2876" s="22" t="str">
        <f>IFERROR(VLOOKUP(B2876,[1]Planilha1!$A$1:$B$34,2,FALSE),"Liberado")</f>
        <v>Liberado</v>
      </c>
      <c r="V2876" s="21"/>
      <c r="W2876" s="21"/>
      <c r="X2876" s="21"/>
      <c r="Y2876" s="21"/>
      <c r="Z2876" s="21"/>
      <c r="AA2876" s="21"/>
      <c r="AB2876" s="21"/>
      <c r="AC2876" s="21"/>
      <c r="AD2876" s="21"/>
      <c r="AE2876" s="21"/>
      <c r="AF2876" s="21"/>
      <c r="AG2876" s="21"/>
      <c r="AH2876" s="21"/>
      <c r="AI2876" s="21"/>
      <c r="AJ2876" s="21"/>
      <c r="AK2876" s="21"/>
      <c r="AL2876" s="21"/>
      <c r="AM2876" s="21"/>
      <c r="AN2876" s="21"/>
      <c r="AO2876" s="21"/>
      <c r="AP2876" s="21"/>
      <c r="AQ2876" s="21"/>
      <c r="AR2876" s="21"/>
      <c r="AS2876" s="21"/>
      <c r="AT2876" s="21"/>
      <c r="AU2876" s="21"/>
      <c r="AV2876" s="21"/>
      <c r="AW2876" s="21"/>
      <c r="AX2876" s="21"/>
      <c r="AY2876" s="21"/>
      <c r="AZ2876" s="21"/>
      <c r="BA2876" s="21"/>
    </row>
    <row r="2877" spans="1:53" s="31" customFormat="1" ht="20.100000000000001" customHeight="1" x14ac:dyDescent="0.2">
      <c r="A2877" s="12" t="s">
        <v>72</v>
      </c>
      <c r="B2877" s="18" t="s">
        <v>254</v>
      </c>
      <c r="C2877" s="12" t="s">
        <v>427</v>
      </c>
      <c r="D2877" s="12" t="s">
        <v>1604</v>
      </c>
      <c r="E2877" s="19" t="s">
        <v>5</v>
      </c>
      <c r="F2877" s="19" t="s">
        <v>5955</v>
      </c>
      <c r="G2877" s="19" t="s">
        <v>5989</v>
      </c>
      <c r="H2877" s="12" t="s">
        <v>5962</v>
      </c>
      <c r="I2877" s="20">
        <v>105006.03</v>
      </c>
      <c r="J2877" s="12" t="s">
        <v>2258</v>
      </c>
      <c r="K2877" s="12" t="s">
        <v>5990</v>
      </c>
      <c r="L2877" s="12" t="s">
        <v>2368</v>
      </c>
      <c r="M2877" s="12"/>
      <c r="N2877" s="12" t="s">
        <v>5991</v>
      </c>
      <c r="O2877" s="23">
        <v>105006.03</v>
      </c>
      <c r="P2877" s="23">
        <v>0</v>
      </c>
      <c r="Q2877" s="23">
        <v>0</v>
      </c>
      <c r="R2877" s="24">
        <v>0</v>
      </c>
      <c r="S2877" s="25">
        <v>360</v>
      </c>
      <c r="T2877" s="21"/>
      <c r="U2877" s="22" t="str">
        <f>IFERROR(VLOOKUP(B2877,[1]Planilha1!$A$1:$B$34,2,FALSE),"Liberado")</f>
        <v>Liberado</v>
      </c>
      <c r="V2877" s="21"/>
      <c r="W2877" s="21"/>
      <c r="X2877" s="21"/>
      <c r="Y2877" s="21"/>
      <c r="Z2877" s="21"/>
      <c r="AA2877" s="21"/>
      <c r="AB2877" s="21"/>
      <c r="AC2877" s="21"/>
      <c r="AD2877" s="21"/>
      <c r="AE2877" s="21"/>
      <c r="AF2877" s="21"/>
      <c r="AG2877" s="21"/>
      <c r="AH2877" s="21"/>
      <c r="AI2877" s="21"/>
      <c r="AJ2877" s="21"/>
      <c r="AK2877" s="21"/>
      <c r="AL2877" s="21"/>
      <c r="AM2877" s="21"/>
      <c r="AN2877" s="21"/>
      <c r="AO2877" s="21"/>
      <c r="AP2877" s="21"/>
      <c r="AQ2877" s="21"/>
      <c r="AR2877" s="21"/>
      <c r="AS2877" s="21"/>
      <c r="AT2877" s="21"/>
      <c r="AU2877" s="21"/>
      <c r="AV2877" s="21"/>
      <c r="AW2877" s="21"/>
      <c r="AX2877" s="21"/>
      <c r="AY2877" s="21"/>
      <c r="AZ2877" s="21"/>
      <c r="BA2877" s="21"/>
    </row>
    <row r="2878" spans="1:53" s="31" customFormat="1" ht="20.100000000000001" customHeight="1" x14ac:dyDescent="0.2">
      <c r="A2878" s="12" t="s">
        <v>72</v>
      </c>
      <c r="B2878" s="18" t="s">
        <v>254</v>
      </c>
      <c r="C2878" s="12" t="s">
        <v>427</v>
      </c>
      <c r="D2878" s="12" t="s">
        <v>10556</v>
      </c>
      <c r="E2878" s="19" t="s">
        <v>5</v>
      </c>
      <c r="F2878" s="19" t="s">
        <v>9051</v>
      </c>
      <c r="G2878" s="19" t="s">
        <v>10557</v>
      </c>
      <c r="H2878" s="12" t="s">
        <v>5966</v>
      </c>
      <c r="I2878" s="20">
        <v>3251.71</v>
      </c>
      <c r="J2878" s="12" t="s">
        <v>2258</v>
      </c>
      <c r="K2878" s="12" t="s">
        <v>10558</v>
      </c>
      <c r="L2878" s="12" t="s">
        <v>2368</v>
      </c>
      <c r="M2878" s="12"/>
      <c r="N2878" s="12" t="s">
        <v>10559</v>
      </c>
      <c r="O2878" s="23">
        <v>0</v>
      </c>
      <c r="P2878" s="23">
        <v>3271.71</v>
      </c>
      <c r="Q2878" s="23">
        <v>0</v>
      </c>
      <c r="R2878" s="24">
        <v>0</v>
      </c>
      <c r="S2878" s="25">
        <v>448</v>
      </c>
      <c r="T2878" s="21"/>
      <c r="U2878" s="22" t="str">
        <f>IFERROR(VLOOKUP(B2878,[1]Planilha1!$A$1:$B$34,2,FALSE),"Liberado")</f>
        <v>Liberado</v>
      </c>
      <c r="V2878" s="21"/>
      <c r="W2878" s="21"/>
      <c r="X2878" s="21"/>
      <c r="Y2878" s="21"/>
      <c r="Z2878" s="21"/>
      <c r="AA2878" s="21"/>
      <c r="AB2878" s="21"/>
      <c r="AC2878" s="21"/>
      <c r="AD2878" s="21"/>
      <c r="AE2878" s="21"/>
      <c r="AF2878" s="21"/>
      <c r="AG2878" s="21"/>
      <c r="AH2878" s="21"/>
      <c r="AI2878" s="21"/>
      <c r="AJ2878" s="21"/>
      <c r="AK2878" s="21"/>
      <c r="AL2878" s="21"/>
      <c r="AM2878" s="21"/>
      <c r="AN2878" s="21"/>
      <c r="AO2878" s="21"/>
      <c r="AP2878" s="21"/>
      <c r="AQ2878" s="21"/>
      <c r="AR2878" s="21"/>
      <c r="AS2878" s="21"/>
      <c r="AT2878" s="21"/>
      <c r="AU2878" s="21"/>
      <c r="AV2878" s="21"/>
      <c r="AW2878" s="21"/>
      <c r="AX2878" s="21"/>
      <c r="AY2878" s="21"/>
      <c r="AZ2878" s="21"/>
      <c r="BA2878" s="21"/>
    </row>
    <row r="2879" spans="1:53" s="31" customFormat="1" ht="20.100000000000001" customHeight="1" x14ac:dyDescent="0.2">
      <c r="A2879" s="12" t="s">
        <v>72</v>
      </c>
      <c r="B2879" s="18" t="s">
        <v>254</v>
      </c>
      <c r="C2879" s="12" t="s">
        <v>427</v>
      </c>
      <c r="D2879" s="12" t="s">
        <v>1651</v>
      </c>
      <c r="E2879" s="19" t="s">
        <v>5</v>
      </c>
      <c r="F2879" s="19" t="s">
        <v>2324</v>
      </c>
      <c r="G2879" s="19" t="s">
        <v>5992</v>
      </c>
      <c r="H2879" s="12" t="s">
        <v>5979</v>
      </c>
      <c r="I2879" s="20">
        <v>30000</v>
      </c>
      <c r="J2879" s="12" t="s">
        <v>2302</v>
      </c>
      <c r="K2879" s="12" t="s">
        <v>5993</v>
      </c>
      <c r="L2879" s="12" t="s">
        <v>2299</v>
      </c>
      <c r="M2879" s="12"/>
      <c r="N2879" s="12" t="s">
        <v>5994</v>
      </c>
      <c r="O2879" s="23">
        <v>0</v>
      </c>
      <c r="P2879" s="23">
        <v>0</v>
      </c>
      <c r="Q2879" s="23">
        <v>0</v>
      </c>
      <c r="R2879" s="24">
        <v>0</v>
      </c>
      <c r="S2879" s="25">
        <v>440</v>
      </c>
      <c r="T2879" s="21"/>
      <c r="U2879" s="22" t="str">
        <f>IFERROR(VLOOKUP(B2879,[1]Planilha1!$A$1:$B$34,2,FALSE),"Liberado")</f>
        <v>Liberado</v>
      </c>
      <c r="V2879" s="21"/>
      <c r="W2879" s="21"/>
      <c r="X2879" s="21"/>
      <c r="Y2879" s="21"/>
      <c r="Z2879" s="21"/>
      <c r="AA2879" s="21"/>
      <c r="AB2879" s="21"/>
      <c r="AC2879" s="21"/>
      <c r="AD2879" s="21"/>
      <c r="AE2879" s="21"/>
      <c r="AF2879" s="21"/>
      <c r="AG2879" s="21"/>
      <c r="AH2879" s="21"/>
      <c r="AI2879" s="21"/>
      <c r="AJ2879" s="21"/>
      <c r="AK2879" s="21"/>
      <c r="AL2879" s="21"/>
      <c r="AM2879" s="21"/>
      <c r="AN2879" s="21"/>
      <c r="AO2879" s="21"/>
      <c r="AP2879" s="21"/>
      <c r="AQ2879" s="21"/>
      <c r="AR2879" s="21"/>
      <c r="AS2879" s="21"/>
      <c r="AT2879" s="21"/>
      <c r="AU2879" s="21"/>
      <c r="AV2879" s="21"/>
      <c r="AW2879" s="21"/>
      <c r="AX2879" s="21"/>
      <c r="AY2879" s="21"/>
      <c r="AZ2879" s="21"/>
      <c r="BA2879" s="21"/>
    </row>
    <row r="2880" spans="1:53" s="31" customFormat="1" ht="20.100000000000001" customHeight="1" x14ac:dyDescent="0.2">
      <c r="A2880" s="12" t="s">
        <v>72</v>
      </c>
      <c r="B2880" s="18" t="s">
        <v>254</v>
      </c>
      <c r="C2880" s="12" t="s">
        <v>427</v>
      </c>
      <c r="D2880" s="12" t="s">
        <v>1652</v>
      </c>
      <c r="E2880" s="19" t="s">
        <v>5</v>
      </c>
      <c r="F2880" s="19" t="s">
        <v>2273</v>
      </c>
      <c r="G2880" s="19" t="s">
        <v>5995</v>
      </c>
      <c r="H2880" s="12" t="s">
        <v>5966</v>
      </c>
      <c r="I2880" s="20">
        <v>17600</v>
      </c>
      <c r="J2880" s="12" t="s">
        <v>2302</v>
      </c>
      <c r="K2880" s="12" t="s">
        <v>2303</v>
      </c>
      <c r="L2880" s="12" t="s">
        <v>2326</v>
      </c>
      <c r="M2880" s="12"/>
      <c r="N2880" s="12" t="s">
        <v>5996</v>
      </c>
      <c r="O2880" s="23">
        <v>0</v>
      </c>
      <c r="P2880" s="23">
        <v>0</v>
      </c>
      <c r="Q2880" s="23">
        <v>0</v>
      </c>
      <c r="R2880" s="24">
        <v>0</v>
      </c>
      <c r="S2880" s="25">
        <v>288</v>
      </c>
      <c r="T2880" s="21"/>
      <c r="U2880" s="22" t="str">
        <f>IFERROR(VLOOKUP(B2880,[1]Planilha1!$A$1:$B$34,2,FALSE),"Liberado")</f>
        <v>Liberado</v>
      </c>
      <c r="V2880" s="21"/>
      <c r="W2880" s="21"/>
      <c r="X2880" s="21"/>
      <c r="Y2880" s="21"/>
      <c r="Z2880" s="21"/>
      <c r="AA2880" s="21"/>
      <c r="AB2880" s="21"/>
      <c r="AC2880" s="21"/>
      <c r="AD2880" s="21"/>
      <c r="AE2880" s="21"/>
      <c r="AF2880" s="21"/>
      <c r="AG2880" s="21"/>
      <c r="AH2880" s="21"/>
      <c r="AI2880" s="21"/>
      <c r="AJ2880" s="21"/>
      <c r="AK2880" s="21"/>
      <c r="AL2880" s="21"/>
      <c r="AM2880" s="21"/>
      <c r="AN2880" s="21"/>
      <c r="AO2880" s="21"/>
      <c r="AP2880" s="21"/>
      <c r="AQ2880" s="21"/>
      <c r="AR2880" s="21"/>
      <c r="AS2880" s="21"/>
      <c r="AT2880" s="21"/>
      <c r="AU2880" s="21"/>
      <c r="AV2880" s="21"/>
      <c r="AW2880" s="21"/>
      <c r="AX2880" s="21"/>
      <c r="AY2880" s="21"/>
      <c r="AZ2880" s="21"/>
      <c r="BA2880" s="21"/>
    </row>
    <row r="2881" spans="1:53" s="31" customFormat="1" ht="20.100000000000001" customHeight="1" x14ac:dyDescent="0.2">
      <c r="A2881" s="12" t="s">
        <v>72</v>
      </c>
      <c r="B2881" s="18" t="s">
        <v>254</v>
      </c>
      <c r="C2881" s="12" t="s">
        <v>466</v>
      </c>
      <c r="D2881" s="12" t="s">
        <v>1653</v>
      </c>
      <c r="E2881" s="19" t="s">
        <v>5</v>
      </c>
      <c r="F2881" s="19" t="s">
        <v>2255</v>
      </c>
      <c r="G2881" s="19" t="s">
        <v>5999</v>
      </c>
      <c r="H2881" s="12" t="s">
        <v>5966</v>
      </c>
      <c r="I2881" s="20">
        <v>15829</v>
      </c>
      <c r="J2881" s="12" t="s">
        <v>2258</v>
      </c>
      <c r="K2881" s="12" t="s">
        <v>6000</v>
      </c>
      <c r="L2881" s="12" t="s">
        <v>2368</v>
      </c>
      <c r="M2881" s="12"/>
      <c r="N2881" s="12" t="s">
        <v>6001</v>
      </c>
      <c r="O2881" s="23">
        <v>0</v>
      </c>
      <c r="P2881" s="23">
        <v>10829</v>
      </c>
      <c r="Q2881" s="23">
        <v>0</v>
      </c>
      <c r="R2881" s="24">
        <v>0</v>
      </c>
      <c r="S2881" s="25">
        <v>512</v>
      </c>
      <c r="T2881" s="21"/>
      <c r="U2881" s="22" t="str">
        <f>IFERROR(VLOOKUP(B2881,[1]Planilha1!$A$1:$B$34,2,FALSE),"Liberado")</f>
        <v>Liberado</v>
      </c>
      <c r="V2881" s="21"/>
      <c r="W2881" s="21"/>
      <c r="X2881" s="21"/>
      <c r="Y2881" s="21"/>
      <c r="Z2881" s="21"/>
      <c r="AA2881" s="21"/>
      <c r="AB2881" s="21"/>
      <c r="AC2881" s="21"/>
      <c r="AD2881" s="21"/>
      <c r="AE2881" s="21"/>
      <c r="AF2881" s="21"/>
      <c r="AG2881" s="21"/>
      <c r="AH2881" s="21"/>
      <c r="AI2881" s="21"/>
      <c r="AJ2881" s="21"/>
      <c r="AK2881" s="21"/>
      <c r="AL2881" s="21"/>
      <c r="AM2881" s="21"/>
      <c r="AN2881" s="21"/>
      <c r="AO2881" s="21"/>
      <c r="AP2881" s="21"/>
      <c r="AQ2881" s="21"/>
      <c r="AR2881" s="21"/>
      <c r="AS2881" s="21"/>
      <c r="AT2881" s="21"/>
      <c r="AU2881" s="21"/>
      <c r="AV2881" s="21"/>
      <c r="AW2881" s="21"/>
      <c r="AX2881" s="21"/>
      <c r="AY2881" s="21"/>
      <c r="AZ2881" s="21"/>
      <c r="BA2881" s="21"/>
    </row>
    <row r="2882" spans="1:53" s="31" customFormat="1" ht="20.100000000000001" customHeight="1" x14ac:dyDescent="0.2">
      <c r="A2882" s="12" t="s">
        <v>72</v>
      </c>
      <c r="B2882" s="18" t="s">
        <v>254</v>
      </c>
      <c r="C2882" s="12" t="s">
        <v>466</v>
      </c>
      <c r="D2882" s="12" t="s">
        <v>1654</v>
      </c>
      <c r="E2882" s="19" t="s">
        <v>5</v>
      </c>
      <c r="F2882" s="19" t="s">
        <v>2244</v>
      </c>
      <c r="G2882" s="19" t="s">
        <v>6002</v>
      </c>
      <c r="H2882" s="12" t="s">
        <v>5966</v>
      </c>
      <c r="I2882" s="20">
        <v>35937.96</v>
      </c>
      <c r="J2882" s="12" t="s">
        <v>2258</v>
      </c>
      <c r="K2882" s="12" t="s">
        <v>2584</v>
      </c>
      <c r="L2882" s="12" t="s">
        <v>2368</v>
      </c>
      <c r="M2882" s="12"/>
      <c r="N2882" s="12" t="s">
        <v>6003</v>
      </c>
      <c r="O2882" s="23">
        <v>0</v>
      </c>
      <c r="P2882" s="23">
        <v>10000</v>
      </c>
      <c r="Q2882" s="23">
        <v>0</v>
      </c>
      <c r="R2882" s="24">
        <v>0</v>
      </c>
      <c r="S2882" s="25">
        <v>608</v>
      </c>
      <c r="T2882" s="21"/>
      <c r="U2882" s="22" t="str">
        <f>IFERROR(VLOOKUP(B2882,[1]Planilha1!$A$1:$B$34,2,FALSE),"Liberado")</f>
        <v>Liberado</v>
      </c>
      <c r="V2882" s="21"/>
      <c r="W2882" s="21"/>
      <c r="X2882" s="21"/>
      <c r="Y2882" s="21"/>
      <c r="Z2882" s="21"/>
      <c r="AA2882" s="21"/>
      <c r="AB2882" s="21"/>
      <c r="AC2882" s="21"/>
      <c r="AD2882" s="21"/>
      <c r="AE2882" s="21"/>
      <c r="AF2882" s="21"/>
      <c r="AG2882" s="21"/>
      <c r="AH2882" s="21"/>
      <c r="AI2882" s="21"/>
      <c r="AJ2882" s="21"/>
      <c r="AK2882" s="21"/>
      <c r="AL2882" s="21"/>
      <c r="AM2882" s="21"/>
      <c r="AN2882" s="21"/>
      <c r="AO2882" s="21"/>
      <c r="AP2882" s="21"/>
      <c r="AQ2882" s="21"/>
      <c r="AR2882" s="21"/>
      <c r="AS2882" s="21"/>
      <c r="AT2882" s="21"/>
      <c r="AU2882" s="21"/>
      <c r="AV2882" s="21"/>
      <c r="AW2882" s="21"/>
      <c r="AX2882" s="21"/>
      <c r="AY2882" s="21"/>
      <c r="AZ2882" s="21"/>
      <c r="BA2882" s="21"/>
    </row>
    <row r="2883" spans="1:53" s="31" customFormat="1" ht="20.100000000000001" customHeight="1" x14ac:dyDescent="0.2">
      <c r="A2883" s="12" t="s">
        <v>72</v>
      </c>
      <c r="B2883" s="18" t="s">
        <v>254</v>
      </c>
      <c r="C2883" s="12" t="s">
        <v>337</v>
      </c>
      <c r="D2883" s="12" t="s">
        <v>1657</v>
      </c>
      <c r="E2883" s="19" t="s">
        <v>5</v>
      </c>
      <c r="F2883" s="19" t="s">
        <v>2273</v>
      </c>
      <c r="G2883" s="19" t="s">
        <v>6011</v>
      </c>
      <c r="H2883" s="12" t="s">
        <v>6012</v>
      </c>
      <c r="I2883" s="20">
        <v>10000</v>
      </c>
      <c r="J2883" s="12" t="s">
        <v>2302</v>
      </c>
      <c r="K2883" s="12" t="s">
        <v>2303</v>
      </c>
      <c r="L2883" s="12" t="s">
        <v>2299</v>
      </c>
      <c r="M2883" s="12"/>
      <c r="N2883" s="12" t="s">
        <v>6013</v>
      </c>
      <c r="O2883" s="23">
        <v>0</v>
      </c>
      <c r="P2883" s="23">
        <v>0</v>
      </c>
      <c r="Q2883" s="23">
        <v>0</v>
      </c>
      <c r="R2883" s="24">
        <v>0</v>
      </c>
      <c r="S2883" s="25">
        <v>288</v>
      </c>
      <c r="T2883" s="21"/>
      <c r="U2883" s="22" t="str">
        <f>IFERROR(VLOOKUP(B2883,[1]Planilha1!$A$1:$B$34,2,FALSE),"Liberado")</f>
        <v>Liberado</v>
      </c>
      <c r="V2883" s="21"/>
      <c r="W2883" s="21"/>
      <c r="X2883" s="21"/>
      <c r="Y2883" s="21"/>
      <c r="Z2883" s="21"/>
      <c r="AA2883" s="21"/>
      <c r="AB2883" s="21"/>
      <c r="AC2883" s="21"/>
      <c r="AD2883" s="21"/>
      <c r="AE2883" s="21"/>
      <c r="AF2883" s="21"/>
      <c r="AG2883" s="21"/>
      <c r="AH2883" s="21"/>
      <c r="AI2883" s="21"/>
      <c r="AJ2883" s="21"/>
      <c r="AK2883" s="21"/>
      <c r="AL2883" s="21"/>
      <c r="AM2883" s="21"/>
      <c r="AN2883" s="21"/>
      <c r="AO2883" s="21"/>
      <c r="AP2883" s="21"/>
      <c r="AQ2883" s="21"/>
      <c r="AR2883" s="21"/>
      <c r="AS2883" s="21"/>
      <c r="AT2883" s="21"/>
      <c r="AU2883" s="21"/>
      <c r="AV2883" s="21"/>
      <c r="AW2883" s="21"/>
      <c r="AX2883" s="21"/>
      <c r="AY2883" s="21"/>
      <c r="AZ2883" s="21"/>
      <c r="BA2883" s="21"/>
    </row>
    <row r="2884" spans="1:53" s="31" customFormat="1" ht="20.100000000000001" customHeight="1" x14ac:dyDescent="0.2">
      <c r="A2884" s="12" t="s">
        <v>72</v>
      </c>
      <c r="B2884" s="18" t="s">
        <v>254</v>
      </c>
      <c r="C2884" s="12" t="s">
        <v>337</v>
      </c>
      <c r="D2884" s="12" t="s">
        <v>1658</v>
      </c>
      <c r="E2884" s="19" t="s">
        <v>5</v>
      </c>
      <c r="F2884" s="19" t="s">
        <v>2273</v>
      </c>
      <c r="G2884" s="19" t="s">
        <v>6014</v>
      </c>
      <c r="H2884" s="12" t="s">
        <v>6012</v>
      </c>
      <c r="I2884" s="20">
        <v>10000</v>
      </c>
      <c r="J2884" s="12" t="s">
        <v>2302</v>
      </c>
      <c r="K2884" s="12" t="s">
        <v>2303</v>
      </c>
      <c r="L2884" s="12" t="s">
        <v>2299</v>
      </c>
      <c r="M2884" s="12"/>
      <c r="N2884" s="12" t="s">
        <v>6015</v>
      </c>
      <c r="O2884" s="23">
        <v>0</v>
      </c>
      <c r="P2884" s="23">
        <v>0</v>
      </c>
      <c r="Q2884" s="23">
        <v>0</v>
      </c>
      <c r="R2884" s="24">
        <v>0</v>
      </c>
      <c r="S2884" s="25">
        <v>288</v>
      </c>
      <c r="T2884" s="21"/>
      <c r="U2884" s="22" t="str">
        <f>IFERROR(VLOOKUP(B2884,[1]Planilha1!$A$1:$B$34,2,FALSE),"Liberado")</f>
        <v>Liberado</v>
      </c>
      <c r="V2884" s="21"/>
      <c r="W2884" s="21"/>
      <c r="X2884" s="21"/>
      <c r="Y2884" s="21"/>
      <c r="Z2884" s="21"/>
      <c r="AA2884" s="21"/>
      <c r="AB2884" s="21"/>
      <c r="AC2884" s="21"/>
      <c r="AD2884" s="21"/>
      <c r="AE2884" s="21"/>
      <c r="AF2884" s="21"/>
      <c r="AG2884" s="21"/>
      <c r="AH2884" s="21"/>
      <c r="AI2884" s="21"/>
      <c r="AJ2884" s="21"/>
      <c r="AK2884" s="21"/>
      <c r="AL2884" s="21"/>
      <c r="AM2884" s="21"/>
      <c r="AN2884" s="21"/>
      <c r="AO2884" s="21"/>
      <c r="AP2884" s="21"/>
      <c r="AQ2884" s="21"/>
      <c r="AR2884" s="21"/>
      <c r="AS2884" s="21"/>
      <c r="AT2884" s="21"/>
      <c r="AU2884" s="21"/>
      <c r="AV2884" s="21"/>
      <c r="AW2884" s="21"/>
      <c r="AX2884" s="21"/>
      <c r="AY2884" s="21"/>
      <c r="AZ2884" s="21"/>
      <c r="BA2884" s="21"/>
    </row>
    <row r="2885" spans="1:53" s="31" customFormat="1" ht="20.100000000000001" customHeight="1" x14ac:dyDescent="0.2">
      <c r="A2885" s="12" t="s">
        <v>72</v>
      </c>
      <c r="B2885" s="18" t="s">
        <v>254</v>
      </c>
      <c r="C2885" s="12" t="s">
        <v>381</v>
      </c>
      <c r="D2885" s="12" t="s">
        <v>1661</v>
      </c>
      <c r="E2885" s="19" t="s">
        <v>5</v>
      </c>
      <c r="F2885" s="19" t="s">
        <v>2273</v>
      </c>
      <c r="G2885" s="19" t="s">
        <v>6025</v>
      </c>
      <c r="H2885" s="12" t="s">
        <v>5966</v>
      </c>
      <c r="I2885" s="20">
        <v>10000</v>
      </c>
      <c r="J2885" s="12" t="s">
        <v>2302</v>
      </c>
      <c r="K2885" s="12" t="s">
        <v>2303</v>
      </c>
      <c r="L2885" s="12" t="s">
        <v>2299</v>
      </c>
      <c r="M2885" s="12"/>
      <c r="N2885" s="12" t="s">
        <v>2528</v>
      </c>
      <c r="O2885" s="23">
        <v>0</v>
      </c>
      <c r="P2885" s="23">
        <v>0</v>
      </c>
      <c r="Q2885" s="23">
        <v>0</v>
      </c>
      <c r="R2885" s="24">
        <v>0</v>
      </c>
      <c r="S2885" s="25">
        <v>736</v>
      </c>
      <c r="T2885" s="21"/>
      <c r="U2885" s="22" t="str">
        <f>IFERROR(VLOOKUP(B2885,[1]Planilha1!$A$1:$B$34,2,FALSE),"Liberado")</f>
        <v>Liberado</v>
      </c>
      <c r="V2885" s="21"/>
      <c r="W2885" s="21"/>
      <c r="X2885" s="21"/>
      <c r="Y2885" s="21"/>
      <c r="Z2885" s="21"/>
      <c r="AA2885" s="21"/>
      <c r="AB2885" s="21"/>
      <c r="AC2885" s="21"/>
      <c r="AD2885" s="21"/>
      <c r="AE2885" s="21"/>
      <c r="AF2885" s="21"/>
      <c r="AG2885" s="21"/>
      <c r="AH2885" s="21"/>
      <c r="AI2885" s="21"/>
      <c r="AJ2885" s="21"/>
      <c r="AK2885" s="21"/>
      <c r="AL2885" s="21"/>
      <c r="AM2885" s="21"/>
      <c r="AN2885" s="21"/>
      <c r="AO2885" s="21"/>
      <c r="AP2885" s="21"/>
      <c r="AQ2885" s="21"/>
      <c r="AR2885" s="21"/>
      <c r="AS2885" s="21"/>
      <c r="AT2885" s="21"/>
      <c r="AU2885" s="21"/>
      <c r="AV2885" s="21"/>
      <c r="AW2885" s="21"/>
      <c r="AX2885" s="21"/>
      <c r="AY2885" s="21"/>
      <c r="AZ2885" s="21"/>
      <c r="BA2885" s="21"/>
    </row>
    <row r="2886" spans="1:53" s="31" customFormat="1" ht="20.100000000000001" customHeight="1" x14ac:dyDescent="0.2">
      <c r="A2886" s="12" t="s">
        <v>72</v>
      </c>
      <c r="B2886" s="18" t="s">
        <v>254</v>
      </c>
      <c r="C2886" s="12" t="s">
        <v>466</v>
      </c>
      <c r="D2886" s="12" t="s">
        <v>1689</v>
      </c>
      <c r="E2886" s="19" t="s">
        <v>5</v>
      </c>
      <c r="F2886" s="19" t="s">
        <v>2273</v>
      </c>
      <c r="G2886" s="19" t="s">
        <v>6106</v>
      </c>
      <c r="H2886" s="12" t="s">
        <v>5966</v>
      </c>
      <c r="I2886" s="20">
        <v>10000</v>
      </c>
      <c r="J2886" s="12" t="s">
        <v>2302</v>
      </c>
      <c r="K2886" s="12" t="s">
        <v>2303</v>
      </c>
      <c r="L2886" s="12" t="s">
        <v>2299</v>
      </c>
      <c r="M2886" s="12"/>
      <c r="N2886" s="12" t="s">
        <v>2528</v>
      </c>
      <c r="O2886" s="23">
        <v>0</v>
      </c>
      <c r="P2886" s="23">
        <v>0</v>
      </c>
      <c r="Q2886" s="23">
        <v>0</v>
      </c>
      <c r="R2886" s="24">
        <v>0</v>
      </c>
      <c r="S2886" s="25">
        <v>736</v>
      </c>
      <c r="T2886" s="21"/>
      <c r="U2886" s="22" t="str">
        <f>IFERROR(VLOOKUP(B2886,[1]Planilha1!$A$1:$B$34,2,FALSE),"Liberado")</f>
        <v>Liberado</v>
      </c>
      <c r="V2886" s="21"/>
      <c r="W2886" s="21"/>
      <c r="X2886" s="21"/>
      <c r="Y2886" s="21"/>
      <c r="Z2886" s="21"/>
      <c r="AA2886" s="21"/>
      <c r="AB2886" s="21"/>
      <c r="AC2886" s="21"/>
      <c r="AD2886" s="21"/>
      <c r="AE2886" s="21"/>
      <c r="AF2886" s="21"/>
      <c r="AG2886" s="21"/>
      <c r="AH2886" s="21"/>
      <c r="AI2886" s="21"/>
      <c r="AJ2886" s="21"/>
      <c r="AK2886" s="21"/>
      <c r="AL2886" s="21"/>
      <c r="AM2886" s="21"/>
      <c r="AN2886" s="21"/>
      <c r="AO2886" s="21"/>
      <c r="AP2886" s="21"/>
      <c r="AQ2886" s="21"/>
      <c r="AR2886" s="21"/>
      <c r="AS2886" s="21"/>
      <c r="AT2886" s="21"/>
      <c r="AU2886" s="21"/>
      <c r="AV2886" s="21"/>
      <c r="AW2886" s="21"/>
      <c r="AX2886" s="21"/>
      <c r="AY2886" s="21"/>
      <c r="AZ2886" s="21"/>
      <c r="BA2886" s="21"/>
    </row>
    <row r="2887" spans="1:53" s="31" customFormat="1" ht="20.100000000000001" customHeight="1" x14ac:dyDescent="0.2">
      <c r="A2887" s="27" t="s">
        <v>153</v>
      </c>
      <c r="B2887" s="28" t="s">
        <v>254</v>
      </c>
      <c r="C2887" s="27" t="s">
        <v>1893</v>
      </c>
      <c r="D2887" s="27" t="s">
        <v>2012</v>
      </c>
      <c r="E2887" s="27" t="s">
        <v>7</v>
      </c>
      <c r="F2887" s="27" t="s">
        <v>11737</v>
      </c>
      <c r="G2887" s="27" t="s">
        <v>7022</v>
      </c>
      <c r="H2887" s="27" t="s">
        <v>7023</v>
      </c>
      <c r="I2887" s="29">
        <v>40000</v>
      </c>
      <c r="J2887" s="27" t="s">
        <v>6544</v>
      </c>
      <c r="K2887" s="27" t="s">
        <v>11738</v>
      </c>
      <c r="L2887" s="27" t="s">
        <v>11739</v>
      </c>
      <c r="M2887" s="30" t="s">
        <v>6531</v>
      </c>
      <c r="N2887" s="27" t="s">
        <v>7024</v>
      </c>
      <c r="O2887" s="23">
        <v>0</v>
      </c>
      <c r="P2887" s="23">
        <v>202351.86</v>
      </c>
      <c r="Q2887" s="23">
        <v>0</v>
      </c>
      <c r="R2887" s="24">
        <v>202351.86</v>
      </c>
      <c r="S2887" s="25">
        <v>0</v>
      </c>
      <c r="T2887" s="34" t="s">
        <v>12064</v>
      </c>
      <c r="U2887" s="22" t="str">
        <f>IFERROR(VLOOKUP(B2887,[1]Planilha1!$A$1:$B$34,2,FALSE),"Liberado")</f>
        <v>Liberado</v>
      </c>
    </row>
    <row r="2888" spans="1:53" s="31" customFormat="1" ht="20.100000000000001" customHeight="1" x14ac:dyDescent="0.2">
      <c r="A2888" s="40" t="s">
        <v>153</v>
      </c>
      <c r="B2888" s="41" t="s">
        <v>254</v>
      </c>
      <c r="C2888" s="14">
        <v>1</v>
      </c>
      <c r="D2888" s="40" t="s">
        <v>2221</v>
      </c>
      <c r="E2888" s="42" t="s">
        <v>2220</v>
      </c>
      <c r="F2888" s="43" t="s">
        <v>7389</v>
      </c>
      <c r="G2888" s="36" t="s">
        <v>7571</v>
      </c>
      <c r="H2888" s="40" t="s">
        <v>2221</v>
      </c>
      <c r="I2888" s="44">
        <v>108891.65</v>
      </c>
      <c r="J2888" s="40" t="s">
        <v>7391</v>
      </c>
      <c r="K2888" s="40" t="s">
        <v>7572</v>
      </c>
      <c r="L2888" s="40" t="s">
        <v>7573</v>
      </c>
      <c r="M2888" s="42" t="s">
        <v>40</v>
      </c>
      <c r="N2888" s="40" t="s">
        <v>7852</v>
      </c>
      <c r="O2888" s="23">
        <v>0</v>
      </c>
      <c r="P2888" s="23">
        <v>108891.65</v>
      </c>
      <c r="Q2888" s="23">
        <v>0</v>
      </c>
      <c r="R2888" s="24">
        <v>0</v>
      </c>
      <c r="S2888" s="25">
        <v>0</v>
      </c>
      <c r="T2888" s="32"/>
      <c r="U2888" s="22" t="str">
        <f>IFERROR(VLOOKUP(B2888,[1]Planilha1!$A$1:$B$34,2,FALSE),"Liberado")</f>
        <v>Liberado</v>
      </c>
      <c r="V2888" s="45"/>
      <c r="W2888" s="45"/>
      <c r="X2888" s="45"/>
      <c r="Y2888" s="45"/>
      <c r="Z2888" s="45"/>
      <c r="AA2888" s="45"/>
      <c r="AB2888" s="45"/>
      <c r="AC2888" s="45"/>
      <c r="AD2888" s="45"/>
      <c r="AE2888" s="45"/>
      <c r="AF2888" s="45"/>
      <c r="AG2888" s="45"/>
      <c r="AH2888" s="45"/>
      <c r="AI2888" s="45"/>
      <c r="AJ2888" s="45"/>
      <c r="AK2888" s="45"/>
      <c r="AL2888" s="45"/>
      <c r="AM2888" s="45"/>
      <c r="AN2888" s="45"/>
      <c r="AO2888" s="45"/>
      <c r="AP2888" s="45"/>
      <c r="AQ2888" s="45"/>
      <c r="AR2888" s="45"/>
      <c r="AS2888" s="45"/>
      <c r="AT2888" s="45"/>
      <c r="AU2888" s="45"/>
      <c r="AV2888" s="45"/>
      <c r="AW2888" s="45"/>
      <c r="AX2888" s="45"/>
      <c r="AY2888" s="45"/>
      <c r="AZ2888" s="45"/>
      <c r="BA2888" s="45"/>
    </row>
    <row r="2889" spans="1:53" s="31" customFormat="1" ht="20.100000000000001" customHeight="1" x14ac:dyDescent="0.2">
      <c r="A2889" s="40" t="s">
        <v>153</v>
      </c>
      <c r="B2889" s="41" t="s">
        <v>254</v>
      </c>
      <c r="C2889" s="14">
        <v>1</v>
      </c>
      <c r="D2889" s="40" t="s">
        <v>2239</v>
      </c>
      <c r="E2889" s="42" t="s">
        <v>2220</v>
      </c>
      <c r="F2889" s="43" t="s">
        <v>7389</v>
      </c>
      <c r="G2889" s="36" t="s">
        <v>7574</v>
      </c>
      <c r="H2889" s="40" t="s">
        <v>2239</v>
      </c>
      <c r="I2889" s="44">
        <v>54410.21</v>
      </c>
      <c r="J2889" s="40" t="s">
        <v>7391</v>
      </c>
      <c r="K2889" s="40" t="s">
        <v>7549</v>
      </c>
      <c r="L2889" s="40" t="s">
        <v>7419</v>
      </c>
      <c r="M2889" s="42" t="s">
        <v>40</v>
      </c>
      <c r="N2889" s="40" t="s">
        <v>7852</v>
      </c>
      <c r="O2889" s="23">
        <v>0</v>
      </c>
      <c r="P2889" s="23">
        <v>54410.21</v>
      </c>
      <c r="Q2889" s="23">
        <v>0</v>
      </c>
      <c r="R2889" s="24">
        <v>0</v>
      </c>
      <c r="S2889" s="25">
        <v>0</v>
      </c>
      <c r="T2889" s="32"/>
      <c r="U2889" s="22" t="str">
        <f>IFERROR(VLOOKUP(B2889,[1]Planilha1!$A$1:$B$34,2,FALSE),"Liberado")</f>
        <v>Liberado</v>
      </c>
      <c r="V2889" s="45"/>
      <c r="W2889" s="45"/>
      <c r="X2889" s="45"/>
      <c r="Y2889" s="45"/>
      <c r="Z2889" s="45"/>
      <c r="AA2889" s="45"/>
      <c r="AB2889" s="45"/>
      <c r="AC2889" s="45"/>
      <c r="AD2889" s="45"/>
      <c r="AE2889" s="45"/>
      <c r="AF2889" s="45"/>
      <c r="AG2889" s="45"/>
      <c r="AH2889" s="45"/>
      <c r="AI2889" s="45"/>
      <c r="AJ2889" s="45"/>
      <c r="AK2889" s="45"/>
      <c r="AL2889" s="45"/>
      <c r="AM2889" s="45"/>
      <c r="AN2889" s="45"/>
      <c r="AO2889" s="45"/>
      <c r="AP2889" s="45"/>
      <c r="AQ2889" s="45"/>
      <c r="AR2889" s="45"/>
      <c r="AS2889" s="45"/>
      <c r="AT2889" s="45"/>
      <c r="AU2889" s="45"/>
      <c r="AV2889" s="45"/>
      <c r="AW2889" s="45"/>
      <c r="AX2889" s="45"/>
      <c r="AY2889" s="45"/>
      <c r="AZ2889" s="45"/>
      <c r="BA2889" s="45"/>
    </row>
    <row r="2890" spans="1:53" s="31" customFormat="1" ht="20.100000000000001" customHeight="1" x14ac:dyDescent="0.2">
      <c r="A2890" s="12" t="s">
        <v>64</v>
      </c>
      <c r="B2890" s="18" t="s">
        <v>247</v>
      </c>
      <c r="C2890" s="12" t="s">
        <v>334</v>
      </c>
      <c r="D2890" s="12" t="s">
        <v>335</v>
      </c>
      <c r="E2890" s="19" t="s">
        <v>5</v>
      </c>
      <c r="F2890" s="19" t="s">
        <v>10</v>
      </c>
      <c r="G2890" s="19" t="s">
        <v>2300</v>
      </c>
      <c r="H2890" s="12" t="s">
        <v>2301</v>
      </c>
      <c r="I2890" s="20">
        <v>75423.899999999994</v>
      </c>
      <c r="J2890" s="12" t="s">
        <v>2302</v>
      </c>
      <c r="K2890" s="12" t="s">
        <v>2303</v>
      </c>
      <c r="L2890" s="12" t="s">
        <v>2299</v>
      </c>
      <c r="M2890" s="12"/>
      <c r="N2890" s="12" t="s">
        <v>2305</v>
      </c>
      <c r="O2890" s="20">
        <v>0</v>
      </c>
      <c r="P2890" s="20">
        <v>0</v>
      </c>
      <c r="Q2890" s="20">
        <v>0</v>
      </c>
      <c r="R2890" s="20">
        <v>0</v>
      </c>
      <c r="S2890" s="20">
        <v>520</v>
      </c>
      <c r="T2890" s="21"/>
      <c r="U2890" s="22" t="str">
        <f>IFERROR(VLOOKUP(B2890,[1]Planilha1!$A$1:$B$34,2,FALSE),"Liberado")</f>
        <v>Liberado</v>
      </c>
      <c r="V2890" s="21"/>
      <c r="W2890" s="21"/>
      <c r="X2890" s="21"/>
      <c r="Y2890" s="21"/>
      <c r="Z2890" s="21"/>
      <c r="AA2890" s="21"/>
      <c r="AB2890" s="21"/>
      <c r="AC2890" s="21"/>
      <c r="AD2890" s="21"/>
      <c r="AE2890" s="21"/>
      <c r="AF2890" s="21"/>
      <c r="AG2890" s="21"/>
      <c r="AH2890" s="21"/>
      <c r="AI2890" s="21"/>
      <c r="AJ2890" s="21"/>
      <c r="AK2890" s="21"/>
      <c r="AL2890" s="21"/>
      <c r="AM2890" s="21"/>
      <c r="AN2890" s="21"/>
      <c r="AO2890" s="21"/>
      <c r="AP2890" s="21"/>
      <c r="AQ2890" s="21"/>
      <c r="AR2890" s="21"/>
      <c r="AS2890" s="21"/>
      <c r="AT2890" s="21"/>
      <c r="AU2890" s="21"/>
      <c r="AV2890" s="21"/>
      <c r="AW2890" s="21"/>
      <c r="AX2890" s="21"/>
      <c r="AY2890" s="21"/>
      <c r="AZ2890" s="21"/>
      <c r="BA2890" s="21"/>
    </row>
    <row r="2891" spans="1:53" s="31" customFormat="1" ht="20.100000000000001" customHeight="1" x14ac:dyDescent="0.2">
      <c r="A2891" s="12" t="s">
        <v>64</v>
      </c>
      <c r="B2891" s="18" t="s">
        <v>247</v>
      </c>
      <c r="C2891" s="12" t="s">
        <v>331</v>
      </c>
      <c r="D2891" s="12" t="s">
        <v>376</v>
      </c>
      <c r="E2891" s="19" t="s">
        <v>5</v>
      </c>
      <c r="F2891" s="19" t="s">
        <v>2273</v>
      </c>
      <c r="G2891" s="19" t="s">
        <v>2467</v>
      </c>
      <c r="H2891" s="12" t="s">
        <v>2468</v>
      </c>
      <c r="I2891" s="20">
        <v>10560</v>
      </c>
      <c r="J2891" s="12" t="s">
        <v>2302</v>
      </c>
      <c r="K2891" s="12" t="s">
        <v>2303</v>
      </c>
      <c r="L2891" s="12" t="s">
        <v>2299</v>
      </c>
      <c r="M2891" s="12"/>
      <c r="N2891" s="12" t="s">
        <v>2469</v>
      </c>
      <c r="O2891" s="20">
        <v>0</v>
      </c>
      <c r="P2891" s="20">
        <v>0</v>
      </c>
      <c r="Q2891" s="20">
        <v>0</v>
      </c>
      <c r="R2891" s="20">
        <v>0</v>
      </c>
      <c r="S2891" s="20">
        <v>256</v>
      </c>
      <c r="T2891" s="21"/>
      <c r="U2891" s="22" t="str">
        <f>IFERROR(VLOOKUP(B2891,[1]Planilha1!$A$1:$B$34,2,FALSE),"Liberado")</f>
        <v>Liberado</v>
      </c>
      <c r="V2891" s="21"/>
      <c r="W2891" s="21"/>
      <c r="X2891" s="21"/>
      <c r="Y2891" s="21"/>
      <c r="Z2891" s="21"/>
      <c r="AA2891" s="21"/>
      <c r="AB2891" s="21"/>
      <c r="AC2891" s="21"/>
      <c r="AD2891" s="21"/>
      <c r="AE2891" s="21"/>
      <c r="AF2891" s="21"/>
      <c r="AG2891" s="21"/>
      <c r="AH2891" s="21"/>
      <c r="AI2891" s="21"/>
      <c r="AJ2891" s="21"/>
      <c r="AK2891" s="21"/>
      <c r="AL2891" s="21"/>
      <c r="AM2891" s="21"/>
      <c r="AN2891" s="21"/>
      <c r="AO2891" s="21"/>
      <c r="AP2891" s="21"/>
      <c r="AQ2891" s="21"/>
      <c r="AR2891" s="21"/>
      <c r="AS2891" s="21"/>
      <c r="AT2891" s="21"/>
      <c r="AU2891" s="21"/>
      <c r="AV2891" s="21"/>
      <c r="AW2891" s="21"/>
      <c r="AX2891" s="21"/>
      <c r="AY2891" s="21"/>
      <c r="AZ2891" s="21"/>
      <c r="BA2891" s="21"/>
    </row>
    <row r="2892" spans="1:53" s="31" customFormat="1" ht="20.100000000000001" customHeight="1" x14ac:dyDescent="0.2">
      <c r="A2892" s="12" t="s">
        <v>64</v>
      </c>
      <c r="B2892" s="18" t="s">
        <v>247</v>
      </c>
      <c r="C2892" s="12" t="s">
        <v>331</v>
      </c>
      <c r="D2892" s="12" t="s">
        <v>8017</v>
      </c>
      <c r="E2892" s="19" t="s">
        <v>5</v>
      </c>
      <c r="F2892" s="19" t="s">
        <v>2434</v>
      </c>
      <c r="G2892" s="19" t="s">
        <v>8018</v>
      </c>
      <c r="H2892" s="12" t="s">
        <v>4888</v>
      </c>
      <c r="I2892" s="20">
        <v>0</v>
      </c>
      <c r="J2892" s="12" t="s">
        <v>2302</v>
      </c>
      <c r="K2892" s="12" t="s">
        <v>8019</v>
      </c>
      <c r="L2892" s="12" t="s">
        <v>7961</v>
      </c>
      <c r="M2892" s="12" t="s">
        <v>8020</v>
      </c>
      <c r="N2892" s="12" t="s">
        <v>8021</v>
      </c>
      <c r="O2892" s="20">
        <v>0</v>
      </c>
      <c r="P2892" s="20">
        <v>0</v>
      </c>
      <c r="Q2892" s="20">
        <v>0</v>
      </c>
      <c r="R2892" s="20">
        <v>0</v>
      </c>
      <c r="S2892" s="20">
        <v>96</v>
      </c>
      <c r="T2892" s="21"/>
      <c r="U2892" s="22" t="str">
        <f>IFERROR(VLOOKUP(B2892,[1]Planilha1!$A$1:$B$34,2,FALSE),"Liberado")</f>
        <v>Liberado</v>
      </c>
      <c r="V2892" s="21"/>
      <c r="W2892" s="21"/>
      <c r="X2892" s="21"/>
      <c r="Y2892" s="21"/>
      <c r="Z2892" s="21"/>
      <c r="AA2892" s="21"/>
      <c r="AB2892" s="21"/>
      <c r="AC2892" s="21"/>
      <c r="AD2892" s="21"/>
      <c r="AE2892" s="21"/>
      <c r="AF2892" s="21"/>
      <c r="AG2892" s="21"/>
      <c r="AH2892" s="21"/>
      <c r="AI2892" s="21"/>
      <c r="AJ2892" s="21"/>
      <c r="AK2892" s="21"/>
      <c r="AL2892" s="21"/>
      <c r="AM2892" s="21"/>
      <c r="AN2892" s="21"/>
      <c r="AO2892" s="21"/>
      <c r="AP2892" s="21"/>
      <c r="AQ2892" s="21"/>
      <c r="AR2892" s="21"/>
      <c r="AS2892" s="21"/>
      <c r="AT2892" s="21"/>
      <c r="AU2892" s="21"/>
      <c r="AV2892" s="21"/>
      <c r="AW2892" s="21"/>
      <c r="AX2892" s="21"/>
      <c r="AY2892" s="21"/>
      <c r="AZ2892" s="21"/>
      <c r="BA2892" s="21"/>
    </row>
    <row r="2893" spans="1:53" s="31" customFormat="1" ht="20.100000000000001" customHeight="1" x14ac:dyDescent="0.2">
      <c r="A2893" s="12" t="s">
        <v>64</v>
      </c>
      <c r="B2893" s="18" t="s">
        <v>247</v>
      </c>
      <c r="C2893" s="12" t="s">
        <v>381</v>
      </c>
      <c r="D2893" s="12" t="s">
        <v>384</v>
      </c>
      <c r="E2893" s="19" t="s">
        <v>5</v>
      </c>
      <c r="F2893" s="19" t="s">
        <v>2244</v>
      </c>
      <c r="G2893" s="19" t="s">
        <v>2492</v>
      </c>
      <c r="H2893" s="12" t="s">
        <v>2493</v>
      </c>
      <c r="I2893" s="20">
        <v>41440.699999999997</v>
      </c>
      <c r="J2893" s="12" t="s">
        <v>2258</v>
      </c>
      <c r="K2893" s="12" t="s">
        <v>2494</v>
      </c>
      <c r="L2893" s="12" t="s">
        <v>2368</v>
      </c>
      <c r="M2893" s="12"/>
      <c r="N2893" s="12" t="s">
        <v>8072</v>
      </c>
      <c r="O2893" s="20">
        <v>10000</v>
      </c>
      <c r="P2893" s="20">
        <v>0</v>
      </c>
      <c r="Q2893" s="20">
        <v>0</v>
      </c>
      <c r="R2893" s="20">
        <v>0</v>
      </c>
      <c r="S2893" s="20">
        <v>1922.2</v>
      </c>
      <c r="T2893" s="21"/>
      <c r="U2893" s="22" t="str">
        <f>IFERROR(VLOOKUP(B2893,[1]Planilha1!$A$1:$B$34,2,FALSE),"Liberado")</f>
        <v>Liberado</v>
      </c>
      <c r="V2893" s="21"/>
      <c r="W2893" s="21"/>
      <c r="X2893" s="21"/>
      <c r="Y2893" s="21"/>
      <c r="Z2893" s="21"/>
      <c r="AA2893" s="21"/>
      <c r="AB2893" s="21"/>
      <c r="AC2893" s="21"/>
      <c r="AD2893" s="21"/>
      <c r="AE2893" s="21"/>
      <c r="AF2893" s="21"/>
      <c r="AG2893" s="21"/>
      <c r="AH2893" s="21"/>
      <c r="AI2893" s="21"/>
      <c r="AJ2893" s="21"/>
      <c r="AK2893" s="21"/>
      <c r="AL2893" s="21"/>
      <c r="AM2893" s="21"/>
      <c r="AN2893" s="21"/>
      <c r="AO2893" s="21"/>
      <c r="AP2893" s="21"/>
      <c r="AQ2893" s="21"/>
      <c r="AR2893" s="21"/>
      <c r="AS2893" s="21"/>
      <c r="AT2893" s="21"/>
      <c r="AU2893" s="21"/>
      <c r="AV2893" s="21"/>
      <c r="AW2893" s="21"/>
      <c r="AX2893" s="21"/>
      <c r="AY2893" s="21"/>
      <c r="AZ2893" s="21"/>
      <c r="BA2893" s="21"/>
    </row>
    <row r="2894" spans="1:53" s="31" customFormat="1" ht="20.100000000000001" customHeight="1" x14ac:dyDescent="0.2">
      <c r="A2894" s="12" t="s">
        <v>64</v>
      </c>
      <c r="B2894" s="18" t="s">
        <v>247</v>
      </c>
      <c r="C2894" s="12" t="s">
        <v>411</v>
      </c>
      <c r="D2894" s="12" t="s">
        <v>420</v>
      </c>
      <c r="E2894" s="19" t="s">
        <v>5</v>
      </c>
      <c r="F2894" s="19" t="s">
        <v>10</v>
      </c>
      <c r="G2894" s="19" t="s">
        <v>2630</v>
      </c>
      <c r="H2894" s="12" t="s">
        <v>2631</v>
      </c>
      <c r="I2894" s="20">
        <v>29634</v>
      </c>
      <c r="J2894" s="12" t="s">
        <v>2302</v>
      </c>
      <c r="K2894" s="12" t="s">
        <v>2632</v>
      </c>
      <c r="L2894" s="12" t="s">
        <v>4407</v>
      </c>
      <c r="M2894" s="12"/>
      <c r="N2894" s="12" t="s">
        <v>2633</v>
      </c>
      <c r="O2894" s="20">
        <v>0</v>
      </c>
      <c r="P2894" s="20">
        <v>7054</v>
      </c>
      <c r="Q2894" s="20">
        <v>0</v>
      </c>
      <c r="R2894" s="20">
        <v>0</v>
      </c>
      <c r="S2894" s="20">
        <v>832</v>
      </c>
      <c r="T2894" s="21"/>
      <c r="U2894" s="22" t="str">
        <f>IFERROR(VLOOKUP(B2894,[1]Planilha1!$A$1:$B$34,2,FALSE),"Liberado")</f>
        <v>Liberado</v>
      </c>
      <c r="V2894" s="21"/>
      <c r="W2894" s="21"/>
      <c r="X2894" s="21"/>
      <c r="Y2894" s="21"/>
      <c r="Z2894" s="21"/>
      <c r="AA2894" s="21"/>
      <c r="AB2894" s="21"/>
      <c r="AC2894" s="21"/>
      <c r="AD2894" s="21"/>
      <c r="AE2894" s="21"/>
      <c r="AF2894" s="21"/>
      <c r="AG2894" s="21"/>
      <c r="AH2894" s="21"/>
      <c r="AI2894" s="21"/>
      <c r="AJ2894" s="21"/>
      <c r="AK2894" s="21"/>
      <c r="AL2894" s="21"/>
      <c r="AM2894" s="21"/>
      <c r="AN2894" s="21"/>
      <c r="AO2894" s="21"/>
      <c r="AP2894" s="21"/>
      <c r="AQ2894" s="21"/>
      <c r="AR2894" s="21"/>
      <c r="AS2894" s="21"/>
      <c r="AT2894" s="21"/>
      <c r="AU2894" s="21"/>
      <c r="AV2894" s="21"/>
      <c r="AW2894" s="21"/>
      <c r="AX2894" s="21"/>
      <c r="AY2894" s="21"/>
      <c r="AZ2894" s="21"/>
      <c r="BA2894" s="21"/>
    </row>
    <row r="2895" spans="1:53" s="31" customFormat="1" ht="20.100000000000001" customHeight="1" x14ac:dyDescent="0.2">
      <c r="A2895" s="12" t="s">
        <v>64</v>
      </c>
      <c r="B2895" s="18" t="s">
        <v>247</v>
      </c>
      <c r="C2895" s="12" t="s">
        <v>427</v>
      </c>
      <c r="D2895" s="12" t="s">
        <v>433</v>
      </c>
      <c r="E2895" s="19" t="s">
        <v>5</v>
      </c>
      <c r="F2895" s="19" t="s">
        <v>2673</v>
      </c>
      <c r="G2895" s="19" t="s">
        <v>2674</v>
      </c>
      <c r="H2895" s="12" t="s">
        <v>2675</v>
      </c>
      <c r="I2895" s="20">
        <v>18795.22</v>
      </c>
      <c r="J2895" s="12" t="s">
        <v>2258</v>
      </c>
      <c r="K2895" s="12" t="s">
        <v>2676</v>
      </c>
      <c r="L2895" s="12" t="s">
        <v>2368</v>
      </c>
      <c r="M2895" s="12"/>
      <c r="N2895" s="12" t="s">
        <v>2678</v>
      </c>
      <c r="O2895" s="20">
        <v>0</v>
      </c>
      <c r="P2895" s="20">
        <v>0</v>
      </c>
      <c r="Q2895" s="20">
        <v>0</v>
      </c>
      <c r="R2895" s="20">
        <v>20000</v>
      </c>
      <c r="S2895" s="20">
        <v>1560</v>
      </c>
      <c r="T2895" s="21"/>
      <c r="U2895" s="22" t="str">
        <f>IFERROR(VLOOKUP(B2895,[1]Planilha1!$A$1:$B$34,2,FALSE),"Liberado")</f>
        <v>Liberado</v>
      </c>
      <c r="V2895" s="21"/>
      <c r="W2895" s="21"/>
      <c r="X2895" s="21"/>
      <c r="Y2895" s="21"/>
      <c r="Z2895" s="21"/>
      <c r="AA2895" s="21"/>
      <c r="AB2895" s="21"/>
      <c r="AC2895" s="21"/>
      <c r="AD2895" s="21"/>
      <c r="AE2895" s="21"/>
      <c r="AF2895" s="21"/>
      <c r="AG2895" s="21"/>
      <c r="AH2895" s="21"/>
      <c r="AI2895" s="21"/>
      <c r="AJ2895" s="21"/>
      <c r="AK2895" s="21"/>
      <c r="AL2895" s="21"/>
      <c r="AM2895" s="21"/>
      <c r="AN2895" s="21"/>
      <c r="AO2895" s="21"/>
      <c r="AP2895" s="21"/>
      <c r="AQ2895" s="21"/>
      <c r="AR2895" s="21"/>
      <c r="AS2895" s="21"/>
      <c r="AT2895" s="21"/>
      <c r="AU2895" s="21"/>
      <c r="AV2895" s="21"/>
      <c r="AW2895" s="21"/>
      <c r="AX2895" s="21"/>
      <c r="AY2895" s="21"/>
      <c r="AZ2895" s="21"/>
      <c r="BA2895" s="21"/>
    </row>
    <row r="2896" spans="1:53" s="31" customFormat="1" ht="20.100000000000001" customHeight="1" x14ac:dyDescent="0.2">
      <c r="A2896" s="12" t="s">
        <v>64</v>
      </c>
      <c r="B2896" s="18" t="s">
        <v>247</v>
      </c>
      <c r="C2896" s="12" t="s">
        <v>427</v>
      </c>
      <c r="D2896" s="12" t="s">
        <v>437</v>
      </c>
      <c r="E2896" s="19" t="s">
        <v>5</v>
      </c>
      <c r="F2896" s="19" t="s">
        <v>2273</v>
      </c>
      <c r="G2896" s="19" t="s">
        <v>2691</v>
      </c>
      <c r="H2896" s="12" t="s">
        <v>2692</v>
      </c>
      <c r="I2896" s="20">
        <v>20000</v>
      </c>
      <c r="J2896" s="12" t="s">
        <v>2258</v>
      </c>
      <c r="K2896" s="12" t="s">
        <v>2693</v>
      </c>
      <c r="L2896" s="12" t="s">
        <v>2368</v>
      </c>
      <c r="M2896" s="12"/>
      <c r="N2896" s="12" t="s">
        <v>2694</v>
      </c>
      <c r="O2896" s="20">
        <v>0</v>
      </c>
      <c r="P2896" s="20">
        <v>10000</v>
      </c>
      <c r="Q2896" s="20">
        <v>0</v>
      </c>
      <c r="R2896" s="20">
        <v>0</v>
      </c>
      <c r="S2896" s="20">
        <v>1322.5</v>
      </c>
      <c r="T2896" s="21"/>
      <c r="U2896" s="22" t="str">
        <f>IFERROR(VLOOKUP(B2896,[1]Planilha1!$A$1:$B$34,2,FALSE),"Liberado")</f>
        <v>Liberado</v>
      </c>
      <c r="V2896" s="21"/>
      <c r="W2896" s="21"/>
      <c r="X2896" s="21"/>
      <c r="Y2896" s="21"/>
      <c r="Z2896" s="21"/>
      <c r="AA2896" s="21"/>
      <c r="AB2896" s="21"/>
      <c r="AC2896" s="21"/>
      <c r="AD2896" s="21"/>
      <c r="AE2896" s="21"/>
      <c r="AF2896" s="21"/>
      <c r="AG2896" s="21"/>
      <c r="AH2896" s="21"/>
      <c r="AI2896" s="21"/>
      <c r="AJ2896" s="21"/>
      <c r="AK2896" s="21"/>
      <c r="AL2896" s="21"/>
      <c r="AM2896" s="21"/>
      <c r="AN2896" s="21"/>
      <c r="AO2896" s="21"/>
      <c r="AP2896" s="21"/>
      <c r="AQ2896" s="21"/>
      <c r="AR2896" s="21"/>
      <c r="AS2896" s="21"/>
      <c r="AT2896" s="21"/>
      <c r="AU2896" s="21"/>
      <c r="AV2896" s="21"/>
      <c r="AW2896" s="21"/>
      <c r="AX2896" s="21"/>
      <c r="AY2896" s="21"/>
      <c r="AZ2896" s="21"/>
      <c r="BA2896" s="21"/>
    </row>
    <row r="2897" spans="1:53" s="31" customFormat="1" ht="20.100000000000001" customHeight="1" x14ac:dyDescent="0.2">
      <c r="A2897" s="12" t="s">
        <v>64</v>
      </c>
      <c r="B2897" s="18" t="s">
        <v>247</v>
      </c>
      <c r="C2897" s="12" t="s">
        <v>427</v>
      </c>
      <c r="D2897" s="12" t="s">
        <v>440</v>
      </c>
      <c r="E2897" s="19" t="s">
        <v>5</v>
      </c>
      <c r="F2897" s="19" t="s">
        <v>2244</v>
      </c>
      <c r="G2897" s="19" t="s">
        <v>2704</v>
      </c>
      <c r="H2897" s="12" t="s">
        <v>2705</v>
      </c>
      <c r="I2897" s="20">
        <v>20000</v>
      </c>
      <c r="J2897" s="12" t="s">
        <v>2258</v>
      </c>
      <c r="K2897" s="12" t="s">
        <v>2706</v>
      </c>
      <c r="L2897" s="12" t="s">
        <v>2326</v>
      </c>
      <c r="M2897" s="12"/>
      <c r="N2897" s="12" t="s">
        <v>2707</v>
      </c>
      <c r="O2897" s="20">
        <v>0</v>
      </c>
      <c r="P2897" s="20">
        <v>10000</v>
      </c>
      <c r="Q2897" s="20">
        <v>0</v>
      </c>
      <c r="R2897" s="20">
        <v>0</v>
      </c>
      <c r="S2897" s="20">
        <v>1000</v>
      </c>
      <c r="T2897" s="21"/>
      <c r="U2897" s="22" t="str">
        <f>IFERROR(VLOOKUP(B2897,[1]Planilha1!$A$1:$B$34,2,FALSE),"Liberado")</f>
        <v>Liberado</v>
      </c>
      <c r="V2897" s="21"/>
      <c r="W2897" s="21"/>
      <c r="X2897" s="21"/>
      <c r="Y2897" s="21"/>
      <c r="Z2897" s="21"/>
      <c r="AA2897" s="21"/>
      <c r="AB2897" s="21"/>
      <c r="AC2897" s="21"/>
      <c r="AD2897" s="21"/>
      <c r="AE2897" s="21"/>
      <c r="AF2897" s="21"/>
      <c r="AG2897" s="21"/>
      <c r="AH2897" s="21"/>
      <c r="AI2897" s="21"/>
      <c r="AJ2897" s="21"/>
      <c r="AK2897" s="21"/>
      <c r="AL2897" s="21"/>
      <c r="AM2897" s="21"/>
      <c r="AN2897" s="21"/>
      <c r="AO2897" s="21"/>
      <c r="AP2897" s="21"/>
      <c r="AQ2897" s="21"/>
      <c r="AR2897" s="21"/>
      <c r="AS2897" s="21"/>
      <c r="AT2897" s="21"/>
      <c r="AU2897" s="21"/>
      <c r="AV2897" s="21"/>
      <c r="AW2897" s="21"/>
      <c r="AX2897" s="21"/>
      <c r="AY2897" s="21"/>
      <c r="AZ2897" s="21"/>
      <c r="BA2897" s="21"/>
    </row>
    <row r="2898" spans="1:53" s="31" customFormat="1" ht="20.100000000000001" customHeight="1" x14ac:dyDescent="0.2">
      <c r="A2898" s="12" t="s">
        <v>64</v>
      </c>
      <c r="B2898" s="18" t="s">
        <v>247</v>
      </c>
      <c r="C2898" s="12" t="s">
        <v>427</v>
      </c>
      <c r="D2898" s="12" t="s">
        <v>441</v>
      </c>
      <c r="E2898" s="19" t="s">
        <v>5</v>
      </c>
      <c r="F2898" s="19" t="s">
        <v>2519</v>
      </c>
      <c r="G2898" s="19" t="s">
        <v>2708</v>
      </c>
      <c r="H2898" s="12" t="s">
        <v>2709</v>
      </c>
      <c r="I2898" s="20">
        <v>20000</v>
      </c>
      <c r="J2898" s="12" t="s">
        <v>2258</v>
      </c>
      <c r="K2898" s="12" t="s">
        <v>2710</v>
      </c>
      <c r="L2898" s="12" t="s">
        <v>2368</v>
      </c>
      <c r="M2898" s="12"/>
      <c r="N2898" s="12" t="s">
        <v>2711</v>
      </c>
      <c r="O2898" s="20">
        <v>0</v>
      </c>
      <c r="P2898" s="20">
        <v>20000</v>
      </c>
      <c r="Q2898" s="20">
        <v>0</v>
      </c>
      <c r="R2898" s="20">
        <v>0</v>
      </c>
      <c r="S2898" s="20">
        <v>360</v>
      </c>
      <c r="T2898" s="21"/>
      <c r="U2898" s="22" t="str">
        <f>IFERROR(VLOOKUP(B2898,[1]Planilha1!$A$1:$B$34,2,FALSE),"Liberado")</f>
        <v>Liberado</v>
      </c>
      <c r="V2898" s="21"/>
      <c r="W2898" s="21"/>
      <c r="X2898" s="21"/>
      <c r="Y2898" s="21"/>
      <c r="Z2898" s="21"/>
      <c r="AA2898" s="21"/>
      <c r="AB2898" s="21"/>
      <c r="AC2898" s="21"/>
      <c r="AD2898" s="21"/>
      <c r="AE2898" s="21"/>
      <c r="AF2898" s="21"/>
      <c r="AG2898" s="21"/>
      <c r="AH2898" s="21"/>
      <c r="AI2898" s="21"/>
      <c r="AJ2898" s="21"/>
      <c r="AK2898" s="21"/>
      <c r="AL2898" s="21"/>
      <c r="AM2898" s="21"/>
      <c r="AN2898" s="21"/>
      <c r="AO2898" s="21"/>
      <c r="AP2898" s="21"/>
      <c r="AQ2898" s="21"/>
      <c r="AR2898" s="21"/>
      <c r="AS2898" s="21"/>
      <c r="AT2898" s="21"/>
      <c r="AU2898" s="21"/>
      <c r="AV2898" s="21"/>
      <c r="AW2898" s="21"/>
      <c r="AX2898" s="21"/>
      <c r="AY2898" s="21"/>
      <c r="AZ2898" s="21"/>
      <c r="BA2898" s="21"/>
    </row>
    <row r="2899" spans="1:53" s="31" customFormat="1" ht="20.100000000000001" customHeight="1" x14ac:dyDescent="0.2">
      <c r="A2899" s="12" t="s">
        <v>64</v>
      </c>
      <c r="B2899" s="18" t="s">
        <v>247</v>
      </c>
      <c r="C2899" s="12" t="s">
        <v>427</v>
      </c>
      <c r="D2899" s="12" t="s">
        <v>442</v>
      </c>
      <c r="E2899" s="19" t="s">
        <v>5</v>
      </c>
      <c r="F2899" s="19" t="s">
        <v>2714</v>
      </c>
      <c r="G2899" s="19" t="s">
        <v>2715</v>
      </c>
      <c r="H2899" s="12" t="s">
        <v>2716</v>
      </c>
      <c r="I2899" s="20">
        <v>25091.29</v>
      </c>
      <c r="J2899" s="12" t="s">
        <v>2258</v>
      </c>
      <c r="K2899" s="12" t="s">
        <v>2717</v>
      </c>
      <c r="L2899" s="12" t="s">
        <v>2368</v>
      </c>
      <c r="M2899" s="12"/>
      <c r="N2899" s="12" t="s">
        <v>2718</v>
      </c>
      <c r="O2899" s="20">
        <v>0</v>
      </c>
      <c r="P2899" s="20">
        <v>25091.29</v>
      </c>
      <c r="Q2899" s="20">
        <v>0</v>
      </c>
      <c r="R2899" s="20">
        <v>0</v>
      </c>
      <c r="S2899" s="20">
        <v>1120</v>
      </c>
      <c r="T2899" s="21"/>
      <c r="U2899" s="22" t="str">
        <f>IFERROR(VLOOKUP(B2899,[1]Planilha1!$A$1:$B$34,2,FALSE),"Liberado")</f>
        <v>Liberado</v>
      </c>
      <c r="V2899" s="21"/>
      <c r="W2899" s="21"/>
      <c r="X2899" s="21"/>
      <c r="Y2899" s="21"/>
      <c r="Z2899" s="21"/>
      <c r="AA2899" s="21"/>
      <c r="AB2899" s="21"/>
      <c r="AC2899" s="21"/>
      <c r="AD2899" s="21"/>
      <c r="AE2899" s="21"/>
      <c r="AF2899" s="21"/>
      <c r="AG2899" s="21"/>
      <c r="AH2899" s="21"/>
      <c r="AI2899" s="21"/>
      <c r="AJ2899" s="21"/>
      <c r="AK2899" s="21"/>
      <c r="AL2899" s="21"/>
      <c r="AM2899" s="21"/>
      <c r="AN2899" s="21"/>
      <c r="AO2899" s="21"/>
      <c r="AP2899" s="21"/>
      <c r="AQ2899" s="21"/>
      <c r="AR2899" s="21"/>
      <c r="AS2899" s="21"/>
      <c r="AT2899" s="21"/>
      <c r="AU2899" s="21"/>
      <c r="AV2899" s="21"/>
      <c r="AW2899" s="21"/>
      <c r="AX2899" s="21"/>
      <c r="AY2899" s="21"/>
      <c r="AZ2899" s="21"/>
      <c r="BA2899" s="21"/>
    </row>
    <row r="2900" spans="1:53" s="31" customFormat="1" ht="20.100000000000001" customHeight="1" x14ac:dyDescent="0.2">
      <c r="A2900" s="12" t="s">
        <v>64</v>
      </c>
      <c r="B2900" s="18" t="s">
        <v>247</v>
      </c>
      <c r="C2900" s="12" t="s">
        <v>427</v>
      </c>
      <c r="D2900" s="12" t="s">
        <v>8171</v>
      </c>
      <c r="E2900" s="19" t="s">
        <v>5</v>
      </c>
      <c r="F2900" s="19" t="s">
        <v>8078</v>
      </c>
      <c r="G2900" s="19" t="s">
        <v>8172</v>
      </c>
      <c r="H2900" s="12" t="s">
        <v>6033</v>
      </c>
      <c r="I2900" s="20">
        <v>40000</v>
      </c>
      <c r="J2900" s="12" t="s">
        <v>2258</v>
      </c>
      <c r="K2900" s="12" t="s">
        <v>8173</v>
      </c>
      <c r="L2900" s="12" t="s">
        <v>2368</v>
      </c>
      <c r="M2900" s="12"/>
      <c r="N2900" s="12" t="s">
        <v>8174</v>
      </c>
      <c r="O2900" s="20">
        <v>40000</v>
      </c>
      <c r="P2900" s="20">
        <v>0</v>
      </c>
      <c r="Q2900" s="20">
        <v>0</v>
      </c>
      <c r="R2900" s="20">
        <v>0</v>
      </c>
      <c r="S2900" s="20">
        <v>360</v>
      </c>
      <c r="T2900" s="21"/>
      <c r="U2900" s="22" t="str">
        <f>IFERROR(VLOOKUP(B2900,[1]Planilha1!$A$1:$B$34,2,FALSE),"Liberado")</f>
        <v>Liberado</v>
      </c>
      <c r="V2900" s="21"/>
      <c r="W2900" s="21"/>
      <c r="X2900" s="21"/>
      <c r="Y2900" s="21"/>
      <c r="Z2900" s="21"/>
      <c r="AA2900" s="21"/>
      <c r="AB2900" s="21"/>
      <c r="AC2900" s="21"/>
      <c r="AD2900" s="21"/>
      <c r="AE2900" s="21"/>
      <c r="AF2900" s="21"/>
      <c r="AG2900" s="21"/>
      <c r="AH2900" s="21"/>
      <c r="AI2900" s="21"/>
      <c r="AJ2900" s="21"/>
      <c r="AK2900" s="21"/>
      <c r="AL2900" s="21"/>
      <c r="AM2900" s="21"/>
      <c r="AN2900" s="21"/>
      <c r="AO2900" s="21"/>
      <c r="AP2900" s="21"/>
      <c r="AQ2900" s="21"/>
      <c r="AR2900" s="21"/>
      <c r="AS2900" s="21"/>
      <c r="AT2900" s="21"/>
      <c r="AU2900" s="21"/>
      <c r="AV2900" s="21"/>
      <c r="AW2900" s="21"/>
      <c r="AX2900" s="21"/>
      <c r="AY2900" s="21"/>
      <c r="AZ2900" s="21"/>
      <c r="BA2900" s="21"/>
    </row>
    <row r="2901" spans="1:53" s="31" customFormat="1" ht="20.100000000000001" customHeight="1" x14ac:dyDescent="0.2">
      <c r="A2901" s="12" t="s">
        <v>64</v>
      </c>
      <c r="B2901" s="18" t="s">
        <v>247</v>
      </c>
      <c r="C2901" s="12" t="s">
        <v>427</v>
      </c>
      <c r="D2901" s="12" t="s">
        <v>464</v>
      </c>
      <c r="E2901" s="19" t="s">
        <v>5</v>
      </c>
      <c r="F2901" s="19" t="s">
        <v>2273</v>
      </c>
      <c r="G2901" s="19" t="s">
        <v>2772</v>
      </c>
      <c r="H2901" s="12" t="s">
        <v>2773</v>
      </c>
      <c r="I2901" s="20">
        <v>30000</v>
      </c>
      <c r="J2901" s="12" t="s">
        <v>2302</v>
      </c>
      <c r="K2901" s="12" t="s">
        <v>2303</v>
      </c>
      <c r="L2901" s="12" t="s">
        <v>8183</v>
      </c>
      <c r="M2901" s="12"/>
      <c r="N2901" s="12" t="s">
        <v>2774</v>
      </c>
      <c r="O2901" s="20">
        <v>0</v>
      </c>
      <c r="P2901" s="20">
        <v>0</v>
      </c>
      <c r="Q2901" s="20">
        <v>0</v>
      </c>
      <c r="R2901" s="20">
        <v>0</v>
      </c>
      <c r="S2901" s="20">
        <v>160</v>
      </c>
      <c r="T2901" s="21"/>
      <c r="U2901" s="22" t="str">
        <f>IFERROR(VLOOKUP(B2901,[1]Planilha1!$A$1:$B$34,2,FALSE),"Liberado")</f>
        <v>Liberado</v>
      </c>
      <c r="V2901" s="21"/>
      <c r="W2901" s="21"/>
      <c r="X2901" s="21"/>
      <c r="Y2901" s="21"/>
      <c r="Z2901" s="21"/>
      <c r="AA2901" s="21"/>
      <c r="AB2901" s="21"/>
      <c r="AC2901" s="21"/>
      <c r="AD2901" s="21"/>
      <c r="AE2901" s="21"/>
      <c r="AF2901" s="21"/>
      <c r="AG2901" s="21"/>
      <c r="AH2901" s="21"/>
      <c r="AI2901" s="21"/>
      <c r="AJ2901" s="21"/>
      <c r="AK2901" s="21"/>
      <c r="AL2901" s="21"/>
      <c r="AM2901" s="21"/>
      <c r="AN2901" s="21"/>
      <c r="AO2901" s="21"/>
      <c r="AP2901" s="21"/>
      <c r="AQ2901" s="21"/>
      <c r="AR2901" s="21"/>
      <c r="AS2901" s="21"/>
      <c r="AT2901" s="21"/>
      <c r="AU2901" s="21"/>
      <c r="AV2901" s="21"/>
      <c r="AW2901" s="21"/>
      <c r="AX2901" s="21"/>
      <c r="AY2901" s="21"/>
      <c r="AZ2901" s="21"/>
      <c r="BA2901" s="21"/>
    </row>
    <row r="2902" spans="1:53" s="31" customFormat="1" ht="20.100000000000001" customHeight="1" x14ac:dyDescent="0.2">
      <c r="A2902" s="12" t="s">
        <v>64</v>
      </c>
      <c r="B2902" s="18" t="s">
        <v>247</v>
      </c>
      <c r="C2902" s="12" t="s">
        <v>466</v>
      </c>
      <c r="D2902" s="12" t="s">
        <v>477</v>
      </c>
      <c r="E2902" s="19" t="s">
        <v>5</v>
      </c>
      <c r="F2902" s="19" t="s">
        <v>2244</v>
      </c>
      <c r="G2902" s="19" t="s">
        <v>2818</v>
      </c>
      <c r="H2902" s="12" t="s">
        <v>2819</v>
      </c>
      <c r="I2902" s="20">
        <v>31520</v>
      </c>
      <c r="J2902" s="12" t="s">
        <v>2302</v>
      </c>
      <c r="K2902" s="12" t="s">
        <v>2303</v>
      </c>
      <c r="L2902" s="12" t="s">
        <v>7869</v>
      </c>
      <c r="M2902" s="12"/>
      <c r="N2902" s="12" t="s">
        <v>2528</v>
      </c>
      <c r="O2902" s="20">
        <v>0</v>
      </c>
      <c r="P2902" s="20">
        <v>0</v>
      </c>
      <c r="Q2902" s="20">
        <v>0</v>
      </c>
      <c r="R2902" s="20">
        <v>0</v>
      </c>
      <c r="S2902" s="20">
        <v>736</v>
      </c>
      <c r="T2902" s="21"/>
      <c r="U2902" s="22" t="str">
        <f>IFERROR(VLOOKUP(B2902,[1]Planilha1!$A$1:$B$34,2,FALSE),"Liberado")</f>
        <v>Liberado</v>
      </c>
      <c r="V2902" s="21"/>
      <c r="W2902" s="21"/>
      <c r="X2902" s="21"/>
      <c r="Y2902" s="21"/>
      <c r="Z2902" s="21"/>
      <c r="AA2902" s="21"/>
      <c r="AB2902" s="21"/>
      <c r="AC2902" s="21"/>
      <c r="AD2902" s="21"/>
      <c r="AE2902" s="21"/>
      <c r="AF2902" s="21"/>
      <c r="AG2902" s="21"/>
      <c r="AH2902" s="21"/>
      <c r="AI2902" s="21"/>
      <c r="AJ2902" s="21"/>
      <c r="AK2902" s="21"/>
      <c r="AL2902" s="21"/>
      <c r="AM2902" s="21"/>
      <c r="AN2902" s="21"/>
      <c r="AO2902" s="21"/>
      <c r="AP2902" s="21"/>
      <c r="AQ2902" s="21"/>
      <c r="AR2902" s="21"/>
      <c r="AS2902" s="21"/>
      <c r="AT2902" s="21"/>
      <c r="AU2902" s="21"/>
      <c r="AV2902" s="21"/>
      <c r="AW2902" s="21"/>
      <c r="AX2902" s="21"/>
      <c r="AY2902" s="21"/>
      <c r="AZ2902" s="21"/>
      <c r="BA2902" s="21"/>
    </row>
    <row r="2903" spans="1:53" s="31" customFormat="1" ht="20.100000000000001" customHeight="1" x14ac:dyDescent="0.2">
      <c r="A2903" s="12" t="s">
        <v>64</v>
      </c>
      <c r="B2903" s="18" t="s">
        <v>247</v>
      </c>
      <c r="C2903" s="12" t="s">
        <v>466</v>
      </c>
      <c r="D2903" s="12" t="s">
        <v>478</v>
      </c>
      <c r="E2903" s="19" t="s">
        <v>5</v>
      </c>
      <c r="F2903" s="19" t="s">
        <v>10</v>
      </c>
      <c r="G2903" s="19" t="s">
        <v>2820</v>
      </c>
      <c r="H2903" s="12" t="s">
        <v>2821</v>
      </c>
      <c r="I2903" s="20">
        <v>35000</v>
      </c>
      <c r="J2903" s="12" t="s">
        <v>2258</v>
      </c>
      <c r="K2903" s="12" t="s">
        <v>2822</v>
      </c>
      <c r="L2903" s="12" t="s">
        <v>2368</v>
      </c>
      <c r="M2903" s="12"/>
      <c r="N2903" s="12" t="s">
        <v>2823</v>
      </c>
      <c r="O2903" s="20">
        <v>0</v>
      </c>
      <c r="P2903" s="20">
        <v>10751.91</v>
      </c>
      <c r="Q2903" s="20">
        <v>0</v>
      </c>
      <c r="R2903" s="20">
        <v>0</v>
      </c>
      <c r="S2903" s="20">
        <v>1080</v>
      </c>
      <c r="T2903" s="21"/>
      <c r="U2903" s="22" t="str">
        <f>IFERROR(VLOOKUP(B2903,[1]Planilha1!$A$1:$B$34,2,FALSE),"Liberado")</f>
        <v>Liberado</v>
      </c>
      <c r="V2903" s="21"/>
      <c r="W2903" s="21"/>
      <c r="X2903" s="21"/>
      <c r="Y2903" s="21"/>
      <c r="Z2903" s="21"/>
      <c r="AA2903" s="21"/>
      <c r="AB2903" s="21"/>
      <c r="AC2903" s="21"/>
      <c r="AD2903" s="21"/>
      <c r="AE2903" s="21"/>
      <c r="AF2903" s="21"/>
      <c r="AG2903" s="21"/>
      <c r="AH2903" s="21"/>
      <c r="AI2903" s="21"/>
      <c r="AJ2903" s="21"/>
      <c r="AK2903" s="21"/>
      <c r="AL2903" s="21"/>
      <c r="AM2903" s="21"/>
      <c r="AN2903" s="21"/>
      <c r="AO2903" s="21"/>
      <c r="AP2903" s="21"/>
      <c r="AQ2903" s="21"/>
      <c r="AR2903" s="21"/>
      <c r="AS2903" s="21"/>
      <c r="AT2903" s="21"/>
      <c r="AU2903" s="21"/>
      <c r="AV2903" s="21"/>
      <c r="AW2903" s="21"/>
      <c r="AX2903" s="21"/>
      <c r="AY2903" s="21"/>
      <c r="AZ2903" s="21"/>
      <c r="BA2903" s="21"/>
    </row>
    <row r="2904" spans="1:53" s="31" customFormat="1" ht="20.100000000000001" customHeight="1" x14ac:dyDescent="0.2">
      <c r="A2904" s="12" t="s">
        <v>64</v>
      </c>
      <c r="B2904" s="18" t="s">
        <v>247</v>
      </c>
      <c r="C2904" s="12" t="s">
        <v>466</v>
      </c>
      <c r="D2904" s="12" t="s">
        <v>483</v>
      </c>
      <c r="E2904" s="19" t="s">
        <v>5</v>
      </c>
      <c r="F2904" s="19" t="s">
        <v>2255</v>
      </c>
      <c r="G2904" s="19" t="s">
        <v>2841</v>
      </c>
      <c r="H2904" s="12" t="s">
        <v>2821</v>
      </c>
      <c r="I2904" s="20">
        <v>100858.09</v>
      </c>
      <c r="J2904" s="12" t="s">
        <v>2302</v>
      </c>
      <c r="K2904" s="12" t="s">
        <v>2842</v>
      </c>
      <c r="L2904" s="12" t="s">
        <v>2299</v>
      </c>
      <c r="M2904" s="12"/>
      <c r="N2904" s="12" t="s">
        <v>2843</v>
      </c>
      <c r="O2904" s="20">
        <v>0</v>
      </c>
      <c r="P2904" s="20">
        <v>21000</v>
      </c>
      <c r="Q2904" s="20">
        <v>0</v>
      </c>
      <c r="R2904" s="20">
        <v>0</v>
      </c>
      <c r="S2904" s="20">
        <v>800</v>
      </c>
      <c r="T2904" s="21"/>
      <c r="U2904" s="22" t="str">
        <f>IFERROR(VLOOKUP(B2904,[1]Planilha1!$A$1:$B$34,2,FALSE),"Liberado")</f>
        <v>Liberado</v>
      </c>
      <c r="V2904" s="21"/>
      <c r="W2904" s="21"/>
      <c r="X2904" s="21"/>
      <c r="Y2904" s="21"/>
      <c r="Z2904" s="21"/>
      <c r="AA2904" s="21"/>
      <c r="AB2904" s="21"/>
      <c r="AC2904" s="21"/>
      <c r="AD2904" s="21"/>
      <c r="AE2904" s="21"/>
      <c r="AF2904" s="21"/>
      <c r="AG2904" s="21"/>
      <c r="AH2904" s="21"/>
      <c r="AI2904" s="21"/>
      <c r="AJ2904" s="21"/>
      <c r="AK2904" s="21"/>
      <c r="AL2904" s="21"/>
      <c r="AM2904" s="21"/>
      <c r="AN2904" s="21"/>
      <c r="AO2904" s="21"/>
      <c r="AP2904" s="21"/>
      <c r="AQ2904" s="21"/>
      <c r="AR2904" s="21"/>
      <c r="AS2904" s="21"/>
      <c r="AT2904" s="21"/>
      <c r="AU2904" s="21"/>
      <c r="AV2904" s="21"/>
      <c r="AW2904" s="21"/>
      <c r="AX2904" s="21"/>
      <c r="AY2904" s="21"/>
      <c r="AZ2904" s="21"/>
      <c r="BA2904" s="21"/>
    </row>
    <row r="2905" spans="1:53" s="31" customFormat="1" ht="20.100000000000001" customHeight="1" x14ac:dyDescent="0.2">
      <c r="A2905" s="12" t="s">
        <v>64</v>
      </c>
      <c r="B2905" s="18" t="s">
        <v>247</v>
      </c>
      <c r="C2905" s="12" t="s">
        <v>466</v>
      </c>
      <c r="D2905" s="12" t="s">
        <v>8226</v>
      </c>
      <c r="E2905" s="19" t="s">
        <v>5</v>
      </c>
      <c r="F2905" s="19" t="s">
        <v>8227</v>
      </c>
      <c r="G2905" s="19" t="s">
        <v>8228</v>
      </c>
      <c r="H2905" s="12" t="s">
        <v>8229</v>
      </c>
      <c r="I2905" s="20">
        <v>36713.160000000003</v>
      </c>
      <c r="J2905" s="12" t="s">
        <v>2302</v>
      </c>
      <c r="K2905" s="12" t="s">
        <v>2842</v>
      </c>
      <c r="L2905" s="12" t="s">
        <v>2299</v>
      </c>
      <c r="M2905" s="12"/>
      <c r="N2905" s="12" t="s">
        <v>8230</v>
      </c>
      <c r="O2905" s="20">
        <v>0</v>
      </c>
      <c r="P2905" s="20">
        <v>0</v>
      </c>
      <c r="Q2905" s="20">
        <v>0</v>
      </c>
      <c r="R2905" s="20">
        <v>0</v>
      </c>
      <c r="S2905" s="20">
        <v>560</v>
      </c>
      <c r="T2905" s="21"/>
      <c r="U2905" s="22" t="str">
        <f>IFERROR(VLOOKUP(B2905,[1]Planilha1!$A$1:$B$34,2,FALSE),"Liberado")</f>
        <v>Liberado</v>
      </c>
      <c r="V2905" s="21"/>
      <c r="W2905" s="21"/>
      <c r="X2905" s="21"/>
      <c r="Y2905" s="21"/>
      <c r="Z2905" s="21"/>
      <c r="AA2905" s="21"/>
      <c r="AB2905" s="21"/>
      <c r="AC2905" s="21"/>
      <c r="AD2905" s="21"/>
      <c r="AE2905" s="21"/>
      <c r="AF2905" s="21"/>
      <c r="AG2905" s="21"/>
      <c r="AH2905" s="21"/>
      <c r="AI2905" s="21"/>
      <c r="AJ2905" s="21"/>
      <c r="AK2905" s="21"/>
      <c r="AL2905" s="21"/>
      <c r="AM2905" s="21"/>
      <c r="AN2905" s="21"/>
      <c r="AO2905" s="21"/>
      <c r="AP2905" s="21"/>
      <c r="AQ2905" s="21"/>
      <c r="AR2905" s="21"/>
      <c r="AS2905" s="21"/>
      <c r="AT2905" s="21"/>
      <c r="AU2905" s="21"/>
      <c r="AV2905" s="21"/>
      <c r="AW2905" s="21"/>
      <c r="AX2905" s="21"/>
      <c r="AY2905" s="21"/>
      <c r="AZ2905" s="21"/>
      <c r="BA2905" s="21"/>
    </row>
    <row r="2906" spans="1:53" s="31" customFormat="1" ht="20.100000000000001" customHeight="1" x14ac:dyDescent="0.2">
      <c r="A2906" s="12" t="s">
        <v>64</v>
      </c>
      <c r="B2906" s="18" t="s">
        <v>247</v>
      </c>
      <c r="C2906" s="12" t="s">
        <v>466</v>
      </c>
      <c r="D2906" s="12" t="s">
        <v>8241</v>
      </c>
      <c r="E2906" s="19" t="s">
        <v>5</v>
      </c>
      <c r="F2906" s="19" t="s">
        <v>2244</v>
      </c>
      <c r="G2906" s="19" t="s">
        <v>8242</v>
      </c>
      <c r="H2906" s="12" t="s">
        <v>5789</v>
      </c>
      <c r="I2906" s="20">
        <v>46850</v>
      </c>
      <c r="J2906" s="12" t="s">
        <v>2302</v>
      </c>
      <c r="K2906" s="12" t="s">
        <v>2303</v>
      </c>
      <c r="L2906" s="12" t="s">
        <v>8057</v>
      </c>
      <c r="M2906" s="12"/>
      <c r="N2906" s="12" t="s">
        <v>8243</v>
      </c>
      <c r="O2906" s="20">
        <v>0</v>
      </c>
      <c r="P2906" s="20">
        <v>0</v>
      </c>
      <c r="Q2906" s="20">
        <v>0</v>
      </c>
      <c r="R2906" s="20">
        <v>0</v>
      </c>
      <c r="S2906" s="20">
        <v>120</v>
      </c>
      <c r="T2906" s="21"/>
      <c r="U2906" s="22" t="str">
        <f>IFERROR(VLOOKUP(B2906,[1]Planilha1!$A$1:$B$34,2,FALSE),"Liberado")</f>
        <v>Liberado</v>
      </c>
      <c r="V2906" s="21"/>
      <c r="W2906" s="21"/>
      <c r="X2906" s="21"/>
      <c r="Y2906" s="21"/>
      <c r="Z2906" s="21"/>
      <c r="AA2906" s="21"/>
      <c r="AB2906" s="21"/>
      <c r="AC2906" s="21"/>
      <c r="AD2906" s="21"/>
      <c r="AE2906" s="21"/>
      <c r="AF2906" s="21"/>
      <c r="AG2906" s="21"/>
      <c r="AH2906" s="21"/>
      <c r="AI2906" s="21"/>
      <c r="AJ2906" s="21"/>
      <c r="AK2906" s="21"/>
      <c r="AL2906" s="21"/>
      <c r="AM2906" s="21"/>
      <c r="AN2906" s="21"/>
      <c r="AO2906" s="21"/>
      <c r="AP2906" s="21"/>
      <c r="AQ2906" s="21"/>
      <c r="AR2906" s="21"/>
      <c r="AS2906" s="21"/>
      <c r="AT2906" s="21"/>
      <c r="AU2906" s="21"/>
      <c r="AV2906" s="21"/>
      <c r="AW2906" s="21"/>
      <c r="AX2906" s="21"/>
      <c r="AY2906" s="21"/>
      <c r="AZ2906" s="21"/>
      <c r="BA2906" s="21"/>
    </row>
    <row r="2907" spans="1:53" s="31" customFormat="1" ht="20.100000000000001" customHeight="1" x14ac:dyDescent="0.2">
      <c r="A2907" s="12" t="s">
        <v>64</v>
      </c>
      <c r="B2907" s="18" t="s">
        <v>247</v>
      </c>
      <c r="C2907" s="12" t="s">
        <v>318</v>
      </c>
      <c r="D2907" s="12" t="s">
        <v>505</v>
      </c>
      <c r="E2907" s="19" t="s">
        <v>5</v>
      </c>
      <c r="F2907" s="19" t="s">
        <v>2244</v>
      </c>
      <c r="G2907" s="19" t="s">
        <v>2922</v>
      </c>
      <c r="H2907" s="12" t="s">
        <v>2923</v>
      </c>
      <c r="I2907" s="20">
        <v>8000</v>
      </c>
      <c r="J2907" s="12" t="s">
        <v>2258</v>
      </c>
      <c r="K2907" s="12" t="s">
        <v>2410</v>
      </c>
      <c r="L2907" s="12" t="s">
        <v>2299</v>
      </c>
      <c r="M2907" s="12"/>
      <c r="N2907" s="12" t="s">
        <v>2412</v>
      </c>
      <c r="O2907" s="20">
        <v>0</v>
      </c>
      <c r="P2907" s="20">
        <v>10000</v>
      </c>
      <c r="Q2907" s="20">
        <v>0</v>
      </c>
      <c r="R2907" s="20">
        <v>0</v>
      </c>
      <c r="S2907" s="20">
        <v>416</v>
      </c>
      <c r="T2907" s="21"/>
      <c r="U2907" s="22" t="str">
        <f>IFERROR(VLOOKUP(B2907,[1]Planilha1!$A$1:$B$34,2,FALSE),"Liberado")</f>
        <v>Liberado</v>
      </c>
      <c r="V2907" s="21"/>
      <c r="W2907" s="21"/>
      <c r="X2907" s="21"/>
      <c r="Y2907" s="21"/>
      <c r="Z2907" s="21"/>
      <c r="AA2907" s="21"/>
      <c r="AB2907" s="21"/>
      <c r="AC2907" s="21"/>
      <c r="AD2907" s="21"/>
      <c r="AE2907" s="21"/>
      <c r="AF2907" s="21"/>
      <c r="AG2907" s="21"/>
      <c r="AH2907" s="21"/>
      <c r="AI2907" s="21"/>
      <c r="AJ2907" s="21"/>
      <c r="AK2907" s="21"/>
      <c r="AL2907" s="21"/>
      <c r="AM2907" s="21"/>
      <c r="AN2907" s="21"/>
      <c r="AO2907" s="21"/>
      <c r="AP2907" s="21"/>
      <c r="AQ2907" s="21"/>
      <c r="AR2907" s="21"/>
      <c r="AS2907" s="21"/>
      <c r="AT2907" s="21"/>
      <c r="AU2907" s="21"/>
      <c r="AV2907" s="21"/>
      <c r="AW2907" s="21"/>
      <c r="AX2907" s="21"/>
      <c r="AY2907" s="21"/>
      <c r="AZ2907" s="21"/>
      <c r="BA2907" s="21"/>
    </row>
    <row r="2908" spans="1:53" s="31" customFormat="1" ht="20.100000000000001" customHeight="1" x14ac:dyDescent="0.2">
      <c r="A2908" s="12" t="s">
        <v>64</v>
      </c>
      <c r="B2908" s="18" t="s">
        <v>247</v>
      </c>
      <c r="C2908" s="12" t="s">
        <v>318</v>
      </c>
      <c r="D2908" s="12" t="s">
        <v>8254</v>
      </c>
      <c r="E2908" s="19" t="s">
        <v>5</v>
      </c>
      <c r="F2908" s="19" t="s">
        <v>4902</v>
      </c>
      <c r="G2908" s="19" t="s">
        <v>8255</v>
      </c>
      <c r="H2908" s="12" t="s">
        <v>4985</v>
      </c>
      <c r="I2908" s="20">
        <v>0</v>
      </c>
      <c r="J2908" s="12" t="s">
        <v>2258</v>
      </c>
      <c r="K2908" s="12" t="s">
        <v>8256</v>
      </c>
      <c r="L2908" s="12" t="s">
        <v>2266</v>
      </c>
      <c r="M2908" s="12"/>
      <c r="N2908" s="12" t="s">
        <v>8257</v>
      </c>
      <c r="O2908" s="20">
        <v>0</v>
      </c>
      <c r="P2908" s="20">
        <v>100000</v>
      </c>
      <c r="Q2908" s="20">
        <v>0</v>
      </c>
      <c r="R2908" s="20">
        <v>0</v>
      </c>
      <c r="S2908" s="20">
        <v>0</v>
      </c>
      <c r="T2908" s="21"/>
      <c r="U2908" s="22" t="str">
        <f>IFERROR(VLOOKUP(B2908,[1]Planilha1!$A$1:$B$34,2,FALSE),"Liberado")</f>
        <v>Liberado</v>
      </c>
      <c r="V2908" s="21"/>
      <c r="W2908" s="21"/>
      <c r="X2908" s="21"/>
      <c r="Y2908" s="21"/>
      <c r="Z2908" s="21"/>
      <c r="AA2908" s="21"/>
      <c r="AB2908" s="21"/>
      <c r="AC2908" s="21"/>
      <c r="AD2908" s="21"/>
      <c r="AE2908" s="21"/>
      <c r="AF2908" s="21"/>
      <c r="AG2908" s="21"/>
      <c r="AH2908" s="21"/>
      <c r="AI2908" s="21"/>
      <c r="AJ2908" s="21"/>
      <c r="AK2908" s="21"/>
      <c r="AL2908" s="21"/>
      <c r="AM2908" s="21"/>
      <c r="AN2908" s="21"/>
      <c r="AO2908" s="21"/>
      <c r="AP2908" s="21"/>
      <c r="AQ2908" s="21"/>
      <c r="AR2908" s="21"/>
      <c r="AS2908" s="21"/>
      <c r="AT2908" s="21"/>
      <c r="AU2908" s="21"/>
      <c r="AV2908" s="21"/>
      <c r="AW2908" s="21"/>
      <c r="AX2908" s="21"/>
      <c r="AY2908" s="21"/>
      <c r="AZ2908" s="21"/>
      <c r="BA2908" s="21"/>
    </row>
    <row r="2909" spans="1:53" s="31" customFormat="1" ht="20.100000000000001" customHeight="1" x14ac:dyDescent="0.2">
      <c r="A2909" s="12" t="s">
        <v>64</v>
      </c>
      <c r="B2909" s="18" t="s">
        <v>247</v>
      </c>
      <c r="C2909" s="12" t="s">
        <v>556</v>
      </c>
      <c r="D2909" s="12" t="s">
        <v>8369</v>
      </c>
      <c r="E2909" s="19" t="s">
        <v>5</v>
      </c>
      <c r="F2909" s="19" t="s">
        <v>2244</v>
      </c>
      <c r="G2909" s="19" t="s">
        <v>8370</v>
      </c>
      <c r="H2909" s="12" t="s">
        <v>2857</v>
      </c>
      <c r="I2909" s="20">
        <v>19340</v>
      </c>
      <c r="J2909" s="12" t="s">
        <v>2302</v>
      </c>
      <c r="K2909" s="12" t="s">
        <v>3216</v>
      </c>
      <c r="L2909" s="12" t="s">
        <v>2288</v>
      </c>
      <c r="M2909" s="12" t="s">
        <v>8371</v>
      </c>
      <c r="N2909" s="12" t="s">
        <v>3216</v>
      </c>
      <c r="O2909" s="20">
        <v>0</v>
      </c>
      <c r="P2909" s="20">
        <v>0</v>
      </c>
      <c r="Q2909" s="20">
        <v>0</v>
      </c>
      <c r="R2909" s="20">
        <v>0</v>
      </c>
      <c r="S2909" s="20">
        <v>0</v>
      </c>
      <c r="T2909" s="21"/>
      <c r="U2909" s="22" t="str">
        <f>IFERROR(VLOOKUP(B2909,[1]Planilha1!$A$1:$B$34,2,FALSE),"Liberado")</f>
        <v>Liberado</v>
      </c>
      <c r="V2909" s="21"/>
      <c r="W2909" s="21"/>
      <c r="X2909" s="21"/>
      <c r="Y2909" s="21"/>
      <c r="Z2909" s="21"/>
      <c r="AA2909" s="21"/>
      <c r="AB2909" s="21"/>
      <c r="AC2909" s="21"/>
      <c r="AD2909" s="21"/>
      <c r="AE2909" s="21"/>
      <c r="AF2909" s="21"/>
      <c r="AG2909" s="21"/>
      <c r="AH2909" s="21"/>
      <c r="AI2909" s="21"/>
      <c r="AJ2909" s="21"/>
      <c r="AK2909" s="21"/>
      <c r="AL2909" s="21"/>
      <c r="AM2909" s="21"/>
      <c r="AN2909" s="21"/>
      <c r="AO2909" s="21"/>
      <c r="AP2909" s="21"/>
      <c r="AQ2909" s="21"/>
      <c r="AR2909" s="21"/>
      <c r="AS2909" s="21"/>
      <c r="AT2909" s="21"/>
      <c r="AU2909" s="21"/>
      <c r="AV2909" s="21"/>
      <c r="AW2909" s="21"/>
      <c r="AX2909" s="21"/>
      <c r="AY2909" s="21"/>
      <c r="AZ2909" s="21"/>
      <c r="BA2909" s="21"/>
    </row>
    <row r="2910" spans="1:53" s="31" customFormat="1" ht="20.100000000000001" customHeight="1" x14ac:dyDescent="0.2">
      <c r="A2910" s="12" t="s">
        <v>64</v>
      </c>
      <c r="B2910" s="18" t="s">
        <v>247</v>
      </c>
      <c r="C2910" s="12" t="s">
        <v>602</v>
      </c>
      <c r="D2910" s="12" t="s">
        <v>626</v>
      </c>
      <c r="E2910" s="19" t="s">
        <v>5</v>
      </c>
      <c r="F2910" s="19" t="s">
        <v>10</v>
      </c>
      <c r="G2910" s="19" t="s">
        <v>3309</v>
      </c>
      <c r="H2910" s="12" t="s">
        <v>3310</v>
      </c>
      <c r="I2910" s="20">
        <v>446.16</v>
      </c>
      <c r="J2910" s="12" t="s">
        <v>2302</v>
      </c>
      <c r="K2910" s="12" t="s">
        <v>2303</v>
      </c>
      <c r="L2910" s="12" t="s">
        <v>2322</v>
      </c>
      <c r="M2910" s="12"/>
      <c r="N2910" s="12" t="s">
        <v>3311</v>
      </c>
      <c r="O2910" s="20">
        <v>0</v>
      </c>
      <c r="P2910" s="20">
        <v>446.16</v>
      </c>
      <c r="Q2910" s="20">
        <v>0</v>
      </c>
      <c r="R2910" s="20">
        <v>0</v>
      </c>
      <c r="S2910" s="20">
        <v>920</v>
      </c>
      <c r="T2910" s="21"/>
      <c r="U2910" s="22" t="str">
        <f>IFERROR(VLOOKUP(B2910,[1]Planilha1!$A$1:$B$34,2,FALSE),"Liberado")</f>
        <v>Liberado</v>
      </c>
      <c r="V2910" s="21"/>
      <c r="W2910" s="21"/>
      <c r="X2910" s="21"/>
      <c r="Y2910" s="21"/>
      <c r="Z2910" s="21"/>
      <c r="AA2910" s="21"/>
      <c r="AB2910" s="21"/>
      <c r="AC2910" s="21"/>
      <c r="AD2910" s="21"/>
      <c r="AE2910" s="21"/>
      <c r="AF2910" s="21"/>
      <c r="AG2910" s="21"/>
      <c r="AH2910" s="21"/>
      <c r="AI2910" s="21"/>
      <c r="AJ2910" s="21"/>
      <c r="AK2910" s="21"/>
      <c r="AL2910" s="21"/>
      <c r="AM2910" s="21"/>
      <c r="AN2910" s="21"/>
      <c r="AO2910" s="21"/>
      <c r="AP2910" s="21"/>
      <c r="AQ2910" s="21"/>
      <c r="AR2910" s="21"/>
      <c r="AS2910" s="21"/>
      <c r="AT2910" s="21"/>
      <c r="AU2910" s="21"/>
      <c r="AV2910" s="21"/>
      <c r="AW2910" s="21"/>
      <c r="AX2910" s="21"/>
      <c r="AY2910" s="21"/>
      <c r="AZ2910" s="21"/>
      <c r="BA2910" s="21"/>
    </row>
    <row r="2911" spans="1:53" s="31" customFormat="1" ht="20.100000000000001" customHeight="1" x14ac:dyDescent="0.2">
      <c r="A2911" s="12" t="s">
        <v>64</v>
      </c>
      <c r="B2911" s="18" t="s">
        <v>247</v>
      </c>
      <c r="C2911" s="12" t="s">
        <v>602</v>
      </c>
      <c r="D2911" s="12" t="s">
        <v>627</v>
      </c>
      <c r="E2911" s="19" t="s">
        <v>5</v>
      </c>
      <c r="F2911" s="19" t="s">
        <v>2434</v>
      </c>
      <c r="G2911" s="19" t="s">
        <v>3312</v>
      </c>
      <c r="H2911" s="12" t="s">
        <v>3313</v>
      </c>
      <c r="I2911" s="20">
        <v>46000</v>
      </c>
      <c r="J2911" s="12" t="s">
        <v>2247</v>
      </c>
      <c r="K2911" s="12" t="s">
        <v>3314</v>
      </c>
      <c r="L2911" s="12" t="s">
        <v>3315</v>
      </c>
      <c r="M2911" s="12"/>
      <c r="N2911" s="12" t="s">
        <v>3316</v>
      </c>
      <c r="O2911" s="20">
        <v>0</v>
      </c>
      <c r="P2911" s="20">
        <v>46000</v>
      </c>
      <c r="Q2911" s="20">
        <v>0</v>
      </c>
      <c r="R2911" s="20">
        <v>0</v>
      </c>
      <c r="S2911" s="20">
        <v>680</v>
      </c>
      <c r="T2911" s="21"/>
      <c r="U2911" s="22" t="str">
        <f>IFERROR(VLOOKUP(B2911,[1]Planilha1!$A$1:$B$34,2,FALSE),"Liberado")</f>
        <v>Liberado</v>
      </c>
      <c r="V2911" s="21"/>
      <c r="W2911" s="21"/>
      <c r="X2911" s="21"/>
      <c r="Y2911" s="21"/>
      <c r="Z2911" s="21"/>
      <c r="AA2911" s="21"/>
      <c r="AB2911" s="21"/>
      <c r="AC2911" s="21"/>
      <c r="AD2911" s="21"/>
      <c r="AE2911" s="21"/>
      <c r="AF2911" s="21"/>
      <c r="AG2911" s="21"/>
      <c r="AH2911" s="21"/>
      <c r="AI2911" s="21"/>
      <c r="AJ2911" s="21"/>
      <c r="AK2911" s="21"/>
      <c r="AL2911" s="21"/>
      <c r="AM2911" s="21"/>
      <c r="AN2911" s="21"/>
      <c r="AO2911" s="21"/>
      <c r="AP2911" s="21"/>
      <c r="AQ2911" s="21"/>
      <c r="AR2911" s="21"/>
      <c r="AS2911" s="21"/>
      <c r="AT2911" s="21"/>
      <c r="AU2911" s="21"/>
      <c r="AV2911" s="21"/>
      <c r="AW2911" s="21"/>
      <c r="AX2911" s="21"/>
      <c r="AY2911" s="21"/>
      <c r="AZ2911" s="21"/>
      <c r="BA2911" s="21"/>
    </row>
    <row r="2912" spans="1:53" s="31" customFormat="1" ht="20.100000000000001" customHeight="1" x14ac:dyDescent="0.2">
      <c r="A2912" s="12" t="s">
        <v>64</v>
      </c>
      <c r="B2912" s="18" t="s">
        <v>247</v>
      </c>
      <c r="C2912" s="12" t="s">
        <v>634</v>
      </c>
      <c r="D2912" s="12" t="s">
        <v>639</v>
      </c>
      <c r="E2912" s="19" t="s">
        <v>5</v>
      </c>
      <c r="F2912" s="19" t="s">
        <v>2244</v>
      </c>
      <c r="G2912" s="19" t="s">
        <v>3348</v>
      </c>
      <c r="H2912" s="12" t="s">
        <v>3349</v>
      </c>
      <c r="I2912" s="20">
        <v>750</v>
      </c>
      <c r="J2912" s="12" t="s">
        <v>2302</v>
      </c>
      <c r="K2912" s="12" t="s">
        <v>3350</v>
      </c>
      <c r="L2912" s="12" t="s">
        <v>2266</v>
      </c>
      <c r="M2912" s="12"/>
      <c r="N2912" s="12" t="s">
        <v>3351</v>
      </c>
      <c r="O2912" s="20">
        <v>0</v>
      </c>
      <c r="P2912" s="20">
        <v>5000</v>
      </c>
      <c r="Q2912" s="20">
        <v>0</v>
      </c>
      <c r="R2912" s="20">
        <v>0</v>
      </c>
      <c r="S2912" s="20">
        <v>1880</v>
      </c>
      <c r="T2912" s="21"/>
      <c r="U2912" s="22" t="str">
        <f>IFERROR(VLOOKUP(B2912,[1]Planilha1!$A$1:$B$34,2,FALSE),"Liberado")</f>
        <v>Liberado</v>
      </c>
      <c r="V2912" s="21"/>
      <c r="W2912" s="21"/>
      <c r="X2912" s="21"/>
      <c r="Y2912" s="21"/>
      <c r="Z2912" s="21"/>
      <c r="AA2912" s="21"/>
      <c r="AB2912" s="21"/>
      <c r="AC2912" s="21"/>
      <c r="AD2912" s="21"/>
      <c r="AE2912" s="21"/>
      <c r="AF2912" s="21"/>
      <c r="AG2912" s="21"/>
      <c r="AH2912" s="21"/>
      <c r="AI2912" s="21"/>
      <c r="AJ2912" s="21"/>
      <c r="AK2912" s="21"/>
      <c r="AL2912" s="21"/>
      <c r="AM2912" s="21"/>
      <c r="AN2912" s="21"/>
      <c r="AO2912" s="21"/>
      <c r="AP2912" s="21"/>
      <c r="AQ2912" s="21"/>
      <c r="AR2912" s="21"/>
      <c r="AS2912" s="21"/>
      <c r="AT2912" s="21"/>
      <c r="AU2912" s="21"/>
      <c r="AV2912" s="21"/>
      <c r="AW2912" s="21"/>
      <c r="AX2912" s="21"/>
      <c r="AY2912" s="21"/>
      <c r="AZ2912" s="21"/>
      <c r="BA2912" s="21"/>
    </row>
    <row r="2913" spans="1:53" s="31" customFormat="1" ht="20.100000000000001" customHeight="1" x14ac:dyDescent="0.2">
      <c r="A2913" s="12" t="s">
        <v>64</v>
      </c>
      <c r="B2913" s="18" t="s">
        <v>247</v>
      </c>
      <c r="C2913" s="12" t="s">
        <v>674</v>
      </c>
      <c r="D2913" s="12" t="s">
        <v>677</v>
      </c>
      <c r="E2913" s="19" t="s">
        <v>5</v>
      </c>
      <c r="F2913" s="19" t="s">
        <v>6</v>
      </c>
      <c r="G2913" s="19" t="s">
        <v>3460</v>
      </c>
      <c r="H2913" s="12" t="s">
        <v>2454</v>
      </c>
      <c r="I2913" s="20">
        <v>12000</v>
      </c>
      <c r="J2913" s="12" t="s">
        <v>2247</v>
      </c>
      <c r="K2913" s="12" t="s">
        <v>3461</v>
      </c>
      <c r="L2913" s="12" t="s">
        <v>8490</v>
      </c>
      <c r="M2913" s="12"/>
      <c r="N2913" s="12" t="s">
        <v>2394</v>
      </c>
      <c r="O2913" s="20">
        <v>0</v>
      </c>
      <c r="P2913" s="20">
        <v>8000</v>
      </c>
      <c r="Q2913" s="20">
        <v>0</v>
      </c>
      <c r="R2913" s="20">
        <v>0</v>
      </c>
      <c r="S2913" s="20">
        <v>1440</v>
      </c>
      <c r="T2913" s="21"/>
      <c r="U2913" s="22" t="str">
        <f>IFERROR(VLOOKUP(B2913,[1]Planilha1!$A$1:$B$34,2,FALSE),"Liberado")</f>
        <v>Liberado</v>
      </c>
      <c r="V2913" s="21"/>
      <c r="W2913" s="21"/>
      <c r="X2913" s="21"/>
      <c r="Y2913" s="21"/>
      <c r="Z2913" s="21"/>
      <c r="AA2913" s="21"/>
      <c r="AB2913" s="21"/>
      <c r="AC2913" s="21"/>
      <c r="AD2913" s="21"/>
      <c r="AE2913" s="21"/>
      <c r="AF2913" s="21"/>
      <c r="AG2913" s="21"/>
      <c r="AH2913" s="21"/>
      <c r="AI2913" s="21"/>
      <c r="AJ2913" s="21"/>
      <c r="AK2913" s="21"/>
      <c r="AL2913" s="21"/>
      <c r="AM2913" s="21"/>
      <c r="AN2913" s="21"/>
      <c r="AO2913" s="21"/>
      <c r="AP2913" s="21"/>
      <c r="AQ2913" s="21"/>
      <c r="AR2913" s="21"/>
      <c r="AS2913" s="21"/>
      <c r="AT2913" s="21"/>
      <c r="AU2913" s="21"/>
      <c r="AV2913" s="21"/>
      <c r="AW2913" s="21"/>
      <c r="AX2913" s="21"/>
      <c r="AY2913" s="21"/>
      <c r="AZ2913" s="21"/>
      <c r="BA2913" s="21"/>
    </row>
    <row r="2914" spans="1:53" s="31" customFormat="1" ht="20.100000000000001" customHeight="1" x14ac:dyDescent="0.2">
      <c r="A2914" s="12" t="s">
        <v>64</v>
      </c>
      <c r="B2914" s="18" t="s">
        <v>247</v>
      </c>
      <c r="C2914" s="12" t="s">
        <v>689</v>
      </c>
      <c r="D2914" s="12" t="s">
        <v>465</v>
      </c>
      <c r="E2914" s="19" t="s">
        <v>5</v>
      </c>
      <c r="F2914" s="19" t="s">
        <v>2273</v>
      </c>
      <c r="G2914" s="19" t="s">
        <v>2775</v>
      </c>
      <c r="H2914" s="12" t="s">
        <v>2692</v>
      </c>
      <c r="I2914" s="20">
        <v>50000</v>
      </c>
      <c r="J2914" s="12" t="s">
        <v>2302</v>
      </c>
      <c r="K2914" s="12" t="s">
        <v>2303</v>
      </c>
      <c r="L2914" s="12" t="s">
        <v>7875</v>
      </c>
      <c r="M2914" s="12"/>
      <c r="N2914" s="12" t="s">
        <v>2776</v>
      </c>
      <c r="O2914" s="20">
        <v>0</v>
      </c>
      <c r="P2914" s="20">
        <v>0</v>
      </c>
      <c r="Q2914" s="20">
        <v>0</v>
      </c>
      <c r="R2914" s="20">
        <v>0</v>
      </c>
      <c r="S2914" s="20">
        <v>240</v>
      </c>
      <c r="T2914" s="21"/>
      <c r="U2914" s="22" t="str">
        <f>IFERROR(VLOOKUP(B2914,[1]Planilha1!$A$1:$B$34,2,FALSE),"Liberado")</f>
        <v>Liberado</v>
      </c>
      <c r="V2914" s="21"/>
      <c r="W2914" s="21"/>
      <c r="X2914" s="21"/>
      <c r="Y2914" s="21"/>
      <c r="Z2914" s="21"/>
      <c r="AA2914" s="21"/>
      <c r="AB2914" s="21"/>
      <c r="AC2914" s="21"/>
      <c r="AD2914" s="21"/>
      <c r="AE2914" s="21"/>
      <c r="AF2914" s="21"/>
      <c r="AG2914" s="21"/>
      <c r="AH2914" s="21"/>
      <c r="AI2914" s="21"/>
      <c r="AJ2914" s="21"/>
      <c r="AK2914" s="21"/>
      <c r="AL2914" s="21"/>
      <c r="AM2914" s="21"/>
      <c r="AN2914" s="21"/>
      <c r="AO2914" s="21"/>
      <c r="AP2914" s="21"/>
      <c r="AQ2914" s="21"/>
      <c r="AR2914" s="21"/>
      <c r="AS2914" s="21"/>
      <c r="AT2914" s="21"/>
      <c r="AU2914" s="21"/>
      <c r="AV2914" s="21"/>
      <c r="AW2914" s="21"/>
      <c r="AX2914" s="21"/>
      <c r="AY2914" s="21"/>
      <c r="AZ2914" s="21"/>
      <c r="BA2914" s="21"/>
    </row>
    <row r="2915" spans="1:53" s="31" customFormat="1" ht="20.100000000000001" customHeight="1" x14ac:dyDescent="0.2">
      <c r="A2915" s="12" t="s">
        <v>64</v>
      </c>
      <c r="B2915" s="18" t="s">
        <v>247</v>
      </c>
      <c r="C2915" s="12" t="s">
        <v>337</v>
      </c>
      <c r="D2915" s="12" t="s">
        <v>442</v>
      </c>
      <c r="E2915" s="19" t="s">
        <v>5</v>
      </c>
      <c r="F2915" s="19" t="s">
        <v>2714</v>
      </c>
      <c r="G2915" s="19" t="s">
        <v>6008</v>
      </c>
      <c r="H2915" s="12" t="s">
        <v>2716</v>
      </c>
      <c r="I2915" s="20">
        <v>37291.120000000003</v>
      </c>
      <c r="J2915" s="12" t="s">
        <v>2258</v>
      </c>
      <c r="K2915" s="12" t="s">
        <v>6009</v>
      </c>
      <c r="L2915" s="12" t="s">
        <v>2368</v>
      </c>
      <c r="M2915" s="12"/>
      <c r="N2915" s="12" t="s">
        <v>6010</v>
      </c>
      <c r="O2915" s="23">
        <v>0</v>
      </c>
      <c r="P2915" s="23">
        <v>37291.120000000003</v>
      </c>
      <c r="Q2915" s="23">
        <v>0</v>
      </c>
      <c r="R2915" s="24">
        <v>0</v>
      </c>
      <c r="S2915" s="25">
        <v>1160</v>
      </c>
      <c r="T2915" s="21"/>
      <c r="U2915" s="22" t="str">
        <f>IFERROR(VLOOKUP(B2915,[1]Planilha1!$A$1:$B$34,2,FALSE),"Liberado")</f>
        <v>Liberado</v>
      </c>
      <c r="V2915" s="21"/>
      <c r="W2915" s="21"/>
      <c r="X2915" s="21"/>
      <c r="Y2915" s="21"/>
      <c r="Z2915" s="21"/>
      <c r="AA2915" s="21"/>
      <c r="AB2915" s="21"/>
      <c r="AC2915" s="21"/>
      <c r="AD2915" s="21"/>
      <c r="AE2915" s="21"/>
      <c r="AF2915" s="21"/>
      <c r="AG2915" s="21"/>
      <c r="AH2915" s="21"/>
      <c r="AI2915" s="21"/>
      <c r="AJ2915" s="21"/>
      <c r="AK2915" s="21"/>
      <c r="AL2915" s="21"/>
      <c r="AM2915" s="21"/>
      <c r="AN2915" s="21"/>
      <c r="AO2915" s="21"/>
      <c r="AP2915" s="21"/>
      <c r="AQ2915" s="21"/>
      <c r="AR2915" s="21"/>
      <c r="AS2915" s="21"/>
      <c r="AT2915" s="21"/>
      <c r="AU2915" s="21"/>
      <c r="AV2915" s="21"/>
      <c r="AW2915" s="21"/>
      <c r="AX2915" s="21"/>
      <c r="AY2915" s="21"/>
      <c r="AZ2915" s="21"/>
      <c r="BA2915" s="21"/>
    </row>
    <row r="2916" spans="1:53" s="31" customFormat="1" ht="20.100000000000001" customHeight="1" x14ac:dyDescent="0.2">
      <c r="A2916" s="12" t="s">
        <v>64</v>
      </c>
      <c r="B2916" s="18" t="s">
        <v>247</v>
      </c>
      <c r="C2916" s="12" t="s">
        <v>331</v>
      </c>
      <c r="D2916" s="12" t="s">
        <v>1659</v>
      </c>
      <c r="E2916" s="19" t="s">
        <v>5</v>
      </c>
      <c r="F2916" s="19" t="s">
        <v>2244</v>
      </c>
      <c r="G2916" s="19" t="s">
        <v>6016</v>
      </c>
      <c r="H2916" s="12" t="s">
        <v>6017</v>
      </c>
      <c r="I2916" s="20">
        <v>33885</v>
      </c>
      <c r="J2916" s="12" t="s">
        <v>2264</v>
      </c>
      <c r="K2916" s="12" t="s">
        <v>6018</v>
      </c>
      <c r="L2916" s="12" t="s">
        <v>2249</v>
      </c>
      <c r="M2916" s="12"/>
      <c r="N2916" s="12" t="s">
        <v>6019</v>
      </c>
      <c r="O2916" s="23">
        <v>0</v>
      </c>
      <c r="P2916" s="23">
        <v>10000</v>
      </c>
      <c r="Q2916" s="23">
        <v>0</v>
      </c>
      <c r="R2916" s="24">
        <v>0</v>
      </c>
      <c r="S2916" s="25">
        <v>1920</v>
      </c>
      <c r="T2916" s="21"/>
      <c r="U2916" s="22" t="str">
        <f>IFERROR(VLOOKUP(B2916,[1]Planilha1!$A$1:$B$34,2,FALSE),"Liberado")</f>
        <v>Liberado</v>
      </c>
      <c r="V2916" s="21"/>
      <c r="W2916" s="21"/>
      <c r="X2916" s="21"/>
      <c r="Y2916" s="21"/>
      <c r="Z2916" s="21"/>
      <c r="AA2916" s="21"/>
      <c r="AB2916" s="21"/>
      <c r="AC2916" s="21"/>
      <c r="AD2916" s="21"/>
      <c r="AE2916" s="21"/>
      <c r="AF2916" s="21"/>
      <c r="AG2916" s="21"/>
      <c r="AH2916" s="21"/>
      <c r="AI2916" s="21"/>
      <c r="AJ2916" s="21"/>
      <c r="AK2916" s="21"/>
      <c r="AL2916" s="21"/>
      <c r="AM2916" s="21"/>
      <c r="AN2916" s="21"/>
      <c r="AO2916" s="21"/>
      <c r="AP2916" s="21"/>
      <c r="AQ2916" s="21"/>
      <c r="AR2916" s="21"/>
      <c r="AS2916" s="21"/>
      <c r="AT2916" s="21"/>
      <c r="AU2916" s="21"/>
      <c r="AV2916" s="21"/>
      <c r="AW2916" s="21"/>
      <c r="AX2916" s="21"/>
      <c r="AY2916" s="21"/>
      <c r="AZ2916" s="21"/>
      <c r="BA2916" s="21"/>
    </row>
    <row r="2917" spans="1:53" s="31" customFormat="1" ht="20.100000000000001" customHeight="1" x14ac:dyDescent="0.2">
      <c r="A2917" s="12" t="s">
        <v>64</v>
      </c>
      <c r="B2917" s="18" t="s">
        <v>247</v>
      </c>
      <c r="C2917" s="12" t="s">
        <v>331</v>
      </c>
      <c r="D2917" s="12" t="s">
        <v>1659</v>
      </c>
      <c r="E2917" s="19" t="s">
        <v>5</v>
      </c>
      <c r="F2917" s="19" t="s">
        <v>2244</v>
      </c>
      <c r="G2917" s="19" t="s">
        <v>6020</v>
      </c>
      <c r="H2917" s="12" t="s">
        <v>6017</v>
      </c>
      <c r="I2917" s="20">
        <v>33885</v>
      </c>
      <c r="J2917" s="12" t="s">
        <v>2264</v>
      </c>
      <c r="K2917" s="12" t="s">
        <v>6018</v>
      </c>
      <c r="L2917" s="12" t="s">
        <v>2249</v>
      </c>
      <c r="M2917" s="12"/>
      <c r="N2917" s="12" t="s">
        <v>6021</v>
      </c>
      <c r="O2917" s="23">
        <v>0</v>
      </c>
      <c r="P2917" s="23">
        <v>10000</v>
      </c>
      <c r="Q2917" s="23">
        <v>0</v>
      </c>
      <c r="R2917" s="24">
        <v>0</v>
      </c>
      <c r="S2917" s="25">
        <v>1920</v>
      </c>
      <c r="T2917" s="21"/>
      <c r="U2917" s="22" t="str">
        <f>IFERROR(VLOOKUP(B2917,[1]Planilha1!$A$1:$B$34,2,FALSE),"Liberado")</f>
        <v>Liberado</v>
      </c>
      <c r="V2917" s="21"/>
      <c r="W2917" s="21"/>
      <c r="X2917" s="21"/>
      <c r="Y2917" s="21"/>
      <c r="Z2917" s="21"/>
      <c r="AA2917" s="21"/>
      <c r="AB2917" s="21"/>
      <c r="AC2917" s="21"/>
      <c r="AD2917" s="21"/>
      <c r="AE2917" s="21"/>
      <c r="AF2917" s="21"/>
      <c r="AG2917" s="21"/>
      <c r="AH2917" s="21"/>
      <c r="AI2917" s="21"/>
      <c r="AJ2917" s="21"/>
      <c r="AK2917" s="21"/>
      <c r="AL2917" s="21"/>
      <c r="AM2917" s="21"/>
      <c r="AN2917" s="21"/>
      <c r="AO2917" s="21"/>
      <c r="AP2917" s="21"/>
      <c r="AQ2917" s="21"/>
      <c r="AR2917" s="21"/>
      <c r="AS2917" s="21"/>
      <c r="AT2917" s="21"/>
      <c r="AU2917" s="21"/>
      <c r="AV2917" s="21"/>
      <c r="AW2917" s="21"/>
      <c r="AX2917" s="21"/>
      <c r="AY2917" s="21"/>
      <c r="AZ2917" s="21"/>
      <c r="BA2917" s="21"/>
    </row>
    <row r="2918" spans="1:53" s="31" customFormat="1" ht="20.100000000000001" customHeight="1" x14ac:dyDescent="0.2">
      <c r="A2918" s="12" t="s">
        <v>64</v>
      </c>
      <c r="B2918" s="18" t="s">
        <v>247</v>
      </c>
      <c r="C2918" s="12" t="s">
        <v>331</v>
      </c>
      <c r="D2918" s="12" t="s">
        <v>10560</v>
      </c>
      <c r="E2918" s="19" t="s">
        <v>5</v>
      </c>
      <c r="F2918" s="19" t="s">
        <v>2244</v>
      </c>
      <c r="G2918" s="19" t="s">
        <v>10561</v>
      </c>
      <c r="H2918" s="12" t="s">
        <v>4888</v>
      </c>
      <c r="I2918" s="20">
        <v>21455.51</v>
      </c>
      <c r="J2918" s="12" t="s">
        <v>2302</v>
      </c>
      <c r="K2918" s="12" t="s">
        <v>2303</v>
      </c>
      <c r="L2918" s="12" t="s">
        <v>2299</v>
      </c>
      <c r="M2918" s="12"/>
      <c r="N2918" s="12" t="s">
        <v>10562</v>
      </c>
      <c r="O2918" s="23">
        <v>0</v>
      </c>
      <c r="P2918" s="23">
        <v>0</v>
      </c>
      <c r="Q2918" s="23">
        <v>0</v>
      </c>
      <c r="R2918" s="24">
        <v>0</v>
      </c>
      <c r="S2918" s="25">
        <v>448</v>
      </c>
      <c r="T2918" s="21"/>
      <c r="U2918" s="22" t="str">
        <f>IFERROR(VLOOKUP(B2918,[1]Planilha1!$A$1:$B$34,2,FALSE),"Liberado")</f>
        <v>Liberado</v>
      </c>
      <c r="V2918" s="21"/>
      <c r="W2918" s="21"/>
      <c r="X2918" s="21"/>
      <c r="Y2918" s="21"/>
      <c r="Z2918" s="21"/>
      <c r="AA2918" s="21"/>
      <c r="AB2918" s="21"/>
      <c r="AC2918" s="21"/>
      <c r="AD2918" s="21"/>
      <c r="AE2918" s="21"/>
      <c r="AF2918" s="21"/>
      <c r="AG2918" s="21"/>
      <c r="AH2918" s="21"/>
      <c r="AI2918" s="21"/>
      <c r="AJ2918" s="21"/>
      <c r="AK2918" s="21"/>
      <c r="AL2918" s="21"/>
      <c r="AM2918" s="21"/>
      <c r="AN2918" s="21"/>
      <c r="AO2918" s="21"/>
      <c r="AP2918" s="21"/>
      <c r="AQ2918" s="21"/>
      <c r="AR2918" s="21"/>
      <c r="AS2918" s="21"/>
      <c r="AT2918" s="21"/>
      <c r="AU2918" s="21"/>
      <c r="AV2918" s="21"/>
      <c r="AW2918" s="21"/>
      <c r="AX2918" s="21"/>
      <c r="AY2918" s="21"/>
      <c r="AZ2918" s="21"/>
      <c r="BA2918" s="21"/>
    </row>
    <row r="2919" spans="1:53" s="31" customFormat="1" ht="20.100000000000001" customHeight="1" x14ac:dyDescent="0.2">
      <c r="A2919" s="12" t="s">
        <v>64</v>
      </c>
      <c r="B2919" s="18" t="s">
        <v>247</v>
      </c>
      <c r="C2919" s="12" t="s">
        <v>331</v>
      </c>
      <c r="D2919" s="12" t="s">
        <v>10563</v>
      </c>
      <c r="E2919" s="19" t="s">
        <v>5</v>
      </c>
      <c r="F2919" s="19" t="s">
        <v>2244</v>
      </c>
      <c r="G2919" s="19" t="s">
        <v>10564</v>
      </c>
      <c r="H2919" s="12" t="s">
        <v>4888</v>
      </c>
      <c r="I2919" s="20">
        <v>10000</v>
      </c>
      <c r="J2919" s="12" t="s">
        <v>2302</v>
      </c>
      <c r="K2919" s="12" t="s">
        <v>2303</v>
      </c>
      <c r="L2919" s="12" t="s">
        <v>8102</v>
      </c>
      <c r="M2919" s="12" t="s">
        <v>10555</v>
      </c>
      <c r="N2919" s="12" t="s">
        <v>10565</v>
      </c>
      <c r="O2919" s="23">
        <v>0</v>
      </c>
      <c r="P2919" s="23">
        <v>7000</v>
      </c>
      <c r="Q2919" s="23">
        <v>0</v>
      </c>
      <c r="R2919" s="24">
        <v>0</v>
      </c>
      <c r="S2919" s="25">
        <v>64</v>
      </c>
      <c r="T2919" s="21"/>
      <c r="U2919" s="22" t="str">
        <f>IFERROR(VLOOKUP(B2919,[1]Planilha1!$A$1:$B$34,2,FALSE),"Liberado")</f>
        <v>Liberado</v>
      </c>
      <c r="V2919" s="21"/>
      <c r="W2919" s="21"/>
      <c r="X2919" s="21"/>
      <c r="Y2919" s="21"/>
      <c r="Z2919" s="21"/>
      <c r="AA2919" s="21"/>
      <c r="AB2919" s="21"/>
      <c r="AC2919" s="21"/>
      <c r="AD2919" s="21"/>
      <c r="AE2919" s="21"/>
      <c r="AF2919" s="21"/>
      <c r="AG2919" s="21"/>
      <c r="AH2919" s="21"/>
      <c r="AI2919" s="21"/>
      <c r="AJ2919" s="21"/>
      <c r="AK2919" s="21"/>
      <c r="AL2919" s="21"/>
      <c r="AM2919" s="21"/>
      <c r="AN2919" s="21"/>
      <c r="AO2919" s="21"/>
      <c r="AP2919" s="21"/>
      <c r="AQ2919" s="21"/>
      <c r="AR2919" s="21"/>
      <c r="AS2919" s="21"/>
      <c r="AT2919" s="21"/>
      <c r="AU2919" s="21"/>
      <c r="AV2919" s="21"/>
      <c r="AW2919" s="21"/>
      <c r="AX2919" s="21"/>
      <c r="AY2919" s="21"/>
      <c r="AZ2919" s="21"/>
      <c r="BA2919" s="21"/>
    </row>
    <row r="2920" spans="1:53" s="31" customFormat="1" ht="20.100000000000001" customHeight="1" x14ac:dyDescent="0.2">
      <c r="A2920" s="12" t="s">
        <v>64</v>
      </c>
      <c r="B2920" s="18" t="s">
        <v>247</v>
      </c>
      <c r="C2920" s="12" t="s">
        <v>331</v>
      </c>
      <c r="D2920" s="12" t="s">
        <v>10568</v>
      </c>
      <c r="E2920" s="19" t="s">
        <v>5</v>
      </c>
      <c r="F2920" s="19" t="s">
        <v>2273</v>
      </c>
      <c r="G2920" s="19" t="s">
        <v>10569</v>
      </c>
      <c r="H2920" s="12" t="s">
        <v>6057</v>
      </c>
      <c r="I2920" s="20">
        <v>37480</v>
      </c>
      <c r="J2920" s="12" t="s">
        <v>2302</v>
      </c>
      <c r="K2920" s="12" t="s">
        <v>2303</v>
      </c>
      <c r="L2920" s="12" t="s">
        <v>8669</v>
      </c>
      <c r="M2920" s="12"/>
      <c r="N2920" s="12" t="s">
        <v>10570</v>
      </c>
      <c r="O2920" s="23">
        <v>0</v>
      </c>
      <c r="P2920" s="23">
        <v>0</v>
      </c>
      <c r="Q2920" s="23">
        <v>0</v>
      </c>
      <c r="R2920" s="24">
        <v>0</v>
      </c>
      <c r="S2920" s="25">
        <v>160</v>
      </c>
      <c r="T2920" s="21"/>
      <c r="U2920" s="22" t="str">
        <f>IFERROR(VLOOKUP(B2920,[1]Planilha1!$A$1:$B$34,2,FALSE),"Liberado")</f>
        <v>Liberado</v>
      </c>
      <c r="V2920" s="21"/>
      <c r="W2920" s="21"/>
      <c r="X2920" s="21"/>
      <c r="Y2920" s="21"/>
      <c r="Z2920" s="21"/>
      <c r="AA2920" s="21"/>
      <c r="AB2920" s="21"/>
      <c r="AC2920" s="21"/>
      <c r="AD2920" s="21"/>
      <c r="AE2920" s="21"/>
      <c r="AF2920" s="21"/>
      <c r="AG2920" s="21"/>
      <c r="AH2920" s="21"/>
      <c r="AI2920" s="21"/>
      <c r="AJ2920" s="21"/>
      <c r="AK2920" s="21"/>
      <c r="AL2920" s="21"/>
      <c r="AM2920" s="21"/>
      <c r="AN2920" s="21"/>
      <c r="AO2920" s="21"/>
      <c r="AP2920" s="21"/>
      <c r="AQ2920" s="21"/>
      <c r="AR2920" s="21"/>
      <c r="AS2920" s="21"/>
      <c r="AT2920" s="21"/>
      <c r="AU2920" s="21"/>
      <c r="AV2920" s="21"/>
      <c r="AW2920" s="21"/>
      <c r="AX2920" s="21"/>
      <c r="AY2920" s="21"/>
      <c r="AZ2920" s="21"/>
      <c r="BA2920" s="21"/>
    </row>
    <row r="2921" spans="1:53" s="31" customFormat="1" ht="20.100000000000001" customHeight="1" x14ac:dyDescent="0.2">
      <c r="A2921" s="12" t="s">
        <v>64</v>
      </c>
      <c r="B2921" s="18" t="s">
        <v>247</v>
      </c>
      <c r="C2921" s="12" t="s">
        <v>331</v>
      </c>
      <c r="D2921" s="12" t="s">
        <v>10571</v>
      </c>
      <c r="E2921" s="19" t="s">
        <v>5</v>
      </c>
      <c r="F2921" s="19" t="s">
        <v>2244</v>
      </c>
      <c r="G2921" s="19" t="s">
        <v>10572</v>
      </c>
      <c r="H2921" s="12" t="s">
        <v>4888</v>
      </c>
      <c r="I2921" s="20">
        <v>10000</v>
      </c>
      <c r="J2921" s="12" t="s">
        <v>2258</v>
      </c>
      <c r="K2921" s="12" t="s">
        <v>9295</v>
      </c>
      <c r="L2921" s="12" t="s">
        <v>2288</v>
      </c>
      <c r="M2921" s="12" t="s">
        <v>10573</v>
      </c>
      <c r="N2921" s="12" t="s">
        <v>2733</v>
      </c>
      <c r="O2921" s="23">
        <v>10000</v>
      </c>
      <c r="P2921" s="23">
        <v>0</v>
      </c>
      <c r="Q2921" s="23">
        <v>0</v>
      </c>
      <c r="R2921" s="24">
        <v>0</v>
      </c>
      <c r="S2921" s="25">
        <v>0</v>
      </c>
      <c r="T2921" s="21"/>
      <c r="U2921" s="22" t="str">
        <f>IFERROR(VLOOKUP(B2921,[1]Planilha1!$A$1:$B$34,2,FALSE),"Liberado")</f>
        <v>Liberado</v>
      </c>
      <c r="V2921" s="21"/>
      <c r="W2921" s="21"/>
      <c r="X2921" s="21"/>
      <c r="Y2921" s="21"/>
      <c r="Z2921" s="21"/>
      <c r="AA2921" s="21"/>
      <c r="AB2921" s="21"/>
      <c r="AC2921" s="21"/>
      <c r="AD2921" s="21"/>
      <c r="AE2921" s="21"/>
      <c r="AF2921" s="21"/>
      <c r="AG2921" s="21"/>
      <c r="AH2921" s="21"/>
      <c r="AI2921" s="21"/>
      <c r="AJ2921" s="21"/>
      <c r="AK2921" s="21"/>
      <c r="AL2921" s="21"/>
      <c r="AM2921" s="21"/>
      <c r="AN2921" s="21"/>
      <c r="AO2921" s="21"/>
      <c r="AP2921" s="21"/>
      <c r="AQ2921" s="21"/>
      <c r="AR2921" s="21"/>
      <c r="AS2921" s="21"/>
      <c r="AT2921" s="21"/>
      <c r="AU2921" s="21"/>
      <c r="AV2921" s="21"/>
      <c r="AW2921" s="21"/>
      <c r="AX2921" s="21"/>
      <c r="AY2921" s="21"/>
      <c r="AZ2921" s="21"/>
      <c r="BA2921" s="21"/>
    </row>
    <row r="2922" spans="1:53" s="31" customFormat="1" ht="20.100000000000001" customHeight="1" x14ac:dyDescent="0.2">
      <c r="A2922" s="12" t="s">
        <v>64</v>
      </c>
      <c r="B2922" s="18" t="s">
        <v>247</v>
      </c>
      <c r="C2922" s="12" t="s">
        <v>331</v>
      </c>
      <c r="D2922" s="12" t="s">
        <v>10574</v>
      </c>
      <c r="E2922" s="19" t="s">
        <v>5</v>
      </c>
      <c r="F2922" s="19" t="s">
        <v>2255</v>
      </c>
      <c r="G2922" s="19" t="s">
        <v>10575</v>
      </c>
      <c r="H2922" s="12" t="s">
        <v>4888</v>
      </c>
      <c r="I2922" s="20">
        <v>16000</v>
      </c>
      <c r="J2922" s="12" t="s">
        <v>2302</v>
      </c>
      <c r="K2922" s="12" t="s">
        <v>2303</v>
      </c>
      <c r="L2922" s="12" t="s">
        <v>7875</v>
      </c>
      <c r="M2922" s="12"/>
      <c r="N2922" s="12" t="s">
        <v>10576</v>
      </c>
      <c r="O2922" s="23">
        <v>0</v>
      </c>
      <c r="P2922" s="23">
        <v>0</v>
      </c>
      <c r="Q2922" s="23">
        <v>0</v>
      </c>
      <c r="R2922" s="24">
        <v>0</v>
      </c>
      <c r="S2922" s="25">
        <v>0</v>
      </c>
      <c r="T2922" s="21"/>
      <c r="U2922" s="22" t="str">
        <f>IFERROR(VLOOKUP(B2922,[1]Planilha1!$A$1:$B$34,2,FALSE),"Liberado")</f>
        <v>Liberado</v>
      </c>
      <c r="V2922" s="21"/>
      <c r="W2922" s="21"/>
      <c r="X2922" s="21"/>
      <c r="Y2922" s="21"/>
      <c r="Z2922" s="21"/>
      <c r="AA2922" s="21"/>
      <c r="AB2922" s="21"/>
      <c r="AC2922" s="21"/>
      <c r="AD2922" s="21"/>
      <c r="AE2922" s="21"/>
      <c r="AF2922" s="21"/>
      <c r="AG2922" s="21"/>
      <c r="AH2922" s="21"/>
      <c r="AI2922" s="21"/>
      <c r="AJ2922" s="21"/>
      <c r="AK2922" s="21"/>
      <c r="AL2922" s="21"/>
      <c r="AM2922" s="21"/>
      <c r="AN2922" s="21"/>
      <c r="AO2922" s="21"/>
      <c r="AP2922" s="21"/>
      <c r="AQ2922" s="21"/>
      <c r="AR2922" s="21"/>
      <c r="AS2922" s="21"/>
      <c r="AT2922" s="21"/>
      <c r="AU2922" s="21"/>
      <c r="AV2922" s="21"/>
      <c r="AW2922" s="21"/>
      <c r="AX2922" s="21"/>
      <c r="AY2922" s="21"/>
      <c r="AZ2922" s="21"/>
      <c r="BA2922" s="21"/>
    </row>
    <row r="2923" spans="1:53" s="31" customFormat="1" ht="20.100000000000001" customHeight="1" x14ac:dyDescent="0.2">
      <c r="A2923" s="12" t="s">
        <v>64</v>
      </c>
      <c r="B2923" s="18" t="s">
        <v>247</v>
      </c>
      <c r="C2923" s="12" t="s">
        <v>381</v>
      </c>
      <c r="D2923" s="12" t="s">
        <v>1662</v>
      </c>
      <c r="E2923" s="19" t="s">
        <v>5</v>
      </c>
      <c r="F2923" s="19" t="s">
        <v>2244</v>
      </c>
      <c r="G2923" s="19" t="s">
        <v>6026</v>
      </c>
      <c r="H2923" s="12" t="s">
        <v>4888</v>
      </c>
      <c r="I2923" s="20">
        <v>5000</v>
      </c>
      <c r="J2923" s="12" t="s">
        <v>2302</v>
      </c>
      <c r="K2923" s="12" t="s">
        <v>3179</v>
      </c>
      <c r="L2923" s="12" t="s">
        <v>2299</v>
      </c>
      <c r="M2923" s="12"/>
      <c r="N2923" s="12" t="s">
        <v>6027</v>
      </c>
      <c r="O2923" s="23">
        <v>0</v>
      </c>
      <c r="P2923" s="23">
        <v>0</v>
      </c>
      <c r="Q2923" s="23">
        <v>0</v>
      </c>
      <c r="R2923" s="24">
        <v>0</v>
      </c>
      <c r="S2923" s="25">
        <v>640</v>
      </c>
      <c r="T2923" s="21"/>
      <c r="U2923" s="22" t="str">
        <f>IFERROR(VLOOKUP(B2923,[1]Planilha1!$A$1:$B$34,2,FALSE),"Liberado")</f>
        <v>Liberado</v>
      </c>
      <c r="V2923" s="21"/>
      <c r="W2923" s="21"/>
      <c r="X2923" s="21"/>
      <c r="Y2923" s="21"/>
      <c r="Z2923" s="21"/>
      <c r="AA2923" s="21"/>
      <c r="AB2923" s="21"/>
      <c r="AC2923" s="21"/>
      <c r="AD2923" s="21"/>
      <c r="AE2923" s="21"/>
      <c r="AF2923" s="21"/>
      <c r="AG2923" s="21"/>
      <c r="AH2923" s="21"/>
      <c r="AI2923" s="21"/>
      <c r="AJ2923" s="21"/>
      <c r="AK2923" s="21"/>
      <c r="AL2923" s="21"/>
      <c r="AM2923" s="21"/>
      <c r="AN2923" s="21"/>
      <c r="AO2923" s="21"/>
      <c r="AP2923" s="21"/>
      <c r="AQ2923" s="21"/>
      <c r="AR2923" s="21"/>
      <c r="AS2923" s="21"/>
      <c r="AT2923" s="21"/>
      <c r="AU2923" s="21"/>
      <c r="AV2923" s="21"/>
      <c r="AW2923" s="21"/>
      <c r="AX2923" s="21"/>
      <c r="AY2923" s="21"/>
      <c r="AZ2923" s="21"/>
      <c r="BA2923" s="21"/>
    </row>
    <row r="2924" spans="1:53" s="31" customFormat="1" ht="20.100000000000001" customHeight="1" x14ac:dyDescent="0.2">
      <c r="A2924" s="12" t="s">
        <v>64</v>
      </c>
      <c r="B2924" s="18" t="s">
        <v>247</v>
      </c>
      <c r="C2924" s="12" t="s">
        <v>381</v>
      </c>
      <c r="D2924" s="12" t="s">
        <v>10577</v>
      </c>
      <c r="E2924" s="19" t="s">
        <v>5</v>
      </c>
      <c r="F2924" s="19" t="s">
        <v>2244</v>
      </c>
      <c r="G2924" s="19" t="s">
        <v>10578</v>
      </c>
      <c r="H2924" s="12" t="s">
        <v>4888</v>
      </c>
      <c r="I2924" s="20">
        <v>35200</v>
      </c>
      <c r="J2924" s="12" t="s">
        <v>2302</v>
      </c>
      <c r="K2924" s="12" t="s">
        <v>10579</v>
      </c>
      <c r="L2924" s="12" t="s">
        <v>2299</v>
      </c>
      <c r="M2924" s="12"/>
      <c r="N2924" s="12" t="s">
        <v>2528</v>
      </c>
      <c r="O2924" s="23">
        <v>0</v>
      </c>
      <c r="P2924" s="23">
        <v>0</v>
      </c>
      <c r="Q2924" s="23">
        <v>0</v>
      </c>
      <c r="R2924" s="24">
        <v>0</v>
      </c>
      <c r="S2924" s="25">
        <v>480</v>
      </c>
      <c r="T2924" s="21"/>
      <c r="U2924" s="22" t="str">
        <f>IFERROR(VLOOKUP(B2924,[1]Planilha1!$A$1:$B$34,2,FALSE),"Liberado")</f>
        <v>Liberado</v>
      </c>
      <c r="V2924" s="21"/>
      <c r="W2924" s="21"/>
      <c r="X2924" s="21"/>
      <c r="Y2924" s="21"/>
      <c r="Z2924" s="21"/>
      <c r="AA2924" s="21"/>
      <c r="AB2924" s="21"/>
      <c r="AC2924" s="21"/>
      <c r="AD2924" s="21"/>
      <c r="AE2924" s="21"/>
      <c r="AF2924" s="21"/>
      <c r="AG2924" s="21"/>
      <c r="AH2924" s="21"/>
      <c r="AI2924" s="21"/>
      <c r="AJ2924" s="21"/>
      <c r="AK2924" s="21"/>
      <c r="AL2924" s="21"/>
      <c r="AM2924" s="21"/>
      <c r="AN2924" s="21"/>
      <c r="AO2924" s="21"/>
      <c r="AP2924" s="21"/>
      <c r="AQ2924" s="21"/>
      <c r="AR2924" s="21"/>
      <c r="AS2924" s="21"/>
      <c r="AT2924" s="21"/>
      <c r="AU2924" s="21"/>
      <c r="AV2924" s="21"/>
      <c r="AW2924" s="21"/>
      <c r="AX2924" s="21"/>
      <c r="AY2924" s="21"/>
      <c r="AZ2924" s="21"/>
      <c r="BA2924" s="21"/>
    </row>
    <row r="2925" spans="1:53" s="31" customFormat="1" ht="20.100000000000001" customHeight="1" x14ac:dyDescent="0.2">
      <c r="A2925" s="12" t="s">
        <v>64</v>
      </c>
      <c r="B2925" s="18" t="s">
        <v>247</v>
      </c>
      <c r="C2925" s="12" t="s">
        <v>397</v>
      </c>
      <c r="D2925" s="12" t="s">
        <v>1663</v>
      </c>
      <c r="E2925" s="19" t="s">
        <v>5</v>
      </c>
      <c r="F2925" s="19" t="s">
        <v>2273</v>
      </c>
      <c r="G2925" s="19" t="s">
        <v>6028</v>
      </c>
      <c r="H2925" s="12" t="s">
        <v>6029</v>
      </c>
      <c r="I2925" s="20">
        <v>28960</v>
      </c>
      <c r="J2925" s="12" t="s">
        <v>2258</v>
      </c>
      <c r="K2925" s="12" t="s">
        <v>6030</v>
      </c>
      <c r="L2925" s="12" t="s">
        <v>2368</v>
      </c>
      <c r="M2925" s="12"/>
      <c r="N2925" s="12" t="s">
        <v>6031</v>
      </c>
      <c r="O2925" s="23">
        <v>0</v>
      </c>
      <c r="P2925" s="23">
        <v>10000</v>
      </c>
      <c r="Q2925" s="23">
        <v>0</v>
      </c>
      <c r="R2925" s="24">
        <v>0</v>
      </c>
      <c r="S2925" s="25">
        <v>960</v>
      </c>
      <c r="T2925" s="21"/>
      <c r="U2925" s="22" t="str">
        <f>IFERROR(VLOOKUP(B2925,[1]Planilha1!$A$1:$B$34,2,FALSE),"Liberado")</f>
        <v>Liberado</v>
      </c>
      <c r="V2925" s="21"/>
      <c r="W2925" s="21"/>
      <c r="X2925" s="21"/>
      <c r="Y2925" s="21"/>
      <c r="Z2925" s="21"/>
      <c r="AA2925" s="21"/>
      <c r="AB2925" s="21"/>
      <c r="AC2925" s="21"/>
      <c r="AD2925" s="21"/>
      <c r="AE2925" s="21"/>
      <c r="AF2925" s="21"/>
      <c r="AG2925" s="21"/>
      <c r="AH2925" s="21"/>
      <c r="AI2925" s="21"/>
      <c r="AJ2925" s="21"/>
      <c r="AK2925" s="21"/>
      <c r="AL2925" s="21"/>
      <c r="AM2925" s="21"/>
      <c r="AN2925" s="21"/>
      <c r="AO2925" s="21"/>
      <c r="AP2925" s="21"/>
      <c r="AQ2925" s="21"/>
      <c r="AR2925" s="21"/>
      <c r="AS2925" s="21"/>
      <c r="AT2925" s="21"/>
      <c r="AU2925" s="21"/>
      <c r="AV2925" s="21"/>
      <c r="AW2925" s="21"/>
      <c r="AX2925" s="21"/>
      <c r="AY2925" s="21"/>
      <c r="AZ2925" s="21"/>
      <c r="BA2925" s="21"/>
    </row>
    <row r="2926" spans="1:53" s="31" customFormat="1" ht="20.100000000000001" customHeight="1" x14ac:dyDescent="0.2">
      <c r="A2926" s="12" t="s">
        <v>64</v>
      </c>
      <c r="B2926" s="18" t="s">
        <v>247</v>
      </c>
      <c r="C2926" s="12" t="s">
        <v>397</v>
      </c>
      <c r="D2926" s="12" t="s">
        <v>1664</v>
      </c>
      <c r="E2926" s="19" t="s">
        <v>5</v>
      </c>
      <c r="F2926" s="19" t="s">
        <v>2673</v>
      </c>
      <c r="G2926" s="19" t="s">
        <v>6032</v>
      </c>
      <c r="H2926" s="12" t="s">
        <v>6033</v>
      </c>
      <c r="I2926" s="20">
        <v>115048.57</v>
      </c>
      <c r="J2926" s="12" t="s">
        <v>2258</v>
      </c>
      <c r="K2926" s="12" t="s">
        <v>6034</v>
      </c>
      <c r="L2926" s="12" t="s">
        <v>2368</v>
      </c>
      <c r="M2926" s="12"/>
      <c r="N2926" s="12" t="s">
        <v>6035</v>
      </c>
      <c r="O2926" s="23">
        <v>115048.57</v>
      </c>
      <c r="P2926" s="23">
        <v>0</v>
      </c>
      <c r="Q2926" s="23">
        <v>0</v>
      </c>
      <c r="R2926" s="24">
        <v>115048.57</v>
      </c>
      <c r="S2926" s="25">
        <v>360</v>
      </c>
      <c r="T2926" s="21"/>
      <c r="U2926" s="22" t="str">
        <f>IFERROR(VLOOKUP(B2926,[1]Planilha1!$A$1:$B$34,2,FALSE),"Liberado")</f>
        <v>Liberado</v>
      </c>
      <c r="V2926" s="21"/>
      <c r="W2926" s="21"/>
      <c r="X2926" s="21"/>
      <c r="Y2926" s="21"/>
      <c r="Z2926" s="21"/>
      <c r="AA2926" s="21"/>
      <c r="AB2926" s="21"/>
      <c r="AC2926" s="21"/>
      <c r="AD2926" s="21"/>
      <c r="AE2926" s="21"/>
      <c r="AF2926" s="21"/>
      <c r="AG2926" s="21"/>
      <c r="AH2926" s="21"/>
      <c r="AI2926" s="21"/>
      <c r="AJ2926" s="21"/>
      <c r="AK2926" s="21"/>
      <c r="AL2926" s="21"/>
      <c r="AM2926" s="21"/>
      <c r="AN2926" s="21"/>
      <c r="AO2926" s="21"/>
      <c r="AP2926" s="21"/>
      <c r="AQ2926" s="21"/>
      <c r="AR2926" s="21"/>
      <c r="AS2926" s="21"/>
      <c r="AT2926" s="21"/>
      <c r="AU2926" s="21"/>
      <c r="AV2926" s="21"/>
      <c r="AW2926" s="21"/>
      <c r="AX2926" s="21"/>
      <c r="AY2926" s="21"/>
      <c r="AZ2926" s="21"/>
      <c r="BA2926" s="21"/>
    </row>
    <row r="2927" spans="1:53" s="31" customFormat="1" ht="20.100000000000001" customHeight="1" x14ac:dyDescent="0.2">
      <c r="A2927" s="12" t="s">
        <v>64</v>
      </c>
      <c r="B2927" s="18" t="s">
        <v>247</v>
      </c>
      <c r="C2927" s="12" t="s">
        <v>397</v>
      </c>
      <c r="D2927" s="12" t="s">
        <v>1604</v>
      </c>
      <c r="E2927" s="19" t="s">
        <v>5</v>
      </c>
      <c r="F2927" s="19" t="s">
        <v>10371</v>
      </c>
      <c r="G2927" s="19" t="s">
        <v>10580</v>
      </c>
      <c r="H2927" s="12" t="s">
        <v>5852</v>
      </c>
      <c r="I2927" s="20">
        <v>84012.33</v>
      </c>
      <c r="J2927" s="12" t="s">
        <v>2302</v>
      </c>
      <c r="K2927" s="12" t="s">
        <v>10581</v>
      </c>
      <c r="L2927" s="12" t="s">
        <v>2299</v>
      </c>
      <c r="M2927" s="12"/>
      <c r="N2927" s="12" t="s">
        <v>10582</v>
      </c>
      <c r="O2927" s="23">
        <v>0</v>
      </c>
      <c r="P2927" s="23">
        <v>84012.33</v>
      </c>
      <c r="Q2927" s="23">
        <v>0</v>
      </c>
      <c r="R2927" s="24">
        <v>0</v>
      </c>
      <c r="S2927" s="25">
        <v>360</v>
      </c>
      <c r="T2927" s="21"/>
      <c r="U2927" s="22" t="str">
        <f>IFERROR(VLOOKUP(B2927,[1]Planilha1!$A$1:$B$34,2,FALSE),"Liberado")</f>
        <v>Liberado</v>
      </c>
      <c r="V2927" s="21"/>
      <c r="W2927" s="21"/>
      <c r="X2927" s="21"/>
      <c r="Y2927" s="21"/>
      <c r="Z2927" s="21"/>
      <c r="AA2927" s="21"/>
      <c r="AB2927" s="21"/>
      <c r="AC2927" s="21"/>
      <c r="AD2927" s="21"/>
      <c r="AE2927" s="21"/>
      <c r="AF2927" s="21"/>
      <c r="AG2927" s="21"/>
      <c r="AH2927" s="21"/>
      <c r="AI2927" s="21"/>
      <c r="AJ2927" s="21"/>
      <c r="AK2927" s="21"/>
      <c r="AL2927" s="21"/>
      <c r="AM2927" s="21"/>
      <c r="AN2927" s="21"/>
      <c r="AO2927" s="21"/>
      <c r="AP2927" s="21"/>
      <c r="AQ2927" s="21"/>
      <c r="AR2927" s="21"/>
      <c r="AS2927" s="21"/>
      <c r="AT2927" s="21"/>
      <c r="AU2927" s="21"/>
      <c r="AV2927" s="21"/>
      <c r="AW2927" s="21"/>
      <c r="AX2927" s="21"/>
      <c r="AY2927" s="21"/>
      <c r="AZ2927" s="21"/>
      <c r="BA2927" s="21"/>
    </row>
    <row r="2928" spans="1:53" s="31" customFormat="1" ht="20.100000000000001" customHeight="1" x14ac:dyDescent="0.2">
      <c r="A2928" s="12" t="s">
        <v>64</v>
      </c>
      <c r="B2928" s="18" t="s">
        <v>247</v>
      </c>
      <c r="C2928" s="12" t="s">
        <v>397</v>
      </c>
      <c r="D2928" s="12" t="s">
        <v>1665</v>
      </c>
      <c r="E2928" s="19" t="s">
        <v>5</v>
      </c>
      <c r="F2928" s="19" t="s">
        <v>2714</v>
      </c>
      <c r="G2928" s="19" t="s">
        <v>6036</v>
      </c>
      <c r="H2928" s="12" t="s">
        <v>6037</v>
      </c>
      <c r="I2928" s="20">
        <v>119834.77</v>
      </c>
      <c r="J2928" s="12" t="s">
        <v>2258</v>
      </c>
      <c r="K2928" s="12" t="s">
        <v>6038</v>
      </c>
      <c r="L2928" s="12" t="s">
        <v>2871</v>
      </c>
      <c r="M2928" s="12"/>
      <c r="N2928" s="12" t="s">
        <v>6039</v>
      </c>
      <c r="O2928" s="23">
        <v>0</v>
      </c>
      <c r="P2928" s="23">
        <v>115048.57</v>
      </c>
      <c r="Q2928" s="23">
        <v>0</v>
      </c>
      <c r="R2928" s="24">
        <v>0</v>
      </c>
      <c r="S2928" s="25">
        <v>1160</v>
      </c>
      <c r="T2928" s="21"/>
      <c r="U2928" s="22" t="str">
        <f>IFERROR(VLOOKUP(B2928,[1]Planilha1!$A$1:$B$34,2,FALSE),"Liberado")</f>
        <v>Liberado</v>
      </c>
      <c r="V2928" s="21"/>
      <c r="W2928" s="21"/>
      <c r="X2928" s="21"/>
      <c r="Y2928" s="21"/>
      <c r="Z2928" s="21"/>
      <c r="AA2928" s="21"/>
      <c r="AB2928" s="21"/>
      <c r="AC2928" s="21"/>
      <c r="AD2928" s="21"/>
      <c r="AE2928" s="21"/>
      <c r="AF2928" s="21"/>
      <c r="AG2928" s="21"/>
      <c r="AH2928" s="21"/>
      <c r="AI2928" s="21"/>
      <c r="AJ2928" s="21"/>
      <c r="AK2928" s="21"/>
      <c r="AL2928" s="21"/>
      <c r="AM2928" s="21"/>
      <c r="AN2928" s="21"/>
      <c r="AO2928" s="21"/>
      <c r="AP2928" s="21"/>
      <c r="AQ2928" s="21"/>
      <c r="AR2928" s="21"/>
      <c r="AS2928" s="21"/>
      <c r="AT2928" s="21"/>
      <c r="AU2928" s="21"/>
      <c r="AV2928" s="21"/>
      <c r="AW2928" s="21"/>
      <c r="AX2928" s="21"/>
      <c r="AY2928" s="21"/>
      <c r="AZ2928" s="21"/>
      <c r="BA2928" s="21"/>
    </row>
    <row r="2929" spans="1:53" s="31" customFormat="1" ht="20.100000000000001" customHeight="1" x14ac:dyDescent="0.2">
      <c r="A2929" s="12" t="s">
        <v>64</v>
      </c>
      <c r="B2929" s="18" t="s">
        <v>247</v>
      </c>
      <c r="C2929" s="12" t="s">
        <v>397</v>
      </c>
      <c r="D2929" s="12" t="s">
        <v>1666</v>
      </c>
      <c r="E2929" s="19" t="s">
        <v>5</v>
      </c>
      <c r="F2929" s="19" t="s">
        <v>2543</v>
      </c>
      <c r="G2929" s="19" t="s">
        <v>6041</v>
      </c>
      <c r="H2929" s="12" t="s">
        <v>6037</v>
      </c>
      <c r="I2929" s="20">
        <v>59598.48</v>
      </c>
      <c r="J2929" s="12" t="s">
        <v>2302</v>
      </c>
      <c r="K2929" s="12" t="s">
        <v>6042</v>
      </c>
      <c r="L2929" s="12" t="s">
        <v>2299</v>
      </c>
      <c r="M2929" s="12"/>
      <c r="N2929" s="12" t="s">
        <v>6043</v>
      </c>
      <c r="O2929" s="23">
        <v>0</v>
      </c>
      <c r="P2929" s="23">
        <v>0</v>
      </c>
      <c r="Q2929" s="23">
        <v>0</v>
      </c>
      <c r="R2929" s="24">
        <v>0</v>
      </c>
      <c r="S2929" s="25">
        <v>960</v>
      </c>
      <c r="T2929" s="21"/>
      <c r="U2929" s="22" t="str">
        <f>IFERROR(VLOOKUP(B2929,[1]Planilha1!$A$1:$B$34,2,FALSE),"Liberado")</f>
        <v>Liberado</v>
      </c>
      <c r="V2929" s="21"/>
      <c r="W2929" s="21"/>
      <c r="X2929" s="21"/>
      <c r="Y2929" s="21"/>
      <c r="Z2929" s="21"/>
      <c r="AA2929" s="21"/>
      <c r="AB2929" s="21"/>
      <c r="AC2929" s="21"/>
      <c r="AD2929" s="21"/>
      <c r="AE2929" s="21"/>
      <c r="AF2929" s="21"/>
      <c r="AG2929" s="21"/>
      <c r="AH2929" s="21"/>
      <c r="AI2929" s="21"/>
      <c r="AJ2929" s="21"/>
      <c r="AK2929" s="21"/>
      <c r="AL2929" s="21"/>
      <c r="AM2929" s="21"/>
      <c r="AN2929" s="21"/>
      <c r="AO2929" s="21"/>
      <c r="AP2929" s="21"/>
      <c r="AQ2929" s="21"/>
      <c r="AR2929" s="21"/>
      <c r="AS2929" s="21"/>
      <c r="AT2929" s="21"/>
      <c r="AU2929" s="21"/>
      <c r="AV2929" s="21"/>
      <c r="AW2929" s="21"/>
      <c r="AX2929" s="21"/>
      <c r="AY2929" s="21"/>
      <c r="AZ2929" s="21"/>
      <c r="BA2929" s="21"/>
    </row>
    <row r="2930" spans="1:53" s="31" customFormat="1" ht="20.100000000000001" customHeight="1" x14ac:dyDescent="0.2">
      <c r="A2930" s="12" t="s">
        <v>64</v>
      </c>
      <c r="B2930" s="18" t="s">
        <v>247</v>
      </c>
      <c r="C2930" s="12" t="s">
        <v>397</v>
      </c>
      <c r="D2930" s="12" t="s">
        <v>1667</v>
      </c>
      <c r="E2930" s="19" t="s">
        <v>5</v>
      </c>
      <c r="F2930" s="19" t="s">
        <v>2255</v>
      </c>
      <c r="G2930" s="19" t="s">
        <v>6044</v>
      </c>
      <c r="H2930" s="12" t="s">
        <v>6029</v>
      </c>
      <c r="I2930" s="20">
        <v>15323.5</v>
      </c>
      <c r="J2930" s="12" t="s">
        <v>2302</v>
      </c>
      <c r="K2930" s="12" t="s">
        <v>2303</v>
      </c>
      <c r="L2930" s="12" t="s">
        <v>2515</v>
      </c>
      <c r="M2930" s="12"/>
      <c r="N2930" s="12" t="s">
        <v>10583</v>
      </c>
      <c r="O2930" s="23">
        <v>0</v>
      </c>
      <c r="P2930" s="23">
        <v>10647</v>
      </c>
      <c r="Q2930" s="23">
        <v>0</v>
      </c>
      <c r="R2930" s="24">
        <v>0</v>
      </c>
      <c r="S2930" s="25">
        <v>768</v>
      </c>
      <c r="T2930" s="21"/>
      <c r="U2930" s="22" t="str">
        <f>IFERROR(VLOOKUP(B2930,[1]Planilha1!$A$1:$B$34,2,FALSE),"Liberado")</f>
        <v>Liberado</v>
      </c>
      <c r="V2930" s="21"/>
      <c r="W2930" s="21"/>
      <c r="X2930" s="21"/>
      <c r="Y2930" s="21"/>
      <c r="Z2930" s="21"/>
      <c r="AA2930" s="21"/>
      <c r="AB2930" s="21"/>
      <c r="AC2930" s="21"/>
      <c r="AD2930" s="21"/>
      <c r="AE2930" s="21"/>
      <c r="AF2930" s="21"/>
      <c r="AG2930" s="21"/>
      <c r="AH2930" s="21"/>
      <c r="AI2930" s="21"/>
      <c r="AJ2930" s="21"/>
      <c r="AK2930" s="21"/>
      <c r="AL2930" s="21"/>
      <c r="AM2930" s="21"/>
      <c r="AN2930" s="21"/>
      <c r="AO2930" s="21"/>
      <c r="AP2930" s="21"/>
      <c r="AQ2930" s="21"/>
      <c r="AR2930" s="21"/>
      <c r="AS2930" s="21"/>
      <c r="AT2930" s="21"/>
      <c r="AU2930" s="21"/>
      <c r="AV2930" s="21"/>
      <c r="AW2930" s="21"/>
      <c r="AX2930" s="21"/>
      <c r="AY2930" s="21"/>
      <c r="AZ2930" s="21"/>
      <c r="BA2930" s="21"/>
    </row>
    <row r="2931" spans="1:53" s="31" customFormat="1" ht="20.100000000000001" customHeight="1" x14ac:dyDescent="0.2">
      <c r="A2931" s="12" t="s">
        <v>64</v>
      </c>
      <c r="B2931" s="18" t="s">
        <v>247</v>
      </c>
      <c r="C2931" s="12" t="s">
        <v>397</v>
      </c>
      <c r="D2931" s="12" t="s">
        <v>1668</v>
      </c>
      <c r="E2931" s="19" t="s">
        <v>5</v>
      </c>
      <c r="F2931" s="19" t="s">
        <v>2273</v>
      </c>
      <c r="G2931" s="19" t="s">
        <v>6045</v>
      </c>
      <c r="H2931" s="12" t="s">
        <v>6029</v>
      </c>
      <c r="I2931" s="20">
        <v>35200</v>
      </c>
      <c r="J2931" s="12" t="s">
        <v>2302</v>
      </c>
      <c r="K2931" s="12" t="s">
        <v>3124</v>
      </c>
      <c r="L2931" s="12" t="s">
        <v>2299</v>
      </c>
      <c r="M2931" s="12"/>
      <c r="N2931" s="12" t="s">
        <v>2859</v>
      </c>
      <c r="O2931" s="23">
        <v>0</v>
      </c>
      <c r="P2931" s="23">
        <v>0</v>
      </c>
      <c r="Q2931" s="23">
        <v>0</v>
      </c>
      <c r="R2931" s="24">
        <v>0</v>
      </c>
      <c r="S2931" s="25">
        <v>416</v>
      </c>
      <c r="T2931" s="21"/>
      <c r="U2931" s="22" t="str">
        <f>IFERROR(VLOOKUP(B2931,[1]Planilha1!$A$1:$B$34,2,FALSE),"Liberado")</f>
        <v>Liberado</v>
      </c>
      <c r="V2931" s="21"/>
      <c r="W2931" s="21"/>
      <c r="X2931" s="21"/>
      <c r="Y2931" s="21"/>
      <c r="Z2931" s="21"/>
      <c r="AA2931" s="21"/>
      <c r="AB2931" s="21"/>
      <c r="AC2931" s="21"/>
      <c r="AD2931" s="21"/>
      <c r="AE2931" s="21"/>
      <c r="AF2931" s="21"/>
      <c r="AG2931" s="21"/>
      <c r="AH2931" s="21"/>
      <c r="AI2931" s="21"/>
      <c r="AJ2931" s="21"/>
      <c r="AK2931" s="21"/>
      <c r="AL2931" s="21"/>
      <c r="AM2931" s="21"/>
      <c r="AN2931" s="21"/>
      <c r="AO2931" s="21"/>
      <c r="AP2931" s="21"/>
      <c r="AQ2931" s="21"/>
      <c r="AR2931" s="21"/>
      <c r="AS2931" s="21"/>
      <c r="AT2931" s="21"/>
      <c r="AU2931" s="21"/>
      <c r="AV2931" s="21"/>
      <c r="AW2931" s="21"/>
      <c r="AX2931" s="21"/>
      <c r="AY2931" s="21"/>
      <c r="AZ2931" s="21"/>
      <c r="BA2931" s="21"/>
    </row>
    <row r="2932" spans="1:53" s="31" customFormat="1" ht="20.100000000000001" customHeight="1" x14ac:dyDescent="0.2">
      <c r="A2932" s="12" t="s">
        <v>64</v>
      </c>
      <c r="B2932" s="18" t="s">
        <v>247</v>
      </c>
      <c r="C2932" s="12" t="s">
        <v>397</v>
      </c>
      <c r="D2932" s="12" t="s">
        <v>1669</v>
      </c>
      <c r="E2932" s="19" t="s">
        <v>5</v>
      </c>
      <c r="F2932" s="19" t="s">
        <v>2434</v>
      </c>
      <c r="G2932" s="19" t="s">
        <v>6046</v>
      </c>
      <c r="H2932" s="12" t="s">
        <v>6029</v>
      </c>
      <c r="I2932" s="20">
        <v>35200</v>
      </c>
      <c r="J2932" s="12" t="s">
        <v>2302</v>
      </c>
      <c r="K2932" s="12" t="s">
        <v>6047</v>
      </c>
      <c r="L2932" s="12" t="s">
        <v>3329</v>
      </c>
      <c r="M2932" s="12"/>
      <c r="N2932" s="12" t="s">
        <v>6048</v>
      </c>
      <c r="O2932" s="23">
        <v>0</v>
      </c>
      <c r="P2932" s="23">
        <v>0</v>
      </c>
      <c r="Q2932" s="23">
        <v>0</v>
      </c>
      <c r="R2932" s="24">
        <v>0</v>
      </c>
      <c r="S2932" s="25">
        <v>288</v>
      </c>
      <c r="T2932" s="21"/>
      <c r="U2932" s="22" t="str">
        <f>IFERROR(VLOOKUP(B2932,[1]Planilha1!$A$1:$B$34,2,FALSE),"Liberado")</f>
        <v>Liberado</v>
      </c>
      <c r="V2932" s="21"/>
      <c r="W2932" s="21"/>
      <c r="X2932" s="21"/>
      <c r="Y2932" s="21"/>
      <c r="Z2932" s="21"/>
      <c r="AA2932" s="21"/>
      <c r="AB2932" s="21"/>
      <c r="AC2932" s="21"/>
      <c r="AD2932" s="21"/>
      <c r="AE2932" s="21"/>
      <c r="AF2932" s="21"/>
      <c r="AG2932" s="21"/>
      <c r="AH2932" s="21"/>
      <c r="AI2932" s="21"/>
      <c r="AJ2932" s="21"/>
      <c r="AK2932" s="21"/>
      <c r="AL2932" s="21"/>
      <c r="AM2932" s="21"/>
      <c r="AN2932" s="21"/>
      <c r="AO2932" s="21"/>
      <c r="AP2932" s="21"/>
      <c r="AQ2932" s="21"/>
      <c r="AR2932" s="21"/>
      <c r="AS2932" s="21"/>
      <c r="AT2932" s="21"/>
      <c r="AU2932" s="21"/>
      <c r="AV2932" s="21"/>
      <c r="AW2932" s="21"/>
      <c r="AX2932" s="21"/>
      <c r="AY2932" s="21"/>
      <c r="AZ2932" s="21"/>
      <c r="BA2932" s="21"/>
    </row>
    <row r="2933" spans="1:53" s="31" customFormat="1" ht="20.100000000000001" customHeight="1" x14ac:dyDescent="0.2">
      <c r="A2933" s="12" t="s">
        <v>64</v>
      </c>
      <c r="B2933" s="18" t="s">
        <v>247</v>
      </c>
      <c r="C2933" s="12" t="s">
        <v>397</v>
      </c>
      <c r="D2933" s="12" t="s">
        <v>10584</v>
      </c>
      <c r="E2933" s="19" t="s">
        <v>5</v>
      </c>
      <c r="F2933" s="19" t="s">
        <v>2255</v>
      </c>
      <c r="G2933" s="19" t="s">
        <v>10585</v>
      </c>
      <c r="H2933" s="12" t="s">
        <v>10586</v>
      </c>
      <c r="I2933" s="20">
        <v>14495.98</v>
      </c>
      <c r="J2933" s="12" t="s">
        <v>2247</v>
      </c>
      <c r="K2933" s="12" t="s">
        <v>10587</v>
      </c>
      <c r="L2933" s="12" t="s">
        <v>2330</v>
      </c>
      <c r="M2933" s="12"/>
      <c r="N2933" s="12" t="s">
        <v>10588</v>
      </c>
      <c r="O2933" s="23">
        <v>0</v>
      </c>
      <c r="P2933" s="23">
        <v>19495.98</v>
      </c>
      <c r="Q2933" s="23">
        <v>0</v>
      </c>
      <c r="R2933" s="24">
        <v>0</v>
      </c>
      <c r="S2933" s="25">
        <v>160</v>
      </c>
      <c r="T2933" s="21"/>
      <c r="U2933" s="22" t="str">
        <f>IFERROR(VLOOKUP(B2933,[1]Planilha1!$A$1:$B$34,2,FALSE),"Liberado")</f>
        <v>Liberado</v>
      </c>
      <c r="V2933" s="21"/>
      <c r="W2933" s="21"/>
      <c r="X2933" s="21"/>
      <c r="Y2933" s="21"/>
      <c r="Z2933" s="21"/>
      <c r="AA2933" s="21"/>
      <c r="AB2933" s="21"/>
      <c r="AC2933" s="21"/>
      <c r="AD2933" s="21"/>
      <c r="AE2933" s="21"/>
      <c r="AF2933" s="21"/>
      <c r="AG2933" s="21"/>
      <c r="AH2933" s="21"/>
      <c r="AI2933" s="21"/>
      <c r="AJ2933" s="21"/>
      <c r="AK2933" s="21"/>
      <c r="AL2933" s="21"/>
      <c r="AM2933" s="21"/>
      <c r="AN2933" s="21"/>
      <c r="AO2933" s="21"/>
      <c r="AP2933" s="21"/>
      <c r="AQ2933" s="21"/>
      <c r="AR2933" s="21"/>
      <c r="AS2933" s="21"/>
      <c r="AT2933" s="21"/>
      <c r="AU2933" s="21"/>
      <c r="AV2933" s="21"/>
      <c r="AW2933" s="21"/>
      <c r="AX2933" s="21"/>
      <c r="AY2933" s="21"/>
      <c r="AZ2933" s="21"/>
      <c r="BA2933" s="21"/>
    </row>
    <row r="2934" spans="1:53" s="31" customFormat="1" ht="20.100000000000001" customHeight="1" x14ac:dyDescent="0.2">
      <c r="A2934" s="12" t="s">
        <v>64</v>
      </c>
      <c r="B2934" s="18" t="s">
        <v>247</v>
      </c>
      <c r="C2934" s="12" t="s">
        <v>397</v>
      </c>
      <c r="D2934" s="12" t="s">
        <v>10589</v>
      </c>
      <c r="E2934" s="19" t="s">
        <v>5</v>
      </c>
      <c r="F2934" s="19" t="s">
        <v>2273</v>
      </c>
      <c r="G2934" s="19" t="s">
        <v>10590</v>
      </c>
      <c r="H2934" s="12" t="s">
        <v>6099</v>
      </c>
      <c r="I2934" s="20">
        <v>9370</v>
      </c>
      <c r="J2934" s="12" t="s">
        <v>2302</v>
      </c>
      <c r="K2934" s="12" t="s">
        <v>2303</v>
      </c>
      <c r="L2934" s="12" t="s">
        <v>7875</v>
      </c>
      <c r="M2934" s="12"/>
      <c r="N2934" s="12" t="s">
        <v>10591</v>
      </c>
      <c r="O2934" s="23">
        <v>0</v>
      </c>
      <c r="P2934" s="23">
        <v>0</v>
      </c>
      <c r="Q2934" s="23">
        <v>0</v>
      </c>
      <c r="R2934" s="24">
        <v>0</v>
      </c>
      <c r="S2934" s="25">
        <v>64</v>
      </c>
      <c r="T2934" s="21"/>
      <c r="U2934" s="22" t="str">
        <f>IFERROR(VLOOKUP(B2934,[1]Planilha1!$A$1:$B$34,2,FALSE),"Liberado")</f>
        <v>Liberado</v>
      </c>
      <c r="V2934" s="21"/>
      <c r="W2934" s="21"/>
      <c r="X2934" s="21"/>
      <c r="Y2934" s="21"/>
      <c r="Z2934" s="21"/>
      <c r="AA2934" s="21"/>
      <c r="AB2934" s="21"/>
      <c r="AC2934" s="21"/>
      <c r="AD2934" s="21"/>
      <c r="AE2934" s="21"/>
      <c r="AF2934" s="21"/>
      <c r="AG2934" s="21"/>
      <c r="AH2934" s="21"/>
      <c r="AI2934" s="21"/>
      <c r="AJ2934" s="21"/>
      <c r="AK2934" s="21"/>
      <c r="AL2934" s="21"/>
      <c r="AM2934" s="21"/>
      <c r="AN2934" s="21"/>
      <c r="AO2934" s="21"/>
      <c r="AP2934" s="21"/>
      <c r="AQ2934" s="21"/>
      <c r="AR2934" s="21"/>
      <c r="AS2934" s="21"/>
      <c r="AT2934" s="21"/>
      <c r="AU2934" s="21"/>
      <c r="AV2934" s="21"/>
      <c r="AW2934" s="21"/>
      <c r="AX2934" s="21"/>
      <c r="AY2934" s="21"/>
      <c r="AZ2934" s="21"/>
      <c r="BA2934" s="21"/>
    </row>
    <row r="2935" spans="1:53" s="31" customFormat="1" ht="20.100000000000001" customHeight="1" x14ac:dyDescent="0.2">
      <c r="A2935" s="12" t="s">
        <v>64</v>
      </c>
      <c r="B2935" s="18" t="s">
        <v>247</v>
      </c>
      <c r="C2935" s="12" t="s">
        <v>397</v>
      </c>
      <c r="D2935" s="12" t="s">
        <v>10592</v>
      </c>
      <c r="E2935" s="19" t="s">
        <v>5</v>
      </c>
      <c r="F2935" s="19" t="s">
        <v>2255</v>
      </c>
      <c r="G2935" s="19" t="s">
        <v>10593</v>
      </c>
      <c r="H2935" s="12" t="s">
        <v>10594</v>
      </c>
      <c r="I2935" s="20">
        <v>60188.05</v>
      </c>
      <c r="J2935" s="12" t="s">
        <v>2302</v>
      </c>
      <c r="K2935" s="12" t="s">
        <v>3216</v>
      </c>
      <c r="L2935" s="12" t="s">
        <v>2288</v>
      </c>
      <c r="M2935" s="12" t="s">
        <v>10595</v>
      </c>
      <c r="N2935" s="12" t="s">
        <v>3216</v>
      </c>
      <c r="O2935" s="23">
        <v>0</v>
      </c>
      <c r="P2935" s="23">
        <v>0</v>
      </c>
      <c r="Q2935" s="23">
        <v>0</v>
      </c>
      <c r="R2935" s="24">
        <v>0</v>
      </c>
      <c r="S2935" s="25">
        <v>0</v>
      </c>
      <c r="T2935" s="21"/>
      <c r="U2935" s="22" t="str">
        <f>IFERROR(VLOOKUP(B2935,[1]Planilha1!$A$1:$B$34,2,FALSE),"Liberado")</f>
        <v>Liberado</v>
      </c>
      <c r="V2935" s="21"/>
      <c r="W2935" s="21"/>
      <c r="X2935" s="21"/>
      <c r="Y2935" s="21"/>
      <c r="Z2935" s="21"/>
      <c r="AA2935" s="21"/>
      <c r="AB2935" s="21"/>
      <c r="AC2935" s="21"/>
      <c r="AD2935" s="21"/>
      <c r="AE2935" s="21"/>
      <c r="AF2935" s="21"/>
      <c r="AG2935" s="21"/>
      <c r="AH2935" s="21"/>
      <c r="AI2935" s="21"/>
      <c r="AJ2935" s="21"/>
      <c r="AK2935" s="21"/>
      <c r="AL2935" s="21"/>
      <c r="AM2935" s="21"/>
      <c r="AN2935" s="21"/>
      <c r="AO2935" s="21"/>
      <c r="AP2935" s="21"/>
      <c r="AQ2935" s="21"/>
      <c r="AR2935" s="21"/>
      <c r="AS2935" s="21"/>
      <c r="AT2935" s="21"/>
      <c r="AU2935" s="21"/>
      <c r="AV2935" s="21"/>
      <c r="AW2935" s="21"/>
      <c r="AX2935" s="21"/>
      <c r="AY2935" s="21"/>
      <c r="AZ2935" s="21"/>
      <c r="BA2935" s="21"/>
    </row>
    <row r="2936" spans="1:53" s="31" customFormat="1" ht="20.100000000000001" customHeight="1" x14ac:dyDescent="0.2">
      <c r="A2936" s="12" t="s">
        <v>64</v>
      </c>
      <c r="B2936" s="18" t="s">
        <v>247</v>
      </c>
      <c r="C2936" s="12" t="s">
        <v>411</v>
      </c>
      <c r="D2936" s="12" t="s">
        <v>1670</v>
      </c>
      <c r="E2936" s="19" t="s">
        <v>5</v>
      </c>
      <c r="F2936" s="19" t="s">
        <v>10</v>
      </c>
      <c r="G2936" s="19" t="s">
        <v>6049</v>
      </c>
      <c r="H2936" s="12" t="s">
        <v>2631</v>
      </c>
      <c r="I2936" s="20">
        <v>21443</v>
      </c>
      <c r="J2936" s="12" t="s">
        <v>2302</v>
      </c>
      <c r="K2936" s="12" t="s">
        <v>2303</v>
      </c>
      <c r="L2936" s="12" t="s">
        <v>2299</v>
      </c>
      <c r="M2936" s="12"/>
      <c r="N2936" s="12" t="s">
        <v>6050</v>
      </c>
      <c r="O2936" s="23">
        <v>5450</v>
      </c>
      <c r="P2936" s="23">
        <v>0</v>
      </c>
      <c r="Q2936" s="23">
        <v>0</v>
      </c>
      <c r="R2936" s="24">
        <v>0</v>
      </c>
      <c r="S2936" s="25">
        <v>960</v>
      </c>
      <c r="T2936" s="21"/>
      <c r="U2936" s="22" t="str">
        <f>IFERROR(VLOOKUP(B2936,[1]Planilha1!$A$1:$B$34,2,FALSE),"Liberado")</f>
        <v>Liberado</v>
      </c>
      <c r="V2936" s="21"/>
      <c r="W2936" s="21"/>
      <c r="X2936" s="21"/>
      <c r="Y2936" s="21"/>
      <c r="Z2936" s="21"/>
      <c r="AA2936" s="21"/>
      <c r="AB2936" s="21"/>
      <c r="AC2936" s="21"/>
      <c r="AD2936" s="21"/>
      <c r="AE2936" s="21"/>
      <c r="AF2936" s="21"/>
      <c r="AG2936" s="21"/>
      <c r="AH2936" s="21"/>
      <c r="AI2936" s="21"/>
      <c r="AJ2936" s="21"/>
      <c r="AK2936" s="21"/>
      <c r="AL2936" s="21"/>
      <c r="AM2936" s="21"/>
      <c r="AN2936" s="21"/>
      <c r="AO2936" s="21"/>
      <c r="AP2936" s="21"/>
      <c r="AQ2936" s="21"/>
      <c r="AR2936" s="21"/>
      <c r="AS2936" s="21"/>
      <c r="AT2936" s="21"/>
      <c r="AU2936" s="21"/>
      <c r="AV2936" s="21"/>
      <c r="AW2936" s="21"/>
      <c r="AX2936" s="21"/>
      <c r="AY2936" s="21"/>
      <c r="AZ2936" s="21"/>
      <c r="BA2936" s="21"/>
    </row>
    <row r="2937" spans="1:53" s="31" customFormat="1" ht="20.100000000000001" customHeight="1" x14ac:dyDescent="0.2">
      <c r="A2937" s="12" t="s">
        <v>64</v>
      </c>
      <c r="B2937" s="18" t="s">
        <v>247</v>
      </c>
      <c r="C2937" s="12" t="s">
        <v>411</v>
      </c>
      <c r="D2937" s="12" t="s">
        <v>1671</v>
      </c>
      <c r="E2937" s="19" t="s">
        <v>5</v>
      </c>
      <c r="F2937" s="19" t="s">
        <v>10</v>
      </c>
      <c r="G2937" s="19" t="s">
        <v>6051</v>
      </c>
      <c r="H2937" s="12" t="s">
        <v>2631</v>
      </c>
      <c r="I2937" s="20">
        <v>19321.240000000002</v>
      </c>
      <c r="J2937" s="12" t="s">
        <v>2302</v>
      </c>
      <c r="K2937" s="12" t="s">
        <v>2303</v>
      </c>
      <c r="L2937" s="12" t="s">
        <v>5998</v>
      </c>
      <c r="M2937" s="12"/>
      <c r="N2937" s="12" t="s">
        <v>6052</v>
      </c>
      <c r="O2937" s="23">
        <v>0</v>
      </c>
      <c r="P2937" s="23">
        <v>5115.62</v>
      </c>
      <c r="Q2937" s="23">
        <v>0</v>
      </c>
      <c r="R2937" s="24">
        <v>0</v>
      </c>
      <c r="S2937" s="25">
        <v>448</v>
      </c>
      <c r="T2937" s="21"/>
      <c r="U2937" s="22" t="str">
        <f>IFERROR(VLOOKUP(B2937,[1]Planilha1!$A$1:$B$34,2,FALSE),"Liberado")</f>
        <v>Liberado</v>
      </c>
      <c r="V2937" s="21"/>
      <c r="W2937" s="21"/>
      <c r="X2937" s="21"/>
      <c r="Y2937" s="21"/>
      <c r="Z2937" s="21"/>
      <c r="AA2937" s="21"/>
      <c r="AB2937" s="21"/>
      <c r="AC2937" s="21"/>
      <c r="AD2937" s="21"/>
      <c r="AE2937" s="21"/>
      <c r="AF2937" s="21"/>
      <c r="AG2937" s="21"/>
      <c r="AH2937" s="21"/>
      <c r="AI2937" s="21"/>
      <c r="AJ2937" s="21"/>
      <c r="AK2937" s="21"/>
      <c r="AL2937" s="21"/>
      <c r="AM2937" s="21"/>
      <c r="AN2937" s="21"/>
      <c r="AO2937" s="21"/>
      <c r="AP2937" s="21"/>
      <c r="AQ2937" s="21"/>
      <c r="AR2937" s="21"/>
      <c r="AS2937" s="21"/>
      <c r="AT2937" s="21"/>
      <c r="AU2937" s="21"/>
      <c r="AV2937" s="21"/>
      <c r="AW2937" s="21"/>
      <c r="AX2937" s="21"/>
      <c r="AY2937" s="21"/>
      <c r="AZ2937" s="21"/>
      <c r="BA2937" s="21"/>
    </row>
    <row r="2938" spans="1:53" s="31" customFormat="1" ht="20.100000000000001" customHeight="1" x14ac:dyDescent="0.2">
      <c r="A2938" s="12" t="s">
        <v>64</v>
      </c>
      <c r="B2938" s="18" t="s">
        <v>247</v>
      </c>
      <c r="C2938" s="12" t="s">
        <v>411</v>
      </c>
      <c r="D2938" s="12" t="s">
        <v>1672</v>
      </c>
      <c r="E2938" s="19" t="s">
        <v>5</v>
      </c>
      <c r="F2938" s="19" t="s">
        <v>2273</v>
      </c>
      <c r="G2938" s="19" t="s">
        <v>6053</v>
      </c>
      <c r="H2938" s="12" t="s">
        <v>2631</v>
      </c>
      <c r="I2938" s="20">
        <v>10000</v>
      </c>
      <c r="J2938" s="12" t="s">
        <v>2302</v>
      </c>
      <c r="K2938" s="12" t="s">
        <v>2303</v>
      </c>
      <c r="L2938" s="12" t="s">
        <v>2299</v>
      </c>
      <c r="M2938" s="12"/>
      <c r="N2938" s="12" t="s">
        <v>6054</v>
      </c>
      <c r="O2938" s="23">
        <v>0</v>
      </c>
      <c r="P2938" s="23">
        <v>3000</v>
      </c>
      <c r="Q2938" s="23">
        <v>0</v>
      </c>
      <c r="R2938" s="24">
        <v>0</v>
      </c>
      <c r="S2938" s="25">
        <v>416</v>
      </c>
      <c r="T2938" s="21"/>
      <c r="U2938" s="22" t="str">
        <f>IFERROR(VLOOKUP(B2938,[1]Planilha1!$A$1:$B$34,2,FALSE),"Liberado")</f>
        <v>Liberado</v>
      </c>
      <c r="V2938" s="21"/>
      <c r="W2938" s="21"/>
      <c r="X2938" s="21"/>
      <c r="Y2938" s="21"/>
      <c r="Z2938" s="21"/>
      <c r="AA2938" s="21"/>
      <c r="AB2938" s="21"/>
      <c r="AC2938" s="21"/>
      <c r="AD2938" s="21"/>
      <c r="AE2938" s="21"/>
      <c r="AF2938" s="21"/>
      <c r="AG2938" s="21"/>
      <c r="AH2938" s="21"/>
      <c r="AI2938" s="21"/>
      <c r="AJ2938" s="21"/>
      <c r="AK2938" s="21"/>
      <c r="AL2938" s="21"/>
      <c r="AM2938" s="21"/>
      <c r="AN2938" s="21"/>
      <c r="AO2938" s="21"/>
      <c r="AP2938" s="21"/>
      <c r="AQ2938" s="21"/>
      <c r="AR2938" s="21"/>
      <c r="AS2938" s="21"/>
      <c r="AT2938" s="21"/>
      <c r="AU2938" s="21"/>
      <c r="AV2938" s="21"/>
      <c r="AW2938" s="21"/>
      <c r="AX2938" s="21"/>
      <c r="AY2938" s="21"/>
      <c r="AZ2938" s="21"/>
      <c r="BA2938" s="21"/>
    </row>
    <row r="2939" spans="1:53" s="31" customFormat="1" ht="20.100000000000001" customHeight="1" x14ac:dyDescent="0.2">
      <c r="A2939" s="12" t="s">
        <v>64</v>
      </c>
      <c r="B2939" s="18" t="s">
        <v>247</v>
      </c>
      <c r="C2939" s="12" t="s">
        <v>411</v>
      </c>
      <c r="D2939" s="12" t="s">
        <v>1673</v>
      </c>
      <c r="E2939" s="19" t="s">
        <v>5</v>
      </c>
      <c r="F2939" s="19" t="s">
        <v>2273</v>
      </c>
      <c r="G2939" s="19" t="s">
        <v>6055</v>
      </c>
      <c r="H2939" s="12" t="s">
        <v>2631</v>
      </c>
      <c r="I2939" s="20">
        <v>12000</v>
      </c>
      <c r="J2939" s="12" t="s">
        <v>2302</v>
      </c>
      <c r="K2939" s="12" t="s">
        <v>3179</v>
      </c>
      <c r="L2939" s="12" t="s">
        <v>2322</v>
      </c>
      <c r="M2939" s="12"/>
      <c r="N2939" s="12" t="s">
        <v>10596</v>
      </c>
      <c r="O2939" s="23">
        <v>0</v>
      </c>
      <c r="P2939" s="23">
        <v>4500</v>
      </c>
      <c r="Q2939" s="23">
        <v>0</v>
      </c>
      <c r="R2939" s="24">
        <v>0</v>
      </c>
      <c r="S2939" s="25">
        <v>192</v>
      </c>
      <c r="T2939" s="21"/>
      <c r="U2939" s="22" t="str">
        <f>IFERROR(VLOOKUP(B2939,[1]Planilha1!$A$1:$B$34,2,FALSE),"Liberado")</f>
        <v>Liberado</v>
      </c>
      <c r="V2939" s="21"/>
      <c r="W2939" s="21"/>
      <c r="X2939" s="21"/>
      <c r="Y2939" s="21"/>
      <c r="Z2939" s="21"/>
      <c r="AA2939" s="21"/>
      <c r="AB2939" s="21"/>
      <c r="AC2939" s="21"/>
      <c r="AD2939" s="21"/>
      <c r="AE2939" s="21"/>
      <c r="AF2939" s="21"/>
      <c r="AG2939" s="21"/>
      <c r="AH2939" s="21"/>
      <c r="AI2939" s="21"/>
      <c r="AJ2939" s="21"/>
      <c r="AK2939" s="21"/>
      <c r="AL2939" s="21"/>
      <c r="AM2939" s="21"/>
      <c r="AN2939" s="21"/>
      <c r="AO2939" s="21"/>
      <c r="AP2939" s="21"/>
      <c r="AQ2939" s="21"/>
      <c r="AR2939" s="21"/>
      <c r="AS2939" s="21"/>
      <c r="AT2939" s="21"/>
      <c r="AU2939" s="21"/>
      <c r="AV2939" s="21"/>
      <c r="AW2939" s="21"/>
      <c r="AX2939" s="21"/>
      <c r="AY2939" s="21"/>
      <c r="AZ2939" s="21"/>
      <c r="BA2939" s="21"/>
    </row>
    <row r="2940" spans="1:53" s="31" customFormat="1" ht="20.100000000000001" customHeight="1" x14ac:dyDescent="0.2">
      <c r="A2940" s="12" t="s">
        <v>64</v>
      </c>
      <c r="B2940" s="18" t="s">
        <v>247</v>
      </c>
      <c r="C2940" s="12" t="s">
        <v>427</v>
      </c>
      <c r="D2940" s="12" t="s">
        <v>1674</v>
      </c>
      <c r="E2940" s="19" t="s">
        <v>5</v>
      </c>
      <c r="F2940" s="19" t="s">
        <v>2324</v>
      </c>
      <c r="G2940" s="19" t="s">
        <v>6056</v>
      </c>
      <c r="H2940" s="12" t="s">
        <v>6057</v>
      </c>
      <c r="I2940" s="20">
        <v>3000</v>
      </c>
      <c r="J2940" s="12" t="s">
        <v>2302</v>
      </c>
      <c r="K2940" s="12" t="s">
        <v>3124</v>
      </c>
      <c r="L2940" s="12" t="s">
        <v>2299</v>
      </c>
      <c r="M2940" s="12"/>
      <c r="N2940" s="12" t="s">
        <v>6058</v>
      </c>
      <c r="O2940" s="23">
        <v>0</v>
      </c>
      <c r="P2940" s="23">
        <v>0</v>
      </c>
      <c r="Q2940" s="23">
        <v>0</v>
      </c>
      <c r="R2940" s="24">
        <v>0</v>
      </c>
      <c r="S2940" s="25">
        <v>960</v>
      </c>
      <c r="T2940" s="21"/>
      <c r="U2940" s="22" t="str">
        <f>IFERROR(VLOOKUP(B2940,[1]Planilha1!$A$1:$B$34,2,FALSE),"Liberado")</f>
        <v>Liberado</v>
      </c>
      <c r="V2940" s="21"/>
      <c r="W2940" s="21"/>
      <c r="X2940" s="21"/>
      <c r="Y2940" s="21"/>
      <c r="Z2940" s="21"/>
      <c r="AA2940" s="21"/>
      <c r="AB2940" s="21"/>
      <c r="AC2940" s="21"/>
      <c r="AD2940" s="21"/>
      <c r="AE2940" s="21"/>
      <c r="AF2940" s="21"/>
      <c r="AG2940" s="21"/>
      <c r="AH2940" s="21"/>
      <c r="AI2940" s="21"/>
      <c r="AJ2940" s="21"/>
      <c r="AK2940" s="21"/>
      <c r="AL2940" s="21"/>
      <c r="AM2940" s="21"/>
      <c r="AN2940" s="21"/>
      <c r="AO2940" s="21"/>
      <c r="AP2940" s="21"/>
      <c r="AQ2940" s="21"/>
      <c r="AR2940" s="21"/>
      <c r="AS2940" s="21"/>
      <c r="AT2940" s="21"/>
      <c r="AU2940" s="21"/>
      <c r="AV2940" s="21"/>
      <c r="AW2940" s="21"/>
      <c r="AX2940" s="21"/>
      <c r="AY2940" s="21"/>
      <c r="AZ2940" s="21"/>
      <c r="BA2940" s="21"/>
    </row>
    <row r="2941" spans="1:53" s="31" customFormat="1" ht="20.100000000000001" customHeight="1" x14ac:dyDescent="0.2">
      <c r="A2941" s="12" t="s">
        <v>64</v>
      </c>
      <c r="B2941" s="18" t="s">
        <v>247</v>
      </c>
      <c r="C2941" s="12" t="s">
        <v>427</v>
      </c>
      <c r="D2941" s="12" t="s">
        <v>1604</v>
      </c>
      <c r="E2941" s="19" t="s">
        <v>5</v>
      </c>
      <c r="F2941" s="19" t="s">
        <v>3827</v>
      </c>
      <c r="G2941" s="19" t="s">
        <v>6059</v>
      </c>
      <c r="H2941" s="12" t="s">
        <v>6060</v>
      </c>
      <c r="I2941" s="20">
        <v>165646.47</v>
      </c>
      <c r="J2941" s="12" t="s">
        <v>2258</v>
      </c>
      <c r="K2941" s="12" t="s">
        <v>6061</v>
      </c>
      <c r="L2941" s="12" t="s">
        <v>2368</v>
      </c>
      <c r="M2941" s="12"/>
      <c r="N2941" s="12" t="s">
        <v>6062</v>
      </c>
      <c r="O2941" s="23">
        <v>0</v>
      </c>
      <c r="P2941" s="23">
        <v>0</v>
      </c>
      <c r="Q2941" s="23">
        <v>0</v>
      </c>
      <c r="R2941" s="24">
        <v>0</v>
      </c>
      <c r="S2941" s="25">
        <v>912</v>
      </c>
      <c r="T2941" s="21"/>
      <c r="U2941" s="22" t="str">
        <f>IFERROR(VLOOKUP(B2941,[1]Planilha1!$A$1:$B$34,2,FALSE),"Liberado")</f>
        <v>Liberado</v>
      </c>
      <c r="V2941" s="21"/>
      <c r="W2941" s="21"/>
      <c r="X2941" s="21"/>
      <c r="Y2941" s="21"/>
      <c r="Z2941" s="21"/>
      <c r="AA2941" s="21"/>
      <c r="AB2941" s="21"/>
      <c r="AC2941" s="21"/>
      <c r="AD2941" s="21"/>
      <c r="AE2941" s="21"/>
      <c r="AF2941" s="21"/>
      <c r="AG2941" s="21"/>
      <c r="AH2941" s="21"/>
      <c r="AI2941" s="21"/>
      <c r="AJ2941" s="21"/>
      <c r="AK2941" s="21"/>
      <c r="AL2941" s="21"/>
      <c r="AM2941" s="21"/>
      <c r="AN2941" s="21"/>
      <c r="AO2941" s="21"/>
      <c r="AP2941" s="21"/>
      <c r="AQ2941" s="21"/>
      <c r="AR2941" s="21"/>
      <c r="AS2941" s="21"/>
      <c r="AT2941" s="21"/>
      <c r="AU2941" s="21"/>
      <c r="AV2941" s="21"/>
      <c r="AW2941" s="21"/>
      <c r="AX2941" s="21"/>
      <c r="AY2941" s="21"/>
      <c r="AZ2941" s="21"/>
      <c r="BA2941" s="21"/>
    </row>
    <row r="2942" spans="1:53" s="31" customFormat="1" ht="20.100000000000001" customHeight="1" x14ac:dyDescent="0.2">
      <c r="A2942" s="12" t="s">
        <v>64</v>
      </c>
      <c r="B2942" s="18" t="s">
        <v>247</v>
      </c>
      <c r="C2942" s="12" t="s">
        <v>427</v>
      </c>
      <c r="D2942" s="12" t="s">
        <v>1675</v>
      </c>
      <c r="E2942" s="19" t="s">
        <v>5</v>
      </c>
      <c r="F2942" s="19" t="s">
        <v>2519</v>
      </c>
      <c r="G2942" s="19" t="s">
        <v>6063</v>
      </c>
      <c r="H2942" s="12" t="s">
        <v>6064</v>
      </c>
      <c r="I2942" s="20">
        <v>40000</v>
      </c>
      <c r="J2942" s="12" t="s">
        <v>2258</v>
      </c>
      <c r="K2942" s="12" t="s">
        <v>6065</v>
      </c>
      <c r="L2942" s="12" t="s">
        <v>2368</v>
      </c>
      <c r="M2942" s="12"/>
      <c r="N2942" s="12" t="s">
        <v>6066</v>
      </c>
      <c r="O2942" s="23">
        <v>0</v>
      </c>
      <c r="P2942" s="23">
        <v>0</v>
      </c>
      <c r="Q2942" s="23">
        <v>0</v>
      </c>
      <c r="R2942" s="24">
        <v>0</v>
      </c>
      <c r="S2942" s="25">
        <v>393.87</v>
      </c>
      <c r="T2942" s="21"/>
      <c r="U2942" s="22" t="str">
        <f>IFERROR(VLOOKUP(B2942,[1]Planilha1!$A$1:$B$34,2,FALSE),"Liberado")</f>
        <v>Liberado</v>
      </c>
      <c r="V2942" s="21"/>
      <c r="W2942" s="21"/>
      <c r="X2942" s="21"/>
      <c r="Y2942" s="21"/>
      <c r="Z2942" s="21"/>
      <c r="AA2942" s="21"/>
      <c r="AB2942" s="21"/>
      <c r="AC2942" s="21"/>
      <c r="AD2942" s="21"/>
      <c r="AE2942" s="21"/>
      <c r="AF2942" s="21"/>
      <c r="AG2942" s="21"/>
      <c r="AH2942" s="21"/>
      <c r="AI2942" s="21"/>
      <c r="AJ2942" s="21"/>
      <c r="AK2942" s="21"/>
      <c r="AL2942" s="21"/>
      <c r="AM2942" s="21"/>
      <c r="AN2942" s="21"/>
      <c r="AO2942" s="21"/>
      <c r="AP2942" s="21"/>
      <c r="AQ2942" s="21"/>
      <c r="AR2942" s="21"/>
      <c r="AS2942" s="21"/>
      <c r="AT2942" s="21"/>
      <c r="AU2942" s="21"/>
      <c r="AV2942" s="21"/>
      <c r="AW2942" s="21"/>
      <c r="AX2942" s="21"/>
      <c r="AY2942" s="21"/>
      <c r="AZ2942" s="21"/>
      <c r="BA2942" s="21"/>
    </row>
    <row r="2943" spans="1:53" s="31" customFormat="1" ht="20.100000000000001" customHeight="1" x14ac:dyDescent="0.2">
      <c r="A2943" s="12" t="s">
        <v>64</v>
      </c>
      <c r="B2943" s="18" t="s">
        <v>247</v>
      </c>
      <c r="C2943" s="12" t="s">
        <v>427</v>
      </c>
      <c r="D2943" s="12" t="s">
        <v>1676</v>
      </c>
      <c r="E2943" s="19" t="s">
        <v>5</v>
      </c>
      <c r="F2943" s="19" t="s">
        <v>2244</v>
      </c>
      <c r="G2943" s="19" t="s">
        <v>6067</v>
      </c>
      <c r="H2943" s="12" t="s">
        <v>2692</v>
      </c>
      <c r="I2943" s="20">
        <v>50000</v>
      </c>
      <c r="J2943" s="12" t="s">
        <v>2258</v>
      </c>
      <c r="K2943" s="12" t="s">
        <v>6068</v>
      </c>
      <c r="L2943" s="12" t="s">
        <v>2368</v>
      </c>
      <c r="M2943" s="12"/>
      <c r="N2943" s="12" t="s">
        <v>6069</v>
      </c>
      <c r="O2943" s="23">
        <v>0</v>
      </c>
      <c r="P2943" s="23">
        <v>10000</v>
      </c>
      <c r="Q2943" s="23">
        <v>0</v>
      </c>
      <c r="R2943" s="24">
        <v>0</v>
      </c>
      <c r="S2943" s="25">
        <v>1000</v>
      </c>
      <c r="T2943" s="21"/>
      <c r="U2943" s="22" t="str">
        <f>IFERROR(VLOOKUP(B2943,[1]Planilha1!$A$1:$B$34,2,FALSE),"Liberado")</f>
        <v>Liberado</v>
      </c>
      <c r="V2943" s="21"/>
      <c r="W2943" s="21"/>
      <c r="X2943" s="21"/>
      <c r="Y2943" s="21"/>
      <c r="Z2943" s="21"/>
      <c r="AA2943" s="21"/>
      <c r="AB2943" s="21"/>
      <c r="AC2943" s="21"/>
      <c r="AD2943" s="21"/>
      <c r="AE2943" s="21"/>
      <c r="AF2943" s="21"/>
      <c r="AG2943" s="21"/>
      <c r="AH2943" s="21"/>
      <c r="AI2943" s="21"/>
      <c r="AJ2943" s="21"/>
      <c r="AK2943" s="21"/>
      <c r="AL2943" s="21"/>
      <c r="AM2943" s="21"/>
      <c r="AN2943" s="21"/>
      <c r="AO2943" s="21"/>
      <c r="AP2943" s="21"/>
      <c r="AQ2943" s="21"/>
      <c r="AR2943" s="21"/>
      <c r="AS2943" s="21"/>
      <c r="AT2943" s="21"/>
      <c r="AU2943" s="21"/>
      <c r="AV2943" s="21"/>
      <c r="AW2943" s="21"/>
      <c r="AX2943" s="21"/>
      <c r="AY2943" s="21"/>
      <c r="AZ2943" s="21"/>
      <c r="BA2943" s="21"/>
    </row>
    <row r="2944" spans="1:53" s="31" customFormat="1" ht="20.100000000000001" customHeight="1" x14ac:dyDescent="0.2">
      <c r="A2944" s="12" t="s">
        <v>64</v>
      </c>
      <c r="B2944" s="18" t="s">
        <v>247</v>
      </c>
      <c r="C2944" s="12" t="s">
        <v>427</v>
      </c>
      <c r="D2944" s="12" t="s">
        <v>1678</v>
      </c>
      <c r="E2944" s="19" t="s">
        <v>5</v>
      </c>
      <c r="F2944" s="19" t="s">
        <v>2244</v>
      </c>
      <c r="G2944" s="19" t="s">
        <v>6074</v>
      </c>
      <c r="H2944" s="12" t="s">
        <v>2857</v>
      </c>
      <c r="I2944" s="20">
        <v>10000</v>
      </c>
      <c r="J2944" s="12" t="s">
        <v>2302</v>
      </c>
      <c r="K2944" s="12" t="s">
        <v>2303</v>
      </c>
      <c r="L2944" s="12" t="s">
        <v>2515</v>
      </c>
      <c r="M2944" s="12"/>
      <c r="N2944" s="12" t="s">
        <v>2859</v>
      </c>
      <c r="O2944" s="23">
        <v>0</v>
      </c>
      <c r="P2944" s="23">
        <v>0</v>
      </c>
      <c r="Q2944" s="23">
        <v>0</v>
      </c>
      <c r="R2944" s="24">
        <v>0</v>
      </c>
      <c r="S2944" s="25">
        <v>608</v>
      </c>
      <c r="T2944" s="21"/>
      <c r="U2944" s="22" t="str">
        <f>IFERROR(VLOOKUP(B2944,[1]Planilha1!$A$1:$B$34,2,FALSE),"Liberado")</f>
        <v>Liberado</v>
      </c>
      <c r="V2944" s="21"/>
      <c r="W2944" s="21"/>
      <c r="X2944" s="21"/>
      <c r="Y2944" s="21"/>
      <c r="Z2944" s="21"/>
      <c r="AA2944" s="21"/>
      <c r="AB2944" s="21"/>
      <c r="AC2944" s="21"/>
      <c r="AD2944" s="21"/>
      <c r="AE2944" s="21"/>
      <c r="AF2944" s="21"/>
      <c r="AG2944" s="21"/>
      <c r="AH2944" s="21"/>
      <c r="AI2944" s="21"/>
      <c r="AJ2944" s="21"/>
      <c r="AK2944" s="21"/>
      <c r="AL2944" s="21"/>
      <c r="AM2944" s="21"/>
      <c r="AN2944" s="21"/>
      <c r="AO2944" s="21"/>
      <c r="AP2944" s="21"/>
      <c r="AQ2944" s="21"/>
      <c r="AR2944" s="21"/>
      <c r="AS2944" s="21"/>
      <c r="AT2944" s="21"/>
      <c r="AU2944" s="21"/>
      <c r="AV2944" s="21"/>
      <c r="AW2944" s="21"/>
      <c r="AX2944" s="21"/>
      <c r="AY2944" s="21"/>
      <c r="AZ2944" s="21"/>
      <c r="BA2944" s="21"/>
    </row>
    <row r="2945" spans="1:53" s="31" customFormat="1" ht="20.100000000000001" customHeight="1" x14ac:dyDescent="0.2">
      <c r="A2945" s="12" t="s">
        <v>64</v>
      </c>
      <c r="B2945" s="18" t="s">
        <v>247</v>
      </c>
      <c r="C2945" s="12" t="s">
        <v>427</v>
      </c>
      <c r="D2945" s="12" t="s">
        <v>1679</v>
      </c>
      <c r="E2945" s="19" t="s">
        <v>5</v>
      </c>
      <c r="F2945" s="19" t="s">
        <v>2273</v>
      </c>
      <c r="G2945" s="19" t="s">
        <v>6075</v>
      </c>
      <c r="H2945" s="12" t="s">
        <v>2468</v>
      </c>
      <c r="I2945" s="20">
        <v>35200</v>
      </c>
      <c r="J2945" s="12" t="s">
        <v>2302</v>
      </c>
      <c r="K2945" s="12" t="s">
        <v>3124</v>
      </c>
      <c r="L2945" s="12" t="s">
        <v>2299</v>
      </c>
      <c r="M2945" s="12"/>
      <c r="N2945" s="12" t="s">
        <v>6076</v>
      </c>
      <c r="O2945" s="23">
        <v>0</v>
      </c>
      <c r="P2945" s="23">
        <v>0</v>
      </c>
      <c r="Q2945" s="23">
        <v>0</v>
      </c>
      <c r="R2945" s="24">
        <v>0</v>
      </c>
      <c r="S2945" s="25">
        <v>416</v>
      </c>
      <c r="T2945" s="21"/>
      <c r="U2945" s="22" t="str">
        <f>IFERROR(VLOOKUP(B2945,[1]Planilha1!$A$1:$B$34,2,FALSE),"Liberado")</f>
        <v>Liberado</v>
      </c>
      <c r="V2945" s="21"/>
      <c r="W2945" s="21"/>
      <c r="X2945" s="21"/>
      <c r="Y2945" s="21"/>
      <c r="Z2945" s="21"/>
      <c r="AA2945" s="21"/>
      <c r="AB2945" s="21"/>
      <c r="AC2945" s="21"/>
      <c r="AD2945" s="21"/>
      <c r="AE2945" s="21"/>
      <c r="AF2945" s="21"/>
      <c r="AG2945" s="21"/>
      <c r="AH2945" s="21"/>
      <c r="AI2945" s="21"/>
      <c r="AJ2945" s="21"/>
      <c r="AK2945" s="21"/>
      <c r="AL2945" s="21"/>
      <c r="AM2945" s="21"/>
      <c r="AN2945" s="21"/>
      <c r="AO2945" s="21"/>
      <c r="AP2945" s="21"/>
      <c r="AQ2945" s="21"/>
      <c r="AR2945" s="21"/>
      <c r="AS2945" s="21"/>
      <c r="AT2945" s="21"/>
      <c r="AU2945" s="21"/>
      <c r="AV2945" s="21"/>
      <c r="AW2945" s="21"/>
      <c r="AX2945" s="21"/>
      <c r="AY2945" s="21"/>
      <c r="AZ2945" s="21"/>
      <c r="BA2945" s="21"/>
    </row>
    <row r="2946" spans="1:53" s="31" customFormat="1" ht="20.100000000000001" customHeight="1" x14ac:dyDescent="0.2">
      <c r="A2946" s="12" t="s">
        <v>64</v>
      </c>
      <c r="B2946" s="18" t="s">
        <v>247</v>
      </c>
      <c r="C2946" s="12" t="s">
        <v>427</v>
      </c>
      <c r="D2946" s="12" t="s">
        <v>1680</v>
      </c>
      <c r="E2946" s="19" t="s">
        <v>5</v>
      </c>
      <c r="F2946" s="19" t="s">
        <v>2714</v>
      </c>
      <c r="G2946" s="19" t="s">
        <v>6077</v>
      </c>
      <c r="H2946" s="12" t="s">
        <v>6078</v>
      </c>
      <c r="I2946" s="20">
        <v>26119.37</v>
      </c>
      <c r="J2946" s="12" t="s">
        <v>2258</v>
      </c>
      <c r="K2946" s="12" t="s">
        <v>6079</v>
      </c>
      <c r="L2946" s="12" t="s">
        <v>7976</v>
      </c>
      <c r="M2946" s="12"/>
      <c r="N2946" s="12" t="s">
        <v>6080</v>
      </c>
      <c r="O2946" s="23">
        <v>0</v>
      </c>
      <c r="P2946" s="23">
        <v>0</v>
      </c>
      <c r="Q2946" s="23">
        <v>0</v>
      </c>
      <c r="R2946" s="24">
        <v>0</v>
      </c>
      <c r="S2946" s="25">
        <v>520</v>
      </c>
      <c r="T2946" s="21"/>
      <c r="U2946" s="22" t="str">
        <f>IFERROR(VLOOKUP(B2946,[1]Planilha1!$A$1:$B$34,2,FALSE),"Liberado")</f>
        <v>Liberado</v>
      </c>
      <c r="V2946" s="21"/>
      <c r="W2946" s="21"/>
      <c r="X2946" s="21"/>
      <c r="Y2946" s="21"/>
      <c r="Z2946" s="21"/>
      <c r="AA2946" s="21"/>
      <c r="AB2946" s="21"/>
      <c r="AC2946" s="21"/>
      <c r="AD2946" s="21"/>
      <c r="AE2946" s="21"/>
      <c r="AF2946" s="21"/>
      <c r="AG2946" s="21"/>
      <c r="AH2946" s="21"/>
      <c r="AI2946" s="21"/>
      <c r="AJ2946" s="21"/>
      <c r="AK2946" s="21"/>
      <c r="AL2946" s="21"/>
      <c r="AM2946" s="21"/>
      <c r="AN2946" s="21"/>
      <c r="AO2946" s="21"/>
      <c r="AP2946" s="21"/>
      <c r="AQ2946" s="21"/>
      <c r="AR2946" s="21"/>
      <c r="AS2946" s="21"/>
      <c r="AT2946" s="21"/>
      <c r="AU2946" s="21"/>
      <c r="AV2946" s="21"/>
      <c r="AW2946" s="21"/>
      <c r="AX2946" s="21"/>
      <c r="AY2946" s="21"/>
      <c r="AZ2946" s="21"/>
      <c r="BA2946" s="21"/>
    </row>
    <row r="2947" spans="1:53" s="31" customFormat="1" ht="20.100000000000001" customHeight="1" x14ac:dyDescent="0.2">
      <c r="A2947" s="12" t="s">
        <v>64</v>
      </c>
      <c r="B2947" s="18" t="s">
        <v>247</v>
      </c>
      <c r="C2947" s="12" t="s">
        <v>427</v>
      </c>
      <c r="D2947" s="12" t="s">
        <v>1681</v>
      </c>
      <c r="E2947" s="19" t="s">
        <v>5</v>
      </c>
      <c r="F2947" s="19" t="s">
        <v>2273</v>
      </c>
      <c r="G2947" s="19" t="s">
        <v>10598</v>
      </c>
      <c r="H2947" s="12" t="s">
        <v>2712</v>
      </c>
      <c r="I2947" s="20">
        <v>26400</v>
      </c>
      <c r="J2947" s="12" t="s">
        <v>2258</v>
      </c>
      <c r="K2947" s="12" t="s">
        <v>2410</v>
      </c>
      <c r="L2947" s="12" t="s">
        <v>2368</v>
      </c>
      <c r="M2947" s="12"/>
      <c r="N2947" s="12" t="s">
        <v>2412</v>
      </c>
      <c r="O2947" s="23">
        <v>6000</v>
      </c>
      <c r="P2947" s="23">
        <v>0</v>
      </c>
      <c r="Q2947" s="23">
        <v>0</v>
      </c>
      <c r="R2947" s="24">
        <v>0</v>
      </c>
      <c r="S2947" s="25">
        <v>416</v>
      </c>
      <c r="T2947" s="21"/>
      <c r="U2947" s="22" t="str">
        <f>IFERROR(VLOOKUP(B2947,[1]Planilha1!$A$1:$B$34,2,FALSE),"Liberado")</f>
        <v>Liberado</v>
      </c>
      <c r="V2947" s="21"/>
      <c r="W2947" s="21"/>
      <c r="X2947" s="21"/>
      <c r="Y2947" s="21"/>
      <c r="Z2947" s="21"/>
      <c r="AA2947" s="21"/>
      <c r="AB2947" s="21"/>
      <c r="AC2947" s="21"/>
      <c r="AD2947" s="21"/>
      <c r="AE2947" s="21"/>
      <c r="AF2947" s="21"/>
      <c r="AG2947" s="21"/>
      <c r="AH2947" s="21"/>
      <c r="AI2947" s="21"/>
      <c r="AJ2947" s="21"/>
      <c r="AK2947" s="21"/>
      <c r="AL2947" s="21"/>
      <c r="AM2947" s="21"/>
      <c r="AN2947" s="21"/>
      <c r="AO2947" s="21"/>
      <c r="AP2947" s="21"/>
      <c r="AQ2947" s="21"/>
      <c r="AR2947" s="21"/>
      <c r="AS2947" s="21"/>
      <c r="AT2947" s="21"/>
      <c r="AU2947" s="21"/>
      <c r="AV2947" s="21"/>
      <c r="AW2947" s="21"/>
      <c r="AX2947" s="21"/>
      <c r="AY2947" s="21"/>
      <c r="AZ2947" s="21"/>
      <c r="BA2947" s="21"/>
    </row>
    <row r="2948" spans="1:53" s="31" customFormat="1" ht="20.100000000000001" customHeight="1" x14ac:dyDescent="0.2">
      <c r="A2948" s="12" t="s">
        <v>64</v>
      </c>
      <c r="B2948" s="18" t="s">
        <v>247</v>
      </c>
      <c r="C2948" s="12" t="s">
        <v>427</v>
      </c>
      <c r="D2948" s="12" t="s">
        <v>1680</v>
      </c>
      <c r="E2948" s="19" t="s">
        <v>5</v>
      </c>
      <c r="F2948" s="19" t="s">
        <v>2714</v>
      </c>
      <c r="G2948" s="19" t="s">
        <v>6081</v>
      </c>
      <c r="H2948" s="12" t="s">
        <v>6078</v>
      </c>
      <c r="I2948" s="20">
        <v>30160.68</v>
      </c>
      <c r="J2948" s="12" t="s">
        <v>2258</v>
      </c>
      <c r="K2948" s="12" t="s">
        <v>6082</v>
      </c>
      <c r="L2948" s="12" t="s">
        <v>2260</v>
      </c>
      <c r="M2948" s="12"/>
      <c r="N2948" s="12" t="s">
        <v>6080</v>
      </c>
      <c r="O2948" s="23">
        <v>0</v>
      </c>
      <c r="P2948" s="23">
        <v>0</v>
      </c>
      <c r="Q2948" s="23">
        <v>0</v>
      </c>
      <c r="R2948" s="24">
        <v>0</v>
      </c>
      <c r="S2948" s="25">
        <v>520</v>
      </c>
      <c r="T2948" s="21"/>
      <c r="U2948" s="22" t="str">
        <f>IFERROR(VLOOKUP(B2948,[1]Planilha1!$A$1:$B$34,2,FALSE),"Liberado")</f>
        <v>Liberado</v>
      </c>
      <c r="V2948" s="21"/>
      <c r="W2948" s="21"/>
      <c r="X2948" s="21"/>
      <c r="Y2948" s="21"/>
      <c r="Z2948" s="21"/>
      <c r="AA2948" s="21"/>
      <c r="AB2948" s="21"/>
      <c r="AC2948" s="21"/>
      <c r="AD2948" s="21"/>
      <c r="AE2948" s="21"/>
      <c r="AF2948" s="21"/>
      <c r="AG2948" s="21"/>
      <c r="AH2948" s="21"/>
      <c r="AI2948" s="21"/>
      <c r="AJ2948" s="21"/>
      <c r="AK2948" s="21"/>
      <c r="AL2948" s="21"/>
      <c r="AM2948" s="21"/>
      <c r="AN2948" s="21"/>
      <c r="AO2948" s="21"/>
      <c r="AP2948" s="21"/>
      <c r="AQ2948" s="21"/>
      <c r="AR2948" s="21"/>
      <c r="AS2948" s="21"/>
      <c r="AT2948" s="21"/>
      <c r="AU2948" s="21"/>
      <c r="AV2948" s="21"/>
      <c r="AW2948" s="21"/>
      <c r="AX2948" s="21"/>
      <c r="AY2948" s="21"/>
      <c r="AZ2948" s="21"/>
      <c r="BA2948" s="21"/>
    </row>
    <row r="2949" spans="1:53" s="31" customFormat="1" ht="20.100000000000001" customHeight="1" x14ac:dyDescent="0.2">
      <c r="A2949" s="12" t="s">
        <v>64</v>
      </c>
      <c r="B2949" s="18" t="s">
        <v>247</v>
      </c>
      <c r="C2949" s="12" t="s">
        <v>427</v>
      </c>
      <c r="D2949" s="12" t="s">
        <v>1682</v>
      </c>
      <c r="E2949" s="19" t="s">
        <v>5</v>
      </c>
      <c r="F2949" s="19" t="s">
        <v>2273</v>
      </c>
      <c r="G2949" s="19" t="s">
        <v>6083</v>
      </c>
      <c r="H2949" s="12" t="s">
        <v>6084</v>
      </c>
      <c r="I2949" s="20">
        <v>1000000</v>
      </c>
      <c r="J2949" s="12" t="s">
        <v>6085</v>
      </c>
      <c r="K2949" s="12" t="s">
        <v>10599</v>
      </c>
      <c r="L2949" s="12" t="s">
        <v>2288</v>
      </c>
      <c r="M2949" s="12" t="s">
        <v>10595</v>
      </c>
      <c r="N2949" s="12" t="s">
        <v>7855</v>
      </c>
      <c r="O2949" s="23">
        <v>0</v>
      </c>
      <c r="P2949" s="23">
        <v>1000000</v>
      </c>
      <c r="Q2949" s="23">
        <v>0</v>
      </c>
      <c r="R2949" s="24">
        <v>0</v>
      </c>
      <c r="S2949" s="25">
        <v>506.9</v>
      </c>
      <c r="T2949" s="21"/>
      <c r="U2949" s="22" t="str">
        <f>IFERROR(VLOOKUP(B2949,[1]Planilha1!$A$1:$B$34,2,FALSE),"Liberado")</f>
        <v>Liberado</v>
      </c>
      <c r="V2949" s="21"/>
      <c r="W2949" s="21"/>
      <c r="X2949" s="21"/>
      <c r="Y2949" s="21"/>
      <c r="Z2949" s="21"/>
      <c r="AA2949" s="21"/>
      <c r="AB2949" s="21"/>
      <c r="AC2949" s="21"/>
      <c r="AD2949" s="21"/>
      <c r="AE2949" s="21"/>
      <c r="AF2949" s="21"/>
      <c r="AG2949" s="21"/>
      <c r="AH2949" s="21"/>
      <c r="AI2949" s="21"/>
      <c r="AJ2949" s="21"/>
      <c r="AK2949" s="21"/>
      <c r="AL2949" s="21"/>
      <c r="AM2949" s="21"/>
      <c r="AN2949" s="21"/>
      <c r="AO2949" s="21"/>
      <c r="AP2949" s="21"/>
      <c r="AQ2949" s="21"/>
      <c r="AR2949" s="21"/>
      <c r="AS2949" s="21"/>
      <c r="AT2949" s="21"/>
      <c r="AU2949" s="21"/>
      <c r="AV2949" s="21"/>
      <c r="AW2949" s="21"/>
      <c r="AX2949" s="21"/>
      <c r="AY2949" s="21"/>
      <c r="AZ2949" s="21"/>
      <c r="BA2949" s="21"/>
    </row>
    <row r="2950" spans="1:53" s="31" customFormat="1" ht="20.100000000000001" customHeight="1" x14ac:dyDescent="0.2">
      <c r="A2950" s="12" t="s">
        <v>64</v>
      </c>
      <c r="B2950" s="18" t="s">
        <v>247</v>
      </c>
      <c r="C2950" s="12" t="s">
        <v>427</v>
      </c>
      <c r="D2950" s="12" t="s">
        <v>1683</v>
      </c>
      <c r="E2950" s="19" t="s">
        <v>5</v>
      </c>
      <c r="F2950" s="19" t="s">
        <v>2244</v>
      </c>
      <c r="G2950" s="19" t="s">
        <v>6086</v>
      </c>
      <c r="H2950" s="12" t="s">
        <v>2932</v>
      </c>
      <c r="I2950" s="20">
        <v>60000</v>
      </c>
      <c r="J2950" s="12" t="s">
        <v>2302</v>
      </c>
      <c r="K2950" s="12" t="s">
        <v>6087</v>
      </c>
      <c r="L2950" s="12" t="s">
        <v>2299</v>
      </c>
      <c r="M2950" s="12"/>
      <c r="N2950" s="12" t="s">
        <v>6088</v>
      </c>
      <c r="O2950" s="23">
        <v>0</v>
      </c>
      <c r="P2950" s="23">
        <v>0</v>
      </c>
      <c r="Q2950" s="23">
        <v>0</v>
      </c>
      <c r="R2950" s="24">
        <v>0</v>
      </c>
      <c r="S2950" s="25">
        <v>440</v>
      </c>
      <c r="T2950" s="21"/>
      <c r="U2950" s="22" t="str">
        <f>IFERROR(VLOOKUP(B2950,[1]Planilha1!$A$1:$B$34,2,FALSE),"Liberado")</f>
        <v>Liberado</v>
      </c>
      <c r="V2950" s="21"/>
      <c r="W2950" s="21"/>
      <c r="X2950" s="21"/>
      <c r="Y2950" s="21"/>
      <c r="Z2950" s="21"/>
      <c r="AA2950" s="21"/>
      <c r="AB2950" s="21"/>
      <c r="AC2950" s="21"/>
      <c r="AD2950" s="21"/>
      <c r="AE2950" s="21"/>
      <c r="AF2950" s="21"/>
      <c r="AG2950" s="21"/>
      <c r="AH2950" s="21"/>
      <c r="AI2950" s="21"/>
      <c r="AJ2950" s="21"/>
      <c r="AK2950" s="21"/>
      <c r="AL2950" s="21"/>
      <c r="AM2950" s="21"/>
      <c r="AN2950" s="21"/>
      <c r="AO2950" s="21"/>
      <c r="AP2950" s="21"/>
      <c r="AQ2950" s="21"/>
      <c r="AR2950" s="21"/>
      <c r="AS2950" s="21"/>
      <c r="AT2950" s="21"/>
      <c r="AU2950" s="21"/>
      <c r="AV2950" s="21"/>
      <c r="AW2950" s="21"/>
      <c r="AX2950" s="21"/>
      <c r="AY2950" s="21"/>
      <c r="AZ2950" s="21"/>
      <c r="BA2950" s="21"/>
    </row>
    <row r="2951" spans="1:53" s="31" customFormat="1" ht="20.100000000000001" customHeight="1" x14ac:dyDescent="0.2">
      <c r="A2951" s="12" t="s">
        <v>64</v>
      </c>
      <c r="B2951" s="18" t="s">
        <v>247</v>
      </c>
      <c r="C2951" s="12" t="s">
        <v>427</v>
      </c>
      <c r="D2951" s="12" t="s">
        <v>1684</v>
      </c>
      <c r="E2951" s="19" t="s">
        <v>5</v>
      </c>
      <c r="F2951" s="19" t="s">
        <v>2967</v>
      </c>
      <c r="G2951" s="19" t="s">
        <v>6089</v>
      </c>
      <c r="H2951" s="12" t="s">
        <v>6090</v>
      </c>
      <c r="I2951" s="20">
        <v>35200</v>
      </c>
      <c r="J2951" s="12" t="s">
        <v>2302</v>
      </c>
      <c r="K2951" s="12" t="s">
        <v>6091</v>
      </c>
      <c r="L2951" s="12" t="s">
        <v>2299</v>
      </c>
      <c r="M2951" s="12"/>
      <c r="N2951" s="12" t="s">
        <v>6092</v>
      </c>
      <c r="O2951" s="23">
        <v>0</v>
      </c>
      <c r="P2951" s="23">
        <v>10000</v>
      </c>
      <c r="Q2951" s="23">
        <v>0</v>
      </c>
      <c r="R2951" s="24">
        <v>0</v>
      </c>
      <c r="S2951" s="25">
        <v>352</v>
      </c>
      <c r="T2951" s="21"/>
      <c r="U2951" s="22" t="str">
        <f>IFERROR(VLOOKUP(B2951,[1]Planilha1!$A$1:$B$34,2,FALSE),"Liberado")</f>
        <v>Liberado</v>
      </c>
      <c r="V2951" s="21"/>
      <c r="W2951" s="21"/>
      <c r="X2951" s="21"/>
      <c r="Y2951" s="21"/>
      <c r="Z2951" s="21"/>
      <c r="AA2951" s="21"/>
      <c r="AB2951" s="21"/>
      <c r="AC2951" s="21"/>
      <c r="AD2951" s="21"/>
      <c r="AE2951" s="21"/>
      <c r="AF2951" s="21"/>
      <c r="AG2951" s="21"/>
      <c r="AH2951" s="21"/>
      <c r="AI2951" s="21"/>
      <c r="AJ2951" s="21"/>
      <c r="AK2951" s="21"/>
      <c r="AL2951" s="21"/>
      <c r="AM2951" s="21"/>
      <c r="AN2951" s="21"/>
      <c r="AO2951" s="21"/>
      <c r="AP2951" s="21"/>
      <c r="AQ2951" s="21"/>
      <c r="AR2951" s="21"/>
      <c r="AS2951" s="21"/>
      <c r="AT2951" s="21"/>
      <c r="AU2951" s="21"/>
      <c r="AV2951" s="21"/>
      <c r="AW2951" s="21"/>
      <c r="AX2951" s="21"/>
      <c r="AY2951" s="21"/>
      <c r="AZ2951" s="21"/>
      <c r="BA2951" s="21"/>
    </row>
    <row r="2952" spans="1:53" s="31" customFormat="1" ht="20.100000000000001" customHeight="1" x14ac:dyDescent="0.2">
      <c r="A2952" s="12" t="s">
        <v>64</v>
      </c>
      <c r="B2952" s="18" t="s">
        <v>247</v>
      </c>
      <c r="C2952" s="12" t="s">
        <v>427</v>
      </c>
      <c r="D2952" s="12" t="s">
        <v>1686</v>
      </c>
      <c r="E2952" s="19" t="s">
        <v>5</v>
      </c>
      <c r="F2952" s="19" t="s">
        <v>2244</v>
      </c>
      <c r="G2952" s="19" t="s">
        <v>6096</v>
      </c>
      <c r="H2952" s="12" t="s">
        <v>2712</v>
      </c>
      <c r="I2952" s="20">
        <v>10450</v>
      </c>
      <c r="J2952" s="12" t="s">
        <v>2302</v>
      </c>
      <c r="K2952" s="12" t="s">
        <v>2303</v>
      </c>
      <c r="L2952" s="12" t="s">
        <v>2266</v>
      </c>
      <c r="M2952" s="12"/>
      <c r="N2952" s="12" t="s">
        <v>6097</v>
      </c>
      <c r="O2952" s="23">
        <v>0</v>
      </c>
      <c r="P2952" s="23">
        <v>0</v>
      </c>
      <c r="Q2952" s="23">
        <v>0</v>
      </c>
      <c r="R2952" s="24">
        <v>0</v>
      </c>
      <c r="S2952" s="25">
        <v>704</v>
      </c>
      <c r="T2952" s="21"/>
      <c r="U2952" s="22" t="str">
        <f>IFERROR(VLOOKUP(B2952,[1]Planilha1!$A$1:$B$34,2,FALSE),"Liberado")</f>
        <v>Liberado</v>
      </c>
      <c r="V2952" s="21"/>
      <c r="W2952" s="21"/>
      <c r="X2952" s="21"/>
      <c r="Y2952" s="21"/>
      <c r="Z2952" s="21"/>
      <c r="AA2952" s="21"/>
      <c r="AB2952" s="21"/>
      <c r="AC2952" s="21"/>
      <c r="AD2952" s="21"/>
      <c r="AE2952" s="21"/>
      <c r="AF2952" s="21"/>
      <c r="AG2952" s="21"/>
      <c r="AH2952" s="21"/>
      <c r="AI2952" s="21"/>
      <c r="AJ2952" s="21"/>
      <c r="AK2952" s="21"/>
      <c r="AL2952" s="21"/>
      <c r="AM2952" s="21"/>
      <c r="AN2952" s="21"/>
      <c r="AO2952" s="21"/>
      <c r="AP2952" s="21"/>
      <c r="AQ2952" s="21"/>
      <c r="AR2952" s="21"/>
      <c r="AS2952" s="21"/>
      <c r="AT2952" s="21"/>
      <c r="AU2952" s="21"/>
      <c r="AV2952" s="21"/>
      <c r="AW2952" s="21"/>
      <c r="AX2952" s="21"/>
      <c r="AY2952" s="21"/>
      <c r="AZ2952" s="21"/>
      <c r="BA2952" s="21"/>
    </row>
    <row r="2953" spans="1:53" s="31" customFormat="1" ht="20.100000000000001" customHeight="1" x14ac:dyDescent="0.2">
      <c r="A2953" s="12" t="s">
        <v>64</v>
      </c>
      <c r="B2953" s="18" t="s">
        <v>247</v>
      </c>
      <c r="C2953" s="12" t="s">
        <v>427</v>
      </c>
      <c r="D2953" s="12" t="s">
        <v>10600</v>
      </c>
      <c r="E2953" s="19" t="s">
        <v>5</v>
      </c>
      <c r="F2953" s="19" t="s">
        <v>2273</v>
      </c>
      <c r="G2953" s="19" t="s">
        <v>10601</v>
      </c>
      <c r="H2953" s="12" t="s">
        <v>10602</v>
      </c>
      <c r="I2953" s="20">
        <v>30000</v>
      </c>
      <c r="J2953" s="12" t="s">
        <v>2302</v>
      </c>
      <c r="K2953" s="12" t="s">
        <v>2303</v>
      </c>
      <c r="L2953" s="12" t="s">
        <v>7875</v>
      </c>
      <c r="M2953" s="12"/>
      <c r="N2953" s="12" t="s">
        <v>10603</v>
      </c>
      <c r="O2953" s="23">
        <v>0</v>
      </c>
      <c r="P2953" s="23">
        <v>0</v>
      </c>
      <c r="Q2953" s="23">
        <v>0</v>
      </c>
      <c r="R2953" s="24">
        <v>0</v>
      </c>
      <c r="S2953" s="25">
        <v>240</v>
      </c>
      <c r="T2953" s="21"/>
      <c r="U2953" s="22" t="str">
        <f>IFERROR(VLOOKUP(B2953,[1]Planilha1!$A$1:$B$34,2,FALSE),"Liberado")</f>
        <v>Liberado</v>
      </c>
      <c r="V2953" s="21"/>
      <c r="W2953" s="21"/>
      <c r="X2953" s="21"/>
      <c r="Y2953" s="21"/>
      <c r="Z2953" s="21"/>
      <c r="AA2953" s="21"/>
      <c r="AB2953" s="21"/>
      <c r="AC2953" s="21"/>
      <c r="AD2953" s="21"/>
      <c r="AE2953" s="21"/>
      <c r="AF2953" s="21"/>
      <c r="AG2953" s="21"/>
      <c r="AH2953" s="21"/>
      <c r="AI2953" s="21"/>
      <c r="AJ2953" s="21"/>
      <c r="AK2953" s="21"/>
      <c r="AL2953" s="21"/>
      <c r="AM2953" s="21"/>
      <c r="AN2953" s="21"/>
      <c r="AO2953" s="21"/>
      <c r="AP2953" s="21"/>
      <c r="AQ2953" s="21"/>
      <c r="AR2953" s="21"/>
      <c r="AS2953" s="21"/>
      <c r="AT2953" s="21"/>
      <c r="AU2953" s="21"/>
      <c r="AV2953" s="21"/>
      <c r="AW2953" s="21"/>
      <c r="AX2953" s="21"/>
      <c r="AY2953" s="21"/>
      <c r="AZ2953" s="21"/>
      <c r="BA2953" s="21"/>
    </row>
    <row r="2954" spans="1:53" s="31" customFormat="1" ht="20.100000000000001" customHeight="1" x14ac:dyDescent="0.2">
      <c r="A2954" s="12" t="s">
        <v>64</v>
      </c>
      <c r="B2954" s="18" t="s">
        <v>247</v>
      </c>
      <c r="C2954" s="12" t="s">
        <v>427</v>
      </c>
      <c r="D2954" s="12" t="s">
        <v>10604</v>
      </c>
      <c r="E2954" s="19" t="s">
        <v>5</v>
      </c>
      <c r="F2954" s="19" t="s">
        <v>4902</v>
      </c>
      <c r="G2954" s="19" t="s">
        <v>10605</v>
      </c>
      <c r="H2954" s="12" t="s">
        <v>10606</v>
      </c>
      <c r="I2954" s="20">
        <v>1000</v>
      </c>
      <c r="J2954" s="12" t="s">
        <v>6085</v>
      </c>
      <c r="K2954" s="12" t="s">
        <v>3216</v>
      </c>
      <c r="L2954" s="12" t="s">
        <v>2288</v>
      </c>
      <c r="M2954" s="12"/>
      <c r="N2954" s="12" t="s">
        <v>3216</v>
      </c>
      <c r="O2954" s="23">
        <v>0</v>
      </c>
      <c r="P2954" s="23">
        <v>0</v>
      </c>
      <c r="Q2954" s="23">
        <v>0</v>
      </c>
      <c r="R2954" s="24">
        <v>0</v>
      </c>
      <c r="S2954" s="25">
        <v>300.5</v>
      </c>
      <c r="T2954" s="21"/>
      <c r="U2954" s="22" t="str">
        <f>IFERROR(VLOOKUP(B2954,[1]Planilha1!$A$1:$B$34,2,FALSE),"Liberado")</f>
        <v>Liberado</v>
      </c>
      <c r="V2954" s="21"/>
      <c r="W2954" s="21"/>
      <c r="X2954" s="21"/>
      <c r="Y2954" s="21"/>
      <c r="Z2954" s="21"/>
      <c r="AA2954" s="21"/>
      <c r="AB2954" s="21"/>
      <c r="AC2954" s="21"/>
      <c r="AD2954" s="21"/>
      <c r="AE2954" s="21"/>
      <c r="AF2954" s="21"/>
      <c r="AG2954" s="21"/>
      <c r="AH2954" s="21"/>
      <c r="AI2954" s="21"/>
      <c r="AJ2954" s="21"/>
      <c r="AK2954" s="21"/>
      <c r="AL2954" s="21"/>
      <c r="AM2954" s="21"/>
      <c r="AN2954" s="21"/>
      <c r="AO2954" s="21"/>
      <c r="AP2954" s="21"/>
      <c r="AQ2954" s="21"/>
      <c r="AR2954" s="21"/>
      <c r="AS2954" s="21"/>
      <c r="AT2954" s="21"/>
      <c r="AU2954" s="21"/>
      <c r="AV2954" s="21"/>
      <c r="AW2954" s="21"/>
      <c r="AX2954" s="21"/>
      <c r="AY2954" s="21"/>
      <c r="AZ2954" s="21"/>
      <c r="BA2954" s="21"/>
    </row>
    <row r="2955" spans="1:53" s="31" customFormat="1" ht="20.100000000000001" customHeight="1" x14ac:dyDescent="0.2">
      <c r="A2955" s="12" t="s">
        <v>64</v>
      </c>
      <c r="B2955" s="18" t="s">
        <v>247</v>
      </c>
      <c r="C2955" s="12" t="s">
        <v>427</v>
      </c>
      <c r="D2955" s="12" t="s">
        <v>1687</v>
      </c>
      <c r="E2955" s="19" t="s">
        <v>5</v>
      </c>
      <c r="F2955" s="19" t="s">
        <v>16</v>
      </c>
      <c r="G2955" s="19" t="s">
        <v>6098</v>
      </c>
      <c r="H2955" s="12" t="s">
        <v>6099</v>
      </c>
      <c r="I2955" s="20">
        <v>31513.5</v>
      </c>
      <c r="J2955" s="12" t="s">
        <v>2302</v>
      </c>
      <c r="K2955" s="12" t="s">
        <v>2303</v>
      </c>
      <c r="L2955" s="12" t="s">
        <v>8183</v>
      </c>
      <c r="M2955" s="12"/>
      <c r="N2955" s="12" t="s">
        <v>6100</v>
      </c>
      <c r="O2955" s="23">
        <v>0</v>
      </c>
      <c r="P2955" s="23">
        <v>0</v>
      </c>
      <c r="Q2955" s="23">
        <v>0</v>
      </c>
      <c r="R2955" s="24">
        <v>0</v>
      </c>
      <c r="S2955" s="25">
        <v>192</v>
      </c>
      <c r="T2955" s="21"/>
      <c r="U2955" s="22" t="str">
        <f>IFERROR(VLOOKUP(B2955,[1]Planilha1!$A$1:$B$34,2,FALSE),"Liberado")</f>
        <v>Liberado</v>
      </c>
      <c r="V2955" s="21"/>
      <c r="W2955" s="21"/>
      <c r="X2955" s="21"/>
      <c r="Y2955" s="21"/>
      <c r="Z2955" s="21"/>
      <c r="AA2955" s="21"/>
      <c r="AB2955" s="21"/>
      <c r="AC2955" s="21"/>
      <c r="AD2955" s="21"/>
      <c r="AE2955" s="21"/>
      <c r="AF2955" s="21"/>
      <c r="AG2955" s="21"/>
      <c r="AH2955" s="21"/>
      <c r="AI2955" s="21"/>
      <c r="AJ2955" s="21"/>
      <c r="AK2955" s="21"/>
      <c r="AL2955" s="21"/>
      <c r="AM2955" s="21"/>
      <c r="AN2955" s="21"/>
      <c r="AO2955" s="21"/>
      <c r="AP2955" s="21"/>
      <c r="AQ2955" s="21"/>
      <c r="AR2955" s="21"/>
      <c r="AS2955" s="21"/>
      <c r="AT2955" s="21"/>
      <c r="AU2955" s="21"/>
      <c r="AV2955" s="21"/>
      <c r="AW2955" s="21"/>
      <c r="AX2955" s="21"/>
      <c r="AY2955" s="21"/>
      <c r="AZ2955" s="21"/>
      <c r="BA2955" s="21"/>
    </row>
    <row r="2956" spans="1:53" s="31" customFormat="1" ht="20.100000000000001" customHeight="1" x14ac:dyDescent="0.2">
      <c r="A2956" s="12" t="s">
        <v>64</v>
      </c>
      <c r="B2956" s="18" t="s">
        <v>247</v>
      </c>
      <c r="C2956" s="12" t="s">
        <v>427</v>
      </c>
      <c r="D2956" s="12" t="s">
        <v>1678</v>
      </c>
      <c r="E2956" s="19" t="s">
        <v>5</v>
      </c>
      <c r="F2956" s="19" t="s">
        <v>2244</v>
      </c>
      <c r="G2956" s="19" t="s">
        <v>6101</v>
      </c>
      <c r="H2956" s="12" t="s">
        <v>2692</v>
      </c>
      <c r="I2956" s="20">
        <v>20000</v>
      </c>
      <c r="J2956" s="12" t="s">
        <v>2302</v>
      </c>
      <c r="K2956" s="12" t="s">
        <v>2303</v>
      </c>
      <c r="L2956" s="12" t="s">
        <v>8102</v>
      </c>
      <c r="M2956" s="12"/>
      <c r="N2956" s="12" t="s">
        <v>6102</v>
      </c>
      <c r="O2956" s="23">
        <v>0</v>
      </c>
      <c r="P2956" s="23">
        <v>10000</v>
      </c>
      <c r="Q2956" s="23">
        <v>0</v>
      </c>
      <c r="R2956" s="24">
        <v>0</v>
      </c>
      <c r="S2956" s="25">
        <v>240</v>
      </c>
      <c r="T2956" s="21"/>
      <c r="U2956" s="22" t="str">
        <f>IFERROR(VLOOKUP(B2956,[1]Planilha1!$A$1:$B$34,2,FALSE),"Liberado")</f>
        <v>Liberado</v>
      </c>
      <c r="V2956" s="21"/>
      <c r="W2956" s="21"/>
      <c r="X2956" s="21"/>
      <c r="Y2956" s="21"/>
      <c r="Z2956" s="21"/>
      <c r="AA2956" s="21"/>
      <c r="AB2956" s="21"/>
      <c r="AC2956" s="21"/>
      <c r="AD2956" s="21"/>
      <c r="AE2956" s="21"/>
      <c r="AF2956" s="21"/>
      <c r="AG2956" s="21"/>
      <c r="AH2956" s="21"/>
      <c r="AI2956" s="21"/>
      <c r="AJ2956" s="21"/>
      <c r="AK2956" s="21"/>
      <c r="AL2956" s="21"/>
      <c r="AM2956" s="21"/>
      <c r="AN2956" s="21"/>
      <c r="AO2956" s="21"/>
      <c r="AP2956" s="21"/>
      <c r="AQ2956" s="21"/>
      <c r="AR2956" s="21"/>
      <c r="AS2956" s="21"/>
      <c r="AT2956" s="21"/>
      <c r="AU2956" s="21"/>
      <c r="AV2956" s="21"/>
      <c r="AW2956" s="21"/>
      <c r="AX2956" s="21"/>
      <c r="AY2956" s="21"/>
      <c r="AZ2956" s="21"/>
      <c r="BA2956" s="21"/>
    </row>
    <row r="2957" spans="1:53" s="31" customFormat="1" ht="20.100000000000001" customHeight="1" x14ac:dyDescent="0.2">
      <c r="A2957" s="12" t="s">
        <v>64</v>
      </c>
      <c r="B2957" s="18" t="s">
        <v>247</v>
      </c>
      <c r="C2957" s="12" t="s">
        <v>427</v>
      </c>
      <c r="D2957" s="12" t="s">
        <v>10604</v>
      </c>
      <c r="E2957" s="19" t="s">
        <v>5</v>
      </c>
      <c r="F2957" s="19" t="s">
        <v>2244</v>
      </c>
      <c r="G2957" s="19" t="s">
        <v>10607</v>
      </c>
      <c r="H2957" s="12" t="s">
        <v>6084</v>
      </c>
      <c r="I2957" s="20">
        <v>1000</v>
      </c>
      <c r="J2957" s="12" t="s">
        <v>6085</v>
      </c>
      <c r="K2957" s="12" t="s">
        <v>3216</v>
      </c>
      <c r="L2957" s="12" t="s">
        <v>2326</v>
      </c>
      <c r="M2957" s="12"/>
      <c r="N2957" s="12" t="s">
        <v>3216</v>
      </c>
      <c r="O2957" s="23">
        <v>0</v>
      </c>
      <c r="P2957" s="23">
        <v>0</v>
      </c>
      <c r="Q2957" s="23">
        <v>0</v>
      </c>
      <c r="R2957" s="24">
        <v>0</v>
      </c>
      <c r="S2957" s="25">
        <v>364.65</v>
      </c>
      <c r="T2957" s="21"/>
      <c r="U2957" s="22" t="str">
        <f>IFERROR(VLOOKUP(B2957,[1]Planilha1!$A$1:$B$34,2,FALSE),"Liberado")</f>
        <v>Liberado</v>
      </c>
      <c r="V2957" s="21"/>
      <c r="W2957" s="21"/>
      <c r="X2957" s="21"/>
      <c r="Y2957" s="21"/>
      <c r="Z2957" s="21"/>
      <c r="AA2957" s="21"/>
      <c r="AB2957" s="21"/>
      <c r="AC2957" s="21"/>
      <c r="AD2957" s="21"/>
      <c r="AE2957" s="21"/>
      <c r="AF2957" s="21"/>
      <c r="AG2957" s="21"/>
      <c r="AH2957" s="21"/>
      <c r="AI2957" s="21"/>
      <c r="AJ2957" s="21"/>
      <c r="AK2957" s="21"/>
      <c r="AL2957" s="21"/>
      <c r="AM2957" s="21"/>
      <c r="AN2957" s="21"/>
      <c r="AO2957" s="21"/>
      <c r="AP2957" s="21"/>
      <c r="AQ2957" s="21"/>
      <c r="AR2957" s="21"/>
      <c r="AS2957" s="21"/>
      <c r="AT2957" s="21"/>
      <c r="AU2957" s="21"/>
      <c r="AV2957" s="21"/>
      <c r="AW2957" s="21"/>
      <c r="AX2957" s="21"/>
      <c r="AY2957" s="21"/>
      <c r="AZ2957" s="21"/>
      <c r="BA2957" s="21"/>
    </row>
    <row r="2958" spans="1:53" s="31" customFormat="1" ht="20.100000000000001" customHeight="1" x14ac:dyDescent="0.2">
      <c r="A2958" s="12" t="s">
        <v>64</v>
      </c>
      <c r="B2958" s="18" t="s">
        <v>247</v>
      </c>
      <c r="C2958" s="12" t="s">
        <v>427</v>
      </c>
      <c r="D2958" s="12" t="s">
        <v>10608</v>
      </c>
      <c r="E2958" s="19" t="s">
        <v>5</v>
      </c>
      <c r="F2958" s="19" t="s">
        <v>2255</v>
      </c>
      <c r="G2958" s="19" t="s">
        <v>10609</v>
      </c>
      <c r="H2958" s="12" t="s">
        <v>2857</v>
      </c>
      <c r="I2958" s="20">
        <v>37008</v>
      </c>
      <c r="J2958" s="12" t="s">
        <v>2302</v>
      </c>
      <c r="K2958" s="12" t="s">
        <v>2303</v>
      </c>
      <c r="L2958" s="12" t="s">
        <v>8102</v>
      </c>
      <c r="M2958" s="12"/>
      <c r="N2958" s="12" t="s">
        <v>10610</v>
      </c>
      <c r="O2958" s="23">
        <v>0</v>
      </c>
      <c r="P2958" s="23">
        <v>0</v>
      </c>
      <c r="Q2958" s="23">
        <v>0</v>
      </c>
      <c r="R2958" s="24">
        <v>0</v>
      </c>
      <c r="S2958" s="25">
        <v>128</v>
      </c>
      <c r="T2958" s="21"/>
      <c r="U2958" s="22" t="str">
        <f>IFERROR(VLOOKUP(B2958,[1]Planilha1!$A$1:$B$34,2,FALSE),"Liberado")</f>
        <v>Liberado</v>
      </c>
      <c r="V2958" s="21"/>
      <c r="W2958" s="21"/>
      <c r="X2958" s="21"/>
      <c r="Y2958" s="21"/>
      <c r="Z2958" s="21"/>
      <c r="AA2958" s="21"/>
      <c r="AB2958" s="21"/>
      <c r="AC2958" s="21"/>
      <c r="AD2958" s="21"/>
      <c r="AE2958" s="21"/>
      <c r="AF2958" s="21"/>
      <c r="AG2958" s="21"/>
      <c r="AH2958" s="21"/>
      <c r="AI2958" s="21"/>
      <c r="AJ2958" s="21"/>
      <c r="AK2958" s="21"/>
      <c r="AL2958" s="21"/>
      <c r="AM2958" s="21"/>
      <c r="AN2958" s="21"/>
      <c r="AO2958" s="21"/>
      <c r="AP2958" s="21"/>
      <c r="AQ2958" s="21"/>
      <c r="AR2958" s="21"/>
      <c r="AS2958" s="21"/>
      <c r="AT2958" s="21"/>
      <c r="AU2958" s="21"/>
      <c r="AV2958" s="21"/>
      <c r="AW2958" s="21"/>
      <c r="AX2958" s="21"/>
      <c r="AY2958" s="21"/>
      <c r="AZ2958" s="21"/>
      <c r="BA2958" s="21"/>
    </row>
    <row r="2959" spans="1:53" s="31" customFormat="1" ht="20.100000000000001" customHeight="1" x14ac:dyDescent="0.2">
      <c r="A2959" s="12" t="s">
        <v>64</v>
      </c>
      <c r="B2959" s="18" t="s">
        <v>247</v>
      </c>
      <c r="C2959" s="12" t="s">
        <v>466</v>
      </c>
      <c r="D2959" s="12" t="s">
        <v>1604</v>
      </c>
      <c r="E2959" s="19" t="s">
        <v>5</v>
      </c>
      <c r="F2959" s="19" t="s">
        <v>8078</v>
      </c>
      <c r="G2959" s="19" t="s">
        <v>10611</v>
      </c>
      <c r="H2959" s="12" t="s">
        <v>10427</v>
      </c>
      <c r="I2959" s="20">
        <v>0</v>
      </c>
      <c r="J2959" s="12" t="s">
        <v>2302</v>
      </c>
      <c r="K2959" s="12" t="s">
        <v>10612</v>
      </c>
      <c r="L2959" s="12" t="s">
        <v>2389</v>
      </c>
      <c r="M2959" s="12"/>
      <c r="N2959" s="12" t="s">
        <v>10613</v>
      </c>
      <c r="O2959" s="23">
        <v>0</v>
      </c>
      <c r="P2959" s="23">
        <v>0</v>
      </c>
      <c r="Q2959" s="23">
        <v>0</v>
      </c>
      <c r="R2959" s="24">
        <v>0</v>
      </c>
      <c r="S2959" s="25">
        <v>360</v>
      </c>
      <c r="T2959" s="21"/>
      <c r="U2959" s="22" t="str">
        <f>IFERROR(VLOOKUP(B2959,[1]Planilha1!$A$1:$B$34,2,FALSE),"Liberado")</f>
        <v>Liberado</v>
      </c>
      <c r="V2959" s="21"/>
      <c r="W2959" s="21"/>
      <c r="X2959" s="21"/>
      <c r="Y2959" s="21"/>
      <c r="Z2959" s="21"/>
      <c r="AA2959" s="21"/>
      <c r="AB2959" s="21"/>
      <c r="AC2959" s="21"/>
      <c r="AD2959" s="21"/>
      <c r="AE2959" s="21"/>
      <c r="AF2959" s="21"/>
      <c r="AG2959" s="21"/>
      <c r="AH2959" s="21"/>
      <c r="AI2959" s="21"/>
      <c r="AJ2959" s="21"/>
      <c r="AK2959" s="21"/>
      <c r="AL2959" s="21"/>
      <c r="AM2959" s="21"/>
      <c r="AN2959" s="21"/>
      <c r="AO2959" s="21"/>
      <c r="AP2959" s="21"/>
      <c r="AQ2959" s="21"/>
      <c r="AR2959" s="21"/>
      <c r="AS2959" s="21"/>
      <c r="AT2959" s="21"/>
      <c r="AU2959" s="21"/>
      <c r="AV2959" s="21"/>
      <c r="AW2959" s="21"/>
      <c r="AX2959" s="21"/>
      <c r="AY2959" s="21"/>
      <c r="AZ2959" s="21"/>
      <c r="BA2959" s="21"/>
    </row>
    <row r="2960" spans="1:53" s="31" customFormat="1" ht="20.100000000000001" customHeight="1" x14ac:dyDescent="0.2">
      <c r="A2960" s="12" t="s">
        <v>64</v>
      </c>
      <c r="B2960" s="18" t="s">
        <v>247</v>
      </c>
      <c r="C2960" s="12" t="s">
        <v>466</v>
      </c>
      <c r="D2960" s="12" t="s">
        <v>1688</v>
      </c>
      <c r="E2960" s="19" t="s">
        <v>5</v>
      </c>
      <c r="F2960" s="19" t="s">
        <v>2255</v>
      </c>
      <c r="G2960" s="19" t="s">
        <v>6103</v>
      </c>
      <c r="H2960" s="12" t="s">
        <v>6104</v>
      </c>
      <c r="I2960" s="20">
        <v>60000</v>
      </c>
      <c r="J2960" s="12" t="s">
        <v>2302</v>
      </c>
      <c r="K2960" s="12" t="s">
        <v>2303</v>
      </c>
      <c r="L2960" s="12" t="s">
        <v>8183</v>
      </c>
      <c r="M2960" s="12"/>
      <c r="N2960" s="12" t="s">
        <v>6105</v>
      </c>
      <c r="O2960" s="23">
        <v>0</v>
      </c>
      <c r="P2960" s="23">
        <v>0</v>
      </c>
      <c r="Q2960" s="23">
        <v>0</v>
      </c>
      <c r="R2960" s="24">
        <v>0</v>
      </c>
      <c r="S2960" s="25">
        <v>1280</v>
      </c>
      <c r="T2960" s="21"/>
      <c r="U2960" s="22" t="str">
        <f>IFERROR(VLOOKUP(B2960,[1]Planilha1!$A$1:$B$34,2,FALSE),"Liberado")</f>
        <v>Liberado</v>
      </c>
      <c r="V2960" s="21"/>
      <c r="W2960" s="21"/>
      <c r="X2960" s="21"/>
      <c r="Y2960" s="21"/>
      <c r="Z2960" s="21"/>
      <c r="AA2960" s="21"/>
      <c r="AB2960" s="21"/>
      <c r="AC2960" s="21"/>
      <c r="AD2960" s="21"/>
      <c r="AE2960" s="21"/>
      <c r="AF2960" s="21"/>
      <c r="AG2960" s="21"/>
      <c r="AH2960" s="21"/>
      <c r="AI2960" s="21"/>
      <c r="AJ2960" s="21"/>
      <c r="AK2960" s="21"/>
      <c r="AL2960" s="21"/>
      <c r="AM2960" s="21"/>
      <c r="AN2960" s="21"/>
      <c r="AO2960" s="21"/>
      <c r="AP2960" s="21"/>
      <c r="AQ2960" s="21"/>
      <c r="AR2960" s="21"/>
      <c r="AS2960" s="21"/>
      <c r="AT2960" s="21"/>
      <c r="AU2960" s="21"/>
      <c r="AV2960" s="21"/>
      <c r="AW2960" s="21"/>
      <c r="AX2960" s="21"/>
      <c r="AY2960" s="21"/>
      <c r="AZ2960" s="21"/>
      <c r="BA2960" s="21"/>
    </row>
    <row r="2961" spans="1:53" s="31" customFormat="1" ht="20.100000000000001" customHeight="1" x14ac:dyDescent="0.2">
      <c r="A2961" s="12" t="s">
        <v>64</v>
      </c>
      <c r="B2961" s="18" t="s">
        <v>247</v>
      </c>
      <c r="C2961" s="12" t="s">
        <v>466</v>
      </c>
      <c r="D2961" s="12" t="s">
        <v>1690</v>
      </c>
      <c r="E2961" s="19" t="s">
        <v>5</v>
      </c>
      <c r="F2961" s="19" t="s">
        <v>2244</v>
      </c>
      <c r="G2961" s="19" t="s">
        <v>6107</v>
      </c>
      <c r="H2961" s="12" t="s">
        <v>6108</v>
      </c>
      <c r="I2961" s="20">
        <v>50000</v>
      </c>
      <c r="J2961" s="12" t="s">
        <v>2302</v>
      </c>
      <c r="K2961" s="12" t="s">
        <v>2303</v>
      </c>
      <c r="L2961" s="12" t="s">
        <v>2322</v>
      </c>
      <c r="M2961" s="12"/>
      <c r="N2961" s="12" t="s">
        <v>10614</v>
      </c>
      <c r="O2961" s="23">
        <v>0</v>
      </c>
      <c r="P2961" s="23">
        <v>668</v>
      </c>
      <c r="Q2961" s="23">
        <v>0</v>
      </c>
      <c r="R2961" s="24">
        <v>0</v>
      </c>
      <c r="S2961" s="25">
        <v>760</v>
      </c>
      <c r="T2961" s="21"/>
      <c r="U2961" s="22" t="str">
        <f>IFERROR(VLOOKUP(B2961,[1]Planilha1!$A$1:$B$34,2,FALSE),"Liberado")</f>
        <v>Liberado</v>
      </c>
      <c r="V2961" s="21"/>
      <c r="W2961" s="21"/>
      <c r="X2961" s="21"/>
      <c r="Y2961" s="21"/>
      <c r="Z2961" s="21"/>
      <c r="AA2961" s="21"/>
      <c r="AB2961" s="21"/>
      <c r="AC2961" s="21"/>
      <c r="AD2961" s="21"/>
      <c r="AE2961" s="21"/>
      <c r="AF2961" s="21"/>
      <c r="AG2961" s="21"/>
      <c r="AH2961" s="21"/>
      <c r="AI2961" s="21"/>
      <c r="AJ2961" s="21"/>
      <c r="AK2961" s="21"/>
      <c r="AL2961" s="21"/>
      <c r="AM2961" s="21"/>
      <c r="AN2961" s="21"/>
      <c r="AO2961" s="21"/>
      <c r="AP2961" s="21"/>
      <c r="AQ2961" s="21"/>
      <c r="AR2961" s="21"/>
      <c r="AS2961" s="21"/>
      <c r="AT2961" s="21"/>
      <c r="AU2961" s="21"/>
      <c r="AV2961" s="21"/>
      <c r="AW2961" s="21"/>
      <c r="AX2961" s="21"/>
      <c r="AY2961" s="21"/>
      <c r="AZ2961" s="21"/>
      <c r="BA2961" s="21"/>
    </row>
    <row r="2962" spans="1:53" s="31" customFormat="1" ht="20.100000000000001" customHeight="1" x14ac:dyDescent="0.2">
      <c r="A2962" s="12" t="s">
        <v>64</v>
      </c>
      <c r="B2962" s="18" t="s">
        <v>247</v>
      </c>
      <c r="C2962" s="12" t="s">
        <v>466</v>
      </c>
      <c r="D2962" s="12" t="s">
        <v>1713</v>
      </c>
      <c r="E2962" s="19" t="s">
        <v>5</v>
      </c>
      <c r="F2962" s="19" t="s">
        <v>2244</v>
      </c>
      <c r="G2962" s="19" t="s">
        <v>6163</v>
      </c>
      <c r="H2962" s="12" t="s">
        <v>6164</v>
      </c>
      <c r="I2962" s="20">
        <v>35200</v>
      </c>
      <c r="J2962" s="12" t="s">
        <v>2302</v>
      </c>
      <c r="K2962" s="12" t="s">
        <v>6165</v>
      </c>
      <c r="L2962" s="12" t="s">
        <v>4323</v>
      </c>
      <c r="M2962" s="12"/>
      <c r="N2962" s="12" t="s">
        <v>6166</v>
      </c>
      <c r="O2962" s="23">
        <v>0</v>
      </c>
      <c r="P2962" s="23">
        <v>0</v>
      </c>
      <c r="Q2962" s="23">
        <v>0</v>
      </c>
      <c r="R2962" s="24">
        <v>0</v>
      </c>
      <c r="S2962" s="25">
        <v>448</v>
      </c>
      <c r="T2962" s="21"/>
      <c r="U2962" s="22" t="str">
        <f>IFERROR(VLOOKUP(B2962,[1]Planilha1!$A$1:$B$34,2,FALSE),"Liberado")</f>
        <v>Liberado</v>
      </c>
      <c r="V2962" s="21"/>
      <c r="W2962" s="21"/>
      <c r="X2962" s="21"/>
      <c r="Y2962" s="21"/>
      <c r="Z2962" s="21"/>
      <c r="AA2962" s="21"/>
      <c r="AB2962" s="21"/>
      <c r="AC2962" s="21"/>
      <c r="AD2962" s="21"/>
      <c r="AE2962" s="21"/>
      <c r="AF2962" s="21"/>
      <c r="AG2962" s="21"/>
      <c r="AH2962" s="21"/>
      <c r="AI2962" s="21"/>
      <c r="AJ2962" s="21"/>
      <c r="AK2962" s="21"/>
      <c r="AL2962" s="21"/>
      <c r="AM2962" s="21"/>
      <c r="AN2962" s="21"/>
      <c r="AO2962" s="21"/>
      <c r="AP2962" s="21"/>
      <c r="AQ2962" s="21"/>
      <c r="AR2962" s="21"/>
      <c r="AS2962" s="21"/>
      <c r="AT2962" s="21"/>
      <c r="AU2962" s="21"/>
      <c r="AV2962" s="21"/>
      <c r="AW2962" s="21"/>
      <c r="AX2962" s="21"/>
      <c r="AY2962" s="21"/>
      <c r="AZ2962" s="21"/>
      <c r="BA2962" s="21"/>
    </row>
    <row r="2963" spans="1:53" s="31" customFormat="1" ht="20.100000000000001" customHeight="1" x14ac:dyDescent="0.2">
      <c r="A2963" s="12" t="s">
        <v>64</v>
      </c>
      <c r="B2963" s="18" t="s">
        <v>247</v>
      </c>
      <c r="C2963" s="12" t="s">
        <v>466</v>
      </c>
      <c r="D2963" s="12" t="s">
        <v>1691</v>
      </c>
      <c r="E2963" s="19" t="s">
        <v>5</v>
      </c>
      <c r="F2963" s="19" t="s">
        <v>2273</v>
      </c>
      <c r="G2963" s="19" t="s">
        <v>6109</v>
      </c>
      <c r="H2963" s="12" t="s">
        <v>6110</v>
      </c>
      <c r="I2963" s="20">
        <v>36000</v>
      </c>
      <c r="J2963" s="12" t="s">
        <v>2258</v>
      </c>
      <c r="K2963" s="12" t="s">
        <v>6111</v>
      </c>
      <c r="L2963" s="12" t="s">
        <v>2368</v>
      </c>
      <c r="M2963" s="12"/>
      <c r="N2963" s="12" t="s">
        <v>6112</v>
      </c>
      <c r="O2963" s="23">
        <v>0</v>
      </c>
      <c r="P2963" s="23">
        <v>10530</v>
      </c>
      <c r="Q2963" s="23">
        <v>0</v>
      </c>
      <c r="R2963" s="24">
        <v>0</v>
      </c>
      <c r="S2963" s="25">
        <v>480</v>
      </c>
      <c r="T2963" s="21"/>
      <c r="U2963" s="22" t="str">
        <f>IFERROR(VLOOKUP(B2963,[1]Planilha1!$A$1:$B$34,2,FALSE),"Liberado")</f>
        <v>Liberado</v>
      </c>
      <c r="V2963" s="21"/>
      <c r="W2963" s="21"/>
      <c r="X2963" s="21"/>
      <c r="Y2963" s="21"/>
      <c r="Z2963" s="21"/>
      <c r="AA2963" s="21"/>
      <c r="AB2963" s="21"/>
      <c r="AC2963" s="21"/>
      <c r="AD2963" s="21"/>
      <c r="AE2963" s="21"/>
      <c r="AF2963" s="21"/>
      <c r="AG2963" s="21"/>
      <c r="AH2963" s="21"/>
      <c r="AI2963" s="21"/>
      <c r="AJ2963" s="21"/>
      <c r="AK2963" s="21"/>
      <c r="AL2963" s="21"/>
      <c r="AM2963" s="21"/>
      <c r="AN2963" s="21"/>
      <c r="AO2963" s="21"/>
      <c r="AP2963" s="21"/>
      <c r="AQ2963" s="21"/>
      <c r="AR2963" s="21"/>
      <c r="AS2963" s="21"/>
      <c r="AT2963" s="21"/>
      <c r="AU2963" s="21"/>
      <c r="AV2963" s="21"/>
      <c r="AW2963" s="21"/>
      <c r="AX2963" s="21"/>
      <c r="AY2963" s="21"/>
      <c r="AZ2963" s="21"/>
      <c r="BA2963" s="21"/>
    </row>
    <row r="2964" spans="1:53" s="31" customFormat="1" ht="20.100000000000001" customHeight="1" x14ac:dyDescent="0.2">
      <c r="A2964" s="12" t="s">
        <v>64</v>
      </c>
      <c r="B2964" s="18" t="s">
        <v>247</v>
      </c>
      <c r="C2964" s="12" t="s">
        <v>466</v>
      </c>
      <c r="D2964" s="12" t="s">
        <v>1692</v>
      </c>
      <c r="E2964" s="19" t="s">
        <v>5</v>
      </c>
      <c r="F2964" s="19" t="s">
        <v>2273</v>
      </c>
      <c r="G2964" s="19" t="s">
        <v>6113</v>
      </c>
      <c r="H2964" s="12" t="s">
        <v>5862</v>
      </c>
      <c r="I2964" s="20">
        <v>16900</v>
      </c>
      <c r="J2964" s="12" t="s">
        <v>2302</v>
      </c>
      <c r="K2964" s="12" t="s">
        <v>6114</v>
      </c>
      <c r="L2964" s="12" t="s">
        <v>2299</v>
      </c>
      <c r="M2964" s="12"/>
      <c r="N2964" s="12" t="s">
        <v>6115</v>
      </c>
      <c r="O2964" s="23">
        <v>0</v>
      </c>
      <c r="P2964" s="23">
        <v>10000</v>
      </c>
      <c r="Q2964" s="23">
        <v>0</v>
      </c>
      <c r="R2964" s="24">
        <v>0</v>
      </c>
      <c r="S2964" s="25">
        <v>352</v>
      </c>
      <c r="T2964" s="21"/>
      <c r="U2964" s="22" t="str">
        <f>IFERROR(VLOOKUP(B2964,[1]Planilha1!$A$1:$B$34,2,FALSE),"Liberado")</f>
        <v>Liberado</v>
      </c>
      <c r="V2964" s="21"/>
      <c r="W2964" s="21"/>
      <c r="X2964" s="21"/>
      <c r="Y2964" s="21"/>
      <c r="Z2964" s="21"/>
      <c r="AA2964" s="21"/>
      <c r="AB2964" s="21"/>
      <c r="AC2964" s="21"/>
      <c r="AD2964" s="21"/>
      <c r="AE2964" s="21"/>
      <c r="AF2964" s="21"/>
      <c r="AG2964" s="21"/>
      <c r="AH2964" s="21"/>
      <c r="AI2964" s="21"/>
      <c r="AJ2964" s="21"/>
      <c r="AK2964" s="21"/>
      <c r="AL2964" s="21"/>
      <c r="AM2964" s="21"/>
      <c r="AN2964" s="21"/>
      <c r="AO2964" s="21"/>
      <c r="AP2964" s="21"/>
      <c r="AQ2964" s="21"/>
      <c r="AR2964" s="21"/>
      <c r="AS2964" s="21"/>
      <c r="AT2964" s="21"/>
      <c r="AU2964" s="21"/>
      <c r="AV2964" s="21"/>
      <c r="AW2964" s="21"/>
      <c r="AX2964" s="21"/>
      <c r="AY2964" s="21"/>
      <c r="AZ2964" s="21"/>
      <c r="BA2964" s="21"/>
    </row>
    <row r="2965" spans="1:53" s="31" customFormat="1" ht="20.100000000000001" customHeight="1" x14ac:dyDescent="0.2">
      <c r="A2965" s="12" t="s">
        <v>64</v>
      </c>
      <c r="B2965" s="18" t="s">
        <v>247</v>
      </c>
      <c r="C2965" s="12" t="s">
        <v>466</v>
      </c>
      <c r="D2965" s="12" t="s">
        <v>1693</v>
      </c>
      <c r="E2965" s="19" t="s">
        <v>5</v>
      </c>
      <c r="F2965" s="19" t="s">
        <v>2273</v>
      </c>
      <c r="G2965" s="19" t="s">
        <v>6116</v>
      </c>
      <c r="H2965" s="12" t="s">
        <v>6117</v>
      </c>
      <c r="I2965" s="20">
        <v>10000</v>
      </c>
      <c r="J2965" s="12" t="s">
        <v>2302</v>
      </c>
      <c r="K2965" s="12" t="s">
        <v>6118</v>
      </c>
      <c r="L2965" s="12" t="s">
        <v>3196</v>
      </c>
      <c r="M2965" s="12"/>
      <c r="N2965" s="12" t="s">
        <v>2528</v>
      </c>
      <c r="O2965" s="23">
        <v>0</v>
      </c>
      <c r="P2965" s="23">
        <v>0</v>
      </c>
      <c r="Q2965" s="23">
        <v>0</v>
      </c>
      <c r="R2965" s="24">
        <v>0</v>
      </c>
      <c r="S2965" s="25">
        <v>320</v>
      </c>
      <c r="T2965" s="21"/>
      <c r="U2965" s="22" t="str">
        <f>IFERROR(VLOOKUP(B2965,[1]Planilha1!$A$1:$B$34,2,FALSE),"Liberado")</f>
        <v>Liberado</v>
      </c>
      <c r="V2965" s="21"/>
      <c r="W2965" s="21"/>
      <c r="X2965" s="21"/>
      <c r="Y2965" s="21"/>
      <c r="Z2965" s="21"/>
      <c r="AA2965" s="21"/>
      <c r="AB2965" s="21"/>
      <c r="AC2965" s="21"/>
      <c r="AD2965" s="21"/>
      <c r="AE2965" s="21"/>
      <c r="AF2965" s="21"/>
      <c r="AG2965" s="21"/>
      <c r="AH2965" s="21"/>
      <c r="AI2965" s="21"/>
      <c r="AJ2965" s="21"/>
      <c r="AK2965" s="21"/>
      <c r="AL2965" s="21"/>
      <c r="AM2965" s="21"/>
      <c r="AN2965" s="21"/>
      <c r="AO2965" s="21"/>
      <c r="AP2965" s="21"/>
      <c r="AQ2965" s="21"/>
      <c r="AR2965" s="21"/>
      <c r="AS2965" s="21"/>
      <c r="AT2965" s="21"/>
      <c r="AU2965" s="21"/>
      <c r="AV2965" s="21"/>
      <c r="AW2965" s="21"/>
      <c r="AX2965" s="21"/>
      <c r="AY2965" s="21"/>
      <c r="AZ2965" s="21"/>
      <c r="BA2965" s="21"/>
    </row>
    <row r="2966" spans="1:53" s="31" customFormat="1" ht="20.100000000000001" customHeight="1" x14ac:dyDescent="0.2">
      <c r="A2966" s="12" t="s">
        <v>64</v>
      </c>
      <c r="B2966" s="18" t="s">
        <v>247</v>
      </c>
      <c r="C2966" s="12" t="s">
        <v>466</v>
      </c>
      <c r="D2966" s="12" t="s">
        <v>10615</v>
      </c>
      <c r="E2966" s="19" t="s">
        <v>5</v>
      </c>
      <c r="F2966" s="19" t="s">
        <v>2244</v>
      </c>
      <c r="G2966" s="19" t="s">
        <v>10616</v>
      </c>
      <c r="H2966" s="12" t="s">
        <v>2712</v>
      </c>
      <c r="I2966" s="20">
        <v>37480</v>
      </c>
      <c r="J2966" s="12" t="s">
        <v>2302</v>
      </c>
      <c r="K2966" s="12" t="s">
        <v>2303</v>
      </c>
      <c r="L2966" s="12" t="s">
        <v>4323</v>
      </c>
      <c r="M2966" s="12"/>
      <c r="N2966" s="12" t="s">
        <v>10617</v>
      </c>
      <c r="O2966" s="23">
        <v>0</v>
      </c>
      <c r="P2966" s="23">
        <v>0</v>
      </c>
      <c r="Q2966" s="23">
        <v>0</v>
      </c>
      <c r="R2966" s="24">
        <v>0</v>
      </c>
      <c r="S2966" s="25">
        <v>256</v>
      </c>
      <c r="T2966" s="21"/>
      <c r="U2966" s="22" t="str">
        <f>IFERROR(VLOOKUP(B2966,[1]Planilha1!$A$1:$B$34,2,FALSE),"Liberado")</f>
        <v>Liberado</v>
      </c>
      <c r="V2966" s="21"/>
      <c r="W2966" s="21"/>
      <c r="X2966" s="21"/>
      <c r="Y2966" s="21"/>
      <c r="Z2966" s="21"/>
      <c r="AA2966" s="21"/>
      <c r="AB2966" s="21"/>
      <c r="AC2966" s="21"/>
      <c r="AD2966" s="21"/>
      <c r="AE2966" s="21"/>
      <c r="AF2966" s="21"/>
      <c r="AG2966" s="21"/>
      <c r="AH2966" s="21"/>
      <c r="AI2966" s="21"/>
      <c r="AJ2966" s="21"/>
      <c r="AK2966" s="21"/>
      <c r="AL2966" s="21"/>
      <c r="AM2966" s="21"/>
      <c r="AN2966" s="21"/>
      <c r="AO2966" s="21"/>
      <c r="AP2966" s="21"/>
      <c r="AQ2966" s="21"/>
      <c r="AR2966" s="21"/>
      <c r="AS2966" s="21"/>
      <c r="AT2966" s="21"/>
      <c r="AU2966" s="21"/>
      <c r="AV2966" s="21"/>
      <c r="AW2966" s="21"/>
      <c r="AX2966" s="21"/>
      <c r="AY2966" s="21"/>
      <c r="AZ2966" s="21"/>
      <c r="BA2966" s="21"/>
    </row>
    <row r="2967" spans="1:53" s="31" customFormat="1" ht="20.100000000000001" customHeight="1" x14ac:dyDescent="0.2">
      <c r="A2967" s="12" t="s">
        <v>64</v>
      </c>
      <c r="B2967" s="18" t="s">
        <v>247</v>
      </c>
      <c r="C2967" s="12" t="s">
        <v>318</v>
      </c>
      <c r="D2967" s="12" t="s">
        <v>1695</v>
      </c>
      <c r="E2967" s="19" t="s">
        <v>5</v>
      </c>
      <c r="F2967" s="19" t="s">
        <v>2273</v>
      </c>
      <c r="G2967" s="19" t="s">
        <v>6122</v>
      </c>
      <c r="H2967" s="12" t="s">
        <v>5862</v>
      </c>
      <c r="I2967" s="20">
        <v>2350</v>
      </c>
      <c r="J2967" s="12" t="s">
        <v>2302</v>
      </c>
      <c r="K2967" s="12" t="s">
        <v>3124</v>
      </c>
      <c r="L2967" s="12" t="s">
        <v>2677</v>
      </c>
      <c r="M2967" s="12"/>
      <c r="N2967" s="12" t="s">
        <v>6076</v>
      </c>
      <c r="O2967" s="23">
        <v>0</v>
      </c>
      <c r="P2967" s="23">
        <v>0</v>
      </c>
      <c r="Q2967" s="23">
        <v>0</v>
      </c>
      <c r="R2967" s="24">
        <v>0</v>
      </c>
      <c r="S2967" s="25">
        <v>416</v>
      </c>
      <c r="T2967" s="21"/>
      <c r="U2967" s="22" t="str">
        <f>IFERROR(VLOOKUP(B2967,[1]Planilha1!$A$1:$B$34,2,FALSE),"Liberado")</f>
        <v>Liberado</v>
      </c>
      <c r="V2967" s="21"/>
      <c r="W2967" s="21"/>
      <c r="X2967" s="21"/>
      <c r="Y2967" s="21"/>
      <c r="Z2967" s="21"/>
      <c r="AA2967" s="21"/>
      <c r="AB2967" s="21"/>
      <c r="AC2967" s="21"/>
      <c r="AD2967" s="21"/>
      <c r="AE2967" s="21"/>
      <c r="AF2967" s="21"/>
      <c r="AG2967" s="21"/>
      <c r="AH2967" s="21"/>
      <c r="AI2967" s="21"/>
      <c r="AJ2967" s="21"/>
      <c r="AK2967" s="21"/>
      <c r="AL2967" s="21"/>
      <c r="AM2967" s="21"/>
      <c r="AN2967" s="21"/>
      <c r="AO2967" s="21"/>
      <c r="AP2967" s="21"/>
      <c r="AQ2967" s="21"/>
      <c r="AR2967" s="21"/>
      <c r="AS2967" s="21"/>
      <c r="AT2967" s="21"/>
      <c r="AU2967" s="21"/>
      <c r="AV2967" s="21"/>
      <c r="AW2967" s="21"/>
      <c r="AX2967" s="21"/>
      <c r="AY2967" s="21"/>
      <c r="AZ2967" s="21"/>
      <c r="BA2967" s="21"/>
    </row>
    <row r="2968" spans="1:53" s="31" customFormat="1" ht="20.100000000000001" customHeight="1" x14ac:dyDescent="0.2">
      <c r="A2968" s="12" t="s">
        <v>64</v>
      </c>
      <c r="B2968" s="18" t="s">
        <v>247</v>
      </c>
      <c r="C2968" s="12" t="s">
        <v>318</v>
      </c>
      <c r="D2968" s="12" t="s">
        <v>10622</v>
      </c>
      <c r="E2968" s="19" t="s">
        <v>5</v>
      </c>
      <c r="F2968" s="19" t="s">
        <v>10</v>
      </c>
      <c r="G2968" s="19" t="s">
        <v>10623</v>
      </c>
      <c r="H2968" s="12" t="s">
        <v>3027</v>
      </c>
      <c r="I2968" s="20">
        <v>5242.3599999999997</v>
      </c>
      <c r="J2968" s="12" t="s">
        <v>8198</v>
      </c>
      <c r="K2968" s="12" t="s">
        <v>3216</v>
      </c>
      <c r="L2968" s="12" t="s">
        <v>7875</v>
      </c>
      <c r="M2968" s="12"/>
      <c r="N2968" s="12" t="s">
        <v>3216</v>
      </c>
      <c r="O2968" s="23">
        <v>0</v>
      </c>
      <c r="P2968" s="23">
        <v>1000</v>
      </c>
      <c r="Q2968" s="23">
        <v>0</v>
      </c>
      <c r="R2968" s="24">
        <v>0</v>
      </c>
      <c r="S2968" s="25">
        <v>40</v>
      </c>
      <c r="T2968" s="21"/>
      <c r="U2968" s="22" t="str">
        <f>IFERROR(VLOOKUP(B2968,[1]Planilha1!$A$1:$B$34,2,FALSE),"Liberado")</f>
        <v>Liberado</v>
      </c>
      <c r="V2968" s="21"/>
      <c r="W2968" s="21"/>
      <c r="X2968" s="21"/>
      <c r="Y2968" s="21"/>
      <c r="Z2968" s="21"/>
      <c r="AA2968" s="21"/>
      <c r="AB2968" s="21"/>
      <c r="AC2968" s="21"/>
      <c r="AD2968" s="21"/>
      <c r="AE2968" s="21"/>
      <c r="AF2968" s="21"/>
      <c r="AG2968" s="21"/>
      <c r="AH2968" s="21"/>
      <c r="AI2968" s="21"/>
      <c r="AJ2968" s="21"/>
      <c r="AK2968" s="21"/>
      <c r="AL2968" s="21"/>
      <c r="AM2968" s="21"/>
      <c r="AN2968" s="21"/>
      <c r="AO2968" s="21"/>
      <c r="AP2968" s="21"/>
      <c r="AQ2968" s="21"/>
      <c r="AR2968" s="21"/>
      <c r="AS2968" s="21"/>
      <c r="AT2968" s="21"/>
      <c r="AU2968" s="21"/>
      <c r="AV2968" s="21"/>
      <c r="AW2968" s="21"/>
      <c r="AX2968" s="21"/>
      <c r="AY2968" s="21"/>
      <c r="AZ2968" s="21"/>
      <c r="BA2968" s="21"/>
    </row>
    <row r="2969" spans="1:53" s="31" customFormat="1" ht="20.100000000000001" customHeight="1" x14ac:dyDescent="0.2">
      <c r="A2969" s="12" t="s">
        <v>64</v>
      </c>
      <c r="B2969" s="18" t="s">
        <v>247</v>
      </c>
      <c r="C2969" s="12" t="s">
        <v>318</v>
      </c>
      <c r="D2969" s="12" t="s">
        <v>10624</v>
      </c>
      <c r="E2969" s="19" t="s">
        <v>5</v>
      </c>
      <c r="F2969" s="19" t="s">
        <v>10</v>
      </c>
      <c r="G2969" s="19" t="s">
        <v>10625</v>
      </c>
      <c r="H2969" s="12" t="s">
        <v>2821</v>
      </c>
      <c r="I2969" s="20">
        <v>100000</v>
      </c>
      <c r="J2969" s="12" t="s">
        <v>6085</v>
      </c>
      <c r="K2969" s="12" t="s">
        <v>3216</v>
      </c>
      <c r="L2969" s="12" t="s">
        <v>7978</v>
      </c>
      <c r="M2969" s="12"/>
      <c r="N2969" s="12" t="s">
        <v>3216</v>
      </c>
      <c r="O2969" s="23">
        <v>0</v>
      </c>
      <c r="P2969" s="23">
        <v>0</v>
      </c>
      <c r="Q2969" s="23">
        <v>0</v>
      </c>
      <c r="R2969" s="24">
        <v>0</v>
      </c>
      <c r="S2969" s="25">
        <v>240</v>
      </c>
      <c r="T2969" s="21"/>
      <c r="U2969" s="22" t="str">
        <f>IFERROR(VLOOKUP(B2969,[1]Planilha1!$A$1:$B$34,2,FALSE),"Liberado")</f>
        <v>Liberado</v>
      </c>
      <c r="V2969" s="21"/>
      <c r="W2969" s="21"/>
      <c r="X2969" s="21"/>
      <c r="Y2969" s="21"/>
      <c r="Z2969" s="21"/>
      <c r="AA2969" s="21"/>
      <c r="AB2969" s="21"/>
      <c r="AC2969" s="21"/>
      <c r="AD2969" s="21"/>
      <c r="AE2969" s="21"/>
      <c r="AF2969" s="21"/>
      <c r="AG2969" s="21"/>
      <c r="AH2969" s="21"/>
      <c r="AI2969" s="21"/>
      <c r="AJ2969" s="21"/>
      <c r="AK2969" s="21"/>
      <c r="AL2969" s="21"/>
      <c r="AM2969" s="21"/>
      <c r="AN2969" s="21"/>
      <c r="AO2969" s="21"/>
      <c r="AP2969" s="21"/>
      <c r="AQ2969" s="21"/>
      <c r="AR2969" s="21"/>
      <c r="AS2969" s="21"/>
      <c r="AT2969" s="21"/>
      <c r="AU2969" s="21"/>
      <c r="AV2969" s="21"/>
      <c r="AW2969" s="21"/>
      <c r="AX2969" s="21"/>
      <c r="AY2969" s="21"/>
      <c r="AZ2969" s="21"/>
      <c r="BA2969" s="21"/>
    </row>
    <row r="2970" spans="1:53" s="31" customFormat="1" ht="20.100000000000001" customHeight="1" x14ac:dyDescent="0.2">
      <c r="A2970" s="12" t="s">
        <v>64</v>
      </c>
      <c r="B2970" s="18" t="s">
        <v>247</v>
      </c>
      <c r="C2970" s="12" t="s">
        <v>318</v>
      </c>
      <c r="D2970" s="12" t="s">
        <v>10626</v>
      </c>
      <c r="E2970" s="19" t="s">
        <v>5</v>
      </c>
      <c r="F2970" s="19" t="s">
        <v>2244</v>
      </c>
      <c r="G2970" s="19" t="s">
        <v>10627</v>
      </c>
      <c r="H2970" s="12" t="s">
        <v>2468</v>
      </c>
      <c r="I2970" s="20">
        <v>15000</v>
      </c>
      <c r="J2970" s="12" t="s">
        <v>2302</v>
      </c>
      <c r="K2970" s="12" t="s">
        <v>2303</v>
      </c>
      <c r="L2970" s="12" t="s">
        <v>2677</v>
      </c>
      <c r="M2970" s="12"/>
      <c r="N2970" s="12" t="s">
        <v>10628</v>
      </c>
      <c r="O2970" s="23">
        <v>0</v>
      </c>
      <c r="P2970" s="23">
        <v>0</v>
      </c>
      <c r="Q2970" s="23">
        <v>0</v>
      </c>
      <c r="R2970" s="24">
        <v>0</v>
      </c>
      <c r="S2970" s="25">
        <v>96</v>
      </c>
      <c r="T2970" s="21"/>
      <c r="U2970" s="22" t="str">
        <f>IFERROR(VLOOKUP(B2970,[1]Planilha1!$A$1:$B$34,2,FALSE),"Liberado")</f>
        <v>Liberado</v>
      </c>
      <c r="V2970" s="21"/>
      <c r="W2970" s="21"/>
      <c r="X2970" s="21"/>
      <c r="Y2970" s="21"/>
      <c r="Z2970" s="21"/>
      <c r="AA2970" s="21"/>
      <c r="AB2970" s="21"/>
      <c r="AC2970" s="21"/>
      <c r="AD2970" s="21"/>
      <c r="AE2970" s="21"/>
      <c r="AF2970" s="21"/>
      <c r="AG2970" s="21"/>
      <c r="AH2970" s="21"/>
      <c r="AI2970" s="21"/>
      <c r="AJ2970" s="21"/>
      <c r="AK2970" s="21"/>
      <c r="AL2970" s="21"/>
      <c r="AM2970" s="21"/>
      <c r="AN2970" s="21"/>
      <c r="AO2970" s="21"/>
      <c r="AP2970" s="21"/>
      <c r="AQ2970" s="21"/>
      <c r="AR2970" s="21"/>
      <c r="AS2970" s="21"/>
      <c r="AT2970" s="21"/>
      <c r="AU2970" s="21"/>
      <c r="AV2970" s="21"/>
      <c r="AW2970" s="21"/>
      <c r="AX2970" s="21"/>
      <c r="AY2970" s="21"/>
      <c r="AZ2970" s="21"/>
      <c r="BA2970" s="21"/>
    </row>
    <row r="2971" spans="1:53" s="31" customFormat="1" ht="20.100000000000001" customHeight="1" x14ac:dyDescent="0.2">
      <c r="A2971" s="12" t="s">
        <v>64</v>
      </c>
      <c r="B2971" s="18" t="s">
        <v>247</v>
      </c>
      <c r="C2971" s="12" t="s">
        <v>318</v>
      </c>
      <c r="D2971" s="12" t="s">
        <v>10629</v>
      </c>
      <c r="E2971" s="19" t="s">
        <v>5</v>
      </c>
      <c r="F2971" s="19" t="s">
        <v>2244</v>
      </c>
      <c r="G2971" s="19" t="s">
        <v>10630</v>
      </c>
      <c r="H2971" s="12" t="s">
        <v>6057</v>
      </c>
      <c r="I2971" s="20">
        <v>10000</v>
      </c>
      <c r="J2971" s="12" t="s">
        <v>2258</v>
      </c>
      <c r="K2971" s="12" t="s">
        <v>9295</v>
      </c>
      <c r="L2971" s="12" t="s">
        <v>7875</v>
      </c>
      <c r="M2971" s="12"/>
      <c r="N2971" s="12" t="s">
        <v>2733</v>
      </c>
      <c r="O2971" s="23">
        <v>0</v>
      </c>
      <c r="P2971" s="23">
        <v>10000</v>
      </c>
      <c r="Q2971" s="23">
        <v>0</v>
      </c>
      <c r="R2971" s="24">
        <v>0</v>
      </c>
      <c r="S2971" s="25">
        <v>0</v>
      </c>
      <c r="T2971" s="21"/>
      <c r="U2971" s="22" t="str">
        <f>IFERROR(VLOOKUP(B2971,[1]Planilha1!$A$1:$B$34,2,FALSE),"Liberado")</f>
        <v>Liberado</v>
      </c>
      <c r="V2971" s="21"/>
      <c r="W2971" s="21"/>
      <c r="X2971" s="21"/>
      <c r="Y2971" s="21"/>
      <c r="Z2971" s="21"/>
      <c r="AA2971" s="21"/>
      <c r="AB2971" s="21"/>
      <c r="AC2971" s="21"/>
      <c r="AD2971" s="21"/>
      <c r="AE2971" s="21"/>
      <c r="AF2971" s="21"/>
      <c r="AG2971" s="21"/>
      <c r="AH2971" s="21"/>
      <c r="AI2971" s="21"/>
      <c r="AJ2971" s="21"/>
      <c r="AK2971" s="21"/>
      <c r="AL2971" s="21"/>
      <c r="AM2971" s="21"/>
      <c r="AN2971" s="21"/>
      <c r="AO2971" s="21"/>
      <c r="AP2971" s="21"/>
      <c r="AQ2971" s="21"/>
      <c r="AR2971" s="21"/>
      <c r="AS2971" s="21"/>
      <c r="AT2971" s="21"/>
      <c r="AU2971" s="21"/>
      <c r="AV2971" s="21"/>
      <c r="AW2971" s="21"/>
      <c r="AX2971" s="21"/>
      <c r="AY2971" s="21"/>
      <c r="AZ2971" s="21"/>
      <c r="BA2971" s="21"/>
    </row>
    <row r="2972" spans="1:53" s="31" customFormat="1" ht="20.100000000000001" customHeight="1" x14ac:dyDescent="0.2">
      <c r="A2972" s="12" t="s">
        <v>64</v>
      </c>
      <c r="B2972" s="18" t="s">
        <v>247</v>
      </c>
      <c r="C2972" s="12" t="s">
        <v>320</v>
      </c>
      <c r="D2972" s="12" t="s">
        <v>10631</v>
      </c>
      <c r="E2972" s="19" t="s">
        <v>5</v>
      </c>
      <c r="F2972" s="19" t="s">
        <v>2255</v>
      </c>
      <c r="G2972" s="19" t="s">
        <v>10632</v>
      </c>
      <c r="H2972" s="12" t="s">
        <v>5749</v>
      </c>
      <c r="I2972" s="20">
        <v>11100</v>
      </c>
      <c r="J2972" s="12" t="s">
        <v>2302</v>
      </c>
      <c r="K2972" s="12" t="s">
        <v>2303</v>
      </c>
      <c r="L2972" s="12" t="s">
        <v>7875</v>
      </c>
      <c r="M2972" s="12"/>
      <c r="N2972" s="12" t="s">
        <v>10633</v>
      </c>
      <c r="O2972" s="23">
        <v>0</v>
      </c>
      <c r="P2972" s="23">
        <v>0</v>
      </c>
      <c r="Q2972" s="23">
        <v>0</v>
      </c>
      <c r="R2972" s="24">
        <v>0</v>
      </c>
      <c r="S2972" s="25">
        <v>64</v>
      </c>
      <c r="T2972" s="21"/>
      <c r="U2972" s="22" t="str">
        <f>IFERROR(VLOOKUP(B2972,[1]Planilha1!$A$1:$B$34,2,FALSE),"Liberado")</f>
        <v>Liberado</v>
      </c>
      <c r="V2972" s="21"/>
      <c r="W2972" s="21"/>
      <c r="X2972" s="21"/>
      <c r="Y2972" s="21"/>
      <c r="Z2972" s="21"/>
      <c r="AA2972" s="21"/>
      <c r="AB2972" s="21"/>
      <c r="AC2972" s="21"/>
      <c r="AD2972" s="21"/>
      <c r="AE2972" s="21"/>
      <c r="AF2972" s="21"/>
      <c r="AG2972" s="21"/>
      <c r="AH2972" s="21"/>
      <c r="AI2972" s="21"/>
      <c r="AJ2972" s="21"/>
      <c r="AK2972" s="21"/>
      <c r="AL2972" s="21"/>
      <c r="AM2972" s="21"/>
      <c r="AN2972" s="21"/>
      <c r="AO2972" s="21"/>
      <c r="AP2972" s="21"/>
      <c r="AQ2972" s="21"/>
      <c r="AR2972" s="21"/>
      <c r="AS2972" s="21"/>
      <c r="AT2972" s="21"/>
      <c r="AU2972" s="21"/>
      <c r="AV2972" s="21"/>
      <c r="AW2972" s="21"/>
      <c r="AX2972" s="21"/>
      <c r="AY2972" s="21"/>
      <c r="AZ2972" s="21"/>
      <c r="BA2972" s="21"/>
    </row>
    <row r="2973" spans="1:53" s="31" customFormat="1" ht="20.100000000000001" customHeight="1" x14ac:dyDescent="0.2">
      <c r="A2973" s="12" t="s">
        <v>64</v>
      </c>
      <c r="B2973" s="18" t="s">
        <v>247</v>
      </c>
      <c r="C2973" s="12" t="s">
        <v>556</v>
      </c>
      <c r="D2973" s="12" t="s">
        <v>1694</v>
      </c>
      <c r="E2973" s="19" t="s">
        <v>5</v>
      </c>
      <c r="F2973" s="19" t="s">
        <v>2255</v>
      </c>
      <c r="G2973" s="19" t="s">
        <v>6119</v>
      </c>
      <c r="H2973" s="12" t="s">
        <v>6120</v>
      </c>
      <c r="I2973" s="20">
        <v>136250</v>
      </c>
      <c r="J2973" s="12" t="s">
        <v>2258</v>
      </c>
      <c r="K2973" s="12" t="s">
        <v>6121</v>
      </c>
      <c r="L2973" s="12" t="s">
        <v>2368</v>
      </c>
      <c r="M2973" s="12"/>
      <c r="N2973" s="12" t="s">
        <v>10639</v>
      </c>
      <c r="O2973" s="23">
        <v>0</v>
      </c>
      <c r="P2973" s="23">
        <v>10000</v>
      </c>
      <c r="Q2973" s="23">
        <v>0</v>
      </c>
      <c r="R2973" s="24">
        <v>0</v>
      </c>
      <c r="S2973" s="25">
        <v>1800</v>
      </c>
      <c r="T2973" s="21"/>
      <c r="U2973" s="22" t="str">
        <f>IFERROR(VLOOKUP(B2973,[1]Planilha1!$A$1:$B$34,2,FALSE),"Liberado")</f>
        <v>Liberado</v>
      </c>
      <c r="V2973" s="21"/>
      <c r="W2973" s="21"/>
      <c r="X2973" s="21"/>
      <c r="Y2973" s="21"/>
      <c r="Z2973" s="21"/>
      <c r="AA2973" s="21"/>
      <c r="AB2973" s="21"/>
      <c r="AC2973" s="21"/>
      <c r="AD2973" s="21"/>
      <c r="AE2973" s="21"/>
      <c r="AF2973" s="21"/>
      <c r="AG2973" s="21"/>
      <c r="AH2973" s="21"/>
      <c r="AI2973" s="21"/>
      <c r="AJ2973" s="21"/>
      <c r="AK2973" s="21"/>
      <c r="AL2973" s="21"/>
      <c r="AM2973" s="21"/>
      <c r="AN2973" s="21"/>
      <c r="AO2973" s="21"/>
      <c r="AP2973" s="21"/>
      <c r="AQ2973" s="21"/>
      <c r="AR2973" s="21"/>
      <c r="AS2973" s="21"/>
      <c r="AT2973" s="21"/>
      <c r="AU2973" s="21"/>
      <c r="AV2973" s="21"/>
      <c r="AW2973" s="21"/>
      <c r="AX2973" s="21"/>
      <c r="AY2973" s="21"/>
      <c r="AZ2973" s="21"/>
      <c r="BA2973" s="21"/>
    </row>
    <row r="2974" spans="1:53" s="31" customFormat="1" ht="20.100000000000001" customHeight="1" x14ac:dyDescent="0.2">
      <c r="A2974" s="12" t="s">
        <v>64</v>
      </c>
      <c r="B2974" s="18" t="s">
        <v>247</v>
      </c>
      <c r="C2974" s="12" t="s">
        <v>556</v>
      </c>
      <c r="D2974" s="12" t="s">
        <v>1709</v>
      </c>
      <c r="E2974" s="19" t="s">
        <v>5</v>
      </c>
      <c r="F2974" s="19" t="s">
        <v>2244</v>
      </c>
      <c r="G2974" s="19" t="s">
        <v>6152</v>
      </c>
      <c r="H2974" s="12" t="s">
        <v>6153</v>
      </c>
      <c r="I2974" s="20">
        <v>2000</v>
      </c>
      <c r="J2974" s="12" t="s">
        <v>2258</v>
      </c>
      <c r="K2974" s="12" t="s">
        <v>6154</v>
      </c>
      <c r="L2974" s="12" t="s">
        <v>2368</v>
      </c>
      <c r="M2974" s="12"/>
      <c r="N2974" s="12" t="s">
        <v>6155</v>
      </c>
      <c r="O2974" s="23">
        <v>0</v>
      </c>
      <c r="P2974" s="23">
        <v>10000</v>
      </c>
      <c r="Q2974" s="23">
        <v>0</v>
      </c>
      <c r="R2974" s="24">
        <v>0</v>
      </c>
      <c r="S2974" s="25">
        <v>840</v>
      </c>
      <c r="T2974" s="21"/>
      <c r="U2974" s="22" t="str">
        <f>IFERROR(VLOOKUP(B2974,[1]Planilha1!$A$1:$B$34,2,FALSE),"Liberado")</f>
        <v>Liberado</v>
      </c>
      <c r="V2974" s="21"/>
      <c r="W2974" s="21"/>
      <c r="X2974" s="21"/>
      <c r="Y2974" s="21"/>
      <c r="Z2974" s="21"/>
      <c r="AA2974" s="21"/>
      <c r="AB2974" s="21"/>
      <c r="AC2974" s="21"/>
      <c r="AD2974" s="21"/>
      <c r="AE2974" s="21"/>
      <c r="AF2974" s="21"/>
      <c r="AG2974" s="21"/>
      <c r="AH2974" s="21"/>
      <c r="AI2974" s="21"/>
      <c r="AJ2974" s="21"/>
      <c r="AK2974" s="21"/>
      <c r="AL2974" s="21"/>
      <c r="AM2974" s="21"/>
      <c r="AN2974" s="21"/>
      <c r="AO2974" s="21"/>
      <c r="AP2974" s="21"/>
      <c r="AQ2974" s="21"/>
      <c r="AR2974" s="21"/>
      <c r="AS2974" s="21"/>
      <c r="AT2974" s="21"/>
      <c r="AU2974" s="21"/>
      <c r="AV2974" s="21"/>
      <c r="AW2974" s="21"/>
      <c r="AX2974" s="21"/>
      <c r="AY2974" s="21"/>
      <c r="AZ2974" s="21"/>
      <c r="BA2974" s="21"/>
    </row>
    <row r="2975" spans="1:53" s="31" customFormat="1" ht="20.100000000000001" customHeight="1" x14ac:dyDescent="0.2">
      <c r="A2975" s="12" t="s">
        <v>64</v>
      </c>
      <c r="B2975" s="18" t="s">
        <v>247</v>
      </c>
      <c r="C2975" s="12" t="s">
        <v>556</v>
      </c>
      <c r="D2975" s="12" t="s">
        <v>1700</v>
      </c>
      <c r="E2975" s="19" t="s">
        <v>5</v>
      </c>
      <c r="F2975" s="19" t="s">
        <v>2244</v>
      </c>
      <c r="G2975" s="19" t="s">
        <v>6130</v>
      </c>
      <c r="H2975" s="12" t="s">
        <v>6099</v>
      </c>
      <c r="I2975" s="20">
        <v>35200</v>
      </c>
      <c r="J2975" s="12" t="s">
        <v>2258</v>
      </c>
      <c r="K2975" s="12" t="s">
        <v>6131</v>
      </c>
      <c r="L2975" s="12" t="s">
        <v>2368</v>
      </c>
      <c r="M2975" s="12"/>
      <c r="N2975" s="12" t="s">
        <v>2412</v>
      </c>
      <c r="O2975" s="23">
        <v>0</v>
      </c>
      <c r="P2975" s="23">
        <v>10000</v>
      </c>
      <c r="Q2975" s="23">
        <v>0</v>
      </c>
      <c r="R2975" s="24">
        <v>0</v>
      </c>
      <c r="S2975" s="25">
        <v>448</v>
      </c>
      <c r="T2975" s="21"/>
      <c r="U2975" s="22" t="str">
        <f>IFERROR(VLOOKUP(B2975,[1]Planilha1!$A$1:$B$34,2,FALSE),"Liberado")</f>
        <v>Liberado</v>
      </c>
      <c r="V2975" s="21"/>
      <c r="W2975" s="21"/>
      <c r="X2975" s="21"/>
      <c r="Y2975" s="21"/>
      <c r="Z2975" s="21"/>
      <c r="AA2975" s="21"/>
      <c r="AB2975" s="21"/>
      <c r="AC2975" s="21"/>
      <c r="AD2975" s="21"/>
      <c r="AE2975" s="21"/>
      <c r="AF2975" s="21"/>
      <c r="AG2975" s="21"/>
      <c r="AH2975" s="21"/>
      <c r="AI2975" s="21"/>
      <c r="AJ2975" s="21"/>
      <c r="AK2975" s="21"/>
      <c r="AL2975" s="21"/>
      <c r="AM2975" s="21"/>
      <c r="AN2975" s="21"/>
      <c r="AO2975" s="21"/>
      <c r="AP2975" s="21"/>
      <c r="AQ2975" s="21"/>
      <c r="AR2975" s="21"/>
      <c r="AS2975" s="21"/>
      <c r="AT2975" s="21"/>
      <c r="AU2975" s="21"/>
      <c r="AV2975" s="21"/>
      <c r="AW2975" s="21"/>
      <c r="AX2975" s="21"/>
      <c r="AY2975" s="21"/>
      <c r="AZ2975" s="21"/>
      <c r="BA2975" s="21"/>
    </row>
    <row r="2976" spans="1:53" s="31" customFormat="1" ht="20.100000000000001" customHeight="1" x14ac:dyDescent="0.2">
      <c r="A2976" s="12" t="s">
        <v>64</v>
      </c>
      <c r="B2976" s="18" t="s">
        <v>247</v>
      </c>
      <c r="C2976" s="12" t="s">
        <v>556</v>
      </c>
      <c r="D2976" s="12" t="s">
        <v>1701</v>
      </c>
      <c r="E2976" s="19" t="s">
        <v>5</v>
      </c>
      <c r="F2976" s="19" t="s">
        <v>2273</v>
      </c>
      <c r="G2976" s="19" t="s">
        <v>6132</v>
      </c>
      <c r="H2976" s="12" t="s">
        <v>6057</v>
      </c>
      <c r="I2976" s="20">
        <v>37480</v>
      </c>
      <c r="J2976" s="12" t="s">
        <v>2302</v>
      </c>
      <c r="K2976" s="12" t="s">
        <v>2303</v>
      </c>
      <c r="L2976" s="12" t="s">
        <v>2677</v>
      </c>
      <c r="M2976" s="12"/>
      <c r="N2976" s="12" t="s">
        <v>2774</v>
      </c>
      <c r="O2976" s="23">
        <v>0</v>
      </c>
      <c r="P2976" s="23">
        <v>0</v>
      </c>
      <c r="Q2976" s="23">
        <v>0</v>
      </c>
      <c r="R2976" s="24">
        <v>0</v>
      </c>
      <c r="S2976" s="25">
        <v>256</v>
      </c>
      <c r="T2976" s="21"/>
      <c r="U2976" s="22" t="str">
        <f>IFERROR(VLOOKUP(B2976,[1]Planilha1!$A$1:$B$34,2,FALSE),"Liberado")</f>
        <v>Liberado</v>
      </c>
      <c r="V2976" s="21"/>
      <c r="W2976" s="21"/>
      <c r="X2976" s="21"/>
      <c r="Y2976" s="21"/>
      <c r="Z2976" s="21"/>
      <c r="AA2976" s="21"/>
      <c r="AB2976" s="21"/>
      <c r="AC2976" s="21"/>
      <c r="AD2976" s="21"/>
      <c r="AE2976" s="21"/>
      <c r="AF2976" s="21"/>
      <c r="AG2976" s="21"/>
      <c r="AH2976" s="21"/>
      <c r="AI2976" s="21"/>
      <c r="AJ2976" s="21"/>
      <c r="AK2976" s="21"/>
      <c r="AL2976" s="21"/>
      <c r="AM2976" s="21"/>
      <c r="AN2976" s="21"/>
      <c r="AO2976" s="21"/>
      <c r="AP2976" s="21"/>
      <c r="AQ2976" s="21"/>
      <c r="AR2976" s="21"/>
      <c r="AS2976" s="21"/>
      <c r="AT2976" s="21"/>
      <c r="AU2976" s="21"/>
      <c r="AV2976" s="21"/>
      <c r="AW2976" s="21"/>
      <c r="AX2976" s="21"/>
      <c r="AY2976" s="21"/>
      <c r="AZ2976" s="21"/>
      <c r="BA2976" s="21"/>
    </row>
    <row r="2977" spans="1:53" s="31" customFormat="1" ht="20.100000000000001" customHeight="1" x14ac:dyDescent="0.2">
      <c r="A2977" s="12" t="s">
        <v>64</v>
      </c>
      <c r="B2977" s="18" t="s">
        <v>247</v>
      </c>
      <c r="C2977" s="12" t="s">
        <v>556</v>
      </c>
      <c r="D2977" s="12" t="s">
        <v>1702</v>
      </c>
      <c r="E2977" s="19" t="s">
        <v>5</v>
      </c>
      <c r="F2977" s="19" t="s">
        <v>2273</v>
      </c>
      <c r="G2977" s="19" t="s">
        <v>10641</v>
      </c>
      <c r="H2977" s="12" t="s">
        <v>2857</v>
      </c>
      <c r="I2977" s="20">
        <v>18740</v>
      </c>
      <c r="J2977" s="12" t="s">
        <v>2302</v>
      </c>
      <c r="K2977" s="12" t="s">
        <v>2303</v>
      </c>
      <c r="L2977" s="12" t="s">
        <v>7875</v>
      </c>
      <c r="M2977" s="12"/>
      <c r="N2977" s="12" t="s">
        <v>10642</v>
      </c>
      <c r="O2977" s="23">
        <v>0</v>
      </c>
      <c r="P2977" s="23">
        <v>0</v>
      </c>
      <c r="Q2977" s="23">
        <v>0</v>
      </c>
      <c r="R2977" s="24">
        <v>0</v>
      </c>
      <c r="S2977" s="25">
        <v>96</v>
      </c>
      <c r="T2977" s="21"/>
      <c r="U2977" s="22" t="str">
        <f>IFERROR(VLOOKUP(B2977,[1]Planilha1!$A$1:$B$34,2,FALSE),"Liberado")</f>
        <v>Liberado</v>
      </c>
      <c r="V2977" s="21"/>
      <c r="W2977" s="21"/>
      <c r="X2977" s="21"/>
      <c r="Y2977" s="21"/>
      <c r="Z2977" s="21"/>
      <c r="AA2977" s="21"/>
      <c r="AB2977" s="21"/>
      <c r="AC2977" s="21"/>
      <c r="AD2977" s="21"/>
      <c r="AE2977" s="21"/>
      <c r="AF2977" s="21"/>
      <c r="AG2977" s="21"/>
      <c r="AH2977" s="21"/>
      <c r="AI2977" s="21"/>
      <c r="AJ2977" s="21"/>
      <c r="AK2977" s="21"/>
      <c r="AL2977" s="21"/>
      <c r="AM2977" s="21"/>
      <c r="AN2977" s="21"/>
      <c r="AO2977" s="21"/>
      <c r="AP2977" s="21"/>
      <c r="AQ2977" s="21"/>
      <c r="AR2977" s="21"/>
      <c r="AS2977" s="21"/>
      <c r="AT2977" s="21"/>
      <c r="AU2977" s="21"/>
      <c r="AV2977" s="21"/>
      <c r="AW2977" s="21"/>
      <c r="AX2977" s="21"/>
      <c r="AY2977" s="21"/>
      <c r="AZ2977" s="21"/>
      <c r="BA2977" s="21"/>
    </row>
    <row r="2978" spans="1:53" s="31" customFormat="1" ht="20.100000000000001" customHeight="1" x14ac:dyDescent="0.2">
      <c r="A2978" s="12" t="s">
        <v>64</v>
      </c>
      <c r="B2978" s="18" t="s">
        <v>247</v>
      </c>
      <c r="C2978" s="12" t="s">
        <v>556</v>
      </c>
      <c r="D2978" s="12" t="s">
        <v>1702</v>
      </c>
      <c r="E2978" s="19" t="s">
        <v>5</v>
      </c>
      <c r="F2978" s="19" t="s">
        <v>2273</v>
      </c>
      <c r="G2978" s="19" t="s">
        <v>10643</v>
      </c>
      <c r="H2978" s="12" t="s">
        <v>2819</v>
      </c>
      <c r="I2978" s="20">
        <v>18740</v>
      </c>
      <c r="J2978" s="12" t="s">
        <v>2302</v>
      </c>
      <c r="K2978" s="12" t="s">
        <v>10579</v>
      </c>
      <c r="L2978" s="12" t="s">
        <v>7875</v>
      </c>
      <c r="M2978" s="12"/>
      <c r="N2978" s="12" t="s">
        <v>10644</v>
      </c>
      <c r="O2978" s="23">
        <v>0</v>
      </c>
      <c r="P2978" s="23">
        <v>0</v>
      </c>
      <c r="Q2978" s="23">
        <v>0</v>
      </c>
      <c r="R2978" s="24">
        <v>0</v>
      </c>
      <c r="S2978" s="25">
        <v>64</v>
      </c>
      <c r="T2978" s="21"/>
      <c r="U2978" s="22" t="str">
        <f>IFERROR(VLOOKUP(B2978,[1]Planilha1!$A$1:$B$34,2,FALSE),"Liberado")</f>
        <v>Liberado</v>
      </c>
      <c r="V2978" s="21"/>
      <c r="W2978" s="21"/>
      <c r="X2978" s="21"/>
      <c r="Y2978" s="21"/>
      <c r="Z2978" s="21"/>
      <c r="AA2978" s="21"/>
      <c r="AB2978" s="21"/>
      <c r="AC2978" s="21"/>
      <c r="AD2978" s="21"/>
      <c r="AE2978" s="21"/>
      <c r="AF2978" s="21"/>
      <c r="AG2978" s="21"/>
      <c r="AH2978" s="21"/>
      <c r="AI2978" s="21"/>
      <c r="AJ2978" s="21"/>
      <c r="AK2978" s="21"/>
      <c r="AL2978" s="21"/>
      <c r="AM2978" s="21"/>
      <c r="AN2978" s="21"/>
      <c r="AO2978" s="21"/>
      <c r="AP2978" s="21"/>
      <c r="AQ2978" s="21"/>
      <c r="AR2978" s="21"/>
      <c r="AS2978" s="21"/>
      <c r="AT2978" s="21"/>
      <c r="AU2978" s="21"/>
      <c r="AV2978" s="21"/>
      <c r="AW2978" s="21"/>
      <c r="AX2978" s="21"/>
      <c r="AY2978" s="21"/>
      <c r="AZ2978" s="21"/>
      <c r="BA2978" s="21"/>
    </row>
    <row r="2979" spans="1:53" s="31" customFormat="1" ht="20.100000000000001" customHeight="1" x14ac:dyDescent="0.2">
      <c r="A2979" s="12" t="s">
        <v>64</v>
      </c>
      <c r="B2979" s="18" t="s">
        <v>247</v>
      </c>
      <c r="C2979" s="12" t="s">
        <v>556</v>
      </c>
      <c r="D2979" s="12" t="s">
        <v>1702</v>
      </c>
      <c r="E2979" s="19" t="s">
        <v>5</v>
      </c>
      <c r="F2979" s="19" t="s">
        <v>2273</v>
      </c>
      <c r="G2979" s="19" t="s">
        <v>10645</v>
      </c>
      <c r="H2979" s="12" t="s">
        <v>2712</v>
      </c>
      <c r="I2979" s="20">
        <v>18740</v>
      </c>
      <c r="J2979" s="12" t="s">
        <v>2302</v>
      </c>
      <c r="K2979" s="12" t="s">
        <v>10579</v>
      </c>
      <c r="L2979" s="12" t="s">
        <v>6531</v>
      </c>
      <c r="M2979" s="12"/>
      <c r="N2979" s="12" t="s">
        <v>10646</v>
      </c>
      <c r="O2979" s="23">
        <v>0</v>
      </c>
      <c r="P2979" s="23">
        <v>0</v>
      </c>
      <c r="Q2979" s="23">
        <v>0</v>
      </c>
      <c r="R2979" s="24">
        <v>0</v>
      </c>
      <c r="S2979" s="25">
        <v>64</v>
      </c>
      <c r="T2979" s="21"/>
      <c r="U2979" s="22" t="str">
        <f>IFERROR(VLOOKUP(B2979,[1]Planilha1!$A$1:$B$34,2,FALSE),"Liberado")</f>
        <v>Liberado</v>
      </c>
      <c r="V2979" s="21"/>
      <c r="W2979" s="21"/>
      <c r="X2979" s="21"/>
      <c r="Y2979" s="21"/>
      <c r="Z2979" s="21"/>
      <c r="AA2979" s="21"/>
      <c r="AB2979" s="21"/>
      <c r="AC2979" s="21"/>
      <c r="AD2979" s="21"/>
      <c r="AE2979" s="21"/>
      <c r="AF2979" s="21"/>
      <c r="AG2979" s="21"/>
      <c r="AH2979" s="21"/>
      <c r="AI2979" s="21"/>
      <c r="AJ2979" s="21"/>
      <c r="AK2979" s="21"/>
      <c r="AL2979" s="21"/>
      <c r="AM2979" s="21"/>
      <c r="AN2979" s="21"/>
      <c r="AO2979" s="21"/>
      <c r="AP2979" s="21"/>
      <c r="AQ2979" s="21"/>
      <c r="AR2979" s="21"/>
      <c r="AS2979" s="21"/>
      <c r="AT2979" s="21"/>
      <c r="AU2979" s="21"/>
      <c r="AV2979" s="21"/>
      <c r="AW2979" s="21"/>
      <c r="AX2979" s="21"/>
      <c r="AY2979" s="21"/>
      <c r="AZ2979" s="21"/>
      <c r="BA2979" s="21"/>
    </row>
    <row r="2980" spans="1:53" s="31" customFormat="1" ht="20.100000000000001" customHeight="1" x14ac:dyDescent="0.2">
      <c r="A2980" s="12" t="s">
        <v>64</v>
      </c>
      <c r="B2980" s="18" t="s">
        <v>247</v>
      </c>
      <c r="C2980" s="12" t="s">
        <v>556</v>
      </c>
      <c r="D2980" s="12" t="s">
        <v>1702</v>
      </c>
      <c r="E2980" s="19" t="s">
        <v>5</v>
      </c>
      <c r="F2980" s="19" t="s">
        <v>2244</v>
      </c>
      <c r="G2980" s="19" t="s">
        <v>10647</v>
      </c>
      <c r="H2980" s="12" t="s">
        <v>6117</v>
      </c>
      <c r="I2980" s="20">
        <v>18740</v>
      </c>
      <c r="J2980" s="12" t="s">
        <v>2302</v>
      </c>
      <c r="K2980" s="12" t="s">
        <v>2303</v>
      </c>
      <c r="L2980" s="12" t="s">
        <v>2677</v>
      </c>
      <c r="M2980" s="12"/>
      <c r="N2980" s="12" t="s">
        <v>10648</v>
      </c>
      <c r="O2980" s="23">
        <v>0</v>
      </c>
      <c r="P2980" s="23">
        <v>0</v>
      </c>
      <c r="Q2980" s="23">
        <v>0</v>
      </c>
      <c r="R2980" s="24">
        <v>0</v>
      </c>
      <c r="S2980" s="25">
        <v>224</v>
      </c>
      <c r="T2980" s="21"/>
      <c r="U2980" s="22" t="str">
        <f>IFERROR(VLOOKUP(B2980,[1]Planilha1!$A$1:$B$34,2,FALSE),"Liberado")</f>
        <v>Liberado</v>
      </c>
      <c r="V2980" s="21"/>
      <c r="W2980" s="21"/>
      <c r="X2980" s="21"/>
      <c r="Y2980" s="21"/>
      <c r="Z2980" s="21"/>
      <c r="AA2980" s="21"/>
      <c r="AB2980" s="21"/>
      <c r="AC2980" s="21"/>
      <c r="AD2980" s="21"/>
      <c r="AE2980" s="21"/>
      <c r="AF2980" s="21"/>
      <c r="AG2980" s="21"/>
      <c r="AH2980" s="21"/>
      <c r="AI2980" s="21"/>
      <c r="AJ2980" s="21"/>
      <c r="AK2980" s="21"/>
      <c r="AL2980" s="21"/>
      <c r="AM2980" s="21"/>
      <c r="AN2980" s="21"/>
      <c r="AO2980" s="21"/>
      <c r="AP2980" s="21"/>
      <c r="AQ2980" s="21"/>
      <c r="AR2980" s="21"/>
      <c r="AS2980" s="21"/>
      <c r="AT2980" s="21"/>
      <c r="AU2980" s="21"/>
      <c r="AV2980" s="21"/>
      <c r="AW2980" s="21"/>
      <c r="AX2980" s="21"/>
      <c r="AY2980" s="21"/>
      <c r="AZ2980" s="21"/>
      <c r="BA2980" s="21"/>
    </row>
    <row r="2981" spans="1:53" s="31" customFormat="1" ht="20.100000000000001" customHeight="1" x14ac:dyDescent="0.2">
      <c r="A2981" s="12" t="s">
        <v>64</v>
      </c>
      <c r="B2981" s="18" t="s">
        <v>247</v>
      </c>
      <c r="C2981" s="12" t="s">
        <v>556</v>
      </c>
      <c r="D2981" s="12" t="s">
        <v>10652</v>
      </c>
      <c r="E2981" s="19" t="s">
        <v>5</v>
      </c>
      <c r="F2981" s="19" t="s">
        <v>2273</v>
      </c>
      <c r="G2981" s="19" t="s">
        <v>10653</v>
      </c>
      <c r="H2981" s="12" t="s">
        <v>2857</v>
      </c>
      <c r="I2981" s="20">
        <v>20000</v>
      </c>
      <c r="J2981" s="12" t="s">
        <v>2302</v>
      </c>
      <c r="K2981" s="12" t="s">
        <v>2303</v>
      </c>
      <c r="L2981" s="12" t="s">
        <v>10547</v>
      </c>
      <c r="M2981" s="12"/>
      <c r="N2981" s="12" t="s">
        <v>10654</v>
      </c>
      <c r="O2981" s="23">
        <v>0</v>
      </c>
      <c r="P2981" s="23">
        <v>0</v>
      </c>
      <c r="Q2981" s="23">
        <v>0</v>
      </c>
      <c r="R2981" s="24">
        <v>0</v>
      </c>
      <c r="S2981" s="25">
        <v>160</v>
      </c>
      <c r="T2981" s="21"/>
      <c r="U2981" s="22" t="str">
        <f>IFERROR(VLOOKUP(B2981,[1]Planilha1!$A$1:$B$34,2,FALSE),"Liberado")</f>
        <v>Liberado</v>
      </c>
      <c r="V2981" s="21"/>
      <c r="W2981" s="21"/>
      <c r="X2981" s="21"/>
      <c r="Y2981" s="21"/>
      <c r="Z2981" s="21"/>
      <c r="AA2981" s="21"/>
      <c r="AB2981" s="21"/>
      <c r="AC2981" s="21"/>
      <c r="AD2981" s="21"/>
      <c r="AE2981" s="21"/>
      <c r="AF2981" s="21"/>
      <c r="AG2981" s="21"/>
      <c r="AH2981" s="21"/>
      <c r="AI2981" s="21"/>
      <c r="AJ2981" s="21"/>
      <c r="AK2981" s="21"/>
      <c r="AL2981" s="21"/>
      <c r="AM2981" s="21"/>
      <c r="AN2981" s="21"/>
      <c r="AO2981" s="21"/>
      <c r="AP2981" s="21"/>
      <c r="AQ2981" s="21"/>
      <c r="AR2981" s="21"/>
      <c r="AS2981" s="21"/>
      <c r="AT2981" s="21"/>
      <c r="AU2981" s="21"/>
      <c r="AV2981" s="21"/>
      <c r="AW2981" s="21"/>
      <c r="AX2981" s="21"/>
      <c r="AY2981" s="21"/>
      <c r="AZ2981" s="21"/>
      <c r="BA2981" s="21"/>
    </row>
    <row r="2982" spans="1:53" s="31" customFormat="1" ht="20.100000000000001" customHeight="1" x14ac:dyDescent="0.2">
      <c r="A2982" s="12" t="s">
        <v>64</v>
      </c>
      <c r="B2982" s="18" t="s">
        <v>247</v>
      </c>
      <c r="C2982" s="12" t="s">
        <v>556</v>
      </c>
      <c r="D2982" s="12" t="s">
        <v>1702</v>
      </c>
      <c r="E2982" s="19" t="s">
        <v>5</v>
      </c>
      <c r="F2982" s="19" t="s">
        <v>2273</v>
      </c>
      <c r="G2982" s="19" t="s">
        <v>6133</v>
      </c>
      <c r="H2982" s="12" t="s">
        <v>2773</v>
      </c>
      <c r="I2982" s="20">
        <v>10443.33</v>
      </c>
      <c r="J2982" s="12" t="s">
        <v>2302</v>
      </c>
      <c r="K2982" s="12" t="s">
        <v>2303</v>
      </c>
      <c r="L2982" s="12" t="s">
        <v>7875</v>
      </c>
      <c r="M2982" s="12"/>
      <c r="N2982" s="12" t="s">
        <v>2774</v>
      </c>
      <c r="O2982" s="23">
        <v>0</v>
      </c>
      <c r="P2982" s="23">
        <v>0</v>
      </c>
      <c r="Q2982" s="23">
        <v>0</v>
      </c>
      <c r="R2982" s="24">
        <v>0</v>
      </c>
      <c r="S2982" s="25">
        <v>192</v>
      </c>
      <c r="T2982" s="21"/>
      <c r="U2982" s="22" t="str">
        <f>IFERROR(VLOOKUP(B2982,[1]Planilha1!$A$1:$B$34,2,FALSE),"Liberado")</f>
        <v>Liberado</v>
      </c>
      <c r="V2982" s="21"/>
      <c r="W2982" s="21"/>
      <c r="X2982" s="21"/>
      <c r="Y2982" s="21"/>
      <c r="Z2982" s="21"/>
      <c r="AA2982" s="21"/>
      <c r="AB2982" s="21"/>
      <c r="AC2982" s="21"/>
      <c r="AD2982" s="21"/>
      <c r="AE2982" s="21"/>
      <c r="AF2982" s="21"/>
      <c r="AG2982" s="21"/>
      <c r="AH2982" s="21"/>
      <c r="AI2982" s="21"/>
      <c r="AJ2982" s="21"/>
      <c r="AK2982" s="21"/>
      <c r="AL2982" s="21"/>
      <c r="AM2982" s="21"/>
      <c r="AN2982" s="21"/>
      <c r="AO2982" s="21"/>
      <c r="AP2982" s="21"/>
      <c r="AQ2982" s="21"/>
      <c r="AR2982" s="21"/>
      <c r="AS2982" s="21"/>
      <c r="AT2982" s="21"/>
      <c r="AU2982" s="21"/>
      <c r="AV2982" s="21"/>
      <c r="AW2982" s="21"/>
      <c r="AX2982" s="21"/>
      <c r="AY2982" s="21"/>
      <c r="AZ2982" s="21"/>
      <c r="BA2982" s="21"/>
    </row>
    <row r="2983" spans="1:53" s="31" customFormat="1" ht="20.100000000000001" customHeight="1" x14ac:dyDescent="0.2">
      <c r="A2983" s="12" t="s">
        <v>64</v>
      </c>
      <c r="B2983" s="18" t="s">
        <v>247</v>
      </c>
      <c r="C2983" s="12" t="s">
        <v>556</v>
      </c>
      <c r="D2983" s="12" t="s">
        <v>1702</v>
      </c>
      <c r="E2983" s="19" t="s">
        <v>5</v>
      </c>
      <c r="F2983" s="19" t="s">
        <v>2273</v>
      </c>
      <c r="G2983" s="19" t="s">
        <v>10655</v>
      </c>
      <c r="H2983" s="12" t="s">
        <v>6057</v>
      </c>
      <c r="I2983" s="20">
        <v>18740</v>
      </c>
      <c r="J2983" s="12" t="s">
        <v>2302</v>
      </c>
      <c r="K2983" s="12" t="s">
        <v>10579</v>
      </c>
      <c r="L2983" s="12" t="s">
        <v>8183</v>
      </c>
      <c r="M2983" s="12"/>
      <c r="N2983" s="12" t="s">
        <v>10656</v>
      </c>
      <c r="O2983" s="23">
        <v>0</v>
      </c>
      <c r="P2983" s="23">
        <v>0</v>
      </c>
      <c r="Q2983" s="23">
        <v>0</v>
      </c>
      <c r="R2983" s="24">
        <v>0</v>
      </c>
      <c r="S2983" s="25">
        <v>64</v>
      </c>
      <c r="T2983" s="21"/>
      <c r="U2983" s="22" t="str">
        <f>IFERROR(VLOOKUP(B2983,[1]Planilha1!$A$1:$B$34,2,FALSE),"Liberado")</f>
        <v>Liberado</v>
      </c>
      <c r="V2983" s="21"/>
      <c r="W2983" s="21"/>
      <c r="X2983" s="21"/>
      <c r="Y2983" s="21"/>
      <c r="Z2983" s="21"/>
      <c r="AA2983" s="21"/>
      <c r="AB2983" s="21"/>
      <c r="AC2983" s="21"/>
      <c r="AD2983" s="21"/>
      <c r="AE2983" s="21"/>
      <c r="AF2983" s="21"/>
      <c r="AG2983" s="21"/>
      <c r="AH2983" s="21"/>
      <c r="AI2983" s="21"/>
      <c r="AJ2983" s="21"/>
      <c r="AK2983" s="21"/>
      <c r="AL2983" s="21"/>
      <c r="AM2983" s="21"/>
      <c r="AN2983" s="21"/>
      <c r="AO2983" s="21"/>
      <c r="AP2983" s="21"/>
      <c r="AQ2983" s="21"/>
      <c r="AR2983" s="21"/>
      <c r="AS2983" s="21"/>
      <c r="AT2983" s="21"/>
      <c r="AU2983" s="21"/>
      <c r="AV2983" s="21"/>
      <c r="AW2983" s="21"/>
      <c r="AX2983" s="21"/>
      <c r="AY2983" s="21"/>
      <c r="AZ2983" s="21"/>
      <c r="BA2983" s="21"/>
    </row>
    <row r="2984" spans="1:53" s="31" customFormat="1" ht="20.100000000000001" customHeight="1" x14ac:dyDescent="0.2">
      <c r="A2984" s="12" t="s">
        <v>64</v>
      </c>
      <c r="B2984" s="18" t="s">
        <v>247</v>
      </c>
      <c r="C2984" s="12" t="s">
        <v>556</v>
      </c>
      <c r="D2984" s="12" t="s">
        <v>10657</v>
      </c>
      <c r="E2984" s="19" t="s">
        <v>5</v>
      </c>
      <c r="F2984" s="19" t="s">
        <v>2273</v>
      </c>
      <c r="G2984" s="19" t="s">
        <v>10658</v>
      </c>
      <c r="H2984" s="12" t="s">
        <v>5749</v>
      </c>
      <c r="I2984" s="20">
        <v>20572.36</v>
      </c>
      <c r="J2984" s="12" t="s">
        <v>2302</v>
      </c>
      <c r="K2984" s="12" t="s">
        <v>2303</v>
      </c>
      <c r="L2984" s="12" t="s">
        <v>2288</v>
      </c>
      <c r="M2984" s="12" t="s">
        <v>10659</v>
      </c>
      <c r="N2984" s="12" t="s">
        <v>10660</v>
      </c>
      <c r="O2984" s="23">
        <v>0</v>
      </c>
      <c r="P2984" s="23">
        <v>10000</v>
      </c>
      <c r="Q2984" s="23">
        <v>0</v>
      </c>
      <c r="R2984" s="24">
        <v>0</v>
      </c>
      <c r="S2984" s="25">
        <v>64</v>
      </c>
      <c r="T2984" s="21"/>
      <c r="U2984" s="22" t="str">
        <f>IFERROR(VLOOKUP(B2984,[1]Planilha1!$A$1:$B$34,2,FALSE),"Liberado")</f>
        <v>Liberado</v>
      </c>
      <c r="V2984" s="21"/>
      <c r="W2984" s="21"/>
      <c r="X2984" s="21"/>
      <c r="Y2984" s="21"/>
      <c r="Z2984" s="21"/>
      <c r="AA2984" s="21"/>
      <c r="AB2984" s="21"/>
      <c r="AC2984" s="21"/>
      <c r="AD2984" s="21"/>
      <c r="AE2984" s="21"/>
      <c r="AF2984" s="21"/>
      <c r="AG2984" s="21"/>
      <c r="AH2984" s="21"/>
      <c r="AI2984" s="21"/>
      <c r="AJ2984" s="21"/>
      <c r="AK2984" s="21"/>
      <c r="AL2984" s="21"/>
      <c r="AM2984" s="21"/>
      <c r="AN2984" s="21"/>
      <c r="AO2984" s="21"/>
      <c r="AP2984" s="21"/>
      <c r="AQ2984" s="21"/>
      <c r="AR2984" s="21"/>
      <c r="AS2984" s="21"/>
      <c r="AT2984" s="21"/>
      <c r="AU2984" s="21"/>
      <c r="AV2984" s="21"/>
      <c r="AW2984" s="21"/>
      <c r="AX2984" s="21"/>
      <c r="AY2984" s="21"/>
      <c r="AZ2984" s="21"/>
      <c r="BA2984" s="21"/>
    </row>
    <row r="2985" spans="1:53" s="31" customFormat="1" ht="20.100000000000001" customHeight="1" x14ac:dyDescent="0.2">
      <c r="A2985" s="12" t="s">
        <v>64</v>
      </c>
      <c r="B2985" s="18" t="s">
        <v>247</v>
      </c>
      <c r="C2985" s="12" t="s">
        <v>602</v>
      </c>
      <c r="D2985" s="12" t="s">
        <v>1704</v>
      </c>
      <c r="E2985" s="19" t="s">
        <v>5</v>
      </c>
      <c r="F2985" s="19" t="s">
        <v>2273</v>
      </c>
      <c r="G2985" s="19" t="s">
        <v>6137</v>
      </c>
      <c r="H2985" s="12" t="s">
        <v>2493</v>
      </c>
      <c r="I2985" s="20">
        <v>230000</v>
      </c>
      <c r="J2985" s="12" t="s">
        <v>2258</v>
      </c>
      <c r="K2985" s="12" t="s">
        <v>6138</v>
      </c>
      <c r="L2985" s="12" t="s">
        <v>2368</v>
      </c>
      <c r="M2985" s="12"/>
      <c r="N2985" s="12" t="s">
        <v>6139</v>
      </c>
      <c r="O2985" s="23">
        <v>0</v>
      </c>
      <c r="P2985" s="23">
        <v>10000</v>
      </c>
      <c r="Q2985" s="23">
        <v>0</v>
      </c>
      <c r="R2985" s="24">
        <v>0</v>
      </c>
      <c r="S2985" s="25">
        <v>1920</v>
      </c>
      <c r="T2985" s="21"/>
      <c r="U2985" s="22" t="str">
        <f>IFERROR(VLOOKUP(B2985,[1]Planilha1!$A$1:$B$34,2,FALSE),"Liberado")</f>
        <v>Liberado</v>
      </c>
      <c r="V2985" s="21"/>
      <c r="W2985" s="21"/>
      <c r="X2985" s="21"/>
      <c r="Y2985" s="21"/>
      <c r="Z2985" s="21"/>
      <c r="AA2985" s="21"/>
      <c r="AB2985" s="21"/>
      <c r="AC2985" s="21"/>
      <c r="AD2985" s="21"/>
      <c r="AE2985" s="21"/>
      <c r="AF2985" s="21"/>
      <c r="AG2985" s="21"/>
      <c r="AH2985" s="21"/>
      <c r="AI2985" s="21"/>
      <c r="AJ2985" s="21"/>
      <c r="AK2985" s="21"/>
      <c r="AL2985" s="21"/>
      <c r="AM2985" s="21"/>
      <c r="AN2985" s="21"/>
      <c r="AO2985" s="21"/>
      <c r="AP2985" s="21"/>
      <c r="AQ2985" s="21"/>
      <c r="AR2985" s="21"/>
      <c r="AS2985" s="21"/>
      <c r="AT2985" s="21"/>
      <c r="AU2985" s="21"/>
      <c r="AV2985" s="21"/>
      <c r="AW2985" s="21"/>
      <c r="AX2985" s="21"/>
      <c r="AY2985" s="21"/>
      <c r="AZ2985" s="21"/>
      <c r="BA2985" s="21"/>
    </row>
    <row r="2986" spans="1:53" s="31" customFormat="1" ht="20.100000000000001" customHeight="1" x14ac:dyDescent="0.2">
      <c r="A2986" s="12" t="s">
        <v>64</v>
      </c>
      <c r="B2986" s="18" t="s">
        <v>247</v>
      </c>
      <c r="C2986" s="12" t="s">
        <v>602</v>
      </c>
      <c r="D2986" s="12" t="s">
        <v>1705</v>
      </c>
      <c r="E2986" s="19" t="s">
        <v>5</v>
      </c>
      <c r="F2986" s="19" t="s">
        <v>2273</v>
      </c>
      <c r="G2986" s="19" t="s">
        <v>6140</v>
      </c>
      <c r="H2986" s="12" t="s">
        <v>6141</v>
      </c>
      <c r="I2986" s="20">
        <v>27120</v>
      </c>
      <c r="J2986" s="12" t="s">
        <v>2302</v>
      </c>
      <c r="K2986" s="12" t="s">
        <v>6142</v>
      </c>
      <c r="L2986" s="12" t="s">
        <v>2266</v>
      </c>
      <c r="M2986" s="12"/>
      <c r="N2986" s="12" t="s">
        <v>6143</v>
      </c>
      <c r="O2986" s="23">
        <v>5000</v>
      </c>
      <c r="P2986" s="23">
        <v>0</v>
      </c>
      <c r="Q2986" s="23">
        <v>0</v>
      </c>
      <c r="R2986" s="24">
        <v>0</v>
      </c>
      <c r="S2986" s="25">
        <v>960</v>
      </c>
      <c r="T2986" s="21"/>
      <c r="U2986" s="22" t="str">
        <f>IFERROR(VLOOKUP(B2986,[1]Planilha1!$A$1:$B$34,2,FALSE),"Liberado")</f>
        <v>Liberado</v>
      </c>
      <c r="V2986" s="21"/>
      <c r="W2986" s="21"/>
      <c r="X2986" s="21"/>
      <c r="Y2986" s="21"/>
      <c r="Z2986" s="21"/>
      <c r="AA2986" s="21"/>
      <c r="AB2986" s="21"/>
      <c r="AC2986" s="21"/>
      <c r="AD2986" s="21"/>
      <c r="AE2986" s="21"/>
      <c r="AF2986" s="21"/>
      <c r="AG2986" s="21"/>
      <c r="AH2986" s="21"/>
      <c r="AI2986" s="21"/>
      <c r="AJ2986" s="21"/>
      <c r="AK2986" s="21"/>
      <c r="AL2986" s="21"/>
      <c r="AM2986" s="21"/>
      <c r="AN2986" s="21"/>
      <c r="AO2986" s="21"/>
      <c r="AP2986" s="21"/>
      <c r="AQ2986" s="21"/>
      <c r="AR2986" s="21"/>
      <c r="AS2986" s="21"/>
      <c r="AT2986" s="21"/>
      <c r="AU2986" s="21"/>
      <c r="AV2986" s="21"/>
      <c r="AW2986" s="21"/>
      <c r="AX2986" s="21"/>
      <c r="AY2986" s="21"/>
      <c r="AZ2986" s="21"/>
      <c r="BA2986" s="21"/>
    </row>
    <row r="2987" spans="1:53" s="31" customFormat="1" ht="20.100000000000001" customHeight="1" x14ac:dyDescent="0.2">
      <c r="A2987" s="12" t="s">
        <v>64</v>
      </c>
      <c r="B2987" s="18" t="s">
        <v>247</v>
      </c>
      <c r="C2987" s="12" t="s">
        <v>602</v>
      </c>
      <c r="D2987" s="12" t="s">
        <v>1706</v>
      </c>
      <c r="E2987" s="19" t="s">
        <v>5</v>
      </c>
      <c r="F2987" s="19" t="s">
        <v>2324</v>
      </c>
      <c r="G2987" s="19" t="s">
        <v>6144</v>
      </c>
      <c r="H2987" s="12" t="s">
        <v>3310</v>
      </c>
      <c r="I2987" s="20">
        <v>2171.48</v>
      </c>
      <c r="J2987" s="12" t="s">
        <v>2302</v>
      </c>
      <c r="K2987" s="12" t="s">
        <v>6145</v>
      </c>
      <c r="L2987" s="12" t="s">
        <v>2266</v>
      </c>
      <c r="M2987" s="12"/>
      <c r="N2987" s="12" t="s">
        <v>6146</v>
      </c>
      <c r="O2987" s="23">
        <v>0</v>
      </c>
      <c r="P2987" s="23">
        <v>0</v>
      </c>
      <c r="Q2987" s="23">
        <v>0</v>
      </c>
      <c r="R2987" s="24">
        <v>0</v>
      </c>
      <c r="S2987" s="25">
        <v>1160</v>
      </c>
      <c r="T2987" s="21"/>
      <c r="U2987" s="22" t="str">
        <f>IFERROR(VLOOKUP(B2987,[1]Planilha1!$A$1:$B$34,2,FALSE),"Liberado")</f>
        <v>Liberado</v>
      </c>
      <c r="V2987" s="21"/>
      <c r="W2987" s="21"/>
      <c r="X2987" s="21"/>
      <c r="Y2987" s="21"/>
      <c r="Z2987" s="21"/>
      <c r="AA2987" s="21"/>
      <c r="AB2987" s="21"/>
      <c r="AC2987" s="21"/>
      <c r="AD2987" s="21"/>
      <c r="AE2987" s="21"/>
      <c r="AF2987" s="21"/>
      <c r="AG2987" s="21"/>
      <c r="AH2987" s="21"/>
      <c r="AI2987" s="21"/>
      <c r="AJ2987" s="21"/>
      <c r="AK2987" s="21"/>
      <c r="AL2987" s="21"/>
      <c r="AM2987" s="21"/>
      <c r="AN2987" s="21"/>
      <c r="AO2987" s="21"/>
      <c r="AP2987" s="21"/>
      <c r="AQ2987" s="21"/>
      <c r="AR2987" s="21"/>
      <c r="AS2987" s="21"/>
      <c r="AT2987" s="21"/>
      <c r="AU2987" s="21"/>
      <c r="AV2987" s="21"/>
      <c r="AW2987" s="21"/>
      <c r="AX2987" s="21"/>
      <c r="AY2987" s="21"/>
      <c r="AZ2987" s="21"/>
      <c r="BA2987" s="21"/>
    </row>
    <row r="2988" spans="1:53" s="31" customFormat="1" ht="20.100000000000001" customHeight="1" x14ac:dyDescent="0.2">
      <c r="A2988" s="12" t="s">
        <v>64</v>
      </c>
      <c r="B2988" s="18" t="s">
        <v>247</v>
      </c>
      <c r="C2988" s="12" t="s">
        <v>602</v>
      </c>
      <c r="D2988" s="12" t="s">
        <v>1707</v>
      </c>
      <c r="E2988" s="19" t="s">
        <v>5</v>
      </c>
      <c r="F2988" s="19" t="s">
        <v>2244</v>
      </c>
      <c r="G2988" s="19" t="s">
        <v>6147</v>
      </c>
      <c r="H2988" s="12" t="s">
        <v>6148</v>
      </c>
      <c r="I2988" s="20">
        <v>31520</v>
      </c>
      <c r="J2988" s="12" t="s">
        <v>2258</v>
      </c>
      <c r="K2988" s="12" t="s">
        <v>6149</v>
      </c>
      <c r="L2988" s="12" t="s">
        <v>2368</v>
      </c>
      <c r="M2988" s="12"/>
      <c r="N2988" s="12" t="s">
        <v>6150</v>
      </c>
      <c r="O2988" s="23">
        <v>0</v>
      </c>
      <c r="P2988" s="23">
        <v>10000</v>
      </c>
      <c r="Q2988" s="23">
        <v>0</v>
      </c>
      <c r="R2988" s="24">
        <v>0</v>
      </c>
      <c r="S2988" s="25">
        <v>864</v>
      </c>
      <c r="T2988" s="21"/>
      <c r="U2988" s="22" t="str">
        <f>IFERROR(VLOOKUP(B2988,[1]Planilha1!$A$1:$B$34,2,FALSE),"Liberado")</f>
        <v>Liberado</v>
      </c>
      <c r="V2988" s="21"/>
      <c r="W2988" s="21"/>
      <c r="X2988" s="21"/>
      <c r="Y2988" s="21"/>
      <c r="Z2988" s="21"/>
      <c r="AA2988" s="21"/>
      <c r="AB2988" s="21"/>
      <c r="AC2988" s="21"/>
      <c r="AD2988" s="21"/>
      <c r="AE2988" s="21"/>
      <c r="AF2988" s="21"/>
      <c r="AG2988" s="21"/>
      <c r="AH2988" s="21"/>
      <c r="AI2988" s="21"/>
      <c r="AJ2988" s="21"/>
      <c r="AK2988" s="21"/>
      <c r="AL2988" s="21"/>
      <c r="AM2988" s="21"/>
      <c r="AN2988" s="21"/>
      <c r="AO2988" s="21"/>
      <c r="AP2988" s="21"/>
      <c r="AQ2988" s="21"/>
      <c r="AR2988" s="21"/>
      <c r="AS2988" s="21"/>
      <c r="AT2988" s="21"/>
      <c r="AU2988" s="21"/>
      <c r="AV2988" s="21"/>
      <c r="AW2988" s="21"/>
      <c r="AX2988" s="21"/>
      <c r="AY2988" s="21"/>
      <c r="AZ2988" s="21"/>
      <c r="BA2988" s="21"/>
    </row>
    <row r="2989" spans="1:53" s="31" customFormat="1" ht="20.100000000000001" customHeight="1" x14ac:dyDescent="0.2">
      <c r="A2989" s="12" t="s">
        <v>64</v>
      </c>
      <c r="B2989" s="18" t="s">
        <v>247</v>
      </c>
      <c r="C2989" s="12" t="s">
        <v>602</v>
      </c>
      <c r="D2989" s="12" t="s">
        <v>1708</v>
      </c>
      <c r="E2989" s="19" t="s">
        <v>5</v>
      </c>
      <c r="F2989" s="19" t="s">
        <v>2244</v>
      </c>
      <c r="G2989" s="19" t="s">
        <v>6151</v>
      </c>
      <c r="H2989" s="12" t="s">
        <v>6141</v>
      </c>
      <c r="I2989" s="20">
        <v>10000</v>
      </c>
      <c r="J2989" s="12" t="s">
        <v>2302</v>
      </c>
      <c r="K2989" s="12" t="s">
        <v>2303</v>
      </c>
      <c r="L2989" s="12" t="s">
        <v>2299</v>
      </c>
      <c r="M2989" s="12"/>
      <c r="N2989" s="12" t="s">
        <v>5790</v>
      </c>
      <c r="O2989" s="23">
        <v>0</v>
      </c>
      <c r="P2989" s="23">
        <v>0</v>
      </c>
      <c r="Q2989" s="23">
        <v>0</v>
      </c>
      <c r="R2989" s="24">
        <v>0</v>
      </c>
      <c r="S2989" s="25">
        <v>928</v>
      </c>
      <c r="T2989" s="21"/>
      <c r="U2989" s="22" t="str">
        <f>IFERROR(VLOOKUP(B2989,[1]Planilha1!$A$1:$B$34,2,FALSE),"Liberado")</f>
        <v>Liberado</v>
      </c>
      <c r="V2989" s="21"/>
      <c r="W2989" s="21"/>
      <c r="X2989" s="21"/>
      <c r="Y2989" s="21"/>
      <c r="Z2989" s="21"/>
      <c r="AA2989" s="21"/>
      <c r="AB2989" s="21"/>
      <c r="AC2989" s="21"/>
      <c r="AD2989" s="21"/>
      <c r="AE2989" s="21"/>
      <c r="AF2989" s="21"/>
      <c r="AG2989" s="21"/>
      <c r="AH2989" s="21"/>
      <c r="AI2989" s="21"/>
      <c r="AJ2989" s="21"/>
      <c r="AK2989" s="21"/>
      <c r="AL2989" s="21"/>
      <c r="AM2989" s="21"/>
      <c r="AN2989" s="21"/>
      <c r="AO2989" s="21"/>
      <c r="AP2989" s="21"/>
      <c r="AQ2989" s="21"/>
      <c r="AR2989" s="21"/>
      <c r="AS2989" s="21"/>
      <c r="AT2989" s="21"/>
      <c r="AU2989" s="21"/>
      <c r="AV2989" s="21"/>
      <c r="AW2989" s="21"/>
      <c r="AX2989" s="21"/>
      <c r="AY2989" s="21"/>
      <c r="AZ2989" s="21"/>
      <c r="BA2989" s="21"/>
    </row>
    <row r="2990" spans="1:53" s="31" customFormat="1" ht="20.100000000000001" customHeight="1" x14ac:dyDescent="0.2">
      <c r="A2990" s="12" t="s">
        <v>64</v>
      </c>
      <c r="B2990" s="18" t="s">
        <v>247</v>
      </c>
      <c r="C2990" s="12" t="s">
        <v>602</v>
      </c>
      <c r="D2990" s="12" t="s">
        <v>10662</v>
      </c>
      <c r="E2990" s="19" t="s">
        <v>5</v>
      </c>
      <c r="F2990" s="19" t="s">
        <v>7842</v>
      </c>
      <c r="G2990" s="19" t="s">
        <v>10663</v>
      </c>
      <c r="H2990" s="12" t="s">
        <v>2301</v>
      </c>
      <c r="I2990" s="20">
        <v>13849.22</v>
      </c>
      <c r="J2990" s="12" t="s">
        <v>2302</v>
      </c>
      <c r="K2990" s="12" t="s">
        <v>10664</v>
      </c>
      <c r="L2990" s="12" t="s">
        <v>2466</v>
      </c>
      <c r="M2990" s="12"/>
      <c r="N2990" s="12" t="s">
        <v>10665</v>
      </c>
      <c r="O2990" s="23">
        <v>0</v>
      </c>
      <c r="P2990" s="23">
        <v>0</v>
      </c>
      <c r="Q2990" s="23">
        <v>0</v>
      </c>
      <c r="R2990" s="24">
        <v>0</v>
      </c>
      <c r="S2990" s="25">
        <v>320</v>
      </c>
      <c r="T2990" s="21"/>
      <c r="U2990" s="22" t="str">
        <f>IFERROR(VLOOKUP(B2990,[1]Planilha1!$A$1:$B$34,2,FALSE),"Liberado")</f>
        <v>Liberado</v>
      </c>
      <c r="V2990" s="21"/>
      <c r="W2990" s="21"/>
      <c r="X2990" s="21"/>
      <c r="Y2990" s="21"/>
      <c r="Z2990" s="21"/>
      <c r="AA2990" s="21"/>
      <c r="AB2990" s="21"/>
      <c r="AC2990" s="21"/>
      <c r="AD2990" s="21"/>
      <c r="AE2990" s="21"/>
      <c r="AF2990" s="21"/>
      <c r="AG2990" s="21"/>
      <c r="AH2990" s="21"/>
      <c r="AI2990" s="21"/>
      <c r="AJ2990" s="21"/>
      <c r="AK2990" s="21"/>
      <c r="AL2990" s="21"/>
      <c r="AM2990" s="21"/>
      <c r="AN2990" s="21"/>
      <c r="AO2990" s="21"/>
      <c r="AP2990" s="21"/>
      <c r="AQ2990" s="21"/>
      <c r="AR2990" s="21"/>
      <c r="AS2990" s="21"/>
      <c r="AT2990" s="21"/>
      <c r="AU2990" s="21"/>
      <c r="AV2990" s="21"/>
      <c r="AW2990" s="21"/>
      <c r="AX2990" s="21"/>
      <c r="AY2990" s="21"/>
      <c r="AZ2990" s="21"/>
      <c r="BA2990" s="21"/>
    </row>
    <row r="2991" spans="1:53" s="31" customFormat="1" ht="20.100000000000001" customHeight="1" x14ac:dyDescent="0.2">
      <c r="A2991" s="12" t="s">
        <v>64</v>
      </c>
      <c r="B2991" s="18" t="s">
        <v>247</v>
      </c>
      <c r="C2991" s="12" t="s">
        <v>602</v>
      </c>
      <c r="D2991" s="12" t="s">
        <v>1710</v>
      </c>
      <c r="E2991" s="19" t="s">
        <v>5</v>
      </c>
      <c r="F2991" s="19" t="s">
        <v>10</v>
      </c>
      <c r="G2991" s="19" t="s">
        <v>6156</v>
      </c>
      <c r="H2991" s="12" t="s">
        <v>4989</v>
      </c>
      <c r="I2991" s="20">
        <v>35200</v>
      </c>
      <c r="J2991" s="12" t="s">
        <v>2258</v>
      </c>
      <c r="K2991" s="12" t="s">
        <v>6157</v>
      </c>
      <c r="L2991" s="12" t="s">
        <v>2368</v>
      </c>
      <c r="M2991" s="12"/>
      <c r="N2991" s="12" t="s">
        <v>6158</v>
      </c>
      <c r="O2991" s="23">
        <v>0</v>
      </c>
      <c r="P2991" s="23">
        <v>8000</v>
      </c>
      <c r="Q2991" s="23">
        <v>0</v>
      </c>
      <c r="R2991" s="24">
        <v>0</v>
      </c>
      <c r="S2991" s="25">
        <v>640</v>
      </c>
      <c r="T2991" s="21"/>
      <c r="U2991" s="22" t="str">
        <f>IFERROR(VLOOKUP(B2991,[1]Planilha1!$A$1:$B$34,2,FALSE),"Liberado")</f>
        <v>Liberado</v>
      </c>
      <c r="V2991" s="21"/>
      <c r="W2991" s="21"/>
      <c r="X2991" s="21"/>
      <c r="Y2991" s="21"/>
      <c r="Z2991" s="21"/>
      <c r="AA2991" s="21"/>
      <c r="AB2991" s="21"/>
      <c r="AC2991" s="21"/>
      <c r="AD2991" s="21"/>
      <c r="AE2991" s="21"/>
      <c r="AF2991" s="21"/>
      <c r="AG2991" s="21"/>
      <c r="AH2991" s="21"/>
      <c r="AI2991" s="21"/>
      <c r="AJ2991" s="21"/>
      <c r="AK2991" s="21"/>
      <c r="AL2991" s="21"/>
      <c r="AM2991" s="21"/>
      <c r="AN2991" s="21"/>
      <c r="AO2991" s="21"/>
      <c r="AP2991" s="21"/>
      <c r="AQ2991" s="21"/>
      <c r="AR2991" s="21"/>
      <c r="AS2991" s="21"/>
      <c r="AT2991" s="21"/>
      <c r="AU2991" s="21"/>
      <c r="AV2991" s="21"/>
      <c r="AW2991" s="21"/>
      <c r="AX2991" s="21"/>
      <c r="AY2991" s="21"/>
      <c r="AZ2991" s="21"/>
      <c r="BA2991" s="21"/>
    </row>
    <row r="2992" spans="1:53" s="31" customFormat="1" ht="20.100000000000001" customHeight="1" x14ac:dyDescent="0.2">
      <c r="A2992" s="12" t="s">
        <v>64</v>
      </c>
      <c r="B2992" s="18" t="s">
        <v>247</v>
      </c>
      <c r="C2992" s="12" t="s">
        <v>602</v>
      </c>
      <c r="D2992" s="12" t="s">
        <v>1711</v>
      </c>
      <c r="E2992" s="19" t="s">
        <v>5</v>
      </c>
      <c r="F2992" s="19" t="s">
        <v>2273</v>
      </c>
      <c r="G2992" s="19" t="s">
        <v>6159</v>
      </c>
      <c r="H2992" s="12" t="s">
        <v>2493</v>
      </c>
      <c r="I2992" s="20">
        <v>20000</v>
      </c>
      <c r="J2992" s="12" t="s">
        <v>2302</v>
      </c>
      <c r="K2992" s="12" t="s">
        <v>3124</v>
      </c>
      <c r="L2992" s="12" t="s">
        <v>2299</v>
      </c>
      <c r="M2992" s="12"/>
      <c r="N2992" s="12" t="s">
        <v>6160</v>
      </c>
      <c r="O2992" s="23">
        <v>0</v>
      </c>
      <c r="P2992" s="23">
        <v>0</v>
      </c>
      <c r="Q2992" s="23">
        <v>0</v>
      </c>
      <c r="R2992" s="24">
        <v>0</v>
      </c>
      <c r="S2992" s="25">
        <v>520</v>
      </c>
      <c r="T2992" s="21"/>
      <c r="U2992" s="22" t="str">
        <f>IFERROR(VLOOKUP(B2992,[1]Planilha1!$A$1:$B$34,2,FALSE),"Liberado")</f>
        <v>Liberado</v>
      </c>
      <c r="V2992" s="21"/>
      <c r="W2992" s="21"/>
      <c r="X2992" s="21"/>
      <c r="Y2992" s="21"/>
      <c r="Z2992" s="21"/>
      <c r="AA2992" s="21"/>
      <c r="AB2992" s="21"/>
      <c r="AC2992" s="21"/>
      <c r="AD2992" s="21"/>
      <c r="AE2992" s="21"/>
      <c r="AF2992" s="21"/>
      <c r="AG2992" s="21"/>
      <c r="AH2992" s="21"/>
      <c r="AI2992" s="21"/>
      <c r="AJ2992" s="21"/>
      <c r="AK2992" s="21"/>
      <c r="AL2992" s="21"/>
      <c r="AM2992" s="21"/>
      <c r="AN2992" s="21"/>
      <c r="AO2992" s="21"/>
      <c r="AP2992" s="21"/>
      <c r="AQ2992" s="21"/>
      <c r="AR2992" s="21"/>
      <c r="AS2992" s="21"/>
      <c r="AT2992" s="21"/>
      <c r="AU2992" s="21"/>
      <c r="AV2992" s="21"/>
      <c r="AW2992" s="21"/>
      <c r="AX2992" s="21"/>
      <c r="AY2992" s="21"/>
      <c r="AZ2992" s="21"/>
      <c r="BA2992" s="21"/>
    </row>
    <row r="2993" spans="1:53" s="31" customFormat="1" ht="20.100000000000001" customHeight="1" x14ac:dyDescent="0.2">
      <c r="A2993" s="12" t="s">
        <v>64</v>
      </c>
      <c r="B2993" s="18" t="s">
        <v>247</v>
      </c>
      <c r="C2993" s="12" t="s">
        <v>602</v>
      </c>
      <c r="D2993" s="12" t="s">
        <v>1712</v>
      </c>
      <c r="E2993" s="19" t="s">
        <v>5</v>
      </c>
      <c r="F2993" s="19" t="s">
        <v>2273</v>
      </c>
      <c r="G2993" s="19" t="s">
        <v>6161</v>
      </c>
      <c r="H2993" s="12" t="s">
        <v>6141</v>
      </c>
      <c r="I2993" s="20">
        <v>10000</v>
      </c>
      <c r="J2993" s="12" t="s">
        <v>2302</v>
      </c>
      <c r="K2993" s="12" t="s">
        <v>2303</v>
      </c>
      <c r="L2993" s="12" t="s">
        <v>2299</v>
      </c>
      <c r="M2993" s="12"/>
      <c r="N2993" s="12" t="s">
        <v>6162</v>
      </c>
      <c r="O2993" s="23">
        <v>0</v>
      </c>
      <c r="P2993" s="23">
        <v>0</v>
      </c>
      <c r="Q2993" s="23">
        <v>0</v>
      </c>
      <c r="R2993" s="24">
        <v>0</v>
      </c>
      <c r="S2993" s="25">
        <v>512</v>
      </c>
      <c r="T2993" s="21"/>
      <c r="U2993" s="22" t="str">
        <f>IFERROR(VLOOKUP(B2993,[1]Planilha1!$A$1:$B$34,2,FALSE),"Liberado")</f>
        <v>Liberado</v>
      </c>
      <c r="V2993" s="21"/>
      <c r="W2993" s="21"/>
      <c r="X2993" s="21"/>
      <c r="Y2993" s="21"/>
      <c r="Z2993" s="21"/>
      <c r="AA2993" s="21"/>
      <c r="AB2993" s="21"/>
      <c r="AC2993" s="21"/>
      <c r="AD2993" s="21"/>
      <c r="AE2993" s="21"/>
      <c r="AF2993" s="21"/>
      <c r="AG2993" s="21"/>
      <c r="AH2993" s="21"/>
      <c r="AI2993" s="21"/>
      <c r="AJ2993" s="21"/>
      <c r="AK2993" s="21"/>
      <c r="AL2993" s="21"/>
      <c r="AM2993" s="21"/>
      <c r="AN2993" s="21"/>
      <c r="AO2993" s="21"/>
      <c r="AP2993" s="21"/>
      <c r="AQ2993" s="21"/>
      <c r="AR2993" s="21"/>
      <c r="AS2993" s="21"/>
      <c r="AT2993" s="21"/>
      <c r="AU2993" s="21"/>
      <c r="AV2993" s="21"/>
      <c r="AW2993" s="21"/>
      <c r="AX2993" s="21"/>
      <c r="AY2993" s="21"/>
      <c r="AZ2993" s="21"/>
      <c r="BA2993" s="21"/>
    </row>
    <row r="2994" spans="1:53" s="31" customFormat="1" ht="20.100000000000001" customHeight="1" x14ac:dyDescent="0.2">
      <c r="A2994" s="12" t="s">
        <v>64</v>
      </c>
      <c r="B2994" s="18" t="s">
        <v>247</v>
      </c>
      <c r="C2994" s="12" t="s">
        <v>602</v>
      </c>
      <c r="D2994" s="12" t="s">
        <v>10666</v>
      </c>
      <c r="E2994" s="19" t="s">
        <v>5</v>
      </c>
      <c r="F2994" s="19" t="s">
        <v>8078</v>
      </c>
      <c r="G2994" s="19" t="s">
        <v>10667</v>
      </c>
      <c r="H2994" s="12" t="s">
        <v>10668</v>
      </c>
      <c r="I2994" s="20">
        <v>12100</v>
      </c>
      <c r="J2994" s="12" t="s">
        <v>2258</v>
      </c>
      <c r="K2994" s="12" t="s">
        <v>5439</v>
      </c>
      <c r="L2994" s="12" t="s">
        <v>2368</v>
      </c>
      <c r="M2994" s="12"/>
      <c r="N2994" s="12" t="s">
        <v>10669</v>
      </c>
      <c r="O2994" s="23">
        <v>12840</v>
      </c>
      <c r="P2994" s="23">
        <v>0</v>
      </c>
      <c r="Q2994" s="23">
        <v>0</v>
      </c>
      <c r="R2994" s="24">
        <v>0</v>
      </c>
      <c r="S2994" s="25">
        <v>360</v>
      </c>
      <c r="T2994" s="21"/>
      <c r="U2994" s="22" t="str">
        <f>IFERROR(VLOOKUP(B2994,[1]Planilha1!$A$1:$B$34,2,FALSE),"Liberado")</f>
        <v>Liberado</v>
      </c>
      <c r="V2994" s="21"/>
      <c r="W2994" s="21"/>
      <c r="X2994" s="21"/>
      <c r="Y2994" s="21"/>
      <c r="Z2994" s="21"/>
      <c r="AA2994" s="21"/>
      <c r="AB2994" s="21"/>
      <c r="AC2994" s="21"/>
      <c r="AD2994" s="21"/>
      <c r="AE2994" s="21"/>
      <c r="AF2994" s="21"/>
      <c r="AG2994" s="21"/>
      <c r="AH2994" s="21"/>
      <c r="AI2994" s="21"/>
      <c r="AJ2994" s="21"/>
      <c r="AK2994" s="21"/>
      <c r="AL2994" s="21"/>
      <c r="AM2994" s="21"/>
      <c r="AN2994" s="21"/>
      <c r="AO2994" s="21"/>
      <c r="AP2994" s="21"/>
      <c r="AQ2994" s="21"/>
      <c r="AR2994" s="21"/>
      <c r="AS2994" s="21"/>
      <c r="AT2994" s="21"/>
      <c r="AU2994" s="21"/>
      <c r="AV2994" s="21"/>
      <c r="AW2994" s="21"/>
      <c r="AX2994" s="21"/>
      <c r="AY2994" s="21"/>
      <c r="AZ2994" s="21"/>
      <c r="BA2994" s="21"/>
    </row>
    <row r="2995" spans="1:53" s="31" customFormat="1" ht="20.100000000000001" customHeight="1" x14ac:dyDescent="0.2">
      <c r="A2995" s="12" t="s">
        <v>64</v>
      </c>
      <c r="B2995" s="18" t="s">
        <v>247</v>
      </c>
      <c r="C2995" s="12" t="s">
        <v>602</v>
      </c>
      <c r="D2995" s="12" t="s">
        <v>1714</v>
      </c>
      <c r="E2995" s="19" t="s">
        <v>5</v>
      </c>
      <c r="F2995" s="19" t="s">
        <v>2519</v>
      </c>
      <c r="G2995" s="19" t="s">
        <v>6167</v>
      </c>
      <c r="H2995" s="12" t="s">
        <v>6141</v>
      </c>
      <c r="I2995" s="20">
        <v>8000</v>
      </c>
      <c r="J2995" s="12" t="s">
        <v>2258</v>
      </c>
      <c r="K2995" s="12" t="s">
        <v>6168</v>
      </c>
      <c r="L2995" s="12" t="s">
        <v>2368</v>
      </c>
      <c r="M2995" s="12"/>
      <c r="N2995" s="12" t="s">
        <v>2412</v>
      </c>
      <c r="O2995" s="23">
        <v>0</v>
      </c>
      <c r="P2995" s="23">
        <v>10000</v>
      </c>
      <c r="Q2995" s="23">
        <v>0</v>
      </c>
      <c r="R2995" s="24">
        <v>0</v>
      </c>
      <c r="S2995" s="25">
        <v>416</v>
      </c>
      <c r="T2995" s="21"/>
      <c r="U2995" s="22" t="str">
        <f>IFERROR(VLOOKUP(B2995,[1]Planilha1!$A$1:$B$34,2,FALSE),"Liberado")</f>
        <v>Liberado</v>
      </c>
      <c r="V2995" s="21"/>
      <c r="W2995" s="21"/>
      <c r="X2995" s="21"/>
      <c r="Y2995" s="21"/>
      <c r="Z2995" s="21"/>
      <c r="AA2995" s="21"/>
      <c r="AB2995" s="21"/>
      <c r="AC2995" s="21"/>
      <c r="AD2995" s="21"/>
      <c r="AE2995" s="21"/>
      <c r="AF2995" s="21"/>
      <c r="AG2995" s="21"/>
      <c r="AH2995" s="21"/>
      <c r="AI2995" s="21"/>
      <c r="AJ2995" s="21"/>
      <c r="AK2995" s="21"/>
      <c r="AL2995" s="21"/>
      <c r="AM2995" s="21"/>
      <c r="AN2995" s="21"/>
      <c r="AO2995" s="21"/>
      <c r="AP2995" s="21"/>
      <c r="AQ2995" s="21"/>
      <c r="AR2995" s="21"/>
      <c r="AS2995" s="21"/>
      <c r="AT2995" s="21"/>
      <c r="AU2995" s="21"/>
      <c r="AV2995" s="21"/>
      <c r="AW2995" s="21"/>
      <c r="AX2995" s="21"/>
      <c r="AY2995" s="21"/>
      <c r="AZ2995" s="21"/>
      <c r="BA2995" s="21"/>
    </row>
    <row r="2996" spans="1:53" s="31" customFormat="1" ht="20.100000000000001" customHeight="1" x14ac:dyDescent="0.2">
      <c r="A2996" s="12" t="s">
        <v>64</v>
      </c>
      <c r="B2996" s="18" t="s">
        <v>247</v>
      </c>
      <c r="C2996" s="12" t="s">
        <v>602</v>
      </c>
      <c r="D2996" s="12" t="s">
        <v>10670</v>
      </c>
      <c r="E2996" s="19" t="s">
        <v>5</v>
      </c>
      <c r="F2996" s="19" t="s">
        <v>2255</v>
      </c>
      <c r="G2996" s="19" t="s">
        <v>10671</v>
      </c>
      <c r="H2996" s="12" t="s">
        <v>6141</v>
      </c>
      <c r="I2996" s="20">
        <v>21983.599999999999</v>
      </c>
      <c r="J2996" s="12" t="s">
        <v>2302</v>
      </c>
      <c r="K2996" s="12" t="s">
        <v>10672</v>
      </c>
      <c r="L2996" s="12" t="s">
        <v>7875</v>
      </c>
      <c r="M2996" s="12"/>
      <c r="N2996" s="12" t="s">
        <v>10673</v>
      </c>
      <c r="O2996" s="23">
        <v>0</v>
      </c>
      <c r="P2996" s="23">
        <v>0</v>
      </c>
      <c r="Q2996" s="23">
        <v>0</v>
      </c>
      <c r="R2996" s="24">
        <v>0</v>
      </c>
      <c r="S2996" s="25">
        <v>256</v>
      </c>
      <c r="T2996" s="21"/>
      <c r="U2996" s="22" t="str">
        <f>IFERROR(VLOOKUP(B2996,[1]Planilha1!$A$1:$B$34,2,FALSE),"Liberado")</f>
        <v>Liberado</v>
      </c>
      <c r="V2996" s="21"/>
      <c r="W2996" s="21"/>
      <c r="X2996" s="21"/>
      <c r="Y2996" s="21"/>
      <c r="Z2996" s="21"/>
      <c r="AA2996" s="21"/>
      <c r="AB2996" s="21"/>
      <c r="AC2996" s="21"/>
      <c r="AD2996" s="21"/>
      <c r="AE2996" s="21"/>
      <c r="AF2996" s="21"/>
      <c r="AG2996" s="21"/>
      <c r="AH2996" s="21"/>
      <c r="AI2996" s="21"/>
      <c r="AJ2996" s="21"/>
      <c r="AK2996" s="21"/>
      <c r="AL2996" s="21"/>
      <c r="AM2996" s="21"/>
      <c r="AN2996" s="21"/>
      <c r="AO2996" s="21"/>
      <c r="AP2996" s="21"/>
      <c r="AQ2996" s="21"/>
      <c r="AR2996" s="21"/>
      <c r="AS2996" s="21"/>
      <c r="AT2996" s="21"/>
      <c r="AU2996" s="21"/>
      <c r="AV2996" s="21"/>
      <c r="AW2996" s="21"/>
      <c r="AX2996" s="21"/>
      <c r="AY2996" s="21"/>
      <c r="AZ2996" s="21"/>
      <c r="BA2996" s="21"/>
    </row>
    <row r="2997" spans="1:53" s="31" customFormat="1" ht="20.100000000000001" customHeight="1" x14ac:dyDescent="0.2">
      <c r="A2997" s="12" t="s">
        <v>64</v>
      </c>
      <c r="B2997" s="18" t="s">
        <v>247</v>
      </c>
      <c r="C2997" s="12" t="s">
        <v>602</v>
      </c>
      <c r="D2997" s="12" t="s">
        <v>1716</v>
      </c>
      <c r="E2997" s="19" t="s">
        <v>5</v>
      </c>
      <c r="F2997" s="19" t="s">
        <v>6</v>
      </c>
      <c r="G2997" s="19" t="s">
        <v>6170</v>
      </c>
      <c r="H2997" s="12" t="s">
        <v>2493</v>
      </c>
      <c r="I2997" s="20">
        <v>1000000</v>
      </c>
      <c r="J2997" s="12" t="s">
        <v>2258</v>
      </c>
      <c r="K2997" s="12" t="s">
        <v>6171</v>
      </c>
      <c r="L2997" s="12" t="s">
        <v>2368</v>
      </c>
      <c r="M2997" s="12"/>
      <c r="N2997" s="12" t="s">
        <v>6172</v>
      </c>
      <c r="O2997" s="23">
        <v>0</v>
      </c>
      <c r="P2997" s="23">
        <v>10000</v>
      </c>
      <c r="Q2997" s="23">
        <v>0</v>
      </c>
      <c r="R2997" s="24">
        <v>0</v>
      </c>
      <c r="S2997" s="25">
        <v>240</v>
      </c>
      <c r="T2997" s="21"/>
      <c r="U2997" s="22" t="str">
        <f>IFERROR(VLOOKUP(B2997,[1]Planilha1!$A$1:$B$34,2,FALSE),"Liberado")</f>
        <v>Liberado</v>
      </c>
      <c r="V2997" s="21"/>
      <c r="W2997" s="21"/>
      <c r="X2997" s="21"/>
      <c r="Y2997" s="21"/>
      <c r="Z2997" s="21"/>
      <c r="AA2997" s="21"/>
      <c r="AB2997" s="21"/>
      <c r="AC2997" s="21"/>
      <c r="AD2997" s="21"/>
      <c r="AE2997" s="21"/>
      <c r="AF2997" s="21"/>
      <c r="AG2997" s="21"/>
      <c r="AH2997" s="21"/>
      <c r="AI2997" s="21"/>
      <c r="AJ2997" s="21"/>
      <c r="AK2997" s="21"/>
      <c r="AL2997" s="21"/>
      <c r="AM2997" s="21"/>
      <c r="AN2997" s="21"/>
      <c r="AO2997" s="21"/>
      <c r="AP2997" s="21"/>
      <c r="AQ2997" s="21"/>
      <c r="AR2997" s="21"/>
      <c r="AS2997" s="21"/>
      <c r="AT2997" s="21"/>
      <c r="AU2997" s="21"/>
      <c r="AV2997" s="21"/>
      <c r="AW2997" s="21"/>
      <c r="AX2997" s="21"/>
      <c r="AY2997" s="21"/>
      <c r="AZ2997" s="21"/>
      <c r="BA2997" s="21"/>
    </row>
    <row r="2998" spans="1:53" s="31" customFormat="1" ht="20.100000000000001" customHeight="1" x14ac:dyDescent="0.2">
      <c r="A2998" s="12" t="s">
        <v>64</v>
      </c>
      <c r="B2998" s="18" t="s">
        <v>247</v>
      </c>
      <c r="C2998" s="12" t="s">
        <v>602</v>
      </c>
      <c r="D2998" s="12" t="s">
        <v>10674</v>
      </c>
      <c r="E2998" s="19" t="s">
        <v>5</v>
      </c>
      <c r="F2998" s="19" t="s">
        <v>3735</v>
      </c>
      <c r="G2998" s="19" t="s">
        <v>10675</v>
      </c>
      <c r="H2998" s="12" t="s">
        <v>2819</v>
      </c>
      <c r="I2998" s="20">
        <v>858.81</v>
      </c>
      <c r="J2998" s="12" t="s">
        <v>2302</v>
      </c>
      <c r="K2998" s="12" t="s">
        <v>2303</v>
      </c>
      <c r="L2998" s="12" t="s">
        <v>7875</v>
      </c>
      <c r="M2998" s="12"/>
      <c r="N2998" s="12" t="s">
        <v>10676</v>
      </c>
      <c r="O2998" s="23">
        <v>0</v>
      </c>
      <c r="P2998" s="23">
        <v>0</v>
      </c>
      <c r="Q2998" s="23">
        <v>0</v>
      </c>
      <c r="R2998" s="24">
        <v>0</v>
      </c>
      <c r="S2998" s="25">
        <v>96</v>
      </c>
      <c r="T2998" s="21"/>
      <c r="U2998" s="22" t="str">
        <f>IFERROR(VLOOKUP(B2998,[1]Planilha1!$A$1:$B$34,2,FALSE),"Liberado")</f>
        <v>Liberado</v>
      </c>
      <c r="V2998" s="21"/>
      <c r="W2998" s="21"/>
      <c r="X2998" s="21"/>
      <c r="Y2998" s="21"/>
      <c r="Z2998" s="21"/>
      <c r="AA2998" s="21"/>
      <c r="AB2998" s="21"/>
      <c r="AC2998" s="21"/>
      <c r="AD2998" s="21"/>
      <c r="AE2998" s="21"/>
      <c r="AF2998" s="21"/>
      <c r="AG2998" s="21"/>
      <c r="AH2998" s="21"/>
      <c r="AI2998" s="21"/>
      <c r="AJ2998" s="21"/>
      <c r="AK2998" s="21"/>
      <c r="AL2998" s="21"/>
      <c r="AM2998" s="21"/>
      <c r="AN2998" s="21"/>
      <c r="AO2998" s="21"/>
      <c r="AP2998" s="21"/>
      <c r="AQ2998" s="21"/>
      <c r="AR2998" s="21"/>
      <c r="AS2998" s="21"/>
      <c r="AT2998" s="21"/>
      <c r="AU2998" s="21"/>
      <c r="AV2998" s="21"/>
      <c r="AW2998" s="21"/>
      <c r="AX2998" s="21"/>
      <c r="AY2998" s="21"/>
      <c r="AZ2998" s="21"/>
      <c r="BA2998" s="21"/>
    </row>
    <row r="2999" spans="1:53" s="31" customFormat="1" ht="20.100000000000001" customHeight="1" x14ac:dyDescent="0.2">
      <c r="A2999" s="12" t="s">
        <v>64</v>
      </c>
      <c r="B2999" s="18" t="s">
        <v>247</v>
      </c>
      <c r="C2999" s="12" t="s">
        <v>634</v>
      </c>
      <c r="D2999" s="12" t="s">
        <v>1717</v>
      </c>
      <c r="E2999" s="19" t="s">
        <v>5</v>
      </c>
      <c r="F2999" s="19" t="s">
        <v>2273</v>
      </c>
      <c r="G2999" s="19" t="s">
        <v>6173</v>
      </c>
      <c r="H2999" s="12" t="s">
        <v>6174</v>
      </c>
      <c r="I2999" s="20">
        <v>31500</v>
      </c>
      <c r="J2999" s="12" t="s">
        <v>2258</v>
      </c>
      <c r="K2999" s="12" t="s">
        <v>6175</v>
      </c>
      <c r="L2999" s="12" t="s">
        <v>2368</v>
      </c>
      <c r="M2999" s="12"/>
      <c r="N2999" s="12" t="s">
        <v>10677</v>
      </c>
      <c r="O2999" s="23">
        <v>0</v>
      </c>
      <c r="P2999" s="23">
        <v>10000</v>
      </c>
      <c r="Q2999" s="23">
        <v>0</v>
      </c>
      <c r="R2999" s="24">
        <v>0</v>
      </c>
      <c r="S2999" s="25">
        <v>448</v>
      </c>
      <c r="T2999" s="21"/>
      <c r="U2999" s="22" t="str">
        <f>IFERROR(VLOOKUP(B2999,[1]Planilha1!$A$1:$B$34,2,FALSE),"Liberado")</f>
        <v>Liberado</v>
      </c>
      <c r="V2999" s="21"/>
      <c r="W2999" s="21"/>
      <c r="X2999" s="21"/>
      <c r="Y2999" s="21"/>
      <c r="Z2999" s="21"/>
      <c r="AA2999" s="21"/>
      <c r="AB2999" s="21"/>
      <c r="AC2999" s="21"/>
      <c r="AD2999" s="21"/>
      <c r="AE2999" s="21"/>
      <c r="AF2999" s="21"/>
      <c r="AG2999" s="21"/>
      <c r="AH2999" s="21"/>
      <c r="AI2999" s="21"/>
      <c r="AJ2999" s="21"/>
      <c r="AK2999" s="21"/>
      <c r="AL2999" s="21"/>
      <c r="AM2999" s="21"/>
      <c r="AN2999" s="21"/>
      <c r="AO2999" s="21"/>
      <c r="AP2999" s="21"/>
      <c r="AQ2999" s="21"/>
      <c r="AR2999" s="21"/>
      <c r="AS2999" s="21"/>
      <c r="AT2999" s="21"/>
      <c r="AU2999" s="21"/>
      <c r="AV2999" s="21"/>
      <c r="AW2999" s="21"/>
      <c r="AX2999" s="21"/>
      <c r="AY2999" s="21"/>
      <c r="AZ2999" s="21"/>
      <c r="BA2999" s="21"/>
    </row>
    <row r="3000" spans="1:53" s="31" customFormat="1" ht="20.100000000000001" customHeight="1" x14ac:dyDescent="0.2">
      <c r="A3000" s="12" t="s">
        <v>64</v>
      </c>
      <c r="B3000" s="18" t="s">
        <v>247</v>
      </c>
      <c r="C3000" s="12" t="s">
        <v>634</v>
      </c>
      <c r="D3000" s="12" t="s">
        <v>1718</v>
      </c>
      <c r="E3000" s="19" t="s">
        <v>5</v>
      </c>
      <c r="F3000" s="19" t="s">
        <v>2881</v>
      </c>
      <c r="G3000" s="19" t="s">
        <v>6176</v>
      </c>
      <c r="H3000" s="12" t="s">
        <v>6177</v>
      </c>
      <c r="I3000" s="20">
        <v>237936.41</v>
      </c>
      <c r="J3000" s="12" t="s">
        <v>2258</v>
      </c>
      <c r="K3000" s="12" t="s">
        <v>6178</v>
      </c>
      <c r="L3000" s="12" t="s">
        <v>2368</v>
      </c>
      <c r="M3000" s="12"/>
      <c r="N3000" s="12" t="s">
        <v>6179</v>
      </c>
      <c r="O3000" s="23">
        <v>0</v>
      </c>
      <c r="P3000" s="23">
        <v>0</v>
      </c>
      <c r="Q3000" s="23">
        <v>0</v>
      </c>
      <c r="R3000" s="24">
        <v>0</v>
      </c>
      <c r="S3000" s="25">
        <v>1635.9</v>
      </c>
      <c r="T3000" s="21"/>
      <c r="U3000" s="22" t="str">
        <f>IFERROR(VLOOKUP(B3000,[1]Planilha1!$A$1:$B$34,2,FALSE),"Liberado")</f>
        <v>Liberado</v>
      </c>
      <c r="V3000" s="21"/>
      <c r="W3000" s="21"/>
      <c r="X3000" s="21"/>
      <c r="Y3000" s="21"/>
      <c r="Z3000" s="21"/>
      <c r="AA3000" s="21"/>
      <c r="AB3000" s="21"/>
      <c r="AC3000" s="21"/>
      <c r="AD3000" s="21"/>
      <c r="AE3000" s="21"/>
      <c r="AF3000" s="21"/>
      <c r="AG3000" s="21"/>
      <c r="AH3000" s="21"/>
      <c r="AI3000" s="21"/>
      <c r="AJ3000" s="21"/>
      <c r="AK3000" s="21"/>
      <c r="AL3000" s="21"/>
      <c r="AM3000" s="21"/>
      <c r="AN3000" s="21"/>
      <c r="AO3000" s="21"/>
      <c r="AP3000" s="21"/>
      <c r="AQ3000" s="21"/>
      <c r="AR3000" s="21"/>
      <c r="AS3000" s="21"/>
      <c r="AT3000" s="21"/>
      <c r="AU3000" s="21"/>
      <c r="AV3000" s="21"/>
      <c r="AW3000" s="21"/>
      <c r="AX3000" s="21"/>
      <c r="AY3000" s="21"/>
      <c r="AZ3000" s="21"/>
      <c r="BA3000" s="21"/>
    </row>
    <row r="3001" spans="1:53" s="31" customFormat="1" ht="20.100000000000001" customHeight="1" x14ac:dyDescent="0.2">
      <c r="A3001" s="12" t="s">
        <v>64</v>
      </c>
      <c r="B3001" s="18" t="s">
        <v>247</v>
      </c>
      <c r="C3001" s="12" t="s">
        <v>634</v>
      </c>
      <c r="D3001" s="12" t="s">
        <v>10678</v>
      </c>
      <c r="E3001" s="19" t="s">
        <v>5</v>
      </c>
      <c r="F3001" s="19" t="s">
        <v>2881</v>
      </c>
      <c r="G3001" s="19" t="s">
        <v>10679</v>
      </c>
      <c r="H3001" s="12" t="s">
        <v>6177</v>
      </c>
      <c r="I3001" s="20">
        <v>0</v>
      </c>
      <c r="J3001" s="12" t="s">
        <v>2258</v>
      </c>
      <c r="K3001" s="12" t="s">
        <v>10680</v>
      </c>
      <c r="L3001" s="12" t="s">
        <v>2368</v>
      </c>
      <c r="M3001" s="12"/>
      <c r="N3001" s="12" t="s">
        <v>10681</v>
      </c>
      <c r="O3001" s="23">
        <v>0</v>
      </c>
      <c r="P3001" s="23">
        <v>0</v>
      </c>
      <c r="Q3001" s="23">
        <v>0</v>
      </c>
      <c r="R3001" s="24">
        <v>0</v>
      </c>
      <c r="S3001" s="25">
        <v>190</v>
      </c>
      <c r="T3001" s="21"/>
      <c r="U3001" s="22" t="str">
        <f>IFERROR(VLOOKUP(B3001,[1]Planilha1!$A$1:$B$34,2,FALSE),"Liberado")</f>
        <v>Liberado</v>
      </c>
      <c r="V3001" s="21"/>
      <c r="W3001" s="21"/>
      <c r="X3001" s="21"/>
      <c r="Y3001" s="21"/>
      <c r="Z3001" s="21"/>
      <c r="AA3001" s="21"/>
      <c r="AB3001" s="21"/>
      <c r="AC3001" s="21"/>
      <c r="AD3001" s="21"/>
      <c r="AE3001" s="21"/>
      <c r="AF3001" s="21"/>
      <c r="AG3001" s="21"/>
      <c r="AH3001" s="21"/>
      <c r="AI3001" s="21"/>
      <c r="AJ3001" s="21"/>
      <c r="AK3001" s="21"/>
      <c r="AL3001" s="21"/>
      <c r="AM3001" s="21"/>
      <c r="AN3001" s="21"/>
      <c r="AO3001" s="21"/>
      <c r="AP3001" s="21"/>
      <c r="AQ3001" s="21"/>
      <c r="AR3001" s="21"/>
      <c r="AS3001" s="21"/>
      <c r="AT3001" s="21"/>
      <c r="AU3001" s="21"/>
      <c r="AV3001" s="21"/>
      <c r="AW3001" s="21"/>
      <c r="AX3001" s="21"/>
      <c r="AY3001" s="21"/>
      <c r="AZ3001" s="21"/>
      <c r="BA3001" s="21"/>
    </row>
    <row r="3002" spans="1:53" s="31" customFormat="1" ht="20.100000000000001" customHeight="1" x14ac:dyDescent="0.2">
      <c r="A3002" s="12" t="s">
        <v>64</v>
      </c>
      <c r="B3002" s="18" t="s">
        <v>247</v>
      </c>
      <c r="C3002" s="12" t="s">
        <v>649</v>
      </c>
      <c r="D3002" s="12" t="s">
        <v>1719</v>
      </c>
      <c r="E3002" s="19" t="s">
        <v>5</v>
      </c>
      <c r="F3002" s="19" t="s">
        <v>2273</v>
      </c>
      <c r="G3002" s="19" t="s">
        <v>10682</v>
      </c>
      <c r="H3002" s="12" t="s">
        <v>6180</v>
      </c>
      <c r="I3002" s="20">
        <v>27120</v>
      </c>
      <c r="J3002" s="12" t="s">
        <v>2258</v>
      </c>
      <c r="K3002" s="12" t="s">
        <v>6181</v>
      </c>
      <c r="L3002" s="12" t="s">
        <v>2368</v>
      </c>
      <c r="M3002" s="12"/>
      <c r="N3002" s="12" t="s">
        <v>6182</v>
      </c>
      <c r="O3002" s="23">
        <v>0</v>
      </c>
      <c r="P3002" s="23">
        <v>10000</v>
      </c>
      <c r="Q3002" s="23">
        <v>0</v>
      </c>
      <c r="R3002" s="24">
        <v>0</v>
      </c>
      <c r="S3002" s="25">
        <v>960</v>
      </c>
      <c r="T3002" s="21"/>
      <c r="U3002" s="22" t="str">
        <f>IFERROR(VLOOKUP(B3002,[1]Planilha1!$A$1:$B$34,2,FALSE),"Liberado")</f>
        <v>Liberado</v>
      </c>
      <c r="V3002" s="21"/>
      <c r="W3002" s="21"/>
      <c r="X3002" s="21"/>
      <c r="Y3002" s="21"/>
      <c r="Z3002" s="21"/>
      <c r="AA3002" s="21"/>
      <c r="AB3002" s="21"/>
      <c r="AC3002" s="21"/>
      <c r="AD3002" s="21"/>
      <c r="AE3002" s="21"/>
      <c r="AF3002" s="21"/>
      <c r="AG3002" s="21"/>
      <c r="AH3002" s="21"/>
      <c r="AI3002" s="21"/>
      <c r="AJ3002" s="21"/>
      <c r="AK3002" s="21"/>
      <c r="AL3002" s="21"/>
      <c r="AM3002" s="21"/>
      <c r="AN3002" s="21"/>
      <c r="AO3002" s="21"/>
      <c r="AP3002" s="21"/>
      <c r="AQ3002" s="21"/>
      <c r="AR3002" s="21"/>
      <c r="AS3002" s="21"/>
      <c r="AT3002" s="21"/>
      <c r="AU3002" s="21"/>
      <c r="AV3002" s="21"/>
      <c r="AW3002" s="21"/>
      <c r="AX3002" s="21"/>
      <c r="AY3002" s="21"/>
      <c r="AZ3002" s="21"/>
      <c r="BA3002" s="21"/>
    </row>
    <row r="3003" spans="1:53" s="31" customFormat="1" ht="20.100000000000001" customHeight="1" x14ac:dyDescent="0.2">
      <c r="A3003" s="12" t="s">
        <v>64</v>
      </c>
      <c r="B3003" s="18" t="s">
        <v>247</v>
      </c>
      <c r="C3003" s="12" t="s">
        <v>649</v>
      </c>
      <c r="D3003" s="12" t="s">
        <v>1720</v>
      </c>
      <c r="E3003" s="19" t="s">
        <v>5</v>
      </c>
      <c r="F3003" s="19" t="s">
        <v>2244</v>
      </c>
      <c r="G3003" s="19" t="s">
        <v>6183</v>
      </c>
      <c r="H3003" s="12" t="s">
        <v>6180</v>
      </c>
      <c r="I3003" s="20">
        <v>27120</v>
      </c>
      <c r="J3003" s="12" t="s">
        <v>2302</v>
      </c>
      <c r="K3003" s="12" t="s">
        <v>6184</v>
      </c>
      <c r="L3003" s="12" t="s">
        <v>2266</v>
      </c>
      <c r="M3003" s="12"/>
      <c r="N3003" s="12" t="s">
        <v>6185</v>
      </c>
      <c r="O3003" s="23">
        <v>0</v>
      </c>
      <c r="P3003" s="23">
        <v>3000</v>
      </c>
      <c r="Q3003" s="23">
        <v>0</v>
      </c>
      <c r="R3003" s="24">
        <v>0</v>
      </c>
      <c r="S3003" s="25">
        <v>960</v>
      </c>
      <c r="T3003" s="21"/>
      <c r="U3003" s="22" t="str">
        <f>IFERROR(VLOOKUP(B3003,[1]Planilha1!$A$1:$B$34,2,FALSE),"Liberado")</f>
        <v>Liberado</v>
      </c>
      <c r="V3003" s="21"/>
      <c r="W3003" s="21"/>
      <c r="X3003" s="21"/>
      <c r="Y3003" s="21"/>
      <c r="Z3003" s="21"/>
      <c r="AA3003" s="21"/>
      <c r="AB3003" s="21"/>
      <c r="AC3003" s="21"/>
      <c r="AD3003" s="21"/>
      <c r="AE3003" s="21"/>
      <c r="AF3003" s="21"/>
      <c r="AG3003" s="21"/>
      <c r="AH3003" s="21"/>
      <c r="AI3003" s="21"/>
      <c r="AJ3003" s="21"/>
      <c r="AK3003" s="21"/>
      <c r="AL3003" s="21"/>
      <c r="AM3003" s="21"/>
      <c r="AN3003" s="21"/>
      <c r="AO3003" s="21"/>
      <c r="AP3003" s="21"/>
      <c r="AQ3003" s="21"/>
      <c r="AR3003" s="21"/>
      <c r="AS3003" s="21"/>
      <c r="AT3003" s="21"/>
      <c r="AU3003" s="21"/>
      <c r="AV3003" s="21"/>
      <c r="AW3003" s="21"/>
      <c r="AX3003" s="21"/>
      <c r="AY3003" s="21"/>
      <c r="AZ3003" s="21"/>
      <c r="BA3003" s="21"/>
    </row>
    <row r="3004" spans="1:53" s="31" customFormat="1" ht="20.100000000000001" customHeight="1" x14ac:dyDescent="0.2">
      <c r="A3004" s="12" t="s">
        <v>64</v>
      </c>
      <c r="B3004" s="18" t="s">
        <v>247</v>
      </c>
      <c r="C3004" s="12" t="s">
        <v>649</v>
      </c>
      <c r="D3004" s="12" t="s">
        <v>1721</v>
      </c>
      <c r="E3004" s="19" t="s">
        <v>5</v>
      </c>
      <c r="F3004" s="19" t="s">
        <v>2273</v>
      </c>
      <c r="G3004" s="19" t="s">
        <v>6186</v>
      </c>
      <c r="H3004" s="12" t="s">
        <v>6180</v>
      </c>
      <c r="I3004" s="20">
        <v>27120</v>
      </c>
      <c r="J3004" s="12" t="s">
        <v>2302</v>
      </c>
      <c r="K3004" s="12" t="s">
        <v>6187</v>
      </c>
      <c r="L3004" s="12" t="s">
        <v>3196</v>
      </c>
      <c r="M3004" s="12"/>
      <c r="N3004" s="12" t="s">
        <v>6188</v>
      </c>
      <c r="O3004" s="23">
        <v>0</v>
      </c>
      <c r="P3004" s="23">
        <v>3000</v>
      </c>
      <c r="Q3004" s="23">
        <v>0</v>
      </c>
      <c r="R3004" s="24">
        <v>0</v>
      </c>
      <c r="S3004" s="25">
        <v>960</v>
      </c>
      <c r="T3004" s="21"/>
      <c r="U3004" s="22" t="str">
        <f>IFERROR(VLOOKUP(B3004,[1]Planilha1!$A$1:$B$34,2,FALSE),"Liberado")</f>
        <v>Liberado</v>
      </c>
      <c r="V3004" s="21"/>
      <c r="W3004" s="21"/>
      <c r="X3004" s="21"/>
      <c r="Y3004" s="21"/>
      <c r="Z3004" s="21"/>
      <c r="AA3004" s="21"/>
      <c r="AB3004" s="21"/>
      <c r="AC3004" s="21"/>
      <c r="AD3004" s="21"/>
      <c r="AE3004" s="21"/>
      <c r="AF3004" s="21"/>
      <c r="AG3004" s="21"/>
      <c r="AH3004" s="21"/>
      <c r="AI3004" s="21"/>
      <c r="AJ3004" s="21"/>
      <c r="AK3004" s="21"/>
      <c r="AL3004" s="21"/>
      <c r="AM3004" s="21"/>
      <c r="AN3004" s="21"/>
      <c r="AO3004" s="21"/>
      <c r="AP3004" s="21"/>
      <c r="AQ3004" s="21"/>
      <c r="AR3004" s="21"/>
      <c r="AS3004" s="21"/>
      <c r="AT3004" s="21"/>
      <c r="AU3004" s="21"/>
      <c r="AV3004" s="21"/>
      <c r="AW3004" s="21"/>
      <c r="AX3004" s="21"/>
      <c r="AY3004" s="21"/>
      <c r="AZ3004" s="21"/>
      <c r="BA3004" s="21"/>
    </row>
    <row r="3005" spans="1:53" s="31" customFormat="1" ht="20.100000000000001" customHeight="1" x14ac:dyDescent="0.2">
      <c r="A3005" s="12" t="s">
        <v>64</v>
      </c>
      <c r="B3005" s="18" t="s">
        <v>247</v>
      </c>
      <c r="C3005" s="12" t="s">
        <v>649</v>
      </c>
      <c r="D3005" s="12" t="s">
        <v>1722</v>
      </c>
      <c r="E3005" s="19" t="s">
        <v>5</v>
      </c>
      <c r="F3005" s="19" t="s">
        <v>2273</v>
      </c>
      <c r="G3005" s="19" t="s">
        <v>6189</v>
      </c>
      <c r="H3005" s="12" t="s">
        <v>6180</v>
      </c>
      <c r="I3005" s="20">
        <v>14480</v>
      </c>
      <c r="J3005" s="12" t="s">
        <v>2302</v>
      </c>
      <c r="K3005" s="12" t="s">
        <v>6190</v>
      </c>
      <c r="L3005" s="12" t="s">
        <v>2677</v>
      </c>
      <c r="M3005" s="12"/>
      <c r="N3005" s="12" t="s">
        <v>6191</v>
      </c>
      <c r="O3005" s="23">
        <v>0</v>
      </c>
      <c r="P3005" s="23">
        <v>0</v>
      </c>
      <c r="Q3005" s="23">
        <v>0</v>
      </c>
      <c r="R3005" s="24">
        <v>0</v>
      </c>
      <c r="S3005" s="25">
        <v>960</v>
      </c>
      <c r="T3005" s="21"/>
      <c r="U3005" s="22" t="str">
        <f>IFERROR(VLOOKUP(B3005,[1]Planilha1!$A$1:$B$34,2,FALSE),"Liberado")</f>
        <v>Liberado</v>
      </c>
      <c r="V3005" s="21"/>
      <c r="W3005" s="21"/>
      <c r="X3005" s="21"/>
      <c r="Y3005" s="21"/>
      <c r="Z3005" s="21"/>
      <c r="AA3005" s="21"/>
      <c r="AB3005" s="21"/>
      <c r="AC3005" s="21"/>
      <c r="AD3005" s="21"/>
      <c r="AE3005" s="21"/>
      <c r="AF3005" s="21"/>
      <c r="AG3005" s="21"/>
      <c r="AH3005" s="21"/>
      <c r="AI3005" s="21"/>
      <c r="AJ3005" s="21"/>
      <c r="AK3005" s="21"/>
      <c r="AL3005" s="21"/>
      <c r="AM3005" s="21"/>
      <c r="AN3005" s="21"/>
      <c r="AO3005" s="21"/>
      <c r="AP3005" s="21"/>
      <c r="AQ3005" s="21"/>
      <c r="AR3005" s="21"/>
      <c r="AS3005" s="21"/>
      <c r="AT3005" s="21"/>
      <c r="AU3005" s="21"/>
      <c r="AV3005" s="21"/>
      <c r="AW3005" s="21"/>
      <c r="AX3005" s="21"/>
      <c r="AY3005" s="21"/>
      <c r="AZ3005" s="21"/>
      <c r="BA3005" s="21"/>
    </row>
    <row r="3006" spans="1:53" s="31" customFormat="1" ht="20.100000000000001" customHeight="1" x14ac:dyDescent="0.2">
      <c r="A3006" s="12" t="s">
        <v>64</v>
      </c>
      <c r="B3006" s="18" t="s">
        <v>247</v>
      </c>
      <c r="C3006" s="12" t="s">
        <v>649</v>
      </c>
      <c r="D3006" s="12" t="s">
        <v>1723</v>
      </c>
      <c r="E3006" s="19" t="s">
        <v>5</v>
      </c>
      <c r="F3006" s="19" t="s">
        <v>2881</v>
      </c>
      <c r="G3006" s="19" t="s">
        <v>6192</v>
      </c>
      <c r="H3006" s="12" t="s">
        <v>6193</v>
      </c>
      <c r="I3006" s="20">
        <v>87545.78</v>
      </c>
      <c r="J3006" s="12" t="s">
        <v>2302</v>
      </c>
      <c r="K3006" s="12" t="s">
        <v>6194</v>
      </c>
      <c r="L3006" s="12" t="s">
        <v>3192</v>
      </c>
      <c r="M3006" s="12"/>
      <c r="N3006" s="12" t="s">
        <v>6195</v>
      </c>
      <c r="O3006" s="23">
        <v>0</v>
      </c>
      <c r="P3006" s="23">
        <v>0</v>
      </c>
      <c r="Q3006" s="23">
        <v>0</v>
      </c>
      <c r="R3006" s="24">
        <v>0</v>
      </c>
      <c r="S3006" s="25">
        <v>912</v>
      </c>
      <c r="T3006" s="21"/>
      <c r="U3006" s="22" t="str">
        <f>IFERROR(VLOOKUP(B3006,[1]Planilha1!$A$1:$B$34,2,FALSE),"Liberado")</f>
        <v>Liberado</v>
      </c>
      <c r="V3006" s="21"/>
      <c r="W3006" s="21"/>
      <c r="X3006" s="21"/>
      <c r="Y3006" s="21"/>
      <c r="Z3006" s="21"/>
      <c r="AA3006" s="21"/>
      <c r="AB3006" s="21"/>
      <c r="AC3006" s="21"/>
      <c r="AD3006" s="21"/>
      <c r="AE3006" s="21"/>
      <c r="AF3006" s="21"/>
      <c r="AG3006" s="21"/>
      <c r="AH3006" s="21"/>
      <c r="AI3006" s="21"/>
      <c r="AJ3006" s="21"/>
      <c r="AK3006" s="21"/>
      <c r="AL3006" s="21"/>
      <c r="AM3006" s="21"/>
      <c r="AN3006" s="21"/>
      <c r="AO3006" s="21"/>
      <c r="AP3006" s="21"/>
      <c r="AQ3006" s="21"/>
      <c r="AR3006" s="21"/>
      <c r="AS3006" s="21"/>
      <c r="AT3006" s="21"/>
      <c r="AU3006" s="21"/>
      <c r="AV3006" s="21"/>
      <c r="AW3006" s="21"/>
      <c r="AX3006" s="21"/>
      <c r="AY3006" s="21"/>
      <c r="AZ3006" s="21"/>
      <c r="BA3006" s="21"/>
    </row>
    <row r="3007" spans="1:53" s="31" customFormat="1" ht="20.100000000000001" customHeight="1" x14ac:dyDescent="0.2">
      <c r="A3007" s="12" t="s">
        <v>64</v>
      </c>
      <c r="B3007" s="18" t="s">
        <v>247</v>
      </c>
      <c r="C3007" s="12" t="s">
        <v>649</v>
      </c>
      <c r="D3007" s="12" t="s">
        <v>1724</v>
      </c>
      <c r="E3007" s="19" t="s">
        <v>5</v>
      </c>
      <c r="F3007" s="19" t="s">
        <v>2273</v>
      </c>
      <c r="G3007" s="19" t="s">
        <v>6196</v>
      </c>
      <c r="H3007" s="12" t="s">
        <v>6197</v>
      </c>
      <c r="I3007" s="20">
        <v>35200</v>
      </c>
      <c r="J3007" s="12" t="s">
        <v>2258</v>
      </c>
      <c r="K3007" s="12" t="s">
        <v>6198</v>
      </c>
      <c r="L3007" s="12" t="s">
        <v>2368</v>
      </c>
      <c r="M3007" s="12"/>
      <c r="N3007" s="12" t="s">
        <v>2451</v>
      </c>
      <c r="O3007" s="23">
        <v>0</v>
      </c>
      <c r="P3007" s="23">
        <v>10000</v>
      </c>
      <c r="Q3007" s="23">
        <v>0</v>
      </c>
      <c r="R3007" s="24">
        <v>0</v>
      </c>
      <c r="S3007" s="25">
        <v>640</v>
      </c>
      <c r="T3007" s="21"/>
      <c r="U3007" s="22" t="str">
        <f>IFERROR(VLOOKUP(B3007,[1]Planilha1!$A$1:$B$34,2,FALSE),"Liberado")</f>
        <v>Liberado</v>
      </c>
      <c r="V3007" s="21"/>
      <c r="W3007" s="21"/>
      <c r="X3007" s="21"/>
      <c r="Y3007" s="21"/>
      <c r="Z3007" s="21"/>
      <c r="AA3007" s="21"/>
      <c r="AB3007" s="21"/>
      <c r="AC3007" s="21"/>
      <c r="AD3007" s="21"/>
      <c r="AE3007" s="21"/>
      <c r="AF3007" s="21"/>
      <c r="AG3007" s="21"/>
      <c r="AH3007" s="21"/>
      <c r="AI3007" s="21"/>
      <c r="AJ3007" s="21"/>
      <c r="AK3007" s="21"/>
      <c r="AL3007" s="21"/>
      <c r="AM3007" s="21"/>
      <c r="AN3007" s="21"/>
      <c r="AO3007" s="21"/>
      <c r="AP3007" s="21"/>
      <c r="AQ3007" s="21"/>
      <c r="AR3007" s="21"/>
      <c r="AS3007" s="21"/>
      <c r="AT3007" s="21"/>
      <c r="AU3007" s="21"/>
      <c r="AV3007" s="21"/>
      <c r="AW3007" s="21"/>
      <c r="AX3007" s="21"/>
      <c r="AY3007" s="21"/>
      <c r="AZ3007" s="21"/>
      <c r="BA3007" s="21"/>
    </row>
    <row r="3008" spans="1:53" s="31" customFormat="1" ht="20.100000000000001" customHeight="1" x14ac:dyDescent="0.2">
      <c r="A3008" s="12" t="s">
        <v>64</v>
      </c>
      <c r="B3008" s="18" t="s">
        <v>247</v>
      </c>
      <c r="C3008" s="12" t="s">
        <v>649</v>
      </c>
      <c r="D3008" s="12" t="s">
        <v>1725</v>
      </c>
      <c r="E3008" s="19" t="s">
        <v>5</v>
      </c>
      <c r="F3008" s="19" t="s">
        <v>2273</v>
      </c>
      <c r="G3008" s="19" t="s">
        <v>6199</v>
      </c>
      <c r="H3008" s="12" t="s">
        <v>6197</v>
      </c>
      <c r="I3008" s="20">
        <v>35200</v>
      </c>
      <c r="J3008" s="12" t="s">
        <v>2258</v>
      </c>
      <c r="K3008" s="12" t="s">
        <v>6200</v>
      </c>
      <c r="L3008" s="12" t="s">
        <v>2368</v>
      </c>
      <c r="M3008" s="12"/>
      <c r="N3008" s="12" t="s">
        <v>6201</v>
      </c>
      <c r="O3008" s="23">
        <v>0</v>
      </c>
      <c r="P3008" s="23">
        <v>10000</v>
      </c>
      <c r="Q3008" s="23">
        <v>0</v>
      </c>
      <c r="R3008" s="24">
        <v>0</v>
      </c>
      <c r="S3008" s="25">
        <v>608</v>
      </c>
      <c r="T3008" s="21"/>
      <c r="U3008" s="22" t="str">
        <f>IFERROR(VLOOKUP(B3008,[1]Planilha1!$A$1:$B$34,2,FALSE),"Liberado")</f>
        <v>Liberado</v>
      </c>
      <c r="V3008" s="21"/>
      <c r="W3008" s="21"/>
      <c r="X3008" s="21"/>
      <c r="Y3008" s="21"/>
      <c r="Z3008" s="21"/>
      <c r="AA3008" s="21"/>
      <c r="AB3008" s="21"/>
      <c r="AC3008" s="21"/>
      <c r="AD3008" s="21"/>
      <c r="AE3008" s="21"/>
      <c r="AF3008" s="21"/>
      <c r="AG3008" s="21"/>
      <c r="AH3008" s="21"/>
      <c r="AI3008" s="21"/>
      <c r="AJ3008" s="21"/>
      <c r="AK3008" s="21"/>
      <c r="AL3008" s="21"/>
      <c r="AM3008" s="21"/>
      <c r="AN3008" s="21"/>
      <c r="AO3008" s="21"/>
      <c r="AP3008" s="21"/>
      <c r="AQ3008" s="21"/>
      <c r="AR3008" s="21"/>
      <c r="AS3008" s="21"/>
      <c r="AT3008" s="21"/>
      <c r="AU3008" s="21"/>
      <c r="AV3008" s="21"/>
      <c r="AW3008" s="21"/>
      <c r="AX3008" s="21"/>
      <c r="AY3008" s="21"/>
      <c r="AZ3008" s="21"/>
      <c r="BA3008" s="21"/>
    </row>
    <row r="3009" spans="1:53" s="31" customFormat="1" ht="20.100000000000001" customHeight="1" x14ac:dyDescent="0.2">
      <c r="A3009" s="12" t="s">
        <v>64</v>
      </c>
      <c r="B3009" s="18" t="s">
        <v>247</v>
      </c>
      <c r="C3009" s="12" t="s">
        <v>649</v>
      </c>
      <c r="D3009" s="12" t="s">
        <v>10683</v>
      </c>
      <c r="E3009" s="19" t="s">
        <v>5</v>
      </c>
      <c r="F3009" s="19" t="s">
        <v>2273</v>
      </c>
      <c r="G3009" s="19" t="s">
        <v>10684</v>
      </c>
      <c r="H3009" s="12" t="s">
        <v>6180</v>
      </c>
      <c r="I3009" s="20">
        <v>20000</v>
      </c>
      <c r="J3009" s="12" t="s">
        <v>2258</v>
      </c>
      <c r="K3009" s="12" t="s">
        <v>10685</v>
      </c>
      <c r="L3009" s="12" t="s">
        <v>2368</v>
      </c>
      <c r="M3009" s="12"/>
      <c r="N3009" s="12" t="s">
        <v>2412</v>
      </c>
      <c r="O3009" s="23">
        <v>0</v>
      </c>
      <c r="P3009" s="23">
        <v>10000</v>
      </c>
      <c r="Q3009" s="23">
        <v>0</v>
      </c>
      <c r="R3009" s="24">
        <v>0</v>
      </c>
      <c r="S3009" s="25">
        <v>224</v>
      </c>
      <c r="T3009" s="21"/>
      <c r="U3009" s="22" t="str">
        <f>IFERROR(VLOOKUP(B3009,[1]Planilha1!$A$1:$B$34,2,FALSE),"Liberado")</f>
        <v>Liberado</v>
      </c>
      <c r="V3009" s="21"/>
      <c r="W3009" s="21"/>
      <c r="X3009" s="21"/>
      <c r="Y3009" s="21"/>
      <c r="Z3009" s="21"/>
      <c r="AA3009" s="21"/>
      <c r="AB3009" s="21"/>
      <c r="AC3009" s="21"/>
      <c r="AD3009" s="21"/>
      <c r="AE3009" s="21"/>
      <c r="AF3009" s="21"/>
      <c r="AG3009" s="21"/>
      <c r="AH3009" s="21"/>
      <c r="AI3009" s="21"/>
      <c r="AJ3009" s="21"/>
      <c r="AK3009" s="21"/>
      <c r="AL3009" s="21"/>
      <c r="AM3009" s="21"/>
      <c r="AN3009" s="21"/>
      <c r="AO3009" s="21"/>
      <c r="AP3009" s="21"/>
      <c r="AQ3009" s="21"/>
      <c r="AR3009" s="21"/>
      <c r="AS3009" s="21"/>
      <c r="AT3009" s="21"/>
      <c r="AU3009" s="21"/>
      <c r="AV3009" s="21"/>
      <c r="AW3009" s="21"/>
      <c r="AX3009" s="21"/>
      <c r="AY3009" s="21"/>
      <c r="AZ3009" s="21"/>
      <c r="BA3009" s="21"/>
    </row>
    <row r="3010" spans="1:53" s="31" customFormat="1" ht="20.100000000000001" customHeight="1" x14ac:dyDescent="0.2">
      <c r="A3010" s="12" t="s">
        <v>64</v>
      </c>
      <c r="B3010" s="18" t="s">
        <v>247</v>
      </c>
      <c r="C3010" s="12" t="s">
        <v>649</v>
      </c>
      <c r="D3010" s="12" t="s">
        <v>10686</v>
      </c>
      <c r="E3010" s="19" t="s">
        <v>5</v>
      </c>
      <c r="F3010" s="19" t="s">
        <v>2244</v>
      </c>
      <c r="G3010" s="19" t="s">
        <v>10687</v>
      </c>
      <c r="H3010" s="12" t="s">
        <v>6197</v>
      </c>
      <c r="I3010" s="20">
        <v>35000</v>
      </c>
      <c r="J3010" s="12" t="s">
        <v>2302</v>
      </c>
      <c r="K3010" s="12" t="s">
        <v>2303</v>
      </c>
      <c r="L3010" s="12" t="s">
        <v>2677</v>
      </c>
      <c r="M3010" s="12"/>
      <c r="N3010" s="12" t="s">
        <v>10688</v>
      </c>
      <c r="O3010" s="23">
        <v>0</v>
      </c>
      <c r="P3010" s="23">
        <v>0</v>
      </c>
      <c r="Q3010" s="23">
        <v>0</v>
      </c>
      <c r="R3010" s="24">
        <v>0</v>
      </c>
      <c r="S3010" s="25">
        <v>96</v>
      </c>
      <c r="T3010" s="21"/>
      <c r="U3010" s="22" t="str">
        <f>IFERROR(VLOOKUP(B3010,[1]Planilha1!$A$1:$B$34,2,FALSE),"Liberado")</f>
        <v>Liberado</v>
      </c>
      <c r="V3010" s="21"/>
      <c r="W3010" s="21"/>
      <c r="X3010" s="21"/>
      <c r="Y3010" s="21"/>
      <c r="Z3010" s="21"/>
      <c r="AA3010" s="21"/>
      <c r="AB3010" s="21"/>
      <c r="AC3010" s="21"/>
      <c r="AD3010" s="21"/>
      <c r="AE3010" s="21"/>
      <c r="AF3010" s="21"/>
      <c r="AG3010" s="21"/>
      <c r="AH3010" s="21"/>
      <c r="AI3010" s="21"/>
      <c r="AJ3010" s="21"/>
      <c r="AK3010" s="21"/>
      <c r="AL3010" s="21"/>
      <c r="AM3010" s="21"/>
      <c r="AN3010" s="21"/>
      <c r="AO3010" s="21"/>
      <c r="AP3010" s="21"/>
      <c r="AQ3010" s="21"/>
      <c r="AR3010" s="21"/>
      <c r="AS3010" s="21"/>
      <c r="AT3010" s="21"/>
      <c r="AU3010" s="21"/>
      <c r="AV3010" s="21"/>
      <c r="AW3010" s="21"/>
      <c r="AX3010" s="21"/>
      <c r="AY3010" s="21"/>
      <c r="AZ3010" s="21"/>
      <c r="BA3010" s="21"/>
    </row>
    <row r="3011" spans="1:53" s="31" customFormat="1" ht="20.100000000000001" customHeight="1" x14ac:dyDescent="0.2">
      <c r="A3011" s="12" t="s">
        <v>64</v>
      </c>
      <c r="B3011" s="18" t="s">
        <v>247</v>
      </c>
      <c r="C3011" s="12" t="s">
        <v>649</v>
      </c>
      <c r="D3011" s="12" t="s">
        <v>10689</v>
      </c>
      <c r="E3011" s="19" t="s">
        <v>5</v>
      </c>
      <c r="F3011" s="19" t="s">
        <v>8</v>
      </c>
      <c r="G3011" s="19" t="s">
        <v>10690</v>
      </c>
      <c r="H3011" s="12" t="s">
        <v>5152</v>
      </c>
      <c r="I3011" s="20">
        <v>50000</v>
      </c>
      <c r="J3011" s="12" t="s">
        <v>2258</v>
      </c>
      <c r="K3011" s="12" t="s">
        <v>10691</v>
      </c>
      <c r="L3011" s="12" t="s">
        <v>2288</v>
      </c>
      <c r="M3011" s="12" t="s">
        <v>10692</v>
      </c>
      <c r="N3011" s="12" t="s">
        <v>10693</v>
      </c>
      <c r="O3011" s="23">
        <v>0</v>
      </c>
      <c r="P3011" s="23">
        <v>50000</v>
      </c>
      <c r="Q3011" s="23">
        <v>0</v>
      </c>
      <c r="R3011" s="24">
        <v>0</v>
      </c>
      <c r="S3011" s="25">
        <v>70</v>
      </c>
      <c r="T3011" s="21"/>
      <c r="U3011" s="22" t="str">
        <f>IFERROR(VLOOKUP(B3011,[1]Planilha1!$A$1:$B$34,2,FALSE),"Liberado")</f>
        <v>Liberado</v>
      </c>
      <c r="V3011" s="21"/>
      <c r="W3011" s="21"/>
      <c r="X3011" s="21"/>
      <c r="Y3011" s="21"/>
      <c r="Z3011" s="21"/>
      <c r="AA3011" s="21"/>
      <c r="AB3011" s="21"/>
      <c r="AC3011" s="21"/>
      <c r="AD3011" s="21"/>
      <c r="AE3011" s="21"/>
      <c r="AF3011" s="21"/>
      <c r="AG3011" s="21"/>
      <c r="AH3011" s="21"/>
      <c r="AI3011" s="21"/>
      <c r="AJ3011" s="21"/>
      <c r="AK3011" s="21"/>
      <c r="AL3011" s="21"/>
      <c r="AM3011" s="21"/>
      <c r="AN3011" s="21"/>
      <c r="AO3011" s="21"/>
      <c r="AP3011" s="21"/>
      <c r="AQ3011" s="21"/>
      <c r="AR3011" s="21"/>
      <c r="AS3011" s="21"/>
      <c r="AT3011" s="21"/>
      <c r="AU3011" s="21"/>
      <c r="AV3011" s="21"/>
      <c r="AW3011" s="21"/>
      <c r="AX3011" s="21"/>
      <c r="AY3011" s="21"/>
      <c r="AZ3011" s="21"/>
      <c r="BA3011" s="21"/>
    </row>
    <row r="3012" spans="1:53" s="31" customFormat="1" ht="20.100000000000001" customHeight="1" x14ac:dyDescent="0.2">
      <c r="A3012" s="12" t="s">
        <v>64</v>
      </c>
      <c r="B3012" s="18" t="s">
        <v>247</v>
      </c>
      <c r="C3012" s="12" t="s">
        <v>323</v>
      </c>
      <c r="D3012" s="12" t="s">
        <v>1604</v>
      </c>
      <c r="E3012" s="19" t="s">
        <v>5</v>
      </c>
      <c r="F3012" s="19" t="s">
        <v>2673</v>
      </c>
      <c r="G3012" s="19" t="s">
        <v>6203</v>
      </c>
      <c r="H3012" s="12" t="s">
        <v>6060</v>
      </c>
      <c r="I3012" s="20">
        <v>80000</v>
      </c>
      <c r="J3012" s="12" t="s">
        <v>2258</v>
      </c>
      <c r="K3012" s="12" t="s">
        <v>6204</v>
      </c>
      <c r="L3012" s="12" t="s">
        <v>2368</v>
      </c>
      <c r="M3012" s="12"/>
      <c r="N3012" s="12" t="s">
        <v>6205</v>
      </c>
      <c r="O3012" s="23">
        <v>80011.78</v>
      </c>
      <c r="P3012" s="23">
        <v>0</v>
      </c>
      <c r="Q3012" s="23">
        <v>0</v>
      </c>
      <c r="R3012" s="24">
        <v>80011.78</v>
      </c>
      <c r="S3012" s="25">
        <v>360</v>
      </c>
      <c r="T3012" s="21"/>
      <c r="U3012" s="22" t="str">
        <f>IFERROR(VLOOKUP(B3012,[1]Planilha1!$A$1:$B$34,2,FALSE),"Liberado")</f>
        <v>Liberado</v>
      </c>
      <c r="V3012" s="21"/>
      <c r="W3012" s="21"/>
      <c r="X3012" s="21"/>
      <c r="Y3012" s="21"/>
      <c r="Z3012" s="21"/>
      <c r="AA3012" s="21"/>
      <c r="AB3012" s="21"/>
      <c r="AC3012" s="21"/>
      <c r="AD3012" s="21"/>
      <c r="AE3012" s="21"/>
      <c r="AF3012" s="21"/>
      <c r="AG3012" s="21"/>
      <c r="AH3012" s="21"/>
      <c r="AI3012" s="21"/>
      <c r="AJ3012" s="21"/>
      <c r="AK3012" s="21"/>
      <c r="AL3012" s="21"/>
      <c r="AM3012" s="21"/>
      <c r="AN3012" s="21"/>
      <c r="AO3012" s="21"/>
      <c r="AP3012" s="21"/>
      <c r="AQ3012" s="21"/>
      <c r="AR3012" s="21"/>
      <c r="AS3012" s="21"/>
      <c r="AT3012" s="21"/>
      <c r="AU3012" s="21"/>
      <c r="AV3012" s="21"/>
      <c r="AW3012" s="21"/>
      <c r="AX3012" s="21"/>
      <c r="AY3012" s="21"/>
      <c r="AZ3012" s="21"/>
      <c r="BA3012" s="21"/>
    </row>
    <row r="3013" spans="1:53" s="31" customFormat="1" ht="20.100000000000001" customHeight="1" x14ac:dyDescent="0.2">
      <c r="A3013" s="12" t="s">
        <v>64</v>
      </c>
      <c r="B3013" s="18" t="s">
        <v>247</v>
      </c>
      <c r="C3013" s="12" t="s">
        <v>323</v>
      </c>
      <c r="D3013" s="12" t="s">
        <v>1726</v>
      </c>
      <c r="E3013" s="19" t="s">
        <v>5</v>
      </c>
      <c r="F3013" s="19" t="s">
        <v>2244</v>
      </c>
      <c r="G3013" s="19" t="s">
        <v>6206</v>
      </c>
      <c r="H3013" s="12" t="s">
        <v>5886</v>
      </c>
      <c r="I3013" s="20">
        <v>7125</v>
      </c>
      <c r="J3013" s="12" t="s">
        <v>2258</v>
      </c>
      <c r="K3013" s="12" t="s">
        <v>6207</v>
      </c>
      <c r="L3013" s="12" t="s">
        <v>2368</v>
      </c>
      <c r="M3013" s="12"/>
      <c r="N3013" s="12" t="s">
        <v>6208</v>
      </c>
      <c r="O3013" s="23">
        <v>0</v>
      </c>
      <c r="P3013" s="23">
        <v>10000</v>
      </c>
      <c r="Q3013" s="23">
        <v>0</v>
      </c>
      <c r="R3013" s="24">
        <v>0</v>
      </c>
      <c r="S3013" s="25">
        <v>1160</v>
      </c>
      <c r="T3013" s="21"/>
      <c r="U3013" s="22" t="str">
        <f>IFERROR(VLOOKUP(B3013,[1]Planilha1!$A$1:$B$34,2,FALSE),"Liberado")</f>
        <v>Liberado</v>
      </c>
      <c r="V3013" s="21"/>
      <c r="W3013" s="21"/>
      <c r="X3013" s="21"/>
      <c r="Y3013" s="21"/>
      <c r="Z3013" s="21"/>
      <c r="AA3013" s="21"/>
      <c r="AB3013" s="21"/>
      <c r="AC3013" s="21"/>
      <c r="AD3013" s="21"/>
      <c r="AE3013" s="21"/>
      <c r="AF3013" s="21"/>
      <c r="AG3013" s="21"/>
      <c r="AH3013" s="21"/>
      <c r="AI3013" s="21"/>
      <c r="AJ3013" s="21"/>
      <c r="AK3013" s="21"/>
      <c r="AL3013" s="21"/>
      <c r="AM3013" s="21"/>
      <c r="AN3013" s="21"/>
      <c r="AO3013" s="21"/>
      <c r="AP3013" s="21"/>
      <c r="AQ3013" s="21"/>
      <c r="AR3013" s="21"/>
      <c r="AS3013" s="21"/>
      <c r="AT3013" s="21"/>
      <c r="AU3013" s="21"/>
      <c r="AV3013" s="21"/>
      <c r="AW3013" s="21"/>
      <c r="AX3013" s="21"/>
      <c r="AY3013" s="21"/>
      <c r="AZ3013" s="21"/>
      <c r="BA3013" s="21"/>
    </row>
    <row r="3014" spans="1:53" s="31" customFormat="1" ht="20.100000000000001" customHeight="1" x14ac:dyDescent="0.2">
      <c r="A3014" s="12" t="s">
        <v>64</v>
      </c>
      <c r="B3014" s="18" t="s">
        <v>247</v>
      </c>
      <c r="C3014" s="12" t="s">
        <v>323</v>
      </c>
      <c r="D3014" s="12" t="s">
        <v>1727</v>
      </c>
      <c r="E3014" s="19" t="s">
        <v>5</v>
      </c>
      <c r="F3014" s="19" t="s">
        <v>3827</v>
      </c>
      <c r="G3014" s="19" t="s">
        <v>6209</v>
      </c>
      <c r="H3014" s="12" t="s">
        <v>2709</v>
      </c>
      <c r="I3014" s="20">
        <v>60000</v>
      </c>
      <c r="J3014" s="12" t="s">
        <v>2258</v>
      </c>
      <c r="K3014" s="12" t="s">
        <v>6210</v>
      </c>
      <c r="L3014" s="12" t="s">
        <v>2368</v>
      </c>
      <c r="M3014" s="12"/>
      <c r="N3014" s="12" t="s">
        <v>6211</v>
      </c>
      <c r="O3014" s="23">
        <v>0</v>
      </c>
      <c r="P3014" s="23">
        <v>74790.11</v>
      </c>
      <c r="Q3014" s="23">
        <v>0</v>
      </c>
      <c r="R3014" s="24">
        <v>0</v>
      </c>
      <c r="S3014" s="25">
        <v>912</v>
      </c>
      <c r="T3014" s="21"/>
      <c r="U3014" s="22" t="str">
        <f>IFERROR(VLOOKUP(B3014,[1]Planilha1!$A$1:$B$34,2,FALSE),"Liberado")</f>
        <v>Liberado</v>
      </c>
      <c r="V3014" s="21"/>
      <c r="W3014" s="21"/>
      <c r="X3014" s="21"/>
      <c r="Y3014" s="21"/>
      <c r="Z3014" s="21"/>
      <c r="AA3014" s="21"/>
      <c r="AB3014" s="21"/>
      <c r="AC3014" s="21"/>
      <c r="AD3014" s="21"/>
      <c r="AE3014" s="21"/>
      <c r="AF3014" s="21"/>
      <c r="AG3014" s="21"/>
      <c r="AH3014" s="21"/>
      <c r="AI3014" s="21"/>
      <c r="AJ3014" s="21"/>
      <c r="AK3014" s="21"/>
      <c r="AL3014" s="21"/>
      <c r="AM3014" s="21"/>
      <c r="AN3014" s="21"/>
      <c r="AO3014" s="21"/>
      <c r="AP3014" s="21"/>
      <c r="AQ3014" s="21"/>
      <c r="AR3014" s="21"/>
      <c r="AS3014" s="21"/>
      <c r="AT3014" s="21"/>
      <c r="AU3014" s="21"/>
      <c r="AV3014" s="21"/>
      <c r="AW3014" s="21"/>
      <c r="AX3014" s="21"/>
      <c r="AY3014" s="21"/>
      <c r="AZ3014" s="21"/>
      <c r="BA3014" s="21"/>
    </row>
    <row r="3015" spans="1:53" s="31" customFormat="1" ht="20.100000000000001" customHeight="1" x14ac:dyDescent="0.2">
      <c r="A3015" s="12" t="s">
        <v>64</v>
      </c>
      <c r="B3015" s="18" t="s">
        <v>247</v>
      </c>
      <c r="C3015" s="12" t="s">
        <v>323</v>
      </c>
      <c r="D3015" s="12" t="s">
        <v>1728</v>
      </c>
      <c r="E3015" s="19" t="s">
        <v>5</v>
      </c>
      <c r="F3015" s="19" t="s">
        <v>2273</v>
      </c>
      <c r="G3015" s="19" t="s">
        <v>6212</v>
      </c>
      <c r="H3015" s="12" t="s">
        <v>6213</v>
      </c>
      <c r="I3015" s="20">
        <v>30000</v>
      </c>
      <c r="J3015" s="12" t="s">
        <v>2302</v>
      </c>
      <c r="K3015" s="12" t="s">
        <v>2303</v>
      </c>
      <c r="L3015" s="12" t="s">
        <v>2266</v>
      </c>
      <c r="M3015" s="12"/>
      <c r="N3015" s="12" t="s">
        <v>6215</v>
      </c>
      <c r="O3015" s="23">
        <v>0</v>
      </c>
      <c r="P3015" s="23">
        <v>0</v>
      </c>
      <c r="Q3015" s="23">
        <v>0</v>
      </c>
      <c r="R3015" s="24">
        <v>0</v>
      </c>
      <c r="S3015" s="25">
        <v>544</v>
      </c>
      <c r="T3015" s="21"/>
      <c r="U3015" s="22" t="str">
        <f>IFERROR(VLOOKUP(B3015,[1]Planilha1!$A$1:$B$34,2,FALSE),"Liberado")</f>
        <v>Liberado</v>
      </c>
      <c r="V3015" s="21"/>
      <c r="W3015" s="21"/>
      <c r="X3015" s="21"/>
      <c r="Y3015" s="21"/>
      <c r="Z3015" s="21"/>
      <c r="AA3015" s="21"/>
      <c r="AB3015" s="21"/>
      <c r="AC3015" s="21"/>
      <c r="AD3015" s="21"/>
      <c r="AE3015" s="21"/>
      <c r="AF3015" s="21"/>
      <c r="AG3015" s="21"/>
      <c r="AH3015" s="21"/>
      <c r="AI3015" s="21"/>
      <c r="AJ3015" s="21"/>
      <c r="AK3015" s="21"/>
      <c r="AL3015" s="21"/>
      <c r="AM3015" s="21"/>
      <c r="AN3015" s="21"/>
      <c r="AO3015" s="21"/>
      <c r="AP3015" s="21"/>
      <c r="AQ3015" s="21"/>
      <c r="AR3015" s="21"/>
      <c r="AS3015" s="21"/>
      <c r="AT3015" s="21"/>
      <c r="AU3015" s="21"/>
      <c r="AV3015" s="21"/>
      <c r="AW3015" s="21"/>
      <c r="AX3015" s="21"/>
      <c r="AY3015" s="21"/>
      <c r="AZ3015" s="21"/>
      <c r="BA3015" s="21"/>
    </row>
    <row r="3016" spans="1:53" s="31" customFormat="1" ht="20.100000000000001" customHeight="1" x14ac:dyDescent="0.2">
      <c r="A3016" s="12" t="s">
        <v>64</v>
      </c>
      <c r="B3016" s="18" t="s">
        <v>247</v>
      </c>
      <c r="C3016" s="12" t="s">
        <v>323</v>
      </c>
      <c r="D3016" s="12" t="s">
        <v>10694</v>
      </c>
      <c r="E3016" s="19" t="s">
        <v>5</v>
      </c>
      <c r="F3016" s="19" t="s">
        <v>2244</v>
      </c>
      <c r="G3016" s="19" t="s">
        <v>10695</v>
      </c>
      <c r="H3016" s="12" t="s">
        <v>6213</v>
      </c>
      <c r="I3016" s="20">
        <v>21079.77</v>
      </c>
      <c r="J3016" s="12" t="s">
        <v>2258</v>
      </c>
      <c r="K3016" s="12" t="s">
        <v>2410</v>
      </c>
      <c r="L3016" s="12" t="s">
        <v>2368</v>
      </c>
      <c r="M3016" s="12"/>
      <c r="N3016" s="12" t="s">
        <v>2412</v>
      </c>
      <c r="O3016" s="23">
        <v>0</v>
      </c>
      <c r="P3016" s="23">
        <v>10000</v>
      </c>
      <c r="Q3016" s="23">
        <v>0</v>
      </c>
      <c r="R3016" s="24">
        <v>0</v>
      </c>
      <c r="S3016" s="25">
        <v>480</v>
      </c>
      <c r="T3016" s="21"/>
      <c r="U3016" s="22" t="str">
        <f>IFERROR(VLOOKUP(B3016,[1]Planilha1!$A$1:$B$34,2,FALSE),"Liberado")</f>
        <v>Liberado</v>
      </c>
      <c r="V3016" s="21"/>
      <c r="W3016" s="21"/>
      <c r="X3016" s="21"/>
      <c r="Y3016" s="21"/>
      <c r="Z3016" s="21"/>
      <c r="AA3016" s="21"/>
      <c r="AB3016" s="21"/>
      <c r="AC3016" s="21"/>
      <c r="AD3016" s="21"/>
      <c r="AE3016" s="21"/>
      <c r="AF3016" s="21"/>
      <c r="AG3016" s="21"/>
      <c r="AH3016" s="21"/>
      <c r="AI3016" s="21"/>
      <c r="AJ3016" s="21"/>
      <c r="AK3016" s="21"/>
      <c r="AL3016" s="21"/>
      <c r="AM3016" s="21"/>
      <c r="AN3016" s="21"/>
      <c r="AO3016" s="21"/>
      <c r="AP3016" s="21"/>
      <c r="AQ3016" s="21"/>
      <c r="AR3016" s="21"/>
      <c r="AS3016" s="21"/>
      <c r="AT3016" s="21"/>
      <c r="AU3016" s="21"/>
      <c r="AV3016" s="21"/>
      <c r="AW3016" s="21"/>
      <c r="AX3016" s="21"/>
      <c r="AY3016" s="21"/>
      <c r="AZ3016" s="21"/>
      <c r="BA3016" s="21"/>
    </row>
    <row r="3017" spans="1:53" s="31" customFormat="1" ht="20.100000000000001" customHeight="1" x14ac:dyDescent="0.2">
      <c r="A3017" s="12" t="s">
        <v>64</v>
      </c>
      <c r="B3017" s="18" t="s">
        <v>247</v>
      </c>
      <c r="C3017" s="12" t="s">
        <v>323</v>
      </c>
      <c r="D3017" s="12" t="s">
        <v>1729</v>
      </c>
      <c r="E3017" s="19" t="s">
        <v>5</v>
      </c>
      <c r="F3017" s="19" t="s">
        <v>2244</v>
      </c>
      <c r="G3017" s="19" t="s">
        <v>6216</v>
      </c>
      <c r="H3017" s="12" t="s">
        <v>6217</v>
      </c>
      <c r="I3017" s="20">
        <v>54742.41</v>
      </c>
      <c r="J3017" s="12" t="s">
        <v>2302</v>
      </c>
      <c r="K3017" s="12" t="s">
        <v>6218</v>
      </c>
      <c r="L3017" s="12" t="s">
        <v>2299</v>
      </c>
      <c r="M3017" s="12"/>
      <c r="N3017" s="12" t="s">
        <v>6219</v>
      </c>
      <c r="O3017" s="23">
        <v>0</v>
      </c>
      <c r="P3017" s="23">
        <v>10000</v>
      </c>
      <c r="Q3017" s="23">
        <v>0</v>
      </c>
      <c r="R3017" s="24">
        <v>0</v>
      </c>
      <c r="S3017" s="25">
        <v>520</v>
      </c>
      <c r="T3017" s="21"/>
      <c r="U3017" s="22" t="str">
        <f>IFERROR(VLOOKUP(B3017,[1]Planilha1!$A$1:$B$34,2,FALSE),"Liberado")</f>
        <v>Liberado</v>
      </c>
      <c r="V3017" s="21"/>
      <c r="W3017" s="21"/>
      <c r="X3017" s="21"/>
      <c r="Y3017" s="21"/>
      <c r="Z3017" s="21"/>
      <c r="AA3017" s="21"/>
      <c r="AB3017" s="21"/>
      <c r="AC3017" s="21"/>
      <c r="AD3017" s="21"/>
      <c r="AE3017" s="21"/>
      <c r="AF3017" s="21"/>
      <c r="AG3017" s="21"/>
      <c r="AH3017" s="21"/>
      <c r="AI3017" s="21"/>
      <c r="AJ3017" s="21"/>
      <c r="AK3017" s="21"/>
      <c r="AL3017" s="21"/>
      <c r="AM3017" s="21"/>
      <c r="AN3017" s="21"/>
      <c r="AO3017" s="21"/>
      <c r="AP3017" s="21"/>
      <c r="AQ3017" s="21"/>
      <c r="AR3017" s="21"/>
      <c r="AS3017" s="21"/>
      <c r="AT3017" s="21"/>
      <c r="AU3017" s="21"/>
      <c r="AV3017" s="21"/>
      <c r="AW3017" s="21"/>
      <c r="AX3017" s="21"/>
      <c r="AY3017" s="21"/>
      <c r="AZ3017" s="21"/>
      <c r="BA3017" s="21"/>
    </row>
    <row r="3018" spans="1:53" s="31" customFormat="1" ht="20.100000000000001" customHeight="1" x14ac:dyDescent="0.2">
      <c r="A3018" s="12" t="s">
        <v>64</v>
      </c>
      <c r="B3018" s="18" t="s">
        <v>247</v>
      </c>
      <c r="C3018" s="12" t="s">
        <v>323</v>
      </c>
      <c r="D3018" s="12" t="s">
        <v>10696</v>
      </c>
      <c r="E3018" s="19" t="s">
        <v>5</v>
      </c>
      <c r="F3018" s="19" t="s">
        <v>2244</v>
      </c>
      <c r="G3018" s="19" t="s">
        <v>10697</v>
      </c>
      <c r="H3018" s="12" t="s">
        <v>6180</v>
      </c>
      <c r="I3018" s="20">
        <v>37480</v>
      </c>
      <c r="J3018" s="12" t="s">
        <v>2302</v>
      </c>
      <c r="K3018" s="12" t="s">
        <v>2303</v>
      </c>
      <c r="L3018" s="12" t="s">
        <v>2827</v>
      </c>
      <c r="M3018" s="12"/>
      <c r="N3018" s="12" t="s">
        <v>10698</v>
      </c>
      <c r="O3018" s="23">
        <v>0</v>
      </c>
      <c r="P3018" s="23">
        <v>9370</v>
      </c>
      <c r="Q3018" s="23">
        <v>0</v>
      </c>
      <c r="R3018" s="24">
        <v>0</v>
      </c>
      <c r="S3018" s="25">
        <v>192</v>
      </c>
      <c r="T3018" s="21"/>
      <c r="U3018" s="22" t="str">
        <f>IFERROR(VLOOKUP(B3018,[1]Planilha1!$A$1:$B$34,2,FALSE),"Liberado")</f>
        <v>Liberado</v>
      </c>
      <c r="V3018" s="21"/>
      <c r="W3018" s="21"/>
      <c r="X3018" s="21"/>
      <c r="Y3018" s="21"/>
      <c r="Z3018" s="21"/>
      <c r="AA3018" s="21"/>
      <c r="AB3018" s="21"/>
      <c r="AC3018" s="21"/>
      <c r="AD3018" s="21"/>
      <c r="AE3018" s="21"/>
      <c r="AF3018" s="21"/>
      <c r="AG3018" s="21"/>
      <c r="AH3018" s="21"/>
      <c r="AI3018" s="21"/>
      <c r="AJ3018" s="21"/>
      <c r="AK3018" s="21"/>
      <c r="AL3018" s="21"/>
      <c r="AM3018" s="21"/>
      <c r="AN3018" s="21"/>
      <c r="AO3018" s="21"/>
      <c r="AP3018" s="21"/>
      <c r="AQ3018" s="21"/>
      <c r="AR3018" s="21"/>
      <c r="AS3018" s="21"/>
      <c r="AT3018" s="21"/>
      <c r="AU3018" s="21"/>
      <c r="AV3018" s="21"/>
      <c r="AW3018" s="21"/>
      <c r="AX3018" s="21"/>
      <c r="AY3018" s="21"/>
      <c r="AZ3018" s="21"/>
      <c r="BA3018" s="21"/>
    </row>
    <row r="3019" spans="1:53" s="31" customFormat="1" ht="20.100000000000001" customHeight="1" x14ac:dyDescent="0.2">
      <c r="A3019" s="12" t="s">
        <v>64</v>
      </c>
      <c r="B3019" s="18" t="s">
        <v>247</v>
      </c>
      <c r="C3019" s="12" t="s">
        <v>323</v>
      </c>
      <c r="D3019" s="12" t="s">
        <v>10699</v>
      </c>
      <c r="E3019" s="19" t="s">
        <v>5</v>
      </c>
      <c r="F3019" s="19" t="s">
        <v>2244</v>
      </c>
      <c r="G3019" s="19" t="s">
        <v>10700</v>
      </c>
      <c r="H3019" s="12" t="s">
        <v>10701</v>
      </c>
      <c r="I3019" s="20">
        <v>37480</v>
      </c>
      <c r="J3019" s="12" t="s">
        <v>2258</v>
      </c>
      <c r="K3019" s="12" t="s">
        <v>10702</v>
      </c>
      <c r="L3019" s="12" t="s">
        <v>8102</v>
      </c>
      <c r="M3019" s="12" t="s">
        <v>10692</v>
      </c>
      <c r="N3019" s="12" t="s">
        <v>4717</v>
      </c>
      <c r="O3019" s="23">
        <v>0</v>
      </c>
      <c r="P3019" s="23">
        <v>37480</v>
      </c>
      <c r="Q3019" s="23">
        <v>0</v>
      </c>
      <c r="R3019" s="24">
        <v>0</v>
      </c>
      <c r="S3019" s="25">
        <v>0</v>
      </c>
      <c r="T3019" s="21"/>
      <c r="U3019" s="22" t="str">
        <f>IFERROR(VLOOKUP(B3019,[1]Planilha1!$A$1:$B$34,2,FALSE),"Liberado")</f>
        <v>Liberado</v>
      </c>
      <c r="V3019" s="21"/>
      <c r="W3019" s="21"/>
      <c r="X3019" s="21"/>
      <c r="Y3019" s="21"/>
      <c r="Z3019" s="21"/>
      <c r="AA3019" s="21"/>
      <c r="AB3019" s="21"/>
      <c r="AC3019" s="21"/>
      <c r="AD3019" s="21"/>
      <c r="AE3019" s="21"/>
      <c r="AF3019" s="21"/>
      <c r="AG3019" s="21"/>
      <c r="AH3019" s="21"/>
      <c r="AI3019" s="21"/>
      <c r="AJ3019" s="21"/>
      <c r="AK3019" s="21"/>
      <c r="AL3019" s="21"/>
      <c r="AM3019" s="21"/>
      <c r="AN3019" s="21"/>
      <c r="AO3019" s="21"/>
      <c r="AP3019" s="21"/>
      <c r="AQ3019" s="21"/>
      <c r="AR3019" s="21"/>
      <c r="AS3019" s="21"/>
      <c r="AT3019" s="21"/>
      <c r="AU3019" s="21"/>
      <c r="AV3019" s="21"/>
      <c r="AW3019" s="21"/>
      <c r="AX3019" s="21"/>
      <c r="AY3019" s="21"/>
      <c r="AZ3019" s="21"/>
      <c r="BA3019" s="21"/>
    </row>
    <row r="3020" spans="1:53" s="31" customFormat="1" ht="20.100000000000001" customHeight="1" x14ac:dyDescent="0.2">
      <c r="A3020" s="12" t="s">
        <v>64</v>
      </c>
      <c r="B3020" s="18" t="s">
        <v>247</v>
      </c>
      <c r="C3020" s="12" t="s">
        <v>667</v>
      </c>
      <c r="D3020" s="12" t="s">
        <v>1730</v>
      </c>
      <c r="E3020" s="19" t="s">
        <v>5</v>
      </c>
      <c r="F3020" s="19" t="s">
        <v>2244</v>
      </c>
      <c r="G3020" s="19" t="s">
        <v>6220</v>
      </c>
      <c r="H3020" s="12" t="s">
        <v>4248</v>
      </c>
      <c r="I3020" s="20">
        <v>2002.8</v>
      </c>
      <c r="J3020" s="12" t="s">
        <v>2325</v>
      </c>
      <c r="K3020" s="12" t="s">
        <v>6221</v>
      </c>
      <c r="L3020" s="12" t="s">
        <v>2491</v>
      </c>
      <c r="M3020" s="12"/>
      <c r="N3020" s="12" t="s">
        <v>7927</v>
      </c>
      <c r="O3020" s="23">
        <v>0</v>
      </c>
      <c r="P3020" s="23">
        <v>10000</v>
      </c>
      <c r="Q3020" s="23">
        <v>0</v>
      </c>
      <c r="R3020" s="24">
        <v>0</v>
      </c>
      <c r="S3020" s="25">
        <v>1200</v>
      </c>
      <c r="T3020" s="21"/>
      <c r="U3020" s="22" t="str">
        <f>IFERROR(VLOOKUP(B3020,[1]Planilha1!$A$1:$B$34,2,FALSE),"Liberado")</f>
        <v>Liberado</v>
      </c>
      <c r="V3020" s="21"/>
      <c r="W3020" s="21"/>
      <c r="X3020" s="21"/>
      <c r="Y3020" s="21"/>
      <c r="Z3020" s="21"/>
      <c r="AA3020" s="21"/>
      <c r="AB3020" s="21"/>
      <c r="AC3020" s="21"/>
      <c r="AD3020" s="21"/>
      <c r="AE3020" s="21"/>
      <c r="AF3020" s="21"/>
      <c r="AG3020" s="21"/>
      <c r="AH3020" s="21"/>
      <c r="AI3020" s="21"/>
      <c r="AJ3020" s="21"/>
      <c r="AK3020" s="21"/>
      <c r="AL3020" s="21"/>
      <c r="AM3020" s="21"/>
      <c r="AN3020" s="21"/>
      <c r="AO3020" s="21"/>
      <c r="AP3020" s="21"/>
      <c r="AQ3020" s="21"/>
      <c r="AR3020" s="21"/>
      <c r="AS3020" s="21"/>
      <c r="AT3020" s="21"/>
      <c r="AU3020" s="21"/>
      <c r="AV3020" s="21"/>
      <c r="AW3020" s="21"/>
      <c r="AX3020" s="21"/>
      <c r="AY3020" s="21"/>
      <c r="AZ3020" s="21"/>
      <c r="BA3020" s="21"/>
    </row>
    <row r="3021" spans="1:53" s="31" customFormat="1" ht="20.100000000000001" customHeight="1" x14ac:dyDescent="0.2">
      <c r="A3021" s="12" t="s">
        <v>64</v>
      </c>
      <c r="B3021" s="18" t="s">
        <v>247</v>
      </c>
      <c r="C3021" s="12" t="s">
        <v>667</v>
      </c>
      <c r="D3021" s="12" t="s">
        <v>1731</v>
      </c>
      <c r="E3021" s="19" t="s">
        <v>5</v>
      </c>
      <c r="F3021" s="19" t="s">
        <v>2244</v>
      </c>
      <c r="G3021" s="19" t="s">
        <v>6222</v>
      </c>
      <c r="H3021" s="12" t="s">
        <v>4248</v>
      </c>
      <c r="I3021" s="20">
        <v>3254.16</v>
      </c>
      <c r="J3021" s="12" t="s">
        <v>2325</v>
      </c>
      <c r="K3021" s="12" t="s">
        <v>6223</v>
      </c>
      <c r="L3021" s="12" t="s">
        <v>2491</v>
      </c>
      <c r="M3021" s="12"/>
      <c r="N3021" s="12" t="s">
        <v>7927</v>
      </c>
      <c r="O3021" s="23">
        <v>0</v>
      </c>
      <c r="P3021" s="23">
        <v>10000</v>
      </c>
      <c r="Q3021" s="23">
        <v>0</v>
      </c>
      <c r="R3021" s="24">
        <v>0</v>
      </c>
      <c r="S3021" s="25">
        <v>920</v>
      </c>
      <c r="T3021" s="21"/>
      <c r="U3021" s="22" t="str">
        <f>IFERROR(VLOOKUP(B3021,[1]Planilha1!$A$1:$B$34,2,FALSE),"Liberado")</f>
        <v>Liberado</v>
      </c>
      <c r="V3021" s="21"/>
      <c r="W3021" s="21"/>
      <c r="X3021" s="21"/>
      <c r="Y3021" s="21"/>
      <c r="Z3021" s="21"/>
      <c r="AA3021" s="21"/>
      <c r="AB3021" s="21"/>
      <c r="AC3021" s="21"/>
      <c r="AD3021" s="21"/>
      <c r="AE3021" s="21"/>
      <c r="AF3021" s="21"/>
      <c r="AG3021" s="21"/>
      <c r="AH3021" s="21"/>
      <c r="AI3021" s="21"/>
      <c r="AJ3021" s="21"/>
      <c r="AK3021" s="21"/>
      <c r="AL3021" s="21"/>
      <c r="AM3021" s="21"/>
      <c r="AN3021" s="21"/>
      <c r="AO3021" s="21"/>
      <c r="AP3021" s="21"/>
      <c r="AQ3021" s="21"/>
      <c r="AR3021" s="21"/>
      <c r="AS3021" s="21"/>
      <c r="AT3021" s="21"/>
      <c r="AU3021" s="21"/>
      <c r="AV3021" s="21"/>
      <c r="AW3021" s="21"/>
      <c r="AX3021" s="21"/>
      <c r="AY3021" s="21"/>
      <c r="AZ3021" s="21"/>
      <c r="BA3021" s="21"/>
    </row>
    <row r="3022" spans="1:53" s="31" customFormat="1" ht="20.100000000000001" customHeight="1" x14ac:dyDescent="0.2">
      <c r="A3022" s="12" t="s">
        <v>64</v>
      </c>
      <c r="B3022" s="18" t="s">
        <v>247</v>
      </c>
      <c r="C3022" s="12" t="s">
        <v>667</v>
      </c>
      <c r="D3022" s="12" t="s">
        <v>1731</v>
      </c>
      <c r="E3022" s="19" t="s">
        <v>5</v>
      </c>
      <c r="F3022" s="19" t="s">
        <v>2244</v>
      </c>
      <c r="G3022" s="19" t="s">
        <v>6224</v>
      </c>
      <c r="H3022" s="12" t="s">
        <v>4248</v>
      </c>
      <c r="I3022" s="20">
        <v>26541.52</v>
      </c>
      <c r="J3022" s="12" t="s">
        <v>2325</v>
      </c>
      <c r="K3022" s="12" t="s">
        <v>6225</v>
      </c>
      <c r="L3022" s="12" t="s">
        <v>4407</v>
      </c>
      <c r="M3022" s="12"/>
      <c r="N3022" s="12" t="s">
        <v>7927</v>
      </c>
      <c r="O3022" s="23">
        <v>0</v>
      </c>
      <c r="P3022" s="23">
        <v>0</v>
      </c>
      <c r="Q3022" s="23">
        <v>0</v>
      </c>
      <c r="R3022" s="24">
        <v>0</v>
      </c>
      <c r="S3022" s="25">
        <v>760</v>
      </c>
      <c r="T3022" s="21"/>
      <c r="U3022" s="22" t="str">
        <f>IFERROR(VLOOKUP(B3022,[1]Planilha1!$A$1:$B$34,2,FALSE),"Liberado")</f>
        <v>Liberado</v>
      </c>
      <c r="V3022" s="21"/>
      <c r="W3022" s="21"/>
      <c r="X3022" s="21"/>
      <c r="Y3022" s="21"/>
      <c r="Z3022" s="21"/>
      <c r="AA3022" s="21"/>
      <c r="AB3022" s="21"/>
      <c r="AC3022" s="21"/>
      <c r="AD3022" s="21"/>
      <c r="AE3022" s="21"/>
      <c r="AF3022" s="21"/>
      <c r="AG3022" s="21"/>
      <c r="AH3022" s="21"/>
      <c r="AI3022" s="21"/>
      <c r="AJ3022" s="21"/>
      <c r="AK3022" s="21"/>
      <c r="AL3022" s="21"/>
      <c r="AM3022" s="21"/>
      <c r="AN3022" s="21"/>
      <c r="AO3022" s="21"/>
      <c r="AP3022" s="21"/>
      <c r="AQ3022" s="21"/>
      <c r="AR3022" s="21"/>
      <c r="AS3022" s="21"/>
      <c r="AT3022" s="21"/>
      <c r="AU3022" s="21"/>
      <c r="AV3022" s="21"/>
      <c r="AW3022" s="21"/>
      <c r="AX3022" s="21"/>
      <c r="AY3022" s="21"/>
      <c r="AZ3022" s="21"/>
      <c r="BA3022" s="21"/>
    </row>
    <row r="3023" spans="1:53" s="31" customFormat="1" ht="20.100000000000001" customHeight="1" x14ac:dyDescent="0.2">
      <c r="A3023" s="12" t="s">
        <v>64</v>
      </c>
      <c r="B3023" s="18" t="s">
        <v>247</v>
      </c>
      <c r="C3023" s="12" t="s">
        <v>667</v>
      </c>
      <c r="D3023" s="12" t="s">
        <v>1732</v>
      </c>
      <c r="E3023" s="19" t="s">
        <v>5</v>
      </c>
      <c r="F3023" s="19" t="s">
        <v>2273</v>
      </c>
      <c r="G3023" s="19" t="s">
        <v>6226</v>
      </c>
      <c r="H3023" s="12" t="s">
        <v>6213</v>
      </c>
      <c r="I3023" s="20">
        <v>26400</v>
      </c>
      <c r="J3023" s="12" t="s">
        <v>2302</v>
      </c>
      <c r="K3023" s="12" t="s">
        <v>3124</v>
      </c>
      <c r="L3023" s="12" t="s">
        <v>2299</v>
      </c>
      <c r="M3023" s="12"/>
      <c r="N3023" s="12" t="s">
        <v>6227</v>
      </c>
      <c r="O3023" s="23">
        <v>0</v>
      </c>
      <c r="P3023" s="23">
        <v>9217.3700000000008</v>
      </c>
      <c r="Q3023" s="23">
        <v>0</v>
      </c>
      <c r="R3023" s="24">
        <v>0</v>
      </c>
      <c r="S3023" s="25">
        <v>544</v>
      </c>
      <c r="T3023" s="21"/>
      <c r="U3023" s="22" t="str">
        <f>IFERROR(VLOOKUP(B3023,[1]Planilha1!$A$1:$B$34,2,FALSE),"Liberado")</f>
        <v>Liberado</v>
      </c>
      <c r="V3023" s="21"/>
      <c r="W3023" s="21"/>
      <c r="X3023" s="21"/>
      <c r="Y3023" s="21"/>
      <c r="Z3023" s="21"/>
      <c r="AA3023" s="21"/>
      <c r="AB3023" s="21"/>
      <c r="AC3023" s="21"/>
      <c r="AD3023" s="21"/>
      <c r="AE3023" s="21"/>
      <c r="AF3023" s="21"/>
      <c r="AG3023" s="21"/>
      <c r="AH3023" s="21"/>
      <c r="AI3023" s="21"/>
      <c r="AJ3023" s="21"/>
      <c r="AK3023" s="21"/>
      <c r="AL3023" s="21"/>
      <c r="AM3023" s="21"/>
      <c r="AN3023" s="21"/>
      <c r="AO3023" s="21"/>
      <c r="AP3023" s="21"/>
      <c r="AQ3023" s="21"/>
      <c r="AR3023" s="21"/>
      <c r="AS3023" s="21"/>
      <c r="AT3023" s="21"/>
      <c r="AU3023" s="21"/>
      <c r="AV3023" s="21"/>
      <c r="AW3023" s="21"/>
      <c r="AX3023" s="21"/>
      <c r="AY3023" s="21"/>
      <c r="AZ3023" s="21"/>
      <c r="BA3023" s="21"/>
    </row>
    <row r="3024" spans="1:53" s="31" customFormat="1" ht="20.100000000000001" customHeight="1" x14ac:dyDescent="0.2">
      <c r="A3024" s="12" t="s">
        <v>64</v>
      </c>
      <c r="B3024" s="18" t="s">
        <v>247</v>
      </c>
      <c r="C3024" s="12" t="s">
        <v>667</v>
      </c>
      <c r="D3024" s="12" t="s">
        <v>10703</v>
      </c>
      <c r="E3024" s="19" t="s">
        <v>5</v>
      </c>
      <c r="F3024" s="19" t="s">
        <v>14</v>
      </c>
      <c r="G3024" s="19" t="s">
        <v>10704</v>
      </c>
      <c r="H3024" s="12" t="s">
        <v>6213</v>
      </c>
      <c r="I3024" s="20">
        <v>10000</v>
      </c>
      <c r="J3024" s="12" t="s">
        <v>2302</v>
      </c>
      <c r="K3024" s="12" t="s">
        <v>2303</v>
      </c>
      <c r="L3024" s="12" t="s">
        <v>2299</v>
      </c>
      <c r="M3024" s="12"/>
      <c r="N3024" s="12" t="s">
        <v>10705</v>
      </c>
      <c r="O3024" s="23">
        <v>0</v>
      </c>
      <c r="P3024" s="23">
        <v>0</v>
      </c>
      <c r="Q3024" s="23">
        <v>0</v>
      </c>
      <c r="R3024" s="24">
        <v>0</v>
      </c>
      <c r="S3024" s="25">
        <v>224</v>
      </c>
      <c r="T3024" s="21"/>
      <c r="U3024" s="22" t="str">
        <f>IFERROR(VLOOKUP(B3024,[1]Planilha1!$A$1:$B$34,2,FALSE),"Liberado")</f>
        <v>Liberado</v>
      </c>
      <c r="V3024" s="21"/>
      <c r="W3024" s="21"/>
      <c r="X3024" s="21"/>
      <c r="Y3024" s="21"/>
      <c r="Z3024" s="21"/>
      <c r="AA3024" s="21"/>
      <c r="AB3024" s="21"/>
      <c r="AC3024" s="21"/>
      <c r="AD3024" s="21"/>
      <c r="AE3024" s="21"/>
      <c r="AF3024" s="21"/>
      <c r="AG3024" s="21"/>
      <c r="AH3024" s="21"/>
      <c r="AI3024" s="21"/>
      <c r="AJ3024" s="21"/>
      <c r="AK3024" s="21"/>
      <c r="AL3024" s="21"/>
      <c r="AM3024" s="21"/>
      <c r="AN3024" s="21"/>
      <c r="AO3024" s="21"/>
      <c r="AP3024" s="21"/>
      <c r="AQ3024" s="21"/>
      <c r="AR3024" s="21"/>
      <c r="AS3024" s="21"/>
      <c r="AT3024" s="21"/>
      <c r="AU3024" s="21"/>
      <c r="AV3024" s="21"/>
      <c r="AW3024" s="21"/>
      <c r="AX3024" s="21"/>
      <c r="AY3024" s="21"/>
      <c r="AZ3024" s="21"/>
      <c r="BA3024" s="21"/>
    </row>
    <row r="3025" spans="1:53" s="31" customFormat="1" ht="20.100000000000001" customHeight="1" x14ac:dyDescent="0.2">
      <c r="A3025" s="12" t="s">
        <v>64</v>
      </c>
      <c r="B3025" s="18" t="s">
        <v>247</v>
      </c>
      <c r="C3025" s="12" t="s">
        <v>667</v>
      </c>
      <c r="D3025" s="12" t="s">
        <v>10706</v>
      </c>
      <c r="E3025" s="19" t="s">
        <v>5</v>
      </c>
      <c r="F3025" s="19" t="s">
        <v>8714</v>
      </c>
      <c r="G3025" s="19" t="s">
        <v>10707</v>
      </c>
      <c r="H3025" s="12" t="s">
        <v>10708</v>
      </c>
      <c r="I3025" s="20">
        <v>17768.759999999998</v>
      </c>
      <c r="J3025" s="12" t="s">
        <v>2302</v>
      </c>
      <c r="K3025" s="12" t="s">
        <v>10709</v>
      </c>
      <c r="L3025" s="12" t="s">
        <v>2288</v>
      </c>
      <c r="M3025" s="12" t="s">
        <v>10692</v>
      </c>
      <c r="N3025" s="12" t="s">
        <v>10710</v>
      </c>
      <c r="O3025" s="23">
        <v>0</v>
      </c>
      <c r="P3025" s="23">
        <v>10000</v>
      </c>
      <c r="Q3025" s="23">
        <v>0</v>
      </c>
      <c r="R3025" s="24">
        <v>0</v>
      </c>
      <c r="S3025" s="25">
        <v>96</v>
      </c>
      <c r="T3025" s="21"/>
      <c r="U3025" s="22" t="str">
        <f>IFERROR(VLOOKUP(B3025,[1]Planilha1!$A$1:$B$34,2,FALSE),"Liberado")</f>
        <v>Liberado</v>
      </c>
      <c r="V3025" s="21"/>
      <c r="W3025" s="21"/>
      <c r="X3025" s="21"/>
      <c r="Y3025" s="21"/>
      <c r="Z3025" s="21"/>
      <c r="AA3025" s="21"/>
      <c r="AB3025" s="21"/>
      <c r="AC3025" s="21"/>
      <c r="AD3025" s="21"/>
      <c r="AE3025" s="21"/>
      <c r="AF3025" s="21"/>
      <c r="AG3025" s="21"/>
      <c r="AH3025" s="21"/>
      <c r="AI3025" s="21"/>
      <c r="AJ3025" s="21"/>
      <c r="AK3025" s="21"/>
      <c r="AL3025" s="21"/>
      <c r="AM3025" s="21"/>
      <c r="AN3025" s="21"/>
      <c r="AO3025" s="21"/>
      <c r="AP3025" s="21"/>
      <c r="AQ3025" s="21"/>
      <c r="AR3025" s="21"/>
      <c r="AS3025" s="21"/>
      <c r="AT3025" s="21"/>
      <c r="AU3025" s="21"/>
      <c r="AV3025" s="21"/>
      <c r="AW3025" s="21"/>
      <c r="AX3025" s="21"/>
      <c r="AY3025" s="21"/>
      <c r="AZ3025" s="21"/>
      <c r="BA3025" s="21"/>
    </row>
    <row r="3026" spans="1:53" s="31" customFormat="1" ht="20.100000000000001" customHeight="1" x14ac:dyDescent="0.2">
      <c r="A3026" s="12" t="s">
        <v>64</v>
      </c>
      <c r="B3026" s="18" t="s">
        <v>247</v>
      </c>
      <c r="C3026" s="12" t="s">
        <v>671</v>
      </c>
      <c r="D3026" s="12" t="s">
        <v>1733</v>
      </c>
      <c r="E3026" s="19" t="s">
        <v>5</v>
      </c>
      <c r="F3026" s="19" t="s">
        <v>2255</v>
      </c>
      <c r="G3026" s="19" t="s">
        <v>6228</v>
      </c>
      <c r="H3026" s="12" t="s">
        <v>6197</v>
      </c>
      <c r="I3026" s="20">
        <v>35200</v>
      </c>
      <c r="J3026" s="12" t="s">
        <v>2258</v>
      </c>
      <c r="K3026" s="12" t="s">
        <v>3486</v>
      </c>
      <c r="L3026" s="12" t="s">
        <v>2368</v>
      </c>
      <c r="M3026" s="12"/>
      <c r="N3026" s="12" t="s">
        <v>10711</v>
      </c>
      <c r="O3026" s="23">
        <v>10370</v>
      </c>
      <c r="P3026" s="23">
        <v>0</v>
      </c>
      <c r="Q3026" s="23">
        <v>0</v>
      </c>
      <c r="R3026" s="24">
        <v>0</v>
      </c>
      <c r="S3026" s="25">
        <v>544</v>
      </c>
      <c r="T3026" s="21"/>
      <c r="U3026" s="22" t="str">
        <f>IFERROR(VLOOKUP(B3026,[1]Planilha1!$A$1:$B$34,2,FALSE),"Liberado")</f>
        <v>Liberado</v>
      </c>
      <c r="V3026" s="21"/>
      <c r="W3026" s="21"/>
      <c r="X3026" s="21"/>
      <c r="Y3026" s="21"/>
      <c r="Z3026" s="21"/>
      <c r="AA3026" s="21"/>
      <c r="AB3026" s="21"/>
      <c r="AC3026" s="21"/>
      <c r="AD3026" s="21"/>
      <c r="AE3026" s="21"/>
      <c r="AF3026" s="21"/>
      <c r="AG3026" s="21"/>
      <c r="AH3026" s="21"/>
      <c r="AI3026" s="21"/>
      <c r="AJ3026" s="21"/>
      <c r="AK3026" s="21"/>
      <c r="AL3026" s="21"/>
      <c r="AM3026" s="21"/>
      <c r="AN3026" s="21"/>
      <c r="AO3026" s="21"/>
      <c r="AP3026" s="21"/>
      <c r="AQ3026" s="21"/>
      <c r="AR3026" s="21"/>
      <c r="AS3026" s="21"/>
      <c r="AT3026" s="21"/>
      <c r="AU3026" s="21"/>
      <c r="AV3026" s="21"/>
      <c r="AW3026" s="21"/>
      <c r="AX3026" s="21"/>
      <c r="AY3026" s="21"/>
      <c r="AZ3026" s="21"/>
      <c r="BA3026" s="21"/>
    </row>
    <row r="3027" spans="1:53" s="31" customFormat="1" ht="20.100000000000001" customHeight="1" x14ac:dyDescent="0.2">
      <c r="A3027" s="12" t="s">
        <v>64</v>
      </c>
      <c r="B3027" s="18" t="s">
        <v>247</v>
      </c>
      <c r="C3027" s="12" t="s">
        <v>671</v>
      </c>
      <c r="D3027" s="12" t="s">
        <v>1734</v>
      </c>
      <c r="E3027" s="19" t="s">
        <v>5</v>
      </c>
      <c r="F3027" s="19" t="s">
        <v>2273</v>
      </c>
      <c r="G3027" s="19" t="s">
        <v>6229</v>
      </c>
      <c r="H3027" s="12" t="s">
        <v>6197</v>
      </c>
      <c r="I3027" s="20">
        <v>20000</v>
      </c>
      <c r="J3027" s="12" t="s">
        <v>2302</v>
      </c>
      <c r="K3027" s="12" t="s">
        <v>6230</v>
      </c>
      <c r="L3027" s="12" t="s">
        <v>8057</v>
      </c>
      <c r="M3027" s="12"/>
      <c r="N3027" s="12" t="s">
        <v>6231</v>
      </c>
      <c r="O3027" s="23">
        <v>0</v>
      </c>
      <c r="P3027" s="23">
        <v>0</v>
      </c>
      <c r="Q3027" s="23">
        <v>0</v>
      </c>
      <c r="R3027" s="24">
        <v>0</v>
      </c>
      <c r="S3027" s="25">
        <v>448</v>
      </c>
      <c r="T3027" s="21"/>
      <c r="U3027" s="22" t="str">
        <f>IFERROR(VLOOKUP(B3027,[1]Planilha1!$A$1:$B$34,2,FALSE),"Liberado")</f>
        <v>Liberado</v>
      </c>
      <c r="V3027" s="21"/>
      <c r="W3027" s="21"/>
      <c r="X3027" s="21"/>
      <c r="Y3027" s="21"/>
      <c r="Z3027" s="21"/>
      <c r="AA3027" s="21"/>
      <c r="AB3027" s="21"/>
      <c r="AC3027" s="21"/>
      <c r="AD3027" s="21"/>
      <c r="AE3027" s="21"/>
      <c r="AF3027" s="21"/>
      <c r="AG3027" s="21"/>
      <c r="AH3027" s="21"/>
      <c r="AI3027" s="21"/>
      <c r="AJ3027" s="21"/>
      <c r="AK3027" s="21"/>
      <c r="AL3027" s="21"/>
      <c r="AM3027" s="21"/>
      <c r="AN3027" s="21"/>
      <c r="AO3027" s="21"/>
      <c r="AP3027" s="21"/>
      <c r="AQ3027" s="21"/>
      <c r="AR3027" s="21"/>
      <c r="AS3027" s="21"/>
      <c r="AT3027" s="21"/>
      <c r="AU3027" s="21"/>
      <c r="AV3027" s="21"/>
      <c r="AW3027" s="21"/>
      <c r="AX3027" s="21"/>
      <c r="AY3027" s="21"/>
      <c r="AZ3027" s="21"/>
      <c r="BA3027" s="21"/>
    </row>
    <row r="3028" spans="1:53" s="31" customFormat="1" ht="20.100000000000001" customHeight="1" x14ac:dyDescent="0.2">
      <c r="A3028" s="12" t="s">
        <v>64</v>
      </c>
      <c r="B3028" s="18" t="s">
        <v>247</v>
      </c>
      <c r="C3028" s="12" t="s">
        <v>671</v>
      </c>
      <c r="D3028" s="12" t="s">
        <v>10712</v>
      </c>
      <c r="E3028" s="19" t="s">
        <v>5</v>
      </c>
      <c r="F3028" s="19" t="s">
        <v>2308</v>
      </c>
      <c r="G3028" s="19" t="s">
        <v>10713</v>
      </c>
      <c r="H3028" s="12" t="s">
        <v>6193</v>
      </c>
      <c r="I3028" s="20">
        <v>1000</v>
      </c>
      <c r="J3028" s="12" t="s">
        <v>2258</v>
      </c>
      <c r="K3028" s="12" t="s">
        <v>9310</v>
      </c>
      <c r="L3028" s="12" t="s">
        <v>2288</v>
      </c>
      <c r="M3028" s="12" t="s">
        <v>10714</v>
      </c>
      <c r="N3028" s="12" t="s">
        <v>3216</v>
      </c>
      <c r="O3028" s="23">
        <v>0</v>
      </c>
      <c r="P3028" s="23">
        <v>3900</v>
      </c>
      <c r="Q3028" s="23">
        <v>0</v>
      </c>
      <c r="R3028" s="24">
        <v>0</v>
      </c>
      <c r="S3028" s="25">
        <v>80</v>
      </c>
      <c r="T3028" s="21"/>
      <c r="U3028" s="22" t="str">
        <f>IFERROR(VLOOKUP(B3028,[1]Planilha1!$A$1:$B$34,2,FALSE),"Liberado")</f>
        <v>Liberado</v>
      </c>
      <c r="V3028" s="21"/>
      <c r="W3028" s="21"/>
      <c r="X3028" s="21"/>
      <c r="Y3028" s="21"/>
      <c r="Z3028" s="21"/>
      <c r="AA3028" s="21"/>
      <c r="AB3028" s="21"/>
      <c r="AC3028" s="21"/>
      <c r="AD3028" s="21"/>
      <c r="AE3028" s="21"/>
      <c r="AF3028" s="21"/>
      <c r="AG3028" s="21"/>
      <c r="AH3028" s="21"/>
      <c r="AI3028" s="21"/>
      <c r="AJ3028" s="21"/>
      <c r="AK3028" s="21"/>
      <c r="AL3028" s="21"/>
      <c r="AM3028" s="21"/>
      <c r="AN3028" s="21"/>
      <c r="AO3028" s="21"/>
      <c r="AP3028" s="21"/>
      <c r="AQ3028" s="21"/>
      <c r="AR3028" s="21"/>
      <c r="AS3028" s="21"/>
      <c r="AT3028" s="21"/>
      <c r="AU3028" s="21"/>
      <c r="AV3028" s="21"/>
      <c r="AW3028" s="21"/>
      <c r="AX3028" s="21"/>
      <c r="AY3028" s="21"/>
      <c r="AZ3028" s="21"/>
      <c r="BA3028" s="21"/>
    </row>
    <row r="3029" spans="1:53" s="31" customFormat="1" ht="20.100000000000001" customHeight="1" x14ac:dyDescent="0.2">
      <c r="A3029" s="12" t="s">
        <v>64</v>
      </c>
      <c r="B3029" s="18" t="s">
        <v>247</v>
      </c>
      <c r="C3029" s="12" t="s">
        <v>674</v>
      </c>
      <c r="D3029" s="12" t="s">
        <v>1736</v>
      </c>
      <c r="E3029" s="19" t="s">
        <v>5</v>
      </c>
      <c r="F3029" s="19" t="s">
        <v>2273</v>
      </c>
      <c r="G3029" s="19" t="s">
        <v>6233</v>
      </c>
      <c r="H3029" s="12" t="s">
        <v>6174</v>
      </c>
      <c r="I3029" s="20">
        <v>21700</v>
      </c>
      <c r="J3029" s="12" t="s">
        <v>2258</v>
      </c>
      <c r="K3029" s="12" t="s">
        <v>6234</v>
      </c>
      <c r="L3029" s="12" t="s">
        <v>2368</v>
      </c>
      <c r="M3029" s="12"/>
      <c r="N3029" s="12" t="s">
        <v>6235</v>
      </c>
      <c r="O3029" s="23">
        <v>0</v>
      </c>
      <c r="P3029" s="23">
        <v>0</v>
      </c>
      <c r="Q3029" s="23">
        <v>0</v>
      </c>
      <c r="R3029" s="24">
        <v>0</v>
      </c>
      <c r="S3029" s="25">
        <v>960</v>
      </c>
      <c r="T3029" s="21"/>
      <c r="U3029" s="22" t="str">
        <f>IFERROR(VLOOKUP(B3029,[1]Planilha1!$A$1:$B$34,2,FALSE),"Liberado")</f>
        <v>Liberado</v>
      </c>
      <c r="V3029" s="21"/>
      <c r="W3029" s="21"/>
      <c r="X3029" s="21"/>
      <c r="Y3029" s="21"/>
      <c r="Z3029" s="21"/>
      <c r="AA3029" s="21"/>
      <c r="AB3029" s="21"/>
      <c r="AC3029" s="21"/>
      <c r="AD3029" s="21"/>
      <c r="AE3029" s="21"/>
      <c r="AF3029" s="21"/>
      <c r="AG3029" s="21"/>
      <c r="AH3029" s="21"/>
      <c r="AI3029" s="21"/>
      <c r="AJ3029" s="21"/>
      <c r="AK3029" s="21"/>
      <c r="AL3029" s="21"/>
      <c r="AM3029" s="21"/>
      <c r="AN3029" s="21"/>
      <c r="AO3029" s="21"/>
      <c r="AP3029" s="21"/>
      <c r="AQ3029" s="21"/>
      <c r="AR3029" s="21"/>
      <c r="AS3029" s="21"/>
      <c r="AT3029" s="21"/>
      <c r="AU3029" s="21"/>
      <c r="AV3029" s="21"/>
      <c r="AW3029" s="21"/>
      <c r="AX3029" s="21"/>
      <c r="AY3029" s="21"/>
      <c r="AZ3029" s="21"/>
      <c r="BA3029" s="21"/>
    </row>
    <row r="3030" spans="1:53" s="31" customFormat="1" ht="20.100000000000001" customHeight="1" x14ac:dyDescent="0.2">
      <c r="A3030" s="12" t="s">
        <v>64</v>
      </c>
      <c r="B3030" s="18" t="s">
        <v>247</v>
      </c>
      <c r="C3030" s="12" t="s">
        <v>674</v>
      </c>
      <c r="D3030" s="12" t="s">
        <v>10719</v>
      </c>
      <c r="E3030" s="19" t="s">
        <v>5</v>
      </c>
      <c r="F3030" s="19" t="s">
        <v>10</v>
      </c>
      <c r="G3030" s="19" t="s">
        <v>10720</v>
      </c>
      <c r="H3030" s="12" t="s">
        <v>6174</v>
      </c>
      <c r="I3030" s="20">
        <v>30660</v>
      </c>
      <c r="J3030" s="12" t="s">
        <v>2302</v>
      </c>
      <c r="K3030" s="12" t="s">
        <v>3124</v>
      </c>
      <c r="L3030" s="12" t="s">
        <v>2299</v>
      </c>
      <c r="M3030" s="12"/>
      <c r="N3030" s="12" t="s">
        <v>10721</v>
      </c>
      <c r="O3030" s="23">
        <v>0</v>
      </c>
      <c r="P3030" s="23">
        <v>0</v>
      </c>
      <c r="Q3030" s="23">
        <v>0</v>
      </c>
      <c r="R3030" s="24">
        <v>0</v>
      </c>
      <c r="S3030" s="25">
        <v>448</v>
      </c>
      <c r="T3030" s="21"/>
      <c r="U3030" s="22" t="str">
        <f>IFERROR(VLOOKUP(B3030,[1]Planilha1!$A$1:$B$34,2,FALSE),"Liberado")</f>
        <v>Liberado</v>
      </c>
      <c r="V3030" s="21"/>
      <c r="W3030" s="21"/>
      <c r="X3030" s="21"/>
      <c r="Y3030" s="21"/>
      <c r="Z3030" s="21"/>
      <c r="AA3030" s="21"/>
      <c r="AB3030" s="21"/>
      <c r="AC3030" s="21"/>
      <c r="AD3030" s="21"/>
      <c r="AE3030" s="21"/>
      <c r="AF3030" s="21"/>
      <c r="AG3030" s="21"/>
      <c r="AH3030" s="21"/>
      <c r="AI3030" s="21"/>
      <c r="AJ3030" s="21"/>
      <c r="AK3030" s="21"/>
      <c r="AL3030" s="21"/>
      <c r="AM3030" s="21"/>
      <c r="AN3030" s="21"/>
      <c r="AO3030" s="21"/>
      <c r="AP3030" s="21"/>
      <c r="AQ3030" s="21"/>
      <c r="AR3030" s="21"/>
      <c r="AS3030" s="21"/>
      <c r="AT3030" s="21"/>
      <c r="AU3030" s="21"/>
      <c r="AV3030" s="21"/>
      <c r="AW3030" s="21"/>
      <c r="AX3030" s="21"/>
      <c r="AY3030" s="21"/>
      <c r="AZ3030" s="21"/>
      <c r="BA3030" s="21"/>
    </row>
    <row r="3031" spans="1:53" s="31" customFormat="1" ht="20.100000000000001" customHeight="1" x14ac:dyDescent="0.2">
      <c r="A3031" s="12" t="s">
        <v>64</v>
      </c>
      <c r="B3031" s="18" t="s">
        <v>247</v>
      </c>
      <c r="C3031" s="12" t="s">
        <v>674</v>
      </c>
      <c r="D3031" s="12" t="s">
        <v>10722</v>
      </c>
      <c r="E3031" s="19" t="s">
        <v>5</v>
      </c>
      <c r="F3031" s="19" t="s">
        <v>2244</v>
      </c>
      <c r="G3031" s="19" t="s">
        <v>10723</v>
      </c>
      <c r="H3031" s="12" t="s">
        <v>10724</v>
      </c>
      <c r="I3031" s="20">
        <v>28110</v>
      </c>
      <c r="J3031" s="12" t="s">
        <v>2258</v>
      </c>
      <c r="K3031" s="12" t="s">
        <v>9295</v>
      </c>
      <c r="L3031" s="12" t="s">
        <v>2299</v>
      </c>
      <c r="M3031" s="12"/>
      <c r="N3031" s="12" t="s">
        <v>4717</v>
      </c>
      <c r="O3031" s="23">
        <v>0</v>
      </c>
      <c r="P3031" s="23">
        <v>28110</v>
      </c>
      <c r="Q3031" s="23">
        <v>0</v>
      </c>
      <c r="R3031" s="24">
        <v>0</v>
      </c>
      <c r="S3031" s="25">
        <v>0</v>
      </c>
      <c r="T3031" s="21"/>
      <c r="U3031" s="22" t="str">
        <f>IFERROR(VLOOKUP(B3031,[1]Planilha1!$A$1:$B$34,2,FALSE),"Liberado")</f>
        <v>Liberado</v>
      </c>
      <c r="V3031" s="21"/>
      <c r="W3031" s="21"/>
      <c r="X3031" s="21"/>
      <c r="Y3031" s="21"/>
      <c r="Z3031" s="21"/>
      <c r="AA3031" s="21"/>
      <c r="AB3031" s="21"/>
      <c r="AC3031" s="21"/>
      <c r="AD3031" s="21"/>
      <c r="AE3031" s="21"/>
      <c r="AF3031" s="21"/>
      <c r="AG3031" s="21"/>
      <c r="AH3031" s="21"/>
      <c r="AI3031" s="21"/>
      <c r="AJ3031" s="21"/>
      <c r="AK3031" s="21"/>
      <c r="AL3031" s="21"/>
      <c r="AM3031" s="21"/>
      <c r="AN3031" s="21"/>
      <c r="AO3031" s="21"/>
      <c r="AP3031" s="21"/>
      <c r="AQ3031" s="21"/>
      <c r="AR3031" s="21"/>
      <c r="AS3031" s="21"/>
      <c r="AT3031" s="21"/>
      <c r="AU3031" s="21"/>
      <c r="AV3031" s="21"/>
      <c r="AW3031" s="21"/>
      <c r="AX3031" s="21"/>
      <c r="AY3031" s="21"/>
      <c r="AZ3031" s="21"/>
      <c r="BA3031" s="21"/>
    </row>
    <row r="3032" spans="1:53" s="31" customFormat="1" ht="20.100000000000001" customHeight="1" x14ac:dyDescent="0.2">
      <c r="A3032" s="12" t="s">
        <v>64</v>
      </c>
      <c r="B3032" s="18" t="s">
        <v>247</v>
      </c>
      <c r="C3032" s="12" t="s">
        <v>689</v>
      </c>
      <c r="D3032" s="12" t="s">
        <v>1685</v>
      </c>
      <c r="E3032" s="19" t="s">
        <v>5</v>
      </c>
      <c r="F3032" s="19" t="s">
        <v>2273</v>
      </c>
      <c r="G3032" s="19" t="s">
        <v>6093</v>
      </c>
      <c r="H3032" s="12" t="s">
        <v>6094</v>
      </c>
      <c r="I3032" s="20">
        <v>26400</v>
      </c>
      <c r="J3032" s="12" t="s">
        <v>2302</v>
      </c>
      <c r="K3032" s="12" t="s">
        <v>2303</v>
      </c>
      <c r="L3032" s="12" t="s">
        <v>4261</v>
      </c>
      <c r="M3032" s="12"/>
      <c r="N3032" s="12" t="s">
        <v>6095</v>
      </c>
      <c r="O3032" s="23">
        <v>0</v>
      </c>
      <c r="P3032" s="23">
        <v>0</v>
      </c>
      <c r="Q3032" s="23">
        <v>0</v>
      </c>
      <c r="R3032" s="24">
        <v>0</v>
      </c>
      <c r="S3032" s="25">
        <v>384</v>
      </c>
      <c r="T3032" s="21"/>
      <c r="U3032" s="22" t="str">
        <f>IFERROR(VLOOKUP(B3032,[1]Planilha1!$A$1:$B$34,2,FALSE),"Liberado")</f>
        <v>Liberado</v>
      </c>
      <c r="V3032" s="21"/>
      <c r="W3032" s="21"/>
      <c r="X3032" s="21"/>
      <c r="Y3032" s="21"/>
      <c r="Z3032" s="21"/>
      <c r="AA3032" s="21"/>
      <c r="AB3032" s="21"/>
      <c r="AC3032" s="21"/>
      <c r="AD3032" s="21"/>
      <c r="AE3032" s="21"/>
      <c r="AF3032" s="21"/>
      <c r="AG3032" s="21"/>
      <c r="AH3032" s="21"/>
      <c r="AI3032" s="21"/>
      <c r="AJ3032" s="21"/>
      <c r="AK3032" s="21"/>
      <c r="AL3032" s="21"/>
      <c r="AM3032" s="21"/>
      <c r="AN3032" s="21"/>
      <c r="AO3032" s="21"/>
      <c r="AP3032" s="21"/>
      <c r="AQ3032" s="21"/>
      <c r="AR3032" s="21"/>
      <c r="AS3032" s="21"/>
      <c r="AT3032" s="21"/>
      <c r="AU3032" s="21"/>
      <c r="AV3032" s="21"/>
      <c r="AW3032" s="21"/>
      <c r="AX3032" s="21"/>
      <c r="AY3032" s="21"/>
      <c r="AZ3032" s="21"/>
      <c r="BA3032" s="21"/>
    </row>
    <row r="3033" spans="1:53" s="31" customFormat="1" ht="20.100000000000001" customHeight="1" x14ac:dyDescent="0.2">
      <c r="A3033" s="12" t="s">
        <v>64</v>
      </c>
      <c r="B3033" s="18" t="s">
        <v>247</v>
      </c>
      <c r="C3033" s="12" t="s">
        <v>689</v>
      </c>
      <c r="D3033" s="12" t="s">
        <v>1738</v>
      </c>
      <c r="E3033" s="19" t="s">
        <v>5</v>
      </c>
      <c r="F3033" s="19" t="s">
        <v>2273</v>
      </c>
      <c r="G3033" s="19" t="s">
        <v>6238</v>
      </c>
      <c r="H3033" s="12" t="s">
        <v>2692</v>
      </c>
      <c r="I3033" s="20">
        <v>80000</v>
      </c>
      <c r="J3033" s="12" t="s">
        <v>2302</v>
      </c>
      <c r="K3033" s="12" t="s">
        <v>2303</v>
      </c>
      <c r="L3033" s="12" t="s">
        <v>6794</v>
      </c>
      <c r="M3033" s="12"/>
      <c r="N3033" s="12" t="s">
        <v>6239</v>
      </c>
      <c r="O3033" s="23">
        <v>0</v>
      </c>
      <c r="P3033" s="23">
        <v>0</v>
      </c>
      <c r="Q3033" s="23">
        <v>0</v>
      </c>
      <c r="R3033" s="24">
        <v>0</v>
      </c>
      <c r="S3033" s="25">
        <v>360</v>
      </c>
      <c r="T3033" s="21"/>
      <c r="U3033" s="22" t="str">
        <f>IFERROR(VLOOKUP(B3033,[1]Planilha1!$A$1:$B$34,2,FALSE),"Liberado")</f>
        <v>Liberado</v>
      </c>
      <c r="V3033" s="21"/>
      <c r="W3033" s="21"/>
      <c r="X3033" s="21"/>
      <c r="Y3033" s="21"/>
      <c r="Z3033" s="21"/>
      <c r="AA3033" s="21"/>
      <c r="AB3033" s="21"/>
      <c r="AC3033" s="21"/>
      <c r="AD3033" s="21"/>
      <c r="AE3033" s="21"/>
      <c r="AF3033" s="21"/>
      <c r="AG3033" s="21"/>
      <c r="AH3033" s="21"/>
      <c r="AI3033" s="21"/>
      <c r="AJ3033" s="21"/>
      <c r="AK3033" s="21"/>
      <c r="AL3033" s="21"/>
      <c r="AM3033" s="21"/>
      <c r="AN3033" s="21"/>
      <c r="AO3033" s="21"/>
      <c r="AP3033" s="21"/>
      <c r="AQ3033" s="21"/>
      <c r="AR3033" s="21"/>
      <c r="AS3033" s="21"/>
      <c r="AT3033" s="21"/>
      <c r="AU3033" s="21"/>
      <c r="AV3033" s="21"/>
      <c r="AW3033" s="21"/>
      <c r="AX3033" s="21"/>
      <c r="AY3033" s="21"/>
      <c r="AZ3033" s="21"/>
      <c r="BA3033" s="21"/>
    </row>
    <row r="3034" spans="1:53" s="31" customFormat="1" ht="20.100000000000001" customHeight="1" x14ac:dyDescent="0.2">
      <c r="A3034" s="12" t="s">
        <v>64</v>
      </c>
      <c r="B3034" s="18" t="s">
        <v>247</v>
      </c>
      <c r="C3034" s="12" t="s">
        <v>689</v>
      </c>
      <c r="D3034" s="12" t="s">
        <v>10725</v>
      </c>
      <c r="E3034" s="19" t="s">
        <v>5</v>
      </c>
      <c r="F3034" s="19" t="s">
        <v>7802</v>
      </c>
      <c r="G3034" s="19" t="s">
        <v>10726</v>
      </c>
      <c r="H3034" s="12" t="s">
        <v>2857</v>
      </c>
      <c r="I3034" s="20">
        <v>24000</v>
      </c>
      <c r="J3034" s="12" t="s">
        <v>2302</v>
      </c>
      <c r="K3034" s="12" t="s">
        <v>5997</v>
      </c>
      <c r="L3034" s="12" t="s">
        <v>2299</v>
      </c>
      <c r="M3034" s="12"/>
      <c r="N3034" s="12" t="s">
        <v>2774</v>
      </c>
      <c r="O3034" s="23">
        <v>0</v>
      </c>
      <c r="P3034" s="23">
        <v>0</v>
      </c>
      <c r="Q3034" s="23">
        <v>0</v>
      </c>
      <c r="R3034" s="24">
        <v>0</v>
      </c>
      <c r="S3034" s="25">
        <v>224</v>
      </c>
      <c r="T3034" s="21"/>
      <c r="U3034" s="22" t="str">
        <f>IFERROR(VLOOKUP(B3034,[1]Planilha1!$A$1:$B$34,2,FALSE),"Liberado")</f>
        <v>Liberado</v>
      </c>
      <c r="V3034" s="21"/>
      <c r="W3034" s="21"/>
      <c r="X3034" s="21"/>
      <c r="Y3034" s="21"/>
      <c r="Z3034" s="21"/>
      <c r="AA3034" s="21"/>
      <c r="AB3034" s="21"/>
      <c r="AC3034" s="21"/>
      <c r="AD3034" s="21"/>
      <c r="AE3034" s="21"/>
      <c r="AF3034" s="21"/>
      <c r="AG3034" s="21"/>
      <c r="AH3034" s="21"/>
      <c r="AI3034" s="21"/>
      <c r="AJ3034" s="21"/>
      <c r="AK3034" s="21"/>
      <c r="AL3034" s="21"/>
      <c r="AM3034" s="21"/>
      <c r="AN3034" s="21"/>
      <c r="AO3034" s="21"/>
      <c r="AP3034" s="21"/>
      <c r="AQ3034" s="21"/>
      <c r="AR3034" s="21"/>
      <c r="AS3034" s="21"/>
      <c r="AT3034" s="21"/>
      <c r="AU3034" s="21"/>
      <c r="AV3034" s="21"/>
      <c r="AW3034" s="21"/>
      <c r="AX3034" s="21"/>
      <c r="AY3034" s="21"/>
      <c r="AZ3034" s="21"/>
      <c r="BA3034" s="21"/>
    </row>
    <row r="3035" spans="1:53" s="31" customFormat="1" ht="20.100000000000001" customHeight="1" x14ac:dyDescent="0.2">
      <c r="A3035" s="12" t="s">
        <v>64</v>
      </c>
      <c r="B3035" s="18" t="s">
        <v>247</v>
      </c>
      <c r="C3035" s="12" t="s">
        <v>701</v>
      </c>
      <c r="D3035" s="12" t="s">
        <v>1739</v>
      </c>
      <c r="E3035" s="19" t="s">
        <v>5</v>
      </c>
      <c r="F3035" s="19" t="s">
        <v>2244</v>
      </c>
      <c r="G3035" s="19" t="s">
        <v>6240</v>
      </c>
      <c r="H3035" s="12" t="s">
        <v>6202</v>
      </c>
      <c r="I3035" s="20">
        <v>11032</v>
      </c>
      <c r="J3035" s="12" t="s">
        <v>2302</v>
      </c>
      <c r="K3035" s="12" t="s">
        <v>2303</v>
      </c>
      <c r="L3035" s="12" t="s">
        <v>7961</v>
      </c>
      <c r="M3035" s="12" t="s">
        <v>10727</v>
      </c>
      <c r="N3035" s="12" t="s">
        <v>6241</v>
      </c>
      <c r="O3035" s="23">
        <v>0</v>
      </c>
      <c r="P3035" s="23">
        <v>0</v>
      </c>
      <c r="Q3035" s="23">
        <v>0</v>
      </c>
      <c r="R3035" s="24">
        <v>0</v>
      </c>
      <c r="S3035" s="25">
        <v>800</v>
      </c>
      <c r="T3035" s="21"/>
      <c r="U3035" s="22" t="str">
        <f>IFERROR(VLOOKUP(B3035,[1]Planilha1!$A$1:$B$34,2,FALSE),"Liberado")</f>
        <v>Liberado</v>
      </c>
      <c r="V3035" s="21"/>
      <c r="W3035" s="21"/>
      <c r="X3035" s="21"/>
      <c r="Y3035" s="21"/>
      <c r="Z3035" s="21"/>
      <c r="AA3035" s="21"/>
      <c r="AB3035" s="21"/>
      <c r="AC3035" s="21"/>
      <c r="AD3035" s="21"/>
      <c r="AE3035" s="21"/>
      <c r="AF3035" s="21"/>
      <c r="AG3035" s="21"/>
      <c r="AH3035" s="21"/>
      <c r="AI3035" s="21"/>
      <c r="AJ3035" s="21"/>
      <c r="AK3035" s="21"/>
      <c r="AL3035" s="21"/>
      <c r="AM3035" s="21"/>
      <c r="AN3035" s="21"/>
      <c r="AO3035" s="21"/>
      <c r="AP3035" s="21"/>
      <c r="AQ3035" s="21"/>
      <c r="AR3035" s="21"/>
      <c r="AS3035" s="21"/>
      <c r="AT3035" s="21"/>
      <c r="AU3035" s="21"/>
      <c r="AV3035" s="21"/>
      <c r="AW3035" s="21"/>
      <c r="AX3035" s="21"/>
      <c r="AY3035" s="21"/>
      <c r="AZ3035" s="21"/>
      <c r="BA3035" s="21"/>
    </row>
    <row r="3036" spans="1:53" s="31" customFormat="1" ht="20.100000000000001" customHeight="1" x14ac:dyDescent="0.2">
      <c r="A3036" s="12" t="s">
        <v>64</v>
      </c>
      <c r="B3036" s="18" t="s">
        <v>247</v>
      </c>
      <c r="C3036" s="12" t="s">
        <v>701</v>
      </c>
      <c r="D3036" s="12" t="s">
        <v>1604</v>
      </c>
      <c r="E3036" s="19" t="s">
        <v>5</v>
      </c>
      <c r="F3036" s="19" t="s">
        <v>5349</v>
      </c>
      <c r="G3036" s="19" t="s">
        <v>6242</v>
      </c>
      <c r="H3036" s="12" t="s">
        <v>5852</v>
      </c>
      <c r="I3036" s="20">
        <v>0</v>
      </c>
      <c r="J3036" s="12" t="s">
        <v>2302</v>
      </c>
      <c r="K3036" s="12" t="s">
        <v>6243</v>
      </c>
      <c r="L3036" s="12" t="s">
        <v>2299</v>
      </c>
      <c r="M3036" s="12"/>
      <c r="N3036" s="12" t="s">
        <v>6244</v>
      </c>
      <c r="O3036" s="23">
        <v>0</v>
      </c>
      <c r="P3036" s="23">
        <v>0</v>
      </c>
      <c r="Q3036" s="23">
        <v>0</v>
      </c>
      <c r="R3036" s="24">
        <v>0</v>
      </c>
      <c r="S3036" s="25">
        <v>360</v>
      </c>
      <c r="T3036" s="21"/>
      <c r="U3036" s="22" t="str">
        <f>IFERROR(VLOOKUP(B3036,[1]Planilha1!$A$1:$B$34,2,FALSE),"Liberado")</f>
        <v>Liberado</v>
      </c>
      <c r="V3036" s="21"/>
      <c r="W3036" s="21"/>
      <c r="X3036" s="21"/>
      <c r="Y3036" s="21"/>
      <c r="Z3036" s="21"/>
      <c r="AA3036" s="21"/>
      <c r="AB3036" s="21"/>
      <c r="AC3036" s="21"/>
      <c r="AD3036" s="21"/>
      <c r="AE3036" s="21"/>
      <c r="AF3036" s="21"/>
      <c r="AG3036" s="21"/>
      <c r="AH3036" s="21"/>
      <c r="AI3036" s="21"/>
      <c r="AJ3036" s="21"/>
      <c r="AK3036" s="21"/>
      <c r="AL3036" s="21"/>
      <c r="AM3036" s="21"/>
      <c r="AN3036" s="21"/>
      <c r="AO3036" s="21"/>
      <c r="AP3036" s="21"/>
      <c r="AQ3036" s="21"/>
      <c r="AR3036" s="21"/>
      <c r="AS3036" s="21"/>
      <c r="AT3036" s="21"/>
      <c r="AU3036" s="21"/>
      <c r="AV3036" s="21"/>
      <c r="AW3036" s="21"/>
      <c r="AX3036" s="21"/>
      <c r="AY3036" s="21"/>
      <c r="AZ3036" s="21"/>
      <c r="BA3036" s="21"/>
    </row>
    <row r="3037" spans="1:53" s="31" customFormat="1" ht="20.100000000000001" customHeight="1" x14ac:dyDescent="0.2">
      <c r="A3037" s="12" t="s">
        <v>64</v>
      </c>
      <c r="B3037" s="18" t="s">
        <v>247</v>
      </c>
      <c r="C3037" s="12" t="s">
        <v>701</v>
      </c>
      <c r="D3037" s="12" t="s">
        <v>1740</v>
      </c>
      <c r="E3037" s="19" t="s">
        <v>5</v>
      </c>
      <c r="F3037" s="19" t="s">
        <v>10</v>
      </c>
      <c r="G3037" s="19" t="s">
        <v>6245</v>
      </c>
      <c r="H3037" s="12" t="s">
        <v>6193</v>
      </c>
      <c r="I3037" s="20">
        <v>30000</v>
      </c>
      <c r="J3037" s="12" t="s">
        <v>2302</v>
      </c>
      <c r="K3037" s="12" t="s">
        <v>2303</v>
      </c>
      <c r="L3037" s="12" t="s">
        <v>2677</v>
      </c>
      <c r="M3037" s="12"/>
      <c r="N3037" s="12" t="s">
        <v>6043</v>
      </c>
      <c r="O3037" s="23">
        <v>0</v>
      </c>
      <c r="P3037" s="23">
        <v>0</v>
      </c>
      <c r="Q3037" s="23">
        <v>0</v>
      </c>
      <c r="R3037" s="24">
        <v>0</v>
      </c>
      <c r="S3037" s="25">
        <v>800</v>
      </c>
      <c r="T3037" s="21"/>
      <c r="U3037" s="22" t="str">
        <f>IFERROR(VLOOKUP(B3037,[1]Planilha1!$A$1:$B$34,2,FALSE),"Liberado")</f>
        <v>Liberado</v>
      </c>
      <c r="V3037" s="21"/>
      <c r="W3037" s="21"/>
      <c r="X3037" s="21"/>
      <c r="Y3037" s="21"/>
      <c r="Z3037" s="21"/>
      <c r="AA3037" s="21"/>
      <c r="AB3037" s="21"/>
      <c r="AC3037" s="21"/>
      <c r="AD3037" s="21"/>
      <c r="AE3037" s="21"/>
      <c r="AF3037" s="21"/>
      <c r="AG3037" s="21"/>
      <c r="AH3037" s="21"/>
      <c r="AI3037" s="21"/>
      <c r="AJ3037" s="21"/>
      <c r="AK3037" s="21"/>
      <c r="AL3037" s="21"/>
      <c r="AM3037" s="21"/>
      <c r="AN3037" s="21"/>
      <c r="AO3037" s="21"/>
      <c r="AP3037" s="21"/>
      <c r="AQ3037" s="21"/>
      <c r="AR3037" s="21"/>
      <c r="AS3037" s="21"/>
      <c r="AT3037" s="21"/>
      <c r="AU3037" s="21"/>
      <c r="AV3037" s="21"/>
      <c r="AW3037" s="21"/>
      <c r="AX3037" s="21"/>
      <c r="AY3037" s="21"/>
      <c r="AZ3037" s="21"/>
      <c r="BA3037" s="21"/>
    </row>
    <row r="3038" spans="1:53" s="31" customFormat="1" ht="20.100000000000001" customHeight="1" x14ac:dyDescent="0.2">
      <c r="A3038" s="12" t="s">
        <v>64</v>
      </c>
      <c r="B3038" s="18" t="s">
        <v>247</v>
      </c>
      <c r="C3038" s="12" t="s">
        <v>701</v>
      </c>
      <c r="D3038" s="12" t="s">
        <v>10728</v>
      </c>
      <c r="E3038" s="19" t="s">
        <v>5</v>
      </c>
      <c r="F3038" s="19" t="s">
        <v>10</v>
      </c>
      <c r="G3038" s="19" t="s">
        <v>10729</v>
      </c>
      <c r="H3038" s="12" t="s">
        <v>6197</v>
      </c>
      <c r="I3038" s="20">
        <v>17600</v>
      </c>
      <c r="J3038" s="12" t="s">
        <v>2258</v>
      </c>
      <c r="K3038" s="12" t="s">
        <v>10730</v>
      </c>
      <c r="L3038" s="12" t="s">
        <v>2368</v>
      </c>
      <c r="M3038" s="12"/>
      <c r="N3038" s="12" t="s">
        <v>10731</v>
      </c>
      <c r="O3038" s="23">
        <v>0</v>
      </c>
      <c r="P3038" s="23">
        <v>10000</v>
      </c>
      <c r="Q3038" s="23">
        <v>0</v>
      </c>
      <c r="R3038" s="24">
        <v>0</v>
      </c>
      <c r="S3038" s="25">
        <v>512</v>
      </c>
      <c r="T3038" s="21"/>
      <c r="U3038" s="22" t="str">
        <f>IFERROR(VLOOKUP(B3038,[1]Planilha1!$A$1:$B$34,2,FALSE),"Liberado")</f>
        <v>Liberado</v>
      </c>
      <c r="V3038" s="21"/>
      <c r="W3038" s="21"/>
      <c r="X3038" s="21"/>
      <c r="Y3038" s="21"/>
      <c r="Z3038" s="21"/>
      <c r="AA3038" s="21"/>
      <c r="AB3038" s="21"/>
      <c r="AC3038" s="21"/>
      <c r="AD3038" s="21"/>
      <c r="AE3038" s="21"/>
      <c r="AF3038" s="21"/>
      <c r="AG3038" s="21"/>
      <c r="AH3038" s="21"/>
      <c r="AI3038" s="21"/>
      <c r="AJ3038" s="21"/>
      <c r="AK3038" s="21"/>
      <c r="AL3038" s="21"/>
      <c r="AM3038" s="21"/>
      <c r="AN3038" s="21"/>
      <c r="AO3038" s="21"/>
      <c r="AP3038" s="21"/>
      <c r="AQ3038" s="21"/>
      <c r="AR3038" s="21"/>
      <c r="AS3038" s="21"/>
      <c r="AT3038" s="21"/>
      <c r="AU3038" s="21"/>
      <c r="AV3038" s="21"/>
      <c r="AW3038" s="21"/>
      <c r="AX3038" s="21"/>
      <c r="AY3038" s="21"/>
      <c r="AZ3038" s="21"/>
      <c r="BA3038" s="21"/>
    </row>
    <row r="3039" spans="1:53" s="31" customFormat="1" ht="20.100000000000001" customHeight="1" x14ac:dyDescent="0.2">
      <c r="A3039" s="12" t="s">
        <v>64</v>
      </c>
      <c r="B3039" s="18" t="s">
        <v>247</v>
      </c>
      <c r="C3039" s="12" t="s">
        <v>701</v>
      </c>
      <c r="D3039" s="12" t="s">
        <v>10732</v>
      </c>
      <c r="E3039" s="19" t="s">
        <v>5</v>
      </c>
      <c r="F3039" s="19" t="s">
        <v>2255</v>
      </c>
      <c r="G3039" s="19" t="s">
        <v>10733</v>
      </c>
      <c r="H3039" s="12" t="s">
        <v>6193</v>
      </c>
      <c r="I3039" s="20">
        <v>37480</v>
      </c>
      <c r="J3039" s="12" t="s">
        <v>2302</v>
      </c>
      <c r="K3039" s="12" t="s">
        <v>3179</v>
      </c>
      <c r="L3039" s="12" t="s">
        <v>2266</v>
      </c>
      <c r="M3039" s="12"/>
      <c r="N3039" s="12" t="s">
        <v>10734</v>
      </c>
      <c r="O3039" s="23">
        <v>0</v>
      </c>
      <c r="P3039" s="23">
        <v>0</v>
      </c>
      <c r="Q3039" s="23">
        <v>0</v>
      </c>
      <c r="R3039" s="24">
        <v>0</v>
      </c>
      <c r="S3039" s="25">
        <v>280</v>
      </c>
      <c r="T3039" s="21"/>
      <c r="U3039" s="22" t="str">
        <f>IFERROR(VLOOKUP(B3039,[1]Planilha1!$A$1:$B$34,2,FALSE),"Liberado")</f>
        <v>Liberado</v>
      </c>
      <c r="V3039" s="21"/>
      <c r="W3039" s="21"/>
      <c r="X3039" s="21"/>
      <c r="Y3039" s="21"/>
      <c r="Z3039" s="21"/>
      <c r="AA3039" s="21"/>
      <c r="AB3039" s="21"/>
      <c r="AC3039" s="21"/>
      <c r="AD3039" s="21"/>
      <c r="AE3039" s="21"/>
      <c r="AF3039" s="21"/>
      <c r="AG3039" s="21"/>
      <c r="AH3039" s="21"/>
      <c r="AI3039" s="21"/>
      <c r="AJ3039" s="21"/>
      <c r="AK3039" s="21"/>
      <c r="AL3039" s="21"/>
      <c r="AM3039" s="21"/>
      <c r="AN3039" s="21"/>
      <c r="AO3039" s="21"/>
      <c r="AP3039" s="21"/>
      <c r="AQ3039" s="21"/>
      <c r="AR3039" s="21"/>
      <c r="AS3039" s="21"/>
      <c r="AT3039" s="21"/>
      <c r="AU3039" s="21"/>
      <c r="AV3039" s="21"/>
      <c r="AW3039" s="21"/>
      <c r="AX3039" s="21"/>
      <c r="AY3039" s="21"/>
      <c r="AZ3039" s="21"/>
      <c r="BA3039" s="21"/>
    </row>
    <row r="3040" spans="1:53" s="31" customFormat="1" ht="20.100000000000001" customHeight="1" x14ac:dyDescent="0.2">
      <c r="A3040" s="12" t="s">
        <v>64</v>
      </c>
      <c r="B3040" s="18" t="s">
        <v>247</v>
      </c>
      <c r="C3040" s="12" t="s">
        <v>701</v>
      </c>
      <c r="D3040" s="12" t="s">
        <v>10735</v>
      </c>
      <c r="E3040" s="19" t="s">
        <v>5</v>
      </c>
      <c r="F3040" s="19" t="s">
        <v>2273</v>
      </c>
      <c r="G3040" s="19" t="s">
        <v>10736</v>
      </c>
      <c r="H3040" s="12" t="s">
        <v>6180</v>
      </c>
      <c r="I3040" s="20">
        <v>0</v>
      </c>
      <c r="J3040" s="12" t="s">
        <v>2302</v>
      </c>
      <c r="K3040" s="12" t="s">
        <v>2303</v>
      </c>
      <c r="L3040" s="12" t="s">
        <v>7875</v>
      </c>
      <c r="M3040" s="12"/>
      <c r="N3040" s="12" t="s">
        <v>10737</v>
      </c>
      <c r="O3040" s="23">
        <v>0</v>
      </c>
      <c r="P3040" s="23">
        <v>0</v>
      </c>
      <c r="Q3040" s="23">
        <v>0</v>
      </c>
      <c r="R3040" s="24">
        <v>0</v>
      </c>
      <c r="S3040" s="25">
        <v>96</v>
      </c>
      <c r="T3040" s="21"/>
      <c r="U3040" s="22" t="str">
        <f>IFERROR(VLOOKUP(B3040,[1]Planilha1!$A$1:$B$34,2,FALSE),"Liberado")</f>
        <v>Liberado</v>
      </c>
      <c r="V3040" s="21"/>
      <c r="W3040" s="21"/>
      <c r="X3040" s="21"/>
      <c r="Y3040" s="21"/>
      <c r="Z3040" s="21"/>
      <c r="AA3040" s="21"/>
      <c r="AB3040" s="21"/>
      <c r="AC3040" s="21"/>
      <c r="AD3040" s="21"/>
      <c r="AE3040" s="21"/>
      <c r="AF3040" s="21"/>
      <c r="AG3040" s="21"/>
      <c r="AH3040" s="21"/>
      <c r="AI3040" s="21"/>
      <c r="AJ3040" s="21"/>
      <c r="AK3040" s="21"/>
      <c r="AL3040" s="21"/>
      <c r="AM3040" s="21"/>
      <c r="AN3040" s="21"/>
      <c r="AO3040" s="21"/>
      <c r="AP3040" s="21"/>
      <c r="AQ3040" s="21"/>
      <c r="AR3040" s="21"/>
      <c r="AS3040" s="21"/>
      <c r="AT3040" s="21"/>
      <c r="AU3040" s="21"/>
      <c r="AV3040" s="21"/>
      <c r="AW3040" s="21"/>
      <c r="AX3040" s="21"/>
      <c r="AY3040" s="21"/>
      <c r="AZ3040" s="21"/>
      <c r="BA3040" s="21"/>
    </row>
    <row r="3041" spans="1:53" s="31" customFormat="1" ht="20.100000000000001" customHeight="1" x14ac:dyDescent="0.2">
      <c r="A3041" s="12" t="s">
        <v>64</v>
      </c>
      <c r="B3041" s="18" t="s">
        <v>247</v>
      </c>
      <c r="C3041" s="12" t="s">
        <v>701</v>
      </c>
      <c r="D3041" s="12" t="s">
        <v>10738</v>
      </c>
      <c r="E3041" s="19" t="s">
        <v>5</v>
      </c>
      <c r="F3041" s="19" t="s">
        <v>2273</v>
      </c>
      <c r="G3041" s="19" t="s">
        <v>10739</v>
      </c>
      <c r="H3041" s="12" t="s">
        <v>6180</v>
      </c>
      <c r="I3041" s="20">
        <v>15000</v>
      </c>
      <c r="J3041" s="12" t="s">
        <v>2302</v>
      </c>
      <c r="K3041" s="12" t="s">
        <v>3124</v>
      </c>
      <c r="L3041" s="12" t="s">
        <v>2288</v>
      </c>
      <c r="M3041" s="12" t="s">
        <v>10740</v>
      </c>
      <c r="N3041" s="12" t="s">
        <v>10741</v>
      </c>
      <c r="O3041" s="23">
        <v>0</v>
      </c>
      <c r="P3041" s="23">
        <v>0</v>
      </c>
      <c r="Q3041" s="23">
        <v>0</v>
      </c>
      <c r="R3041" s="24">
        <v>0</v>
      </c>
      <c r="S3041" s="25">
        <v>0</v>
      </c>
      <c r="T3041" s="21"/>
      <c r="U3041" s="22" t="str">
        <f>IFERROR(VLOOKUP(B3041,[1]Planilha1!$A$1:$B$34,2,FALSE),"Liberado")</f>
        <v>Liberado</v>
      </c>
      <c r="V3041" s="21"/>
      <c r="W3041" s="21"/>
      <c r="X3041" s="21"/>
      <c r="Y3041" s="21"/>
      <c r="Z3041" s="21"/>
      <c r="AA3041" s="21"/>
      <c r="AB3041" s="21"/>
      <c r="AC3041" s="21"/>
      <c r="AD3041" s="21"/>
      <c r="AE3041" s="21"/>
      <c r="AF3041" s="21"/>
      <c r="AG3041" s="21"/>
      <c r="AH3041" s="21"/>
      <c r="AI3041" s="21"/>
      <c r="AJ3041" s="21"/>
      <c r="AK3041" s="21"/>
      <c r="AL3041" s="21"/>
      <c r="AM3041" s="21"/>
      <c r="AN3041" s="21"/>
      <c r="AO3041" s="21"/>
      <c r="AP3041" s="21"/>
      <c r="AQ3041" s="21"/>
      <c r="AR3041" s="21"/>
      <c r="AS3041" s="21"/>
      <c r="AT3041" s="21"/>
      <c r="AU3041" s="21"/>
      <c r="AV3041" s="21"/>
      <c r="AW3041" s="21"/>
      <c r="AX3041" s="21"/>
      <c r="AY3041" s="21"/>
      <c r="AZ3041" s="21"/>
      <c r="BA3041" s="21"/>
    </row>
    <row r="3042" spans="1:53" s="31" customFormat="1" ht="20.100000000000001" customHeight="1" x14ac:dyDescent="0.2">
      <c r="A3042" s="12" t="s">
        <v>64</v>
      </c>
      <c r="B3042" s="18" t="s">
        <v>247</v>
      </c>
      <c r="C3042" s="12" t="s">
        <v>701</v>
      </c>
      <c r="D3042" s="12" t="s">
        <v>10742</v>
      </c>
      <c r="E3042" s="19" t="s">
        <v>5</v>
      </c>
      <c r="F3042" s="19" t="s">
        <v>2273</v>
      </c>
      <c r="G3042" s="19" t="s">
        <v>10743</v>
      </c>
      <c r="H3042" s="12" t="s">
        <v>6197</v>
      </c>
      <c r="I3042" s="20">
        <v>35000</v>
      </c>
      <c r="J3042" s="12" t="s">
        <v>2302</v>
      </c>
      <c r="K3042" s="12" t="s">
        <v>2303</v>
      </c>
      <c r="L3042" s="12" t="s">
        <v>2288</v>
      </c>
      <c r="M3042" s="12" t="s">
        <v>10740</v>
      </c>
      <c r="N3042" s="12" t="s">
        <v>10744</v>
      </c>
      <c r="O3042" s="23">
        <v>0</v>
      </c>
      <c r="P3042" s="23">
        <v>0</v>
      </c>
      <c r="Q3042" s="23">
        <v>0</v>
      </c>
      <c r="R3042" s="24">
        <v>0</v>
      </c>
      <c r="S3042" s="25">
        <v>64</v>
      </c>
      <c r="T3042" s="21"/>
      <c r="U3042" s="22" t="str">
        <f>IFERROR(VLOOKUP(B3042,[1]Planilha1!$A$1:$B$34,2,FALSE),"Liberado")</f>
        <v>Liberado</v>
      </c>
      <c r="V3042" s="21"/>
      <c r="W3042" s="21"/>
      <c r="X3042" s="21"/>
      <c r="Y3042" s="21"/>
      <c r="Z3042" s="21"/>
      <c r="AA3042" s="21"/>
      <c r="AB3042" s="21"/>
      <c r="AC3042" s="21"/>
      <c r="AD3042" s="21"/>
      <c r="AE3042" s="21"/>
      <c r="AF3042" s="21"/>
      <c r="AG3042" s="21"/>
      <c r="AH3042" s="21"/>
      <c r="AI3042" s="21"/>
      <c r="AJ3042" s="21"/>
      <c r="AK3042" s="21"/>
      <c r="AL3042" s="21"/>
      <c r="AM3042" s="21"/>
      <c r="AN3042" s="21"/>
      <c r="AO3042" s="21"/>
      <c r="AP3042" s="21"/>
      <c r="AQ3042" s="21"/>
      <c r="AR3042" s="21"/>
      <c r="AS3042" s="21"/>
      <c r="AT3042" s="21"/>
      <c r="AU3042" s="21"/>
      <c r="AV3042" s="21"/>
      <c r="AW3042" s="21"/>
      <c r="AX3042" s="21"/>
      <c r="AY3042" s="21"/>
      <c r="AZ3042" s="21"/>
      <c r="BA3042" s="21"/>
    </row>
    <row r="3043" spans="1:53" s="31" customFormat="1" ht="20.100000000000001" customHeight="1" x14ac:dyDescent="0.2">
      <c r="A3043" s="12" t="s">
        <v>64</v>
      </c>
      <c r="B3043" s="18" t="s">
        <v>247</v>
      </c>
      <c r="C3043" s="12" t="s">
        <v>707</v>
      </c>
      <c r="D3043" s="12" t="s">
        <v>10745</v>
      </c>
      <c r="E3043" s="19" t="s">
        <v>5</v>
      </c>
      <c r="F3043" s="19" t="s">
        <v>2273</v>
      </c>
      <c r="G3043" s="19" t="s">
        <v>10746</v>
      </c>
      <c r="H3043" s="12" t="s">
        <v>6094</v>
      </c>
      <c r="I3043" s="20">
        <v>23000</v>
      </c>
      <c r="J3043" s="12" t="s">
        <v>2302</v>
      </c>
      <c r="K3043" s="12" t="s">
        <v>3124</v>
      </c>
      <c r="L3043" s="12" t="s">
        <v>2677</v>
      </c>
      <c r="M3043" s="12"/>
      <c r="N3043" s="12" t="s">
        <v>10747</v>
      </c>
      <c r="O3043" s="23">
        <v>0</v>
      </c>
      <c r="P3043" s="23">
        <v>0</v>
      </c>
      <c r="Q3043" s="23">
        <v>0</v>
      </c>
      <c r="R3043" s="24">
        <v>0</v>
      </c>
      <c r="S3043" s="25">
        <v>192</v>
      </c>
      <c r="T3043" s="21"/>
      <c r="U3043" s="22" t="str">
        <f>IFERROR(VLOOKUP(B3043,[1]Planilha1!$A$1:$B$34,2,FALSE),"Liberado")</f>
        <v>Liberado</v>
      </c>
      <c r="V3043" s="21"/>
      <c r="W3043" s="21"/>
      <c r="X3043" s="21"/>
      <c r="Y3043" s="21"/>
      <c r="Z3043" s="21"/>
      <c r="AA3043" s="21"/>
      <c r="AB3043" s="21"/>
      <c r="AC3043" s="21"/>
      <c r="AD3043" s="21"/>
      <c r="AE3043" s="21"/>
      <c r="AF3043" s="21"/>
      <c r="AG3043" s="21"/>
      <c r="AH3043" s="21"/>
      <c r="AI3043" s="21"/>
      <c r="AJ3043" s="21"/>
      <c r="AK3043" s="21"/>
      <c r="AL3043" s="21"/>
      <c r="AM3043" s="21"/>
      <c r="AN3043" s="21"/>
      <c r="AO3043" s="21"/>
      <c r="AP3043" s="21"/>
      <c r="AQ3043" s="21"/>
      <c r="AR3043" s="21"/>
      <c r="AS3043" s="21"/>
      <c r="AT3043" s="21"/>
      <c r="AU3043" s="21"/>
      <c r="AV3043" s="21"/>
      <c r="AW3043" s="21"/>
      <c r="AX3043" s="21"/>
      <c r="AY3043" s="21"/>
      <c r="AZ3043" s="21"/>
      <c r="BA3043" s="21"/>
    </row>
    <row r="3044" spans="1:53" s="31" customFormat="1" ht="20.100000000000001" customHeight="1" x14ac:dyDescent="0.2">
      <c r="A3044" s="12" t="s">
        <v>64</v>
      </c>
      <c r="B3044" s="18" t="s">
        <v>247</v>
      </c>
      <c r="C3044" s="12" t="s">
        <v>707</v>
      </c>
      <c r="D3044" s="12" t="s">
        <v>10748</v>
      </c>
      <c r="E3044" s="19" t="s">
        <v>5</v>
      </c>
      <c r="F3044" s="19" t="s">
        <v>2273</v>
      </c>
      <c r="G3044" s="19" t="s">
        <v>10749</v>
      </c>
      <c r="H3044" s="12" t="s">
        <v>6057</v>
      </c>
      <c r="I3044" s="20">
        <v>9370</v>
      </c>
      <c r="J3044" s="12" t="s">
        <v>2302</v>
      </c>
      <c r="K3044" s="12" t="s">
        <v>3216</v>
      </c>
      <c r="L3044" s="12" t="s">
        <v>2288</v>
      </c>
      <c r="M3044" s="12" t="s">
        <v>10750</v>
      </c>
      <c r="N3044" s="12" t="s">
        <v>3216</v>
      </c>
      <c r="O3044" s="23">
        <v>0</v>
      </c>
      <c r="P3044" s="23">
        <v>0</v>
      </c>
      <c r="Q3044" s="23">
        <v>0</v>
      </c>
      <c r="R3044" s="24">
        <v>0</v>
      </c>
      <c r="S3044" s="25">
        <v>0</v>
      </c>
      <c r="T3044" s="21"/>
      <c r="U3044" s="22" t="str">
        <f>IFERROR(VLOOKUP(B3044,[1]Planilha1!$A$1:$B$34,2,FALSE),"Liberado")</f>
        <v>Liberado</v>
      </c>
      <c r="V3044" s="21"/>
      <c r="W3044" s="21"/>
      <c r="X3044" s="21"/>
      <c r="Y3044" s="21"/>
      <c r="Z3044" s="21"/>
      <c r="AA3044" s="21"/>
      <c r="AB3044" s="21"/>
      <c r="AC3044" s="21"/>
      <c r="AD3044" s="21"/>
      <c r="AE3044" s="21"/>
      <c r="AF3044" s="21"/>
      <c r="AG3044" s="21"/>
      <c r="AH3044" s="21"/>
      <c r="AI3044" s="21"/>
      <c r="AJ3044" s="21"/>
      <c r="AK3044" s="21"/>
      <c r="AL3044" s="21"/>
      <c r="AM3044" s="21"/>
      <c r="AN3044" s="21"/>
      <c r="AO3044" s="21"/>
      <c r="AP3044" s="21"/>
      <c r="AQ3044" s="21"/>
      <c r="AR3044" s="21"/>
      <c r="AS3044" s="21"/>
      <c r="AT3044" s="21"/>
      <c r="AU3044" s="21"/>
      <c r="AV3044" s="21"/>
      <c r="AW3044" s="21"/>
      <c r="AX3044" s="21"/>
      <c r="AY3044" s="21"/>
      <c r="AZ3044" s="21"/>
      <c r="BA3044" s="21"/>
    </row>
    <row r="3045" spans="1:53" s="31" customFormat="1" ht="20.100000000000001" customHeight="1" x14ac:dyDescent="0.2">
      <c r="A3045" s="12" t="s">
        <v>64</v>
      </c>
      <c r="B3045" s="18" t="s">
        <v>247</v>
      </c>
      <c r="C3045" s="12" t="s">
        <v>334</v>
      </c>
      <c r="D3045" s="12" t="s">
        <v>1741</v>
      </c>
      <c r="E3045" s="19" t="s">
        <v>5</v>
      </c>
      <c r="F3045" s="19" t="s">
        <v>2255</v>
      </c>
      <c r="G3045" s="19" t="s">
        <v>6246</v>
      </c>
      <c r="H3045" s="12" t="s">
        <v>2493</v>
      </c>
      <c r="I3045" s="20">
        <v>95.9</v>
      </c>
      <c r="J3045" s="12" t="s">
        <v>2302</v>
      </c>
      <c r="K3045" s="12" t="s">
        <v>6040</v>
      </c>
      <c r="L3045" s="12" t="s">
        <v>8253</v>
      </c>
      <c r="M3045" s="12"/>
      <c r="N3045" s="12" t="s">
        <v>6247</v>
      </c>
      <c r="O3045" s="23">
        <v>0</v>
      </c>
      <c r="P3045" s="23">
        <v>0</v>
      </c>
      <c r="Q3045" s="23">
        <v>0</v>
      </c>
      <c r="R3045" s="24">
        <v>0</v>
      </c>
      <c r="S3045" s="25">
        <v>960</v>
      </c>
      <c r="T3045" s="21"/>
      <c r="U3045" s="22" t="str">
        <f>IFERROR(VLOOKUP(B3045,[1]Planilha1!$A$1:$B$34,2,FALSE),"Liberado")</f>
        <v>Liberado</v>
      </c>
      <c r="V3045" s="21"/>
      <c r="W3045" s="21"/>
      <c r="X3045" s="21"/>
      <c r="Y3045" s="21"/>
      <c r="Z3045" s="21"/>
      <c r="AA3045" s="21"/>
      <c r="AB3045" s="21"/>
      <c r="AC3045" s="21"/>
      <c r="AD3045" s="21"/>
      <c r="AE3045" s="21"/>
      <c r="AF3045" s="21"/>
      <c r="AG3045" s="21"/>
      <c r="AH3045" s="21"/>
      <c r="AI3045" s="21"/>
      <c r="AJ3045" s="21"/>
      <c r="AK3045" s="21"/>
      <c r="AL3045" s="21"/>
      <c r="AM3045" s="21"/>
      <c r="AN3045" s="21"/>
      <c r="AO3045" s="21"/>
      <c r="AP3045" s="21"/>
      <c r="AQ3045" s="21"/>
      <c r="AR3045" s="21"/>
      <c r="AS3045" s="21"/>
      <c r="AT3045" s="21"/>
      <c r="AU3045" s="21"/>
      <c r="AV3045" s="21"/>
      <c r="AW3045" s="21"/>
      <c r="AX3045" s="21"/>
      <c r="AY3045" s="21"/>
      <c r="AZ3045" s="21"/>
      <c r="BA3045" s="21"/>
    </row>
    <row r="3046" spans="1:53" s="31" customFormat="1" ht="20.100000000000001" customHeight="1" x14ac:dyDescent="0.2">
      <c r="A3046" s="12" t="s">
        <v>64</v>
      </c>
      <c r="B3046" s="18" t="s">
        <v>247</v>
      </c>
      <c r="C3046" s="12" t="s">
        <v>334</v>
      </c>
      <c r="D3046" s="12" t="s">
        <v>1742</v>
      </c>
      <c r="E3046" s="19" t="s">
        <v>5</v>
      </c>
      <c r="F3046" s="19" t="s">
        <v>2244</v>
      </c>
      <c r="G3046" s="19" t="s">
        <v>6248</v>
      </c>
      <c r="H3046" s="12" t="s">
        <v>2623</v>
      </c>
      <c r="I3046" s="20">
        <v>9312.58</v>
      </c>
      <c r="J3046" s="12" t="s">
        <v>2302</v>
      </c>
      <c r="K3046" s="12" t="s">
        <v>2303</v>
      </c>
      <c r="L3046" s="12" t="s">
        <v>2299</v>
      </c>
      <c r="M3046" s="12"/>
      <c r="N3046" s="12" t="s">
        <v>2528</v>
      </c>
      <c r="O3046" s="23">
        <v>0</v>
      </c>
      <c r="P3046" s="23">
        <v>0</v>
      </c>
      <c r="Q3046" s="23">
        <v>0</v>
      </c>
      <c r="R3046" s="24">
        <v>0</v>
      </c>
      <c r="S3046" s="25">
        <v>608</v>
      </c>
      <c r="T3046" s="21"/>
      <c r="U3046" s="22" t="str">
        <f>IFERROR(VLOOKUP(B3046,[1]Planilha1!$A$1:$B$34,2,FALSE),"Liberado")</f>
        <v>Liberado</v>
      </c>
      <c r="V3046" s="21"/>
      <c r="W3046" s="21"/>
      <c r="X3046" s="21"/>
      <c r="Y3046" s="21"/>
      <c r="Z3046" s="21"/>
      <c r="AA3046" s="21"/>
      <c r="AB3046" s="21"/>
      <c r="AC3046" s="21"/>
      <c r="AD3046" s="21"/>
      <c r="AE3046" s="21"/>
      <c r="AF3046" s="21"/>
      <c r="AG3046" s="21"/>
      <c r="AH3046" s="21"/>
      <c r="AI3046" s="21"/>
      <c r="AJ3046" s="21"/>
      <c r="AK3046" s="21"/>
      <c r="AL3046" s="21"/>
      <c r="AM3046" s="21"/>
      <c r="AN3046" s="21"/>
      <c r="AO3046" s="21"/>
      <c r="AP3046" s="21"/>
      <c r="AQ3046" s="21"/>
      <c r="AR3046" s="21"/>
      <c r="AS3046" s="21"/>
      <c r="AT3046" s="21"/>
      <c r="AU3046" s="21"/>
      <c r="AV3046" s="21"/>
      <c r="AW3046" s="21"/>
      <c r="AX3046" s="21"/>
      <c r="AY3046" s="21"/>
      <c r="AZ3046" s="21"/>
      <c r="BA3046" s="21"/>
    </row>
    <row r="3047" spans="1:53" s="31" customFormat="1" ht="20.100000000000001" customHeight="1" x14ac:dyDescent="0.2">
      <c r="A3047" s="12" t="s">
        <v>64</v>
      </c>
      <c r="B3047" s="18" t="s">
        <v>247</v>
      </c>
      <c r="C3047" s="12" t="s">
        <v>334</v>
      </c>
      <c r="D3047" s="12" t="s">
        <v>1715</v>
      </c>
      <c r="E3047" s="19" t="s">
        <v>5</v>
      </c>
      <c r="F3047" s="19" t="s">
        <v>2324</v>
      </c>
      <c r="G3047" s="19" t="s">
        <v>6169</v>
      </c>
      <c r="H3047" s="12" t="s">
        <v>6141</v>
      </c>
      <c r="I3047" s="20">
        <v>30000</v>
      </c>
      <c r="J3047" s="12" t="s">
        <v>2302</v>
      </c>
      <c r="K3047" s="12" t="s">
        <v>2303</v>
      </c>
      <c r="L3047" s="12" t="s">
        <v>4323</v>
      </c>
      <c r="M3047" s="12"/>
      <c r="N3047" s="12" t="s">
        <v>2774</v>
      </c>
      <c r="O3047" s="23">
        <v>0</v>
      </c>
      <c r="P3047" s="23">
        <v>0</v>
      </c>
      <c r="Q3047" s="23">
        <v>0</v>
      </c>
      <c r="R3047" s="24">
        <v>0</v>
      </c>
      <c r="S3047" s="25">
        <v>256</v>
      </c>
      <c r="T3047" s="21"/>
      <c r="U3047" s="22" t="str">
        <f>IFERROR(VLOOKUP(B3047,[1]Planilha1!$A$1:$B$34,2,FALSE),"Liberado")</f>
        <v>Liberado</v>
      </c>
      <c r="V3047" s="21"/>
      <c r="W3047" s="21"/>
      <c r="X3047" s="21"/>
      <c r="Y3047" s="21"/>
      <c r="Z3047" s="21"/>
      <c r="AA3047" s="21"/>
      <c r="AB3047" s="21"/>
      <c r="AC3047" s="21"/>
      <c r="AD3047" s="21"/>
      <c r="AE3047" s="21"/>
      <c r="AF3047" s="21"/>
      <c r="AG3047" s="21"/>
      <c r="AH3047" s="21"/>
      <c r="AI3047" s="21"/>
      <c r="AJ3047" s="21"/>
      <c r="AK3047" s="21"/>
      <c r="AL3047" s="21"/>
      <c r="AM3047" s="21"/>
      <c r="AN3047" s="21"/>
      <c r="AO3047" s="21"/>
      <c r="AP3047" s="21"/>
      <c r="AQ3047" s="21"/>
      <c r="AR3047" s="21"/>
      <c r="AS3047" s="21"/>
      <c r="AT3047" s="21"/>
      <c r="AU3047" s="21"/>
      <c r="AV3047" s="21"/>
      <c r="AW3047" s="21"/>
      <c r="AX3047" s="21"/>
      <c r="AY3047" s="21"/>
      <c r="AZ3047" s="21"/>
      <c r="BA3047" s="21"/>
    </row>
    <row r="3048" spans="1:53" s="31" customFormat="1" ht="20.100000000000001" customHeight="1" x14ac:dyDescent="0.2">
      <c r="A3048" s="12" t="s">
        <v>64</v>
      </c>
      <c r="B3048" s="18" t="s">
        <v>247</v>
      </c>
      <c r="C3048" s="12" t="s">
        <v>334</v>
      </c>
      <c r="D3048" s="12" t="s">
        <v>10751</v>
      </c>
      <c r="E3048" s="19" t="s">
        <v>5</v>
      </c>
      <c r="F3048" s="19" t="s">
        <v>2519</v>
      </c>
      <c r="G3048" s="19" t="s">
        <v>10752</v>
      </c>
      <c r="H3048" s="12" t="s">
        <v>6141</v>
      </c>
      <c r="I3048" s="20">
        <v>18740</v>
      </c>
      <c r="J3048" s="12" t="s">
        <v>2302</v>
      </c>
      <c r="K3048" s="12" t="s">
        <v>10753</v>
      </c>
      <c r="L3048" s="12" t="s">
        <v>2677</v>
      </c>
      <c r="M3048" s="12"/>
      <c r="N3048" s="12" t="s">
        <v>10754</v>
      </c>
      <c r="O3048" s="23">
        <v>0</v>
      </c>
      <c r="P3048" s="23">
        <v>0</v>
      </c>
      <c r="Q3048" s="23">
        <v>0</v>
      </c>
      <c r="R3048" s="24">
        <v>0</v>
      </c>
      <c r="S3048" s="25">
        <v>128</v>
      </c>
      <c r="T3048" s="21"/>
      <c r="U3048" s="22" t="str">
        <f>IFERROR(VLOOKUP(B3048,[1]Planilha1!$A$1:$B$34,2,FALSE),"Liberado")</f>
        <v>Liberado</v>
      </c>
      <c r="V3048" s="21"/>
      <c r="W3048" s="21"/>
      <c r="X3048" s="21"/>
      <c r="Y3048" s="21"/>
      <c r="Z3048" s="21"/>
      <c r="AA3048" s="21"/>
      <c r="AB3048" s="21"/>
      <c r="AC3048" s="21"/>
      <c r="AD3048" s="21"/>
      <c r="AE3048" s="21"/>
      <c r="AF3048" s="21"/>
      <c r="AG3048" s="21"/>
      <c r="AH3048" s="21"/>
      <c r="AI3048" s="21"/>
      <c r="AJ3048" s="21"/>
      <c r="AK3048" s="21"/>
      <c r="AL3048" s="21"/>
      <c r="AM3048" s="21"/>
      <c r="AN3048" s="21"/>
      <c r="AO3048" s="21"/>
      <c r="AP3048" s="21"/>
      <c r="AQ3048" s="21"/>
      <c r="AR3048" s="21"/>
      <c r="AS3048" s="21"/>
      <c r="AT3048" s="21"/>
      <c r="AU3048" s="21"/>
      <c r="AV3048" s="21"/>
      <c r="AW3048" s="21"/>
      <c r="AX3048" s="21"/>
      <c r="AY3048" s="21"/>
      <c r="AZ3048" s="21"/>
      <c r="BA3048" s="21"/>
    </row>
    <row r="3049" spans="1:53" s="31" customFormat="1" ht="20.100000000000001" customHeight="1" x14ac:dyDescent="0.2">
      <c r="A3049" s="12" t="s">
        <v>64</v>
      </c>
      <c r="B3049" s="18" t="s">
        <v>247</v>
      </c>
      <c r="C3049" s="12" t="s">
        <v>334</v>
      </c>
      <c r="D3049" s="12" t="s">
        <v>10755</v>
      </c>
      <c r="E3049" s="19" t="s">
        <v>5</v>
      </c>
      <c r="F3049" s="19" t="s">
        <v>10</v>
      </c>
      <c r="G3049" s="19" t="s">
        <v>10756</v>
      </c>
      <c r="H3049" s="12" t="s">
        <v>2301</v>
      </c>
      <c r="I3049" s="20">
        <v>11307</v>
      </c>
      <c r="J3049" s="12" t="s">
        <v>2302</v>
      </c>
      <c r="K3049" s="12" t="s">
        <v>2303</v>
      </c>
      <c r="L3049" s="12" t="s">
        <v>7875</v>
      </c>
      <c r="M3049" s="12"/>
      <c r="N3049" s="12" t="s">
        <v>10757</v>
      </c>
      <c r="O3049" s="23">
        <v>0</v>
      </c>
      <c r="P3049" s="23">
        <v>0</v>
      </c>
      <c r="Q3049" s="23">
        <v>0</v>
      </c>
      <c r="R3049" s="24">
        <v>0</v>
      </c>
      <c r="S3049" s="25">
        <v>160</v>
      </c>
      <c r="T3049" s="21"/>
      <c r="U3049" s="22" t="str">
        <f>IFERROR(VLOOKUP(B3049,[1]Planilha1!$A$1:$B$34,2,FALSE),"Liberado")</f>
        <v>Liberado</v>
      </c>
      <c r="V3049" s="21"/>
      <c r="W3049" s="21"/>
      <c r="X3049" s="21"/>
      <c r="Y3049" s="21"/>
      <c r="Z3049" s="21"/>
      <c r="AA3049" s="21"/>
      <c r="AB3049" s="21"/>
      <c r="AC3049" s="21"/>
      <c r="AD3049" s="21"/>
      <c r="AE3049" s="21"/>
      <c r="AF3049" s="21"/>
      <c r="AG3049" s="21"/>
      <c r="AH3049" s="21"/>
      <c r="AI3049" s="21"/>
      <c r="AJ3049" s="21"/>
      <c r="AK3049" s="21"/>
      <c r="AL3049" s="21"/>
      <c r="AM3049" s="21"/>
      <c r="AN3049" s="21"/>
      <c r="AO3049" s="21"/>
      <c r="AP3049" s="21"/>
      <c r="AQ3049" s="21"/>
      <c r="AR3049" s="21"/>
      <c r="AS3049" s="21"/>
      <c r="AT3049" s="21"/>
      <c r="AU3049" s="21"/>
      <c r="AV3049" s="21"/>
      <c r="AW3049" s="21"/>
      <c r="AX3049" s="21"/>
      <c r="AY3049" s="21"/>
      <c r="AZ3049" s="21"/>
      <c r="BA3049" s="21"/>
    </row>
    <row r="3050" spans="1:53" s="31" customFormat="1" ht="20.100000000000001" customHeight="1" x14ac:dyDescent="0.2">
      <c r="A3050" s="12" t="s">
        <v>64</v>
      </c>
      <c r="B3050" s="18" t="s">
        <v>247</v>
      </c>
      <c r="C3050" s="12" t="s">
        <v>732</v>
      </c>
      <c r="D3050" s="12" t="s">
        <v>1743</v>
      </c>
      <c r="E3050" s="19" t="s">
        <v>5</v>
      </c>
      <c r="F3050" s="19" t="s">
        <v>2273</v>
      </c>
      <c r="G3050" s="19" t="s">
        <v>6249</v>
      </c>
      <c r="H3050" s="12" t="s">
        <v>6099</v>
      </c>
      <c r="I3050" s="20">
        <v>33492.559999999998</v>
      </c>
      <c r="J3050" s="12" t="s">
        <v>2302</v>
      </c>
      <c r="K3050" s="12" t="s">
        <v>3124</v>
      </c>
      <c r="L3050" s="12" t="s">
        <v>8032</v>
      </c>
      <c r="M3050" s="12"/>
      <c r="N3050" s="12" t="s">
        <v>6250</v>
      </c>
      <c r="O3050" s="23">
        <v>0</v>
      </c>
      <c r="P3050" s="23">
        <v>0</v>
      </c>
      <c r="Q3050" s="23">
        <v>0</v>
      </c>
      <c r="R3050" s="24">
        <v>0</v>
      </c>
      <c r="S3050" s="25">
        <v>384</v>
      </c>
      <c r="T3050" s="21"/>
      <c r="U3050" s="22" t="str">
        <f>IFERROR(VLOOKUP(B3050,[1]Planilha1!$A$1:$B$34,2,FALSE),"Liberado")</f>
        <v>Liberado</v>
      </c>
      <c r="V3050" s="21"/>
      <c r="W3050" s="21"/>
      <c r="X3050" s="21"/>
      <c r="Y3050" s="21"/>
      <c r="Z3050" s="21"/>
      <c r="AA3050" s="21"/>
      <c r="AB3050" s="21"/>
      <c r="AC3050" s="21"/>
      <c r="AD3050" s="21"/>
      <c r="AE3050" s="21"/>
      <c r="AF3050" s="21"/>
      <c r="AG3050" s="21"/>
      <c r="AH3050" s="21"/>
      <c r="AI3050" s="21"/>
      <c r="AJ3050" s="21"/>
      <c r="AK3050" s="21"/>
      <c r="AL3050" s="21"/>
      <c r="AM3050" s="21"/>
      <c r="AN3050" s="21"/>
      <c r="AO3050" s="21"/>
      <c r="AP3050" s="21"/>
      <c r="AQ3050" s="21"/>
      <c r="AR3050" s="21"/>
      <c r="AS3050" s="21"/>
      <c r="AT3050" s="21"/>
      <c r="AU3050" s="21"/>
      <c r="AV3050" s="21"/>
      <c r="AW3050" s="21"/>
      <c r="AX3050" s="21"/>
      <c r="AY3050" s="21"/>
      <c r="AZ3050" s="21"/>
      <c r="BA3050" s="21"/>
    </row>
    <row r="3051" spans="1:53" s="31" customFormat="1" ht="20.100000000000001" customHeight="1" x14ac:dyDescent="0.2">
      <c r="A3051" s="12" t="s">
        <v>64</v>
      </c>
      <c r="B3051" s="18" t="s">
        <v>247</v>
      </c>
      <c r="C3051" s="12" t="s">
        <v>732</v>
      </c>
      <c r="D3051" s="12" t="s">
        <v>1744</v>
      </c>
      <c r="E3051" s="19" t="s">
        <v>5</v>
      </c>
      <c r="F3051" s="19" t="s">
        <v>2244</v>
      </c>
      <c r="G3051" s="19" t="s">
        <v>6251</v>
      </c>
      <c r="H3051" s="12" t="s">
        <v>5862</v>
      </c>
      <c r="I3051" s="20">
        <v>11069.92</v>
      </c>
      <c r="J3051" s="12" t="s">
        <v>2302</v>
      </c>
      <c r="K3051" s="12" t="s">
        <v>6252</v>
      </c>
      <c r="L3051" s="12" t="s">
        <v>2677</v>
      </c>
      <c r="M3051" s="12"/>
      <c r="N3051" s="12" t="s">
        <v>6253</v>
      </c>
      <c r="O3051" s="23">
        <v>0</v>
      </c>
      <c r="P3051" s="23">
        <v>0</v>
      </c>
      <c r="Q3051" s="23">
        <v>0</v>
      </c>
      <c r="R3051" s="24">
        <v>0</v>
      </c>
      <c r="S3051" s="25">
        <v>352</v>
      </c>
      <c r="T3051" s="21"/>
      <c r="U3051" s="22" t="str">
        <f>IFERROR(VLOOKUP(B3051,[1]Planilha1!$A$1:$B$34,2,FALSE),"Liberado")</f>
        <v>Liberado</v>
      </c>
      <c r="V3051" s="21"/>
      <c r="W3051" s="21"/>
      <c r="X3051" s="21"/>
      <c r="Y3051" s="21"/>
      <c r="Z3051" s="21"/>
      <c r="AA3051" s="21"/>
      <c r="AB3051" s="21"/>
      <c r="AC3051" s="21"/>
      <c r="AD3051" s="21"/>
      <c r="AE3051" s="21"/>
      <c r="AF3051" s="21"/>
      <c r="AG3051" s="21"/>
      <c r="AH3051" s="21"/>
      <c r="AI3051" s="21"/>
      <c r="AJ3051" s="21"/>
      <c r="AK3051" s="21"/>
      <c r="AL3051" s="21"/>
      <c r="AM3051" s="21"/>
      <c r="AN3051" s="21"/>
      <c r="AO3051" s="21"/>
      <c r="AP3051" s="21"/>
      <c r="AQ3051" s="21"/>
      <c r="AR3051" s="21"/>
      <c r="AS3051" s="21"/>
      <c r="AT3051" s="21"/>
      <c r="AU3051" s="21"/>
      <c r="AV3051" s="21"/>
      <c r="AW3051" s="21"/>
      <c r="AX3051" s="21"/>
      <c r="AY3051" s="21"/>
      <c r="AZ3051" s="21"/>
      <c r="BA3051" s="21"/>
    </row>
    <row r="3052" spans="1:53" s="31" customFormat="1" ht="20.100000000000001" customHeight="1" x14ac:dyDescent="0.2">
      <c r="A3052" s="12" t="s">
        <v>64</v>
      </c>
      <c r="B3052" s="18" t="s">
        <v>247</v>
      </c>
      <c r="C3052" s="12" t="s">
        <v>574</v>
      </c>
      <c r="D3052" s="12" t="s">
        <v>10767</v>
      </c>
      <c r="E3052" s="19" t="s">
        <v>5</v>
      </c>
      <c r="F3052" s="19" t="s">
        <v>14</v>
      </c>
      <c r="G3052" s="19" t="s">
        <v>10768</v>
      </c>
      <c r="H3052" s="12" t="s">
        <v>10636</v>
      </c>
      <c r="I3052" s="20">
        <v>13360</v>
      </c>
      <c r="J3052" s="12" t="s">
        <v>2302</v>
      </c>
      <c r="K3052" s="12" t="s">
        <v>2303</v>
      </c>
      <c r="L3052" s="12" t="s">
        <v>2288</v>
      </c>
      <c r="M3052" s="12" t="s">
        <v>10769</v>
      </c>
      <c r="N3052" s="12" t="s">
        <v>10770</v>
      </c>
      <c r="O3052" s="23">
        <v>0</v>
      </c>
      <c r="P3052" s="23">
        <v>0</v>
      </c>
      <c r="Q3052" s="23">
        <v>0</v>
      </c>
      <c r="R3052" s="24">
        <v>0</v>
      </c>
      <c r="S3052" s="25">
        <v>0</v>
      </c>
      <c r="T3052" s="21"/>
      <c r="U3052" s="22" t="str">
        <f>IFERROR(VLOOKUP(B3052,[1]Planilha1!$A$1:$B$34,2,FALSE),"Liberado")</f>
        <v>Liberado</v>
      </c>
      <c r="V3052" s="21"/>
      <c r="W3052" s="21"/>
      <c r="X3052" s="21"/>
      <c r="Y3052" s="21"/>
      <c r="Z3052" s="21"/>
      <c r="AA3052" s="21"/>
      <c r="AB3052" s="21"/>
      <c r="AC3052" s="21"/>
      <c r="AD3052" s="21"/>
      <c r="AE3052" s="21"/>
      <c r="AF3052" s="21"/>
      <c r="AG3052" s="21"/>
      <c r="AH3052" s="21"/>
      <c r="AI3052" s="21"/>
      <c r="AJ3052" s="21"/>
      <c r="AK3052" s="21"/>
      <c r="AL3052" s="21"/>
      <c r="AM3052" s="21"/>
      <c r="AN3052" s="21"/>
      <c r="AO3052" s="21"/>
      <c r="AP3052" s="21"/>
      <c r="AQ3052" s="21"/>
      <c r="AR3052" s="21"/>
      <c r="AS3052" s="21"/>
      <c r="AT3052" s="21"/>
      <c r="AU3052" s="21"/>
      <c r="AV3052" s="21"/>
      <c r="AW3052" s="21"/>
      <c r="AX3052" s="21"/>
      <c r="AY3052" s="21"/>
      <c r="AZ3052" s="21"/>
      <c r="BA3052" s="21"/>
    </row>
    <row r="3053" spans="1:53" s="31" customFormat="1" ht="20.100000000000001" customHeight="1" x14ac:dyDescent="0.2">
      <c r="A3053" s="27" t="s">
        <v>132</v>
      </c>
      <c r="B3053" s="28" t="s">
        <v>247</v>
      </c>
      <c r="C3053" s="27" t="s">
        <v>466</v>
      </c>
      <c r="D3053" s="27" t="s">
        <v>11154</v>
      </c>
      <c r="E3053" s="27" t="s">
        <v>7</v>
      </c>
      <c r="F3053" s="27" t="s">
        <v>6507</v>
      </c>
      <c r="G3053" s="27" t="s">
        <v>11155</v>
      </c>
      <c r="H3053" s="27" t="s">
        <v>6647</v>
      </c>
      <c r="I3053" s="29">
        <v>125836</v>
      </c>
      <c r="J3053" s="27" t="s">
        <v>6544</v>
      </c>
      <c r="K3053" s="27" t="s">
        <v>11156</v>
      </c>
      <c r="L3053" s="27" t="s">
        <v>7770</v>
      </c>
      <c r="M3053" s="30" t="s">
        <v>6531</v>
      </c>
      <c r="N3053" s="27" t="s">
        <v>11121</v>
      </c>
      <c r="O3053" s="23">
        <v>0</v>
      </c>
      <c r="P3053" s="23">
        <v>69520</v>
      </c>
      <c r="Q3053" s="23">
        <v>0</v>
      </c>
      <c r="R3053" s="24">
        <v>0</v>
      </c>
      <c r="S3053" s="25">
        <v>0</v>
      </c>
      <c r="T3053" s="32" t="s">
        <v>12066</v>
      </c>
      <c r="U3053" s="22" t="str">
        <f>IFERROR(VLOOKUP(B3053,[1]Planilha1!$A$1:$B$34,2,FALSE),"Liberado")</f>
        <v>Liberado</v>
      </c>
    </row>
    <row r="3054" spans="1:53" s="31" customFormat="1" ht="20.100000000000001" customHeight="1" x14ac:dyDescent="0.2">
      <c r="A3054" s="27" t="s">
        <v>132</v>
      </c>
      <c r="B3054" s="28" t="s">
        <v>247</v>
      </c>
      <c r="C3054" s="27" t="s">
        <v>466</v>
      </c>
      <c r="D3054" s="27" t="s">
        <v>1930</v>
      </c>
      <c r="E3054" s="27" t="s">
        <v>7</v>
      </c>
      <c r="F3054" s="27" t="s">
        <v>6507</v>
      </c>
      <c r="G3054" s="27" t="s">
        <v>11160</v>
      </c>
      <c r="H3054" s="27" t="s">
        <v>6595</v>
      </c>
      <c r="I3054" s="29">
        <v>80000</v>
      </c>
      <c r="J3054" s="27" t="s">
        <v>6544</v>
      </c>
      <c r="K3054" s="27" t="s">
        <v>11161</v>
      </c>
      <c r="L3054" s="27" t="s">
        <v>7770</v>
      </c>
      <c r="M3054" s="30" t="s">
        <v>6531</v>
      </c>
      <c r="N3054" s="27" t="s">
        <v>11121</v>
      </c>
      <c r="O3054" s="23">
        <v>0</v>
      </c>
      <c r="P3054" s="23">
        <v>5000</v>
      </c>
      <c r="Q3054" s="23">
        <v>0</v>
      </c>
      <c r="R3054" s="24">
        <v>0</v>
      </c>
      <c r="S3054" s="25">
        <v>0</v>
      </c>
      <c r="T3054" s="34" t="s">
        <v>12065</v>
      </c>
      <c r="U3054" s="22" t="str">
        <f>IFERROR(VLOOKUP(B3054,[1]Planilha1!$A$1:$B$34,2,FALSE),"Liberado")</f>
        <v>Liberado</v>
      </c>
    </row>
    <row r="3055" spans="1:53" s="31" customFormat="1" ht="20.100000000000001" customHeight="1" x14ac:dyDescent="0.2">
      <c r="A3055" s="27" t="s">
        <v>132</v>
      </c>
      <c r="B3055" s="28" t="s">
        <v>247</v>
      </c>
      <c r="C3055" s="27" t="s">
        <v>323</v>
      </c>
      <c r="D3055" s="27" t="s">
        <v>11164</v>
      </c>
      <c r="E3055" s="27" t="s">
        <v>7</v>
      </c>
      <c r="F3055" s="27" t="s">
        <v>6507</v>
      </c>
      <c r="G3055" s="27" t="s">
        <v>11165</v>
      </c>
      <c r="H3055" s="27" t="s">
        <v>6661</v>
      </c>
      <c r="I3055" s="29">
        <v>200000</v>
      </c>
      <c r="J3055" s="27" t="s">
        <v>6544</v>
      </c>
      <c r="K3055" s="27" t="s">
        <v>11166</v>
      </c>
      <c r="L3055" s="27" t="s">
        <v>11090</v>
      </c>
      <c r="M3055" s="30">
        <v>43067</v>
      </c>
      <c r="N3055" s="27" t="s">
        <v>11121</v>
      </c>
      <c r="O3055" s="23">
        <v>0</v>
      </c>
      <c r="P3055" s="23">
        <v>67000</v>
      </c>
      <c r="Q3055" s="23">
        <v>0</v>
      </c>
      <c r="R3055" s="24">
        <v>0</v>
      </c>
      <c r="S3055" s="25">
        <v>0</v>
      </c>
      <c r="T3055" s="32" t="s">
        <v>12066</v>
      </c>
      <c r="U3055" s="22" t="str">
        <f>IFERROR(VLOOKUP(B3055,[1]Planilha1!$A$1:$B$34,2,FALSE),"Liberado")</f>
        <v>Liberado</v>
      </c>
    </row>
    <row r="3056" spans="1:53" s="31" customFormat="1" ht="20.100000000000001" customHeight="1" x14ac:dyDescent="0.2">
      <c r="A3056" s="27" t="s">
        <v>132</v>
      </c>
      <c r="B3056" s="28" t="s">
        <v>247</v>
      </c>
      <c r="C3056" s="27" t="s">
        <v>325</v>
      </c>
      <c r="D3056" s="27" t="s">
        <v>11239</v>
      </c>
      <c r="E3056" s="27" t="s">
        <v>7</v>
      </c>
      <c r="F3056" s="27" t="s">
        <v>6507</v>
      </c>
      <c r="G3056" s="27" t="s">
        <v>11240</v>
      </c>
      <c r="H3056" s="27" t="s">
        <v>11241</v>
      </c>
      <c r="I3056" s="29">
        <v>180000</v>
      </c>
      <c r="J3056" s="27" t="s">
        <v>6544</v>
      </c>
      <c r="K3056" s="27" t="s">
        <v>11242</v>
      </c>
      <c r="L3056" s="27" t="s">
        <v>6579</v>
      </c>
      <c r="M3056" s="30">
        <v>42979</v>
      </c>
      <c r="N3056" s="27" t="s">
        <v>11121</v>
      </c>
      <c r="O3056" s="23">
        <v>0</v>
      </c>
      <c r="P3056" s="23">
        <v>55971.76</v>
      </c>
      <c r="Q3056" s="23">
        <v>0</v>
      </c>
      <c r="R3056" s="24">
        <v>0</v>
      </c>
      <c r="S3056" s="25">
        <v>0</v>
      </c>
      <c r="T3056" s="34" t="s">
        <v>12065</v>
      </c>
      <c r="U3056" s="22" t="str">
        <f>IFERROR(VLOOKUP(B3056,[1]Planilha1!$A$1:$B$34,2,FALSE),"Liberado")</f>
        <v>Liberado</v>
      </c>
    </row>
    <row r="3057" spans="1:53" s="31" customFormat="1" ht="20.100000000000001" customHeight="1" x14ac:dyDescent="0.2">
      <c r="A3057" s="27" t="s">
        <v>132</v>
      </c>
      <c r="B3057" s="28" t="s">
        <v>247</v>
      </c>
      <c r="C3057" s="27" t="s">
        <v>671</v>
      </c>
      <c r="D3057" s="27" t="s">
        <v>11325</v>
      </c>
      <c r="E3057" s="27" t="s">
        <v>7</v>
      </c>
      <c r="F3057" s="27" t="s">
        <v>6507</v>
      </c>
      <c r="G3057" s="27" t="s">
        <v>11326</v>
      </c>
      <c r="H3057" s="27" t="s">
        <v>6565</v>
      </c>
      <c r="I3057" s="29">
        <v>207912.85</v>
      </c>
      <c r="J3057" s="27" t="s">
        <v>6544</v>
      </c>
      <c r="K3057" s="27" t="s">
        <v>11327</v>
      </c>
      <c r="L3057" s="27" t="s">
        <v>6579</v>
      </c>
      <c r="M3057" s="30" t="s">
        <v>6531</v>
      </c>
      <c r="N3057" s="27" t="s">
        <v>11121</v>
      </c>
      <c r="O3057" s="23">
        <v>0</v>
      </c>
      <c r="P3057" s="23">
        <v>57835.29</v>
      </c>
      <c r="Q3057" s="23">
        <v>0</v>
      </c>
      <c r="R3057" s="24">
        <v>0</v>
      </c>
      <c r="S3057" s="25">
        <v>0</v>
      </c>
      <c r="T3057" s="34" t="s">
        <v>12065</v>
      </c>
      <c r="U3057" s="22" t="str">
        <f>IFERROR(VLOOKUP(B3057,[1]Planilha1!$A$1:$B$34,2,FALSE),"Liberado")</f>
        <v>Liberado</v>
      </c>
    </row>
    <row r="3058" spans="1:53" s="31" customFormat="1" ht="20.100000000000001" customHeight="1" x14ac:dyDescent="0.2">
      <c r="A3058" s="27" t="s">
        <v>132</v>
      </c>
      <c r="B3058" s="28" t="s">
        <v>247</v>
      </c>
      <c r="C3058" s="27" t="s">
        <v>466</v>
      </c>
      <c r="D3058" s="27" t="s">
        <v>11433</v>
      </c>
      <c r="E3058" s="27" t="s">
        <v>7</v>
      </c>
      <c r="F3058" s="27" t="s">
        <v>6507</v>
      </c>
      <c r="G3058" s="27" t="s">
        <v>11434</v>
      </c>
      <c r="H3058" s="27" t="s">
        <v>6595</v>
      </c>
      <c r="I3058" s="29">
        <v>0</v>
      </c>
      <c r="J3058" s="27" t="s">
        <v>6544</v>
      </c>
      <c r="K3058" s="27" t="s">
        <v>11435</v>
      </c>
      <c r="L3058" s="27" t="s">
        <v>6579</v>
      </c>
      <c r="M3058" s="30" t="s">
        <v>6531</v>
      </c>
      <c r="N3058" s="27" t="s">
        <v>11121</v>
      </c>
      <c r="O3058" s="23">
        <v>0</v>
      </c>
      <c r="P3058" s="23">
        <v>107977.86</v>
      </c>
      <c r="Q3058" s="23">
        <v>0</v>
      </c>
      <c r="R3058" s="24">
        <v>0</v>
      </c>
      <c r="S3058" s="25">
        <v>0</v>
      </c>
      <c r="T3058" s="34" t="s">
        <v>12065</v>
      </c>
      <c r="U3058" s="22" t="str">
        <f>IFERROR(VLOOKUP(B3058,[1]Planilha1!$A$1:$B$34,2,FALSE),"Liberado")</f>
        <v>Liberado</v>
      </c>
    </row>
    <row r="3059" spans="1:53" s="31" customFormat="1" ht="20.100000000000001" customHeight="1" x14ac:dyDescent="0.2">
      <c r="A3059" s="27" t="s">
        <v>132</v>
      </c>
      <c r="B3059" s="28" t="s">
        <v>247</v>
      </c>
      <c r="C3059" s="27" t="s">
        <v>325</v>
      </c>
      <c r="D3059" s="27" t="s">
        <v>1873</v>
      </c>
      <c r="E3059" s="27" t="s">
        <v>7</v>
      </c>
      <c r="F3059" s="27" t="s">
        <v>6507</v>
      </c>
      <c r="G3059" s="27" t="s">
        <v>6593</v>
      </c>
      <c r="H3059" s="27" t="s">
        <v>6594</v>
      </c>
      <c r="I3059" s="29">
        <v>93539.199999999997</v>
      </c>
      <c r="J3059" s="27" t="s">
        <v>6544</v>
      </c>
      <c r="K3059" s="27" t="s">
        <v>11498</v>
      </c>
      <c r="L3059" s="27" t="s">
        <v>6579</v>
      </c>
      <c r="M3059" s="30">
        <v>42801</v>
      </c>
      <c r="N3059" s="27" t="s">
        <v>11091</v>
      </c>
      <c r="O3059" s="23">
        <v>0</v>
      </c>
      <c r="P3059" s="23">
        <v>56152.480000000003</v>
      </c>
      <c r="Q3059" s="23">
        <v>0</v>
      </c>
      <c r="R3059" s="24">
        <v>0</v>
      </c>
      <c r="S3059" s="25">
        <v>0</v>
      </c>
      <c r="T3059" s="34" t="s">
        <v>12065</v>
      </c>
      <c r="U3059" s="22" t="str">
        <f>IFERROR(VLOOKUP(B3059,[1]Planilha1!$A$1:$B$34,2,FALSE),"Liberado")</f>
        <v>Liberado</v>
      </c>
    </row>
    <row r="3060" spans="1:53" s="45" customFormat="1" ht="20.100000000000001" customHeight="1" x14ac:dyDescent="0.2">
      <c r="A3060" s="27" t="s">
        <v>132</v>
      </c>
      <c r="B3060" s="28" t="s">
        <v>247</v>
      </c>
      <c r="C3060" s="27" t="s">
        <v>466</v>
      </c>
      <c r="D3060" s="27" t="s">
        <v>1907</v>
      </c>
      <c r="E3060" s="27" t="s">
        <v>7</v>
      </c>
      <c r="F3060" s="27" t="s">
        <v>6507</v>
      </c>
      <c r="G3060" s="27" t="s">
        <v>6646</v>
      </c>
      <c r="H3060" s="27" t="s">
        <v>6647</v>
      </c>
      <c r="I3060" s="29">
        <v>70000</v>
      </c>
      <c r="J3060" s="27" t="s">
        <v>6544</v>
      </c>
      <c r="K3060" s="27" t="s">
        <v>11561</v>
      </c>
      <c r="L3060" s="27" t="s">
        <v>7104</v>
      </c>
      <c r="M3060" s="30" t="s">
        <v>6531</v>
      </c>
      <c r="N3060" s="27" t="s">
        <v>6648</v>
      </c>
      <c r="O3060" s="23">
        <v>43893.64</v>
      </c>
      <c r="P3060" s="23">
        <v>0</v>
      </c>
      <c r="Q3060" s="23">
        <v>0</v>
      </c>
      <c r="R3060" s="24">
        <v>8959.6299999999992</v>
      </c>
      <c r="S3060" s="25">
        <v>0</v>
      </c>
      <c r="T3060" s="32"/>
      <c r="U3060" s="22" t="str">
        <f>IFERROR(VLOOKUP(B3060,[1]Planilha1!$A$1:$B$34,2,FALSE),"Liberado")</f>
        <v>Liberado</v>
      </c>
      <c r="V3060" s="31"/>
      <c r="W3060" s="31"/>
      <c r="X3060" s="31"/>
      <c r="Y3060" s="31"/>
      <c r="Z3060" s="31"/>
      <c r="AA3060" s="31"/>
      <c r="AB3060" s="31"/>
      <c r="AC3060" s="31"/>
      <c r="AD3060" s="31"/>
      <c r="AE3060" s="31"/>
      <c r="AF3060" s="31"/>
      <c r="AG3060" s="31"/>
      <c r="AH3060" s="31"/>
      <c r="AI3060" s="31"/>
      <c r="AJ3060" s="31"/>
      <c r="AK3060" s="31"/>
      <c r="AL3060" s="31"/>
      <c r="AM3060" s="31"/>
      <c r="AN3060" s="31"/>
      <c r="AO3060" s="31"/>
      <c r="AP3060" s="31"/>
      <c r="AQ3060" s="31"/>
      <c r="AR3060" s="31"/>
      <c r="AS3060" s="31"/>
      <c r="AT3060" s="31"/>
      <c r="AU3060" s="31"/>
      <c r="AV3060" s="31"/>
      <c r="AW3060" s="31"/>
      <c r="AX3060" s="31"/>
      <c r="AY3060" s="31"/>
      <c r="AZ3060" s="31"/>
      <c r="BA3060" s="31"/>
    </row>
    <row r="3061" spans="1:53" s="45" customFormat="1" ht="20.100000000000001" customHeight="1" x14ac:dyDescent="0.2">
      <c r="A3061" s="27" t="s">
        <v>132</v>
      </c>
      <c r="B3061" s="28" t="s">
        <v>247</v>
      </c>
      <c r="C3061" s="27" t="s">
        <v>381</v>
      </c>
      <c r="D3061" s="27" t="s">
        <v>1916</v>
      </c>
      <c r="E3061" s="27" t="s">
        <v>7</v>
      </c>
      <c r="F3061" s="27" t="s">
        <v>6507</v>
      </c>
      <c r="G3061" s="27" t="s">
        <v>6660</v>
      </c>
      <c r="H3061" s="27" t="s">
        <v>6661</v>
      </c>
      <c r="I3061" s="29">
        <v>73967.759999999995</v>
      </c>
      <c r="J3061" s="27" t="s">
        <v>6544</v>
      </c>
      <c r="K3061" s="27" t="s">
        <v>11575</v>
      </c>
      <c r="L3061" s="27" t="s">
        <v>7051</v>
      </c>
      <c r="M3061" s="30">
        <v>42641</v>
      </c>
      <c r="N3061" s="27" t="s">
        <v>6662</v>
      </c>
      <c r="O3061" s="23">
        <v>0</v>
      </c>
      <c r="P3061" s="23">
        <v>21381.07</v>
      </c>
      <c r="Q3061" s="23">
        <v>0</v>
      </c>
      <c r="R3061" s="24">
        <v>0</v>
      </c>
      <c r="S3061" s="25">
        <v>0</v>
      </c>
      <c r="T3061" s="32" t="s">
        <v>12066</v>
      </c>
      <c r="U3061" s="22" t="str">
        <f>IFERROR(VLOOKUP(B3061,[1]Planilha1!$A$1:$B$34,2,FALSE),"Liberado")</f>
        <v>Liberado</v>
      </c>
      <c r="V3061" s="31"/>
      <c r="W3061" s="31"/>
      <c r="X3061" s="31"/>
      <c r="Y3061" s="31"/>
      <c r="Z3061" s="31"/>
      <c r="AA3061" s="31"/>
      <c r="AB3061" s="31"/>
      <c r="AC3061" s="31"/>
      <c r="AD3061" s="31"/>
      <c r="AE3061" s="31"/>
      <c r="AF3061" s="31"/>
      <c r="AG3061" s="31"/>
      <c r="AH3061" s="31"/>
      <c r="AI3061" s="31"/>
      <c r="AJ3061" s="31"/>
      <c r="AK3061" s="31"/>
      <c r="AL3061" s="31"/>
      <c r="AM3061" s="31"/>
      <c r="AN3061" s="31"/>
      <c r="AO3061" s="31"/>
      <c r="AP3061" s="31"/>
      <c r="AQ3061" s="31"/>
      <c r="AR3061" s="31"/>
      <c r="AS3061" s="31"/>
      <c r="AT3061" s="31"/>
      <c r="AU3061" s="31"/>
      <c r="AV3061" s="31"/>
      <c r="AW3061" s="31"/>
      <c r="AX3061" s="31"/>
      <c r="AY3061" s="31"/>
      <c r="AZ3061" s="31"/>
      <c r="BA3061" s="31"/>
    </row>
    <row r="3062" spans="1:53" s="45" customFormat="1" ht="20.100000000000001" customHeight="1" x14ac:dyDescent="0.2">
      <c r="A3062" s="27" t="s">
        <v>132</v>
      </c>
      <c r="B3062" s="28" t="s">
        <v>247</v>
      </c>
      <c r="C3062" s="27" t="s">
        <v>466</v>
      </c>
      <c r="D3062" s="27" t="s">
        <v>1930</v>
      </c>
      <c r="E3062" s="27" t="s">
        <v>7</v>
      </c>
      <c r="F3062" s="27" t="s">
        <v>6507</v>
      </c>
      <c r="G3062" s="27" t="s">
        <v>11601</v>
      </c>
      <c r="H3062" s="27" t="s">
        <v>6595</v>
      </c>
      <c r="I3062" s="29">
        <v>91200</v>
      </c>
      <c r="J3062" s="27" t="s">
        <v>6544</v>
      </c>
      <c r="K3062" s="27" t="s">
        <v>11602</v>
      </c>
      <c r="L3062" s="27" t="s">
        <v>6680</v>
      </c>
      <c r="M3062" s="30">
        <v>42613</v>
      </c>
      <c r="N3062" s="27" t="s">
        <v>6672</v>
      </c>
      <c r="O3062" s="23">
        <v>0</v>
      </c>
      <c r="P3062" s="23">
        <v>3866.92</v>
      </c>
      <c r="Q3062" s="23">
        <v>0</v>
      </c>
      <c r="R3062" s="24">
        <v>0</v>
      </c>
      <c r="S3062" s="25">
        <v>0</v>
      </c>
      <c r="T3062" s="34" t="s">
        <v>12065</v>
      </c>
      <c r="U3062" s="22" t="str">
        <f>IFERROR(VLOOKUP(B3062,[1]Planilha1!$A$1:$B$34,2,FALSE),"Liberado")</f>
        <v>Liberado</v>
      </c>
      <c r="V3062" s="31"/>
      <c r="W3062" s="31"/>
      <c r="X3062" s="31"/>
      <c r="Y3062" s="31"/>
      <c r="Z3062" s="31"/>
      <c r="AA3062" s="31"/>
      <c r="AB3062" s="31"/>
      <c r="AC3062" s="31"/>
      <c r="AD3062" s="31"/>
      <c r="AE3062" s="31"/>
      <c r="AF3062" s="31"/>
      <c r="AG3062" s="31"/>
      <c r="AH3062" s="31"/>
      <c r="AI3062" s="31"/>
      <c r="AJ3062" s="31"/>
      <c r="AK3062" s="31"/>
      <c r="AL3062" s="31"/>
      <c r="AM3062" s="31"/>
      <c r="AN3062" s="31"/>
      <c r="AO3062" s="31"/>
      <c r="AP3062" s="31"/>
      <c r="AQ3062" s="31"/>
      <c r="AR3062" s="31"/>
      <c r="AS3062" s="31"/>
      <c r="AT3062" s="31"/>
      <c r="AU3062" s="31"/>
      <c r="AV3062" s="31"/>
      <c r="AW3062" s="31"/>
      <c r="AX3062" s="31"/>
      <c r="AY3062" s="31"/>
      <c r="AZ3062" s="31"/>
      <c r="BA3062" s="31"/>
    </row>
    <row r="3063" spans="1:53" s="45" customFormat="1" ht="20.100000000000001" customHeight="1" x14ac:dyDescent="0.2">
      <c r="A3063" s="27" t="s">
        <v>132</v>
      </c>
      <c r="B3063" s="28" t="s">
        <v>247</v>
      </c>
      <c r="C3063" s="27" t="s">
        <v>649</v>
      </c>
      <c r="D3063" s="27" t="s">
        <v>1945</v>
      </c>
      <c r="E3063" s="27" t="s">
        <v>7</v>
      </c>
      <c r="F3063" s="27" t="s">
        <v>6507</v>
      </c>
      <c r="G3063" s="27" t="s">
        <v>6726</v>
      </c>
      <c r="H3063" s="27" t="s">
        <v>6565</v>
      </c>
      <c r="I3063" s="29">
        <v>160000</v>
      </c>
      <c r="J3063" s="27" t="s">
        <v>6544</v>
      </c>
      <c r="K3063" s="27" t="s">
        <v>11626</v>
      </c>
      <c r="L3063" s="27" t="s">
        <v>6585</v>
      </c>
      <c r="M3063" s="30">
        <v>42600</v>
      </c>
      <c r="N3063" s="27" t="s">
        <v>6727</v>
      </c>
      <c r="O3063" s="23">
        <v>0</v>
      </c>
      <c r="P3063" s="23">
        <v>77484.97</v>
      </c>
      <c r="Q3063" s="23">
        <v>0</v>
      </c>
      <c r="R3063" s="24">
        <v>0</v>
      </c>
      <c r="S3063" s="25">
        <v>0</v>
      </c>
      <c r="T3063" s="39" t="s">
        <v>12063</v>
      </c>
      <c r="U3063" s="22" t="str">
        <f>IFERROR(VLOOKUP(B3063,[1]Planilha1!$A$1:$B$34,2,FALSE),"Liberado")</f>
        <v>Liberado</v>
      </c>
      <c r="V3063" s="31"/>
      <c r="W3063" s="31"/>
      <c r="X3063" s="31"/>
      <c r="Y3063" s="31"/>
      <c r="Z3063" s="31"/>
      <c r="AA3063" s="31"/>
      <c r="AB3063" s="31"/>
      <c r="AC3063" s="31"/>
      <c r="AD3063" s="31"/>
      <c r="AE3063" s="31"/>
      <c r="AF3063" s="31"/>
      <c r="AG3063" s="31"/>
      <c r="AH3063" s="31"/>
      <c r="AI3063" s="31"/>
      <c r="AJ3063" s="31"/>
      <c r="AK3063" s="31"/>
      <c r="AL3063" s="31"/>
      <c r="AM3063" s="31"/>
      <c r="AN3063" s="31"/>
      <c r="AO3063" s="31"/>
      <c r="AP3063" s="31"/>
      <c r="AQ3063" s="31"/>
      <c r="AR3063" s="31"/>
      <c r="AS3063" s="31"/>
      <c r="AT3063" s="31"/>
      <c r="AU3063" s="31"/>
      <c r="AV3063" s="31"/>
      <c r="AW3063" s="31"/>
      <c r="AX3063" s="31"/>
      <c r="AY3063" s="31"/>
      <c r="AZ3063" s="31"/>
      <c r="BA3063" s="31"/>
    </row>
    <row r="3064" spans="1:53" s="45" customFormat="1" ht="20.100000000000001" customHeight="1" x14ac:dyDescent="0.2">
      <c r="A3064" s="27" t="s">
        <v>132</v>
      </c>
      <c r="B3064" s="28" t="s">
        <v>247</v>
      </c>
      <c r="C3064" s="27" t="s">
        <v>466</v>
      </c>
      <c r="D3064" s="27" t="s">
        <v>1947</v>
      </c>
      <c r="E3064" s="27" t="s">
        <v>7</v>
      </c>
      <c r="F3064" s="27" t="s">
        <v>6507</v>
      </c>
      <c r="G3064" s="27" t="s">
        <v>6737</v>
      </c>
      <c r="H3064" s="27" t="s">
        <v>6594</v>
      </c>
      <c r="I3064" s="29">
        <v>70000</v>
      </c>
      <c r="J3064" s="27" t="s">
        <v>6544</v>
      </c>
      <c r="K3064" s="27" t="s">
        <v>11629</v>
      </c>
      <c r="L3064" s="27" t="s">
        <v>7086</v>
      </c>
      <c r="M3064" s="30">
        <v>42598</v>
      </c>
      <c r="N3064" s="27" t="s">
        <v>6672</v>
      </c>
      <c r="O3064" s="23">
        <v>0</v>
      </c>
      <c r="P3064" s="23">
        <v>15157.46</v>
      </c>
      <c r="Q3064" s="23">
        <v>0</v>
      </c>
      <c r="R3064" s="24">
        <v>0</v>
      </c>
      <c r="S3064" s="25">
        <v>0</v>
      </c>
      <c r="T3064" s="34" t="s">
        <v>12065</v>
      </c>
      <c r="U3064" s="22" t="str">
        <f>IFERROR(VLOOKUP(B3064,[1]Planilha1!$A$1:$B$34,2,FALSE),"Liberado")</f>
        <v>Liberado</v>
      </c>
      <c r="V3064" s="31"/>
      <c r="W3064" s="31"/>
      <c r="X3064" s="31"/>
      <c r="Y3064" s="31"/>
      <c r="Z3064" s="31"/>
      <c r="AA3064" s="31"/>
      <c r="AB3064" s="31"/>
      <c r="AC3064" s="31"/>
      <c r="AD3064" s="31"/>
      <c r="AE3064" s="31"/>
      <c r="AF3064" s="31"/>
      <c r="AG3064" s="31"/>
      <c r="AH3064" s="31"/>
      <c r="AI3064" s="31"/>
      <c r="AJ3064" s="31"/>
      <c r="AK3064" s="31"/>
      <c r="AL3064" s="31"/>
      <c r="AM3064" s="31"/>
      <c r="AN3064" s="31"/>
      <c r="AO3064" s="31"/>
      <c r="AP3064" s="31"/>
      <c r="AQ3064" s="31"/>
      <c r="AR3064" s="31"/>
      <c r="AS3064" s="31"/>
      <c r="AT3064" s="31"/>
      <c r="AU3064" s="31"/>
      <c r="AV3064" s="31"/>
      <c r="AW3064" s="31"/>
      <c r="AX3064" s="31"/>
      <c r="AY3064" s="31"/>
      <c r="AZ3064" s="31"/>
      <c r="BA3064" s="31"/>
    </row>
    <row r="3065" spans="1:53" s="45" customFormat="1" ht="20.100000000000001" customHeight="1" x14ac:dyDescent="0.2">
      <c r="A3065" s="27" t="s">
        <v>132</v>
      </c>
      <c r="B3065" s="28" t="s">
        <v>247</v>
      </c>
      <c r="C3065" s="27" t="s">
        <v>334</v>
      </c>
      <c r="D3065" s="27" t="s">
        <v>2034</v>
      </c>
      <c r="E3065" s="27" t="s">
        <v>7</v>
      </c>
      <c r="F3065" s="27" t="s">
        <v>6507</v>
      </c>
      <c r="G3065" s="27" t="s">
        <v>7065</v>
      </c>
      <c r="H3065" s="27" t="s">
        <v>6565</v>
      </c>
      <c r="I3065" s="29">
        <v>170000</v>
      </c>
      <c r="J3065" s="27" t="s">
        <v>6544</v>
      </c>
      <c r="K3065" s="27" t="s">
        <v>11770</v>
      </c>
      <c r="L3065" s="27" t="s">
        <v>6579</v>
      </c>
      <c r="M3065" s="30">
        <v>42244</v>
      </c>
      <c r="N3065" s="27" t="s">
        <v>7066</v>
      </c>
      <c r="O3065" s="23">
        <v>0</v>
      </c>
      <c r="P3065" s="23">
        <v>147213.4</v>
      </c>
      <c r="Q3065" s="23">
        <v>0</v>
      </c>
      <c r="R3065" s="24">
        <v>0</v>
      </c>
      <c r="S3065" s="25">
        <v>0</v>
      </c>
      <c r="T3065" s="34" t="s">
        <v>12065</v>
      </c>
      <c r="U3065" s="22" t="str">
        <f>IFERROR(VLOOKUP(B3065,[1]Planilha1!$A$1:$B$34,2,FALSE),"Liberado")</f>
        <v>Liberado</v>
      </c>
      <c r="V3065" s="31"/>
      <c r="W3065" s="31"/>
      <c r="X3065" s="31"/>
      <c r="Y3065" s="31"/>
      <c r="Z3065" s="31"/>
      <c r="AA3065" s="31"/>
      <c r="AB3065" s="31"/>
      <c r="AC3065" s="31"/>
      <c r="AD3065" s="31"/>
      <c r="AE3065" s="31"/>
      <c r="AF3065" s="31"/>
      <c r="AG3065" s="31"/>
      <c r="AH3065" s="31"/>
      <c r="AI3065" s="31"/>
      <c r="AJ3065" s="31"/>
      <c r="AK3065" s="31"/>
      <c r="AL3065" s="31"/>
      <c r="AM3065" s="31"/>
      <c r="AN3065" s="31"/>
      <c r="AO3065" s="31"/>
      <c r="AP3065" s="31"/>
      <c r="AQ3065" s="31"/>
      <c r="AR3065" s="31"/>
      <c r="AS3065" s="31"/>
      <c r="AT3065" s="31"/>
      <c r="AU3065" s="31"/>
      <c r="AV3065" s="31"/>
      <c r="AW3065" s="31"/>
      <c r="AX3065" s="31"/>
      <c r="AY3065" s="31"/>
      <c r="AZ3065" s="31"/>
      <c r="BA3065" s="31"/>
    </row>
    <row r="3066" spans="1:53" s="45" customFormat="1" ht="20.100000000000001" customHeight="1" x14ac:dyDescent="0.2">
      <c r="A3066" s="40" t="s">
        <v>229</v>
      </c>
      <c r="B3066" s="41" t="s">
        <v>247</v>
      </c>
      <c r="C3066" s="14">
        <v>1</v>
      </c>
      <c r="D3066" s="40" t="s">
        <v>2221</v>
      </c>
      <c r="E3066" s="42" t="s">
        <v>2220</v>
      </c>
      <c r="F3066" s="43" t="s">
        <v>7389</v>
      </c>
      <c r="G3066" s="36" t="s">
        <v>7575</v>
      </c>
      <c r="H3066" s="40" t="s">
        <v>2221</v>
      </c>
      <c r="I3066" s="44">
        <v>364.12</v>
      </c>
      <c r="J3066" s="40" t="s">
        <v>7391</v>
      </c>
      <c r="K3066" s="40" t="s">
        <v>7426</v>
      </c>
      <c r="L3066" s="40" t="s">
        <v>7402</v>
      </c>
      <c r="M3066" s="42" t="s">
        <v>40</v>
      </c>
      <c r="N3066" s="40" t="s">
        <v>7852</v>
      </c>
      <c r="O3066" s="23">
        <v>0</v>
      </c>
      <c r="P3066" s="23">
        <v>364.12</v>
      </c>
      <c r="Q3066" s="23">
        <v>0</v>
      </c>
      <c r="R3066" s="24">
        <v>0</v>
      </c>
      <c r="S3066" s="25">
        <v>0</v>
      </c>
      <c r="T3066" s="32"/>
      <c r="U3066" s="22" t="str">
        <f>IFERROR(VLOOKUP(B3066,[1]Planilha1!$A$1:$B$34,2,FALSE),"Liberado")</f>
        <v>Liberado</v>
      </c>
    </row>
    <row r="3067" spans="1:53" s="45" customFormat="1" ht="20.100000000000001" customHeight="1" x14ac:dyDescent="0.2">
      <c r="A3067" s="40" t="s">
        <v>229</v>
      </c>
      <c r="B3067" s="41" t="s">
        <v>247</v>
      </c>
      <c r="C3067" s="14">
        <v>1</v>
      </c>
      <c r="D3067" s="40" t="s">
        <v>2221</v>
      </c>
      <c r="E3067" s="42" t="s">
        <v>2220</v>
      </c>
      <c r="F3067" s="43" t="s">
        <v>7389</v>
      </c>
      <c r="G3067" s="36" t="s">
        <v>7576</v>
      </c>
      <c r="H3067" s="40" t="s">
        <v>2221</v>
      </c>
      <c r="I3067" s="44">
        <v>1119.3800000000001</v>
      </c>
      <c r="J3067" s="40" t="s">
        <v>7391</v>
      </c>
      <c r="K3067" s="40" t="s">
        <v>7426</v>
      </c>
      <c r="L3067" s="40" t="s">
        <v>7402</v>
      </c>
      <c r="M3067" s="42" t="s">
        <v>40</v>
      </c>
      <c r="N3067" s="40" t="s">
        <v>7852</v>
      </c>
      <c r="O3067" s="23">
        <v>0</v>
      </c>
      <c r="P3067" s="23">
        <v>1119.3800000000001</v>
      </c>
      <c r="Q3067" s="23">
        <v>0</v>
      </c>
      <c r="R3067" s="24">
        <v>0</v>
      </c>
      <c r="S3067" s="25">
        <v>0</v>
      </c>
      <c r="T3067" s="32"/>
      <c r="U3067" s="22" t="str">
        <f>IFERROR(VLOOKUP(B3067,[1]Planilha1!$A$1:$B$34,2,FALSE),"Liberado")</f>
        <v>Liberado</v>
      </c>
    </row>
    <row r="3068" spans="1:53" s="45" customFormat="1" ht="20.100000000000001" customHeight="1" x14ac:dyDescent="0.2">
      <c r="A3068" s="40" t="s">
        <v>229</v>
      </c>
      <c r="B3068" s="41" t="s">
        <v>247</v>
      </c>
      <c r="C3068" s="14">
        <v>1</v>
      </c>
      <c r="D3068" s="40" t="s">
        <v>2239</v>
      </c>
      <c r="E3068" s="42" t="s">
        <v>2220</v>
      </c>
      <c r="F3068" s="43" t="s">
        <v>7389</v>
      </c>
      <c r="G3068" s="36" t="s">
        <v>7577</v>
      </c>
      <c r="H3068" s="40" t="s">
        <v>2239</v>
      </c>
      <c r="I3068" s="44">
        <v>393684.51</v>
      </c>
      <c r="J3068" s="40" t="s">
        <v>7391</v>
      </c>
      <c r="K3068" s="40" t="s">
        <v>7549</v>
      </c>
      <c r="L3068" s="40" t="s">
        <v>7393</v>
      </c>
      <c r="M3068" s="42" t="s">
        <v>40</v>
      </c>
      <c r="N3068" s="40" t="s">
        <v>7852</v>
      </c>
      <c r="O3068" s="23">
        <v>0</v>
      </c>
      <c r="P3068" s="23">
        <v>393684.51</v>
      </c>
      <c r="Q3068" s="23">
        <v>0</v>
      </c>
      <c r="R3068" s="24">
        <v>0</v>
      </c>
      <c r="S3068" s="25">
        <v>0</v>
      </c>
      <c r="T3068" s="32"/>
      <c r="U3068" s="22" t="str">
        <f>IFERROR(VLOOKUP(B3068,[1]Planilha1!$A$1:$B$34,2,FALSE),"Liberado")</f>
        <v>Liberado</v>
      </c>
    </row>
    <row r="3069" spans="1:53" s="45" customFormat="1" ht="20.100000000000001" customHeight="1" x14ac:dyDescent="0.2">
      <c r="A3069" s="40" t="s">
        <v>132</v>
      </c>
      <c r="B3069" s="41" t="s">
        <v>247</v>
      </c>
      <c r="C3069" s="14">
        <v>1</v>
      </c>
      <c r="D3069" s="40" t="s">
        <v>2239</v>
      </c>
      <c r="E3069" s="42" t="s">
        <v>2220</v>
      </c>
      <c r="F3069" s="43" t="s">
        <v>7389</v>
      </c>
      <c r="G3069" s="36" t="s">
        <v>7650</v>
      </c>
      <c r="H3069" s="40" t="s">
        <v>2239</v>
      </c>
      <c r="I3069" s="44">
        <v>6283.77</v>
      </c>
      <c r="J3069" s="40" t="s">
        <v>7391</v>
      </c>
      <c r="K3069" s="40" t="s">
        <v>7543</v>
      </c>
      <c r="L3069" s="40" t="s">
        <v>7393</v>
      </c>
      <c r="M3069" s="42" t="s">
        <v>40</v>
      </c>
      <c r="N3069" s="40" t="s">
        <v>7852</v>
      </c>
      <c r="O3069" s="23">
        <v>0</v>
      </c>
      <c r="P3069" s="23">
        <v>6283.77</v>
      </c>
      <c r="Q3069" s="23">
        <v>0</v>
      </c>
      <c r="R3069" s="24">
        <v>0</v>
      </c>
      <c r="S3069" s="25">
        <v>0</v>
      </c>
      <c r="T3069" s="32"/>
      <c r="U3069" s="22" t="str">
        <f>IFERROR(VLOOKUP(B3069,[1]Planilha1!$A$1:$B$34,2,FALSE),"Liberado")</f>
        <v>Liberado</v>
      </c>
    </row>
    <row r="3070" spans="1:53" s="45" customFormat="1" ht="20.100000000000001" customHeight="1" x14ac:dyDescent="0.2">
      <c r="A3070" s="12" t="s">
        <v>69</v>
      </c>
      <c r="B3070" s="18" t="s">
        <v>252</v>
      </c>
      <c r="C3070" s="12" t="s">
        <v>331</v>
      </c>
      <c r="D3070" s="12" t="s">
        <v>7897</v>
      </c>
      <c r="E3070" s="19" t="s">
        <v>5</v>
      </c>
      <c r="F3070" s="19" t="s">
        <v>10</v>
      </c>
      <c r="G3070" s="19" t="s">
        <v>7898</v>
      </c>
      <c r="H3070" s="12" t="s">
        <v>7899</v>
      </c>
      <c r="I3070" s="20">
        <v>2879.41</v>
      </c>
      <c r="J3070" s="12" t="s">
        <v>2270</v>
      </c>
      <c r="K3070" s="12" t="s">
        <v>7900</v>
      </c>
      <c r="L3070" s="12" t="s">
        <v>2330</v>
      </c>
      <c r="M3070" s="12"/>
      <c r="N3070" s="12" t="s">
        <v>5298</v>
      </c>
      <c r="O3070" s="20">
        <v>0</v>
      </c>
      <c r="P3070" s="20">
        <v>2879.41</v>
      </c>
      <c r="Q3070" s="20">
        <v>0</v>
      </c>
      <c r="R3070" s="20">
        <v>0</v>
      </c>
      <c r="S3070" s="20">
        <v>40</v>
      </c>
      <c r="T3070" s="21"/>
      <c r="U3070" s="22" t="str">
        <f>IFERROR(VLOOKUP(B3070,[1]Planilha1!$A$1:$B$34,2,FALSE),"Liberado")</f>
        <v>Liberado</v>
      </c>
      <c r="V3070" s="21"/>
      <c r="W3070" s="21"/>
      <c r="X3070" s="21"/>
      <c r="Y3070" s="21"/>
      <c r="Z3070" s="21"/>
      <c r="AA3070" s="21"/>
      <c r="AB3070" s="21"/>
      <c r="AC3070" s="21"/>
      <c r="AD3070" s="21"/>
      <c r="AE3070" s="21"/>
      <c r="AF3070" s="21"/>
      <c r="AG3070" s="21"/>
      <c r="AH3070" s="21"/>
      <c r="AI3070" s="21"/>
      <c r="AJ3070" s="21"/>
      <c r="AK3070" s="21"/>
      <c r="AL3070" s="21"/>
      <c r="AM3070" s="21"/>
      <c r="AN3070" s="21"/>
      <c r="AO3070" s="21"/>
      <c r="AP3070" s="21"/>
      <c r="AQ3070" s="21"/>
      <c r="AR3070" s="21"/>
      <c r="AS3070" s="21"/>
      <c r="AT3070" s="21"/>
      <c r="AU3070" s="21"/>
      <c r="AV3070" s="21"/>
      <c r="AW3070" s="21"/>
      <c r="AX3070" s="21"/>
      <c r="AY3070" s="21"/>
      <c r="AZ3070" s="21"/>
      <c r="BA3070" s="21"/>
    </row>
    <row r="3071" spans="1:53" s="45" customFormat="1" ht="20.100000000000001" customHeight="1" x14ac:dyDescent="0.2">
      <c r="A3071" s="12" t="s">
        <v>69</v>
      </c>
      <c r="B3071" s="18" t="s">
        <v>252</v>
      </c>
      <c r="C3071" s="12" t="s">
        <v>331</v>
      </c>
      <c r="D3071" s="12" t="s">
        <v>363</v>
      </c>
      <c r="E3071" s="19" t="s">
        <v>5</v>
      </c>
      <c r="F3071" s="19" t="s">
        <v>10</v>
      </c>
      <c r="G3071" s="19" t="s">
        <v>2416</v>
      </c>
      <c r="H3071" s="12" t="s">
        <v>2417</v>
      </c>
      <c r="I3071" s="20">
        <v>27100</v>
      </c>
      <c r="J3071" s="12" t="s">
        <v>2258</v>
      </c>
      <c r="K3071" s="12" t="s">
        <v>2418</v>
      </c>
      <c r="L3071" s="12" t="s">
        <v>4407</v>
      </c>
      <c r="M3071" s="12"/>
      <c r="N3071" s="12" t="s">
        <v>2419</v>
      </c>
      <c r="O3071" s="20">
        <v>27100</v>
      </c>
      <c r="P3071" s="20">
        <v>10000</v>
      </c>
      <c r="Q3071" s="20">
        <v>0</v>
      </c>
      <c r="R3071" s="20">
        <v>0</v>
      </c>
      <c r="S3071" s="20">
        <v>640</v>
      </c>
      <c r="T3071" s="21"/>
      <c r="U3071" s="22" t="str">
        <f>IFERROR(VLOOKUP(B3071,[1]Planilha1!$A$1:$B$34,2,FALSE),"Liberado")</f>
        <v>Liberado</v>
      </c>
      <c r="V3071" s="21"/>
      <c r="W3071" s="21"/>
      <c r="X3071" s="21"/>
      <c r="Y3071" s="21"/>
      <c r="Z3071" s="21"/>
      <c r="AA3071" s="21"/>
      <c r="AB3071" s="21"/>
      <c r="AC3071" s="21"/>
      <c r="AD3071" s="21"/>
      <c r="AE3071" s="21"/>
      <c r="AF3071" s="21"/>
      <c r="AG3071" s="21"/>
      <c r="AH3071" s="21"/>
      <c r="AI3071" s="21"/>
      <c r="AJ3071" s="21"/>
      <c r="AK3071" s="21"/>
      <c r="AL3071" s="21"/>
      <c r="AM3071" s="21"/>
      <c r="AN3071" s="21"/>
      <c r="AO3071" s="21"/>
      <c r="AP3071" s="21"/>
      <c r="AQ3071" s="21"/>
      <c r="AR3071" s="21"/>
      <c r="AS3071" s="21"/>
      <c r="AT3071" s="21"/>
      <c r="AU3071" s="21"/>
      <c r="AV3071" s="21"/>
      <c r="AW3071" s="21"/>
      <c r="AX3071" s="21"/>
      <c r="AY3071" s="21"/>
      <c r="AZ3071" s="21"/>
      <c r="BA3071" s="21"/>
    </row>
    <row r="3072" spans="1:53" s="45" customFormat="1" ht="20.100000000000001" customHeight="1" x14ac:dyDescent="0.2">
      <c r="A3072" s="12" t="s">
        <v>69</v>
      </c>
      <c r="B3072" s="18" t="s">
        <v>252</v>
      </c>
      <c r="C3072" s="12" t="s">
        <v>519</v>
      </c>
      <c r="D3072" s="12" t="s">
        <v>533</v>
      </c>
      <c r="E3072" s="19" t="s">
        <v>5</v>
      </c>
      <c r="F3072" s="19" t="s">
        <v>2244</v>
      </c>
      <c r="G3072" s="19" t="s">
        <v>3011</v>
      </c>
      <c r="H3072" s="12" t="s">
        <v>3012</v>
      </c>
      <c r="I3072" s="20">
        <v>15000</v>
      </c>
      <c r="J3072" s="12" t="s">
        <v>2270</v>
      </c>
      <c r="K3072" s="12" t="s">
        <v>3013</v>
      </c>
      <c r="L3072" s="12" t="s">
        <v>2260</v>
      </c>
      <c r="M3072" s="12"/>
      <c r="N3072" s="12" t="s">
        <v>2966</v>
      </c>
      <c r="O3072" s="20">
        <v>0</v>
      </c>
      <c r="P3072" s="20">
        <v>5000</v>
      </c>
      <c r="Q3072" s="20">
        <v>0</v>
      </c>
      <c r="R3072" s="20">
        <v>0</v>
      </c>
      <c r="S3072" s="20">
        <v>320</v>
      </c>
      <c r="T3072" s="21"/>
      <c r="U3072" s="22" t="str">
        <f>IFERROR(VLOOKUP(B3072,[1]Planilha1!$A$1:$B$34,2,FALSE),"Liberado")</f>
        <v>Liberado</v>
      </c>
      <c r="V3072" s="21"/>
      <c r="W3072" s="21"/>
      <c r="X3072" s="21"/>
      <c r="Y3072" s="21"/>
      <c r="Z3072" s="21"/>
      <c r="AA3072" s="21"/>
      <c r="AB3072" s="21"/>
      <c r="AC3072" s="21"/>
      <c r="AD3072" s="21"/>
      <c r="AE3072" s="21"/>
      <c r="AF3072" s="21"/>
      <c r="AG3072" s="21"/>
      <c r="AH3072" s="21"/>
      <c r="AI3072" s="21"/>
      <c r="AJ3072" s="21"/>
      <c r="AK3072" s="21"/>
      <c r="AL3072" s="21"/>
      <c r="AM3072" s="21"/>
      <c r="AN3072" s="21"/>
      <c r="AO3072" s="21"/>
      <c r="AP3072" s="21"/>
      <c r="AQ3072" s="21"/>
      <c r="AR3072" s="21"/>
      <c r="AS3072" s="21"/>
      <c r="AT3072" s="21"/>
      <c r="AU3072" s="21"/>
      <c r="AV3072" s="21"/>
      <c r="AW3072" s="21"/>
      <c r="AX3072" s="21"/>
      <c r="AY3072" s="21"/>
      <c r="AZ3072" s="21"/>
      <c r="BA3072" s="21"/>
    </row>
    <row r="3073" spans="1:53" s="45" customFormat="1" ht="20.100000000000001" customHeight="1" x14ac:dyDescent="0.2">
      <c r="A3073" s="12" t="s">
        <v>69</v>
      </c>
      <c r="B3073" s="18" t="s">
        <v>252</v>
      </c>
      <c r="C3073" s="12">
        <v>1</v>
      </c>
      <c r="D3073" s="12" t="s">
        <v>840</v>
      </c>
      <c r="E3073" s="19" t="s">
        <v>5</v>
      </c>
      <c r="F3073" s="19" t="s">
        <v>2244</v>
      </c>
      <c r="G3073" s="19" t="s">
        <v>3859</v>
      </c>
      <c r="H3073" s="12" t="s">
        <v>3860</v>
      </c>
      <c r="I3073" s="20">
        <v>37498.28</v>
      </c>
      <c r="J3073" s="12" t="s">
        <v>2264</v>
      </c>
      <c r="K3073" s="12" t="s">
        <v>3861</v>
      </c>
      <c r="L3073" s="12" t="s">
        <v>2260</v>
      </c>
      <c r="M3073" s="12"/>
      <c r="N3073" s="12" t="s">
        <v>2595</v>
      </c>
      <c r="O3073" s="20">
        <v>0</v>
      </c>
      <c r="P3073" s="20">
        <v>8000</v>
      </c>
      <c r="Q3073" s="20">
        <v>0</v>
      </c>
      <c r="R3073" s="20">
        <v>0</v>
      </c>
      <c r="S3073" s="20">
        <v>240</v>
      </c>
      <c r="T3073" s="21"/>
      <c r="U3073" s="22" t="str">
        <f>IFERROR(VLOOKUP(B3073,[1]Planilha1!$A$1:$B$34,2,FALSE),"Liberado")</f>
        <v>Liberado</v>
      </c>
      <c r="V3073" s="21"/>
      <c r="W3073" s="21"/>
      <c r="X3073" s="21"/>
      <c r="Y3073" s="21"/>
      <c r="Z3073" s="21"/>
      <c r="AA3073" s="21"/>
      <c r="AB3073" s="21"/>
      <c r="AC3073" s="21"/>
      <c r="AD3073" s="21"/>
      <c r="AE3073" s="21"/>
      <c r="AF3073" s="21"/>
      <c r="AG3073" s="21"/>
      <c r="AH3073" s="21"/>
      <c r="AI3073" s="21"/>
      <c r="AJ3073" s="21"/>
      <c r="AK3073" s="21"/>
      <c r="AL3073" s="21"/>
      <c r="AM3073" s="21"/>
      <c r="AN3073" s="21"/>
      <c r="AO3073" s="21"/>
      <c r="AP3073" s="21"/>
      <c r="AQ3073" s="21"/>
      <c r="AR3073" s="21"/>
      <c r="AS3073" s="21"/>
      <c r="AT3073" s="21"/>
      <c r="AU3073" s="21"/>
      <c r="AV3073" s="21"/>
      <c r="AW3073" s="21"/>
      <c r="AX3073" s="21"/>
      <c r="AY3073" s="21"/>
      <c r="AZ3073" s="21"/>
      <c r="BA3073" s="21"/>
    </row>
    <row r="3074" spans="1:53" s="45" customFormat="1" ht="20.100000000000001" customHeight="1" x14ac:dyDescent="0.2">
      <c r="A3074" s="12" t="s">
        <v>69</v>
      </c>
      <c r="B3074" s="18" t="s">
        <v>252</v>
      </c>
      <c r="C3074" s="12" t="s">
        <v>323</v>
      </c>
      <c r="D3074" s="12" t="s">
        <v>9488</v>
      </c>
      <c r="E3074" s="19" t="s">
        <v>5</v>
      </c>
      <c r="F3074" s="19" t="s">
        <v>2244</v>
      </c>
      <c r="G3074" s="19" t="s">
        <v>9489</v>
      </c>
      <c r="H3074" s="12" t="s">
        <v>9481</v>
      </c>
      <c r="I3074" s="20">
        <v>37480</v>
      </c>
      <c r="J3074" s="12" t="s">
        <v>2264</v>
      </c>
      <c r="K3074" s="12" t="s">
        <v>3216</v>
      </c>
      <c r="L3074" s="12" t="s">
        <v>2288</v>
      </c>
      <c r="M3074" s="12" t="s">
        <v>9490</v>
      </c>
      <c r="N3074" s="12" t="s">
        <v>3216</v>
      </c>
      <c r="O3074" s="23">
        <v>0</v>
      </c>
      <c r="P3074" s="23">
        <v>0</v>
      </c>
      <c r="Q3074" s="23">
        <v>0</v>
      </c>
      <c r="R3074" s="24">
        <v>0</v>
      </c>
      <c r="S3074" s="25">
        <v>0</v>
      </c>
      <c r="T3074" s="21"/>
      <c r="U3074" s="22" t="str">
        <f>IFERROR(VLOOKUP(B3074,[1]Planilha1!$A$1:$B$34,2,FALSE),"Liberado")</f>
        <v>Liberado</v>
      </c>
      <c r="V3074" s="21"/>
      <c r="W3074" s="21"/>
      <c r="X3074" s="21"/>
      <c r="Y3074" s="21"/>
      <c r="Z3074" s="21"/>
      <c r="AA3074" s="21"/>
      <c r="AB3074" s="21"/>
      <c r="AC3074" s="21"/>
      <c r="AD3074" s="21"/>
      <c r="AE3074" s="21"/>
      <c r="AF3074" s="21"/>
      <c r="AG3074" s="21"/>
      <c r="AH3074" s="21"/>
      <c r="AI3074" s="21"/>
      <c r="AJ3074" s="21"/>
      <c r="AK3074" s="21"/>
      <c r="AL3074" s="21"/>
      <c r="AM3074" s="21"/>
      <c r="AN3074" s="21"/>
      <c r="AO3074" s="21"/>
      <c r="AP3074" s="21"/>
      <c r="AQ3074" s="21"/>
      <c r="AR3074" s="21"/>
      <c r="AS3074" s="21"/>
      <c r="AT3074" s="21"/>
      <c r="AU3074" s="21"/>
      <c r="AV3074" s="21"/>
      <c r="AW3074" s="21"/>
      <c r="AX3074" s="21"/>
      <c r="AY3074" s="21"/>
      <c r="AZ3074" s="21"/>
      <c r="BA3074" s="21"/>
    </row>
    <row r="3075" spans="1:53" s="45" customFormat="1" ht="20.100000000000001" customHeight="1" x14ac:dyDescent="0.2">
      <c r="A3075" s="12" t="s">
        <v>69</v>
      </c>
      <c r="B3075" s="18" t="s">
        <v>252</v>
      </c>
      <c r="C3075" s="12" t="s">
        <v>534</v>
      </c>
      <c r="D3075" s="12" t="s">
        <v>1598</v>
      </c>
      <c r="E3075" s="19" t="s">
        <v>5</v>
      </c>
      <c r="F3075" s="19" t="s">
        <v>2273</v>
      </c>
      <c r="G3075" s="19" t="s">
        <v>5834</v>
      </c>
      <c r="H3075" s="12" t="s">
        <v>5770</v>
      </c>
      <c r="I3075" s="20">
        <v>15000</v>
      </c>
      <c r="J3075" s="12" t="s">
        <v>2302</v>
      </c>
      <c r="K3075" s="12" t="s">
        <v>5835</v>
      </c>
      <c r="L3075" s="12" t="s">
        <v>3196</v>
      </c>
      <c r="M3075" s="12"/>
      <c r="N3075" s="12" t="s">
        <v>2528</v>
      </c>
      <c r="O3075" s="23">
        <v>0</v>
      </c>
      <c r="P3075" s="23">
        <v>0</v>
      </c>
      <c r="Q3075" s="23">
        <v>0</v>
      </c>
      <c r="R3075" s="24">
        <v>0</v>
      </c>
      <c r="S3075" s="25">
        <v>448</v>
      </c>
      <c r="T3075" s="21"/>
      <c r="U3075" s="22" t="str">
        <f>IFERROR(VLOOKUP(B3075,[1]Planilha1!$A$1:$B$34,2,FALSE),"Liberado")</f>
        <v>Liberado</v>
      </c>
      <c r="V3075" s="21"/>
      <c r="W3075" s="21"/>
      <c r="X3075" s="21"/>
      <c r="Y3075" s="21"/>
      <c r="Z3075" s="21"/>
      <c r="AA3075" s="21"/>
      <c r="AB3075" s="21"/>
      <c r="AC3075" s="21"/>
      <c r="AD3075" s="21"/>
      <c r="AE3075" s="21"/>
      <c r="AF3075" s="21"/>
      <c r="AG3075" s="21"/>
      <c r="AH3075" s="21"/>
      <c r="AI3075" s="21"/>
      <c r="AJ3075" s="21"/>
      <c r="AK3075" s="21"/>
      <c r="AL3075" s="21"/>
      <c r="AM3075" s="21"/>
      <c r="AN3075" s="21"/>
      <c r="AO3075" s="21"/>
      <c r="AP3075" s="21"/>
      <c r="AQ3075" s="21"/>
      <c r="AR3075" s="21"/>
      <c r="AS3075" s="21"/>
      <c r="AT3075" s="21"/>
      <c r="AU3075" s="21"/>
      <c r="AV3075" s="21"/>
      <c r="AW3075" s="21"/>
      <c r="AX3075" s="21"/>
      <c r="AY3075" s="21"/>
      <c r="AZ3075" s="21"/>
      <c r="BA3075" s="21"/>
    </row>
    <row r="3076" spans="1:53" s="45" customFormat="1" ht="20.100000000000001" customHeight="1" x14ac:dyDescent="0.2">
      <c r="A3076" s="12" t="s">
        <v>69</v>
      </c>
      <c r="B3076" s="18" t="s">
        <v>252</v>
      </c>
      <c r="C3076" s="12" t="s">
        <v>337</v>
      </c>
      <c r="D3076" s="12" t="s">
        <v>1746</v>
      </c>
      <c r="E3076" s="19" t="s">
        <v>5</v>
      </c>
      <c r="F3076" s="19" t="s">
        <v>2324</v>
      </c>
      <c r="G3076" s="19" t="s">
        <v>6255</v>
      </c>
      <c r="H3076" s="12" t="s">
        <v>6256</v>
      </c>
      <c r="I3076" s="20">
        <v>6043.45</v>
      </c>
      <c r="J3076" s="12" t="s">
        <v>2258</v>
      </c>
      <c r="K3076" s="12" t="s">
        <v>6257</v>
      </c>
      <c r="L3076" s="12" t="s">
        <v>2368</v>
      </c>
      <c r="M3076" s="12"/>
      <c r="N3076" s="12" t="s">
        <v>2733</v>
      </c>
      <c r="O3076" s="23">
        <v>0</v>
      </c>
      <c r="P3076" s="23">
        <v>10000</v>
      </c>
      <c r="Q3076" s="23">
        <v>0</v>
      </c>
      <c r="R3076" s="24">
        <v>0</v>
      </c>
      <c r="S3076" s="25">
        <v>880</v>
      </c>
      <c r="T3076" s="21"/>
      <c r="U3076" s="22" t="str">
        <f>IFERROR(VLOOKUP(B3076,[1]Planilha1!$A$1:$B$34,2,FALSE),"Liberado")</f>
        <v>Liberado</v>
      </c>
      <c r="V3076" s="21"/>
      <c r="W3076" s="21"/>
      <c r="X3076" s="21"/>
      <c r="Y3076" s="21"/>
      <c r="Z3076" s="21"/>
      <c r="AA3076" s="21"/>
      <c r="AB3076" s="21"/>
      <c r="AC3076" s="21"/>
      <c r="AD3076" s="21"/>
      <c r="AE3076" s="21"/>
      <c r="AF3076" s="21"/>
      <c r="AG3076" s="21"/>
      <c r="AH3076" s="21"/>
      <c r="AI3076" s="21"/>
      <c r="AJ3076" s="21"/>
      <c r="AK3076" s="21"/>
      <c r="AL3076" s="21"/>
      <c r="AM3076" s="21"/>
      <c r="AN3076" s="21"/>
      <c r="AO3076" s="21"/>
      <c r="AP3076" s="21"/>
      <c r="AQ3076" s="21"/>
      <c r="AR3076" s="21"/>
      <c r="AS3076" s="21"/>
      <c r="AT3076" s="21"/>
      <c r="AU3076" s="21"/>
      <c r="AV3076" s="21"/>
      <c r="AW3076" s="21"/>
      <c r="AX3076" s="21"/>
      <c r="AY3076" s="21"/>
      <c r="AZ3076" s="21"/>
      <c r="BA3076" s="21"/>
    </row>
    <row r="3077" spans="1:53" s="45" customFormat="1" ht="20.100000000000001" customHeight="1" x14ac:dyDescent="0.2">
      <c r="A3077" s="12" t="s">
        <v>69</v>
      </c>
      <c r="B3077" s="18" t="s">
        <v>252</v>
      </c>
      <c r="C3077" s="12" t="s">
        <v>331</v>
      </c>
      <c r="D3077" s="12" t="s">
        <v>1747</v>
      </c>
      <c r="E3077" s="19" t="s">
        <v>5</v>
      </c>
      <c r="F3077" s="19" t="s">
        <v>2273</v>
      </c>
      <c r="G3077" s="19" t="s">
        <v>6258</v>
      </c>
      <c r="H3077" s="12" t="s">
        <v>6259</v>
      </c>
      <c r="I3077" s="20">
        <v>19403.98</v>
      </c>
      <c r="J3077" s="12" t="s">
        <v>2264</v>
      </c>
      <c r="K3077" s="12" t="s">
        <v>6260</v>
      </c>
      <c r="L3077" s="12" t="s">
        <v>3137</v>
      </c>
      <c r="M3077" s="12"/>
      <c r="N3077" s="12" t="s">
        <v>6261</v>
      </c>
      <c r="O3077" s="23">
        <v>0</v>
      </c>
      <c r="P3077" s="23">
        <v>0</v>
      </c>
      <c r="Q3077" s="23">
        <v>0</v>
      </c>
      <c r="R3077" s="24">
        <v>0</v>
      </c>
      <c r="S3077" s="25">
        <v>1880</v>
      </c>
      <c r="T3077" s="21"/>
      <c r="U3077" s="22" t="str">
        <f>IFERROR(VLOOKUP(B3077,[1]Planilha1!$A$1:$B$34,2,FALSE),"Liberado")</f>
        <v>Liberado</v>
      </c>
      <c r="V3077" s="21"/>
      <c r="W3077" s="21"/>
      <c r="X3077" s="21"/>
      <c r="Y3077" s="21"/>
      <c r="Z3077" s="21"/>
      <c r="AA3077" s="21"/>
      <c r="AB3077" s="21"/>
      <c r="AC3077" s="21"/>
      <c r="AD3077" s="21"/>
      <c r="AE3077" s="21"/>
      <c r="AF3077" s="21"/>
      <c r="AG3077" s="21"/>
      <c r="AH3077" s="21"/>
      <c r="AI3077" s="21"/>
      <c r="AJ3077" s="21"/>
      <c r="AK3077" s="21"/>
      <c r="AL3077" s="21"/>
      <c r="AM3077" s="21"/>
      <c r="AN3077" s="21"/>
      <c r="AO3077" s="21"/>
      <c r="AP3077" s="21"/>
      <c r="AQ3077" s="21"/>
      <c r="AR3077" s="21"/>
      <c r="AS3077" s="21"/>
      <c r="AT3077" s="21"/>
      <c r="AU3077" s="21"/>
      <c r="AV3077" s="21"/>
      <c r="AW3077" s="21"/>
      <c r="AX3077" s="21"/>
      <c r="AY3077" s="21"/>
      <c r="AZ3077" s="21"/>
      <c r="BA3077" s="21"/>
    </row>
    <row r="3078" spans="1:53" s="45" customFormat="1" ht="20.100000000000001" customHeight="1" x14ac:dyDescent="0.2">
      <c r="A3078" s="27" t="s">
        <v>157</v>
      </c>
      <c r="B3078" s="28" t="s">
        <v>252</v>
      </c>
      <c r="C3078" s="27" t="s">
        <v>337</v>
      </c>
      <c r="D3078" s="27" t="s">
        <v>2040</v>
      </c>
      <c r="E3078" s="27" t="s">
        <v>11130</v>
      </c>
      <c r="F3078" s="27" t="s">
        <v>7046</v>
      </c>
      <c r="G3078" s="27" t="s">
        <v>7077</v>
      </c>
      <c r="H3078" s="27" t="s">
        <v>7078</v>
      </c>
      <c r="I3078" s="29">
        <v>0</v>
      </c>
      <c r="J3078" s="27" t="s">
        <v>6722</v>
      </c>
      <c r="K3078" s="27" t="s">
        <v>11454</v>
      </c>
      <c r="L3078" s="27" t="s">
        <v>6531</v>
      </c>
      <c r="M3078" s="30" t="s">
        <v>6531</v>
      </c>
      <c r="N3078" s="27" t="s">
        <v>11620</v>
      </c>
      <c r="O3078" s="23">
        <v>0</v>
      </c>
      <c r="P3078" s="23">
        <v>0</v>
      </c>
      <c r="Q3078" s="23">
        <v>0</v>
      </c>
      <c r="R3078" s="24">
        <v>0</v>
      </c>
      <c r="S3078" s="25">
        <v>0</v>
      </c>
      <c r="T3078" s="32"/>
      <c r="U3078" s="22" t="str">
        <f>IFERROR(VLOOKUP(B3078,[1]Planilha1!$A$1:$B$34,2,FALSE),"Liberado")</f>
        <v>Liberado</v>
      </c>
      <c r="V3078" s="31"/>
      <c r="W3078" s="31"/>
      <c r="X3078" s="31"/>
      <c r="Y3078" s="31"/>
      <c r="Z3078" s="31"/>
      <c r="AA3078" s="31"/>
      <c r="AB3078" s="31"/>
      <c r="AC3078" s="31"/>
      <c r="AD3078" s="31"/>
      <c r="AE3078" s="31"/>
      <c r="AF3078" s="31"/>
      <c r="AG3078" s="31"/>
      <c r="AH3078" s="31"/>
      <c r="AI3078" s="31"/>
      <c r="AJ3078" s="31"/>
      <c r="AK3078" s="31"/>
      <c r="AL3078" s="31"/>
      <c r="AM3078" s="31"/>
      <c r="AN3078" s="31"/>
      <c r="AO3078" s="31"/>
      <c r="AP3078" s="31"/>
      <c r="AQ3078" s="31"/>
      <c r="AR3078" s="31"/>
      <c r="AS3078" s="31"/>
      <c r="AT3078" s="31"/>
      <c r="AU3078" s="31"/>
      <c r="AV3078" s="31"/>
      <c r="AW3078" s="31"/>
      <c r="AX3078" s="31"/>
      <c r="AY3078" s="31"/>
      <c r="AZ3078" s="31"/>
      <c r="BA3078" s="31"/>
    </row>
    <row r="3079" spans="1:53" s="45" customFormat="1" ht="20.100000000000001" customHeight="1" x14ac:dyDescent="0.2">
      <c r="A3079" s="40" t="s">
        <v>230</v>
      </c>
      <c r="B3079" s="41" t="s">
        <v>252</v>
      </c>
      <c r="C3079" s="14">
        <v>1</v>
      </c>
      <c r="D3079" s="40" t="s">
        <v>2239</v>
      </c>
      <c r="E3079" s="42" t="s">
        <v>2220</v>
      </c>
      <c r="F3079" s="43" t="s">
        <v>7389</v>
      </c>
      <c r="G3079" s="36" t="s">
        <v>7578</v>
      </c>
      <c r="H3079" s="40" t="s">
        <v>2239</v>
      </c>
      <c r="I3079" s="44">
        <v>1226.6300000000001</v>
      </c>
      <c r="J3079" s="40" t="s">
        <v>7391</v>
      </c>
      <c r="K3079" s="40" t="s">
        <v>7549</v>
      </c>
      <c r="L3079" s="40" t="s">
        <v>7419</v>
      </c>
      <c r="M3079" s="42" t="s">
        <v>40</v>
      </c>
      <c r="N3079" s="40" t="s">
        <v>7852</v>
      </c>
      <c r="O3079" s="23">
        <v>0</v>
      </c>
      <c r="P3079" s="23">
        <v>1226.6300000000001</v>
      </c>
      <c r="Q3079" s="23">
        <v>0</v>
      </c>
      <c r="R3079" s="24">
        <v>0</v>
      </c>
      <c r="S3079" s="25">
        <v>0</v>
      </c>
      <c r="T3079" s="32"/>
      <c r="U3079" s="22" t="str">
        <f>IFERROR(VLOOKUP(B3079,[1]Planilha1!$A$1:$B$34,2,FALSE),"Liberado")</f>
        <v>Liberado</v>
      </c>
    </row>
    <row r="3080" spans="1:53" s="45" customFormat="1" ht="20.100000000000001" customHeight="1" x14ac:dyDescent="0.2">
      <c r="A3080" s="40" t="s">
        <v>230</v>
      </c>
      <c r="B3080" s="41" t="s">
        <v>252</v>
      </c>
      <c r="C3080" s="14">
        <v>1</v>
      </c>
      <c r="D3080" s="40" t="s">
        <v>2239</v>
      </c>
      <c r="E3080" s="42" t="s">
        <v>2220</v>
      </c>
      <c r="F3080" s="43" t="s">
        <v>7389</v>
      </c>
      <c r="G3080" s="36" t="s">
        <v>7579</v>
      </c>
      <c r="H3080" s="40" t="s">
        <v>2239</v>
      </c>
      <c r="I3080" s="44">
        <v>1026.8399999999999</v>
      </c>
      <c r="J3080" s="40" t="s">
        <v>7391</v>
      </c>
      <c r="K3080" s="40" t="s">
        <v>7549</v>
      </c>
      <c r="L3080" s="40" t="s">
        <v>7419</v>
      </c>
      <c r="M3080" s="42" t="s">
        <v>40</v>
      </c>
      <c r="N3080" s="40" t="s">
        <v>7852</v>
      </c>
      <c r="O3080" s="23">
        <v>0</v>
      </c>
      <c r="P3080" s="23">
        <v>1026.8399999999999</v>
      </c>
      <c r="Q3080" s="23">
        <v>0</v>
      </c>
      <c r="R3080" s="24">
        <v>0</v>
      </c>
      <c r="S3080" s="25">
        <v>0</v>
      </c>
      <c r="T3080" s="32"/>
      <c r="U3080" s="22" t="str">
        <f>IFERROR(VLOOKUP(B3080,[1]Planilha1!$A$1:$B$34,2,FALSE),"Liberado")</f>
        <v>Liberado</v>
      </c>
    </row>
    <row r="3081" spans="1:53" s="45" customFormat="1" ht="20.100000000000001" customHeight="1" x14ac:dyDescent="0.2">
      <c r="A3081" s="40" t="s">
        <v>230</v>
      </c>
      <c r="B3081" s="41" t="s">
        <v>252</v>
      </c>
      <c r="C3081" s="14">
        <v>1</v>
      </c>
      <c r="D3081" s="40" t="s">
        <v>2239</v>
      </c>
      <c r="E3081" s="42" t="s">
        <v>2220</v>
      </c>
      <c r="F3081" s="43" t="s">
        <v>7389</v>
      </c>
      <c r="G3081" s="36" t="s">
        <v>7580</v>
      </c>
      <c r="H3081" s="40" t="s">
        <v>2239</v>
      </c>
      <c r="I3081" s="44">
        <v>1118.72</v>
      </c>
      <c r="J3081" s="40" t="s">
        <v>7391</v>
      </c>
      <c r="K3081" s="40" t="s">
        <v>7549</v>
      </c>
      <c r="L3081" s="40" t="s">
        <v>7419</v>
      </c>
      <c r="M3081" s="42" t="s">
        <v>40</v>
      </c>
      <c r="N3081" s="40" t="s">
        <v>7852</v>
      </c>
      <c r="O3081" s="23">
        <v>0</v>
      </c>
      <c r="P3081" s="23">
        <v>1118.72</v>
      </c>
      <c r="Q3081" s="23">
        <v>0</v>
      </c>
      <c r="R3081" s="24">
        <v>0</v>
      </c>
      <c r="S3081" s="25">
        <v>0</v>
      </c>
      <c r="T3081" s="32"/>
      <c r="U3081" s="22" t="str">
        <f>IFERROR(VLOOKUP(B3081,[1]Planilha1!$A$1:$B$34,2,FALSE),"Liberado")</f>
        <v>Liberado</v>
      </c>
    </row>
    <row r="3082" spans="1:53" s="45" customFormat="1" ht="20.100000000000001" customHeight="1" x14ac:dyDescent="0.2">
      <c r="A3082" s="40" t="s">
        <v>230</v>
      </c>
      <c r="B3082" s="41" t="s">
        <v>252</v>
      </c>
      <c r="C3082" s="14">
        <v>1</v>
      </c>
      <c r="D3082" s="40" t="s">
        <v>2239</v>
      </c>
      <c r="E3082" s="42" t="s">
        <v>2220</v>
      </c>
      <c r="F3082" s="43" t="s">
        <v>7389</v>
      </c>
      <c r="G3082" s="36" t="s">
        <v>7581</v>
      </c>
      <c r="H3082" s="40" t="s">
        <v>2239</v>
      </c>
      <c r="I3082" s="44">
        <v>3929.95</v>
      </c>
      <c r="J3082" s="40" t="s">
        <v>7391</v>
      </c>
      <c r="K3082" s="40" t="s">
        <v>7549</v>
      </c>
      <c r="L3082" s="40" t="s">
        <v>7419</v>
      </c>
      <c r="M3082" s="42" t="s">
        <v>40</v>
      </c>
      <c r="N3082" s="40" t="s">
        <v>7852</v>
      </c>
      <c r="O3082" s="23">
        <v>0</v>
      </c>
      <c r="P3082" s="23">
        <v>3929.95</v>
      </c>
      <c r="Q3082" s="23">
        <v>0</v>
      </c>
      <c r="R3082" s="24">
        <v>0</v>
      </c>
      <c r="S3082" s="25">
        <v>0</v>
      </c>
      <c r="T3082" s="32"/>
      <c r="U3082" s="22" t="str">
        <f>IFERROR(VLOOKUP(B3082,[1]Planilha1!$A$1:$B$34,2,FALSE),"Liberado")</f>
        <v>Liberado</v>
      </c>
    </row>
    <row r="3083" spans="1:53" s="45" customFormat="1" ht="20.100000000000001" customHeight="1" x14ac:dyDescent="0.2">
      <c r="A3083" s="40" t="s">
        <v>230</v>
      </c>
      <c r="B3083" s="41" t="s">
        <v>252</v>
      </c>
      <c r="C3083" s="14">
        <v>1</v>
      </c>
      <c r="D3083" s="40" t="s">
        <v>2239</v>
      </c>
      <c r="E3083" s="42" t="s">
        <v>2220</v>
      </c>
      <c r="F3083" s="43" t="s">
        <v>7389</v>
      </c>
      <c r="G3083" s="36" t="s">
        <v>7582</v>
      </c>
      <c r="H3083" s="40" t="s">
        <v>2239</v>
      </c>
      <c r="I3083" s="44">
        <v>2066.3200000000002</v>
      </c>
      <c r="J3083" s="40" t="s">
        <v>7391</v>
      </c>
      <c r="K3083" s="40" t="s">
        <v>7549</v>
      </c>
      <c r="L3083" s="40" t="s">
        <v>7419</v>
      </c>
      <c r="M3083" s="42" t="s">
        <v>40</v>
      </c>
      <c r="N3083" s="40" t="s">
        <v>7852</v>
      </c>
      <c r="O3083" s="23">
        <v>0</v>
      </c>
      <c r="P3083" s="23">
        <v>2066.3200000000002</v>
      </c>
      <c r="Q3083" s="23">
        <v>0</v>
      </c>
      <c r="R3083" s="24">
        <v>0</v>
      </c>
      <c r="S3083" s="25">
        <v>0</v>
      </c>
      <c r="T3083" s="32"/>
      <c r="U3083" s="22" t="str">
        <f>IFERROR(VLOOKUP(B3083,[1]Planilha1!$A$1:$B$34,2,FALSE),"Liberado")</f>
        <v>Liberado</v>
      </c>
    </row>
    <row r="3084" spans="1:53" s="45" customFormat="1" ht="20.100000000000001" customHeight="1" x14ac:dyDescent="0.2">
      <c r="A3084" s="40" t="s">
        <v>230</v>
      </c>
      <c r="B3084" s="41" t="s">
        <v>252</v>
      </c>
      <c r="C3084" s="14">
        <v>1</v>
      </c>
      <c r="D3084" s="40" t="s">
        <v>2239</v>
      </c>
      <c r="E3084" s="42" t="s">
        <v>2220</v>
      </c>
      <c r="F3084" s="43" t="s">
        <v>7389</v>
      </c>
      <c r="G3084" s="36" t="s">
        <v>7583</v>
      </c>
      <c r="H3084" s="40" t="s">
        <v>2239</v>
      </c>
      <c r="I3084" s="44">
        <v>448.6</v>
      </c>
      <c r="J3084" s="40" t="s">
        <v>7391</v>
      </c>
      <c r="K3084" s="40" t="s">
        <v>7549</v>
      </c>
      <c r="L3084" s="40" t="s">
        <v>7419</v>
      </c>
      <c r="M3084" s="42" t="s">
        <v>40</v>
      </c>
      <c r="N3084" s="40" t="s">
        <v>7852</v>
      </c>
      <c r="O3084" s="23">
        <v>0</v>
      </c>
      <c r="P3084" s="23">
        <v>448.6</v>
      </c>
      <c r="Q3084" s="23">
        <v>0</v>
      </c>
      <c r="R3084" s="24">
        <v>0</v>
      </c>
      <c r="S3084" s="25">
        <v>0</v>
      </c>
      <c r="T3084" s="32"/>
      <c r="U3084" s="22" t="str">
        <f>IFERROR(VLOOKUP(B3084,[1]Planilha1!$A$1:$B$34,2,FALSE),"Liberado")</f>
        <v>Liberado</v>
      </c>
    </row>
    <row r="3085" spans="1:53" s="45" customFormat="1" ht="20.100000000000001" customHeight="1" x14ac:dyDescent="0.2">
      <c r="A3085" s="40" t="s">
        <v>230</v>
      </c>
      <c r="B3085" s="41" t="s">
        <v>252</v>
      </c>
      <c r="C3085" s="14">
        <v>1</v>
      </c>
      <c r="D3085" s="40" t="s">
        <v>2239</v>
      </c>
      <c r="E3085" s="42" t="s">
        <v>2220</v>
      </c>
      <c r="F3085" s="43" t="s">
        <v>7389</v>
      </c>
      <c r="G3085" s="36" t="s">
        <v>7584</v>
      </c>
      <c r="H3085" s="40" t="s">
        <v>2239</v>
      </c>
      <c r="I3085" s="44">
        <v>5496.06</v>
      </c>
      <c r="J3085" s="40" t="s">
        <v>7391</v>
      </c>
      <c r="K3085" s="40" t="s">
        <v>7549</v>
      </c>
      <c r="L3085" s="40" t="s">
        <v>7419</v>
      </c>
      <c r="M3085" s="42" t="s">
        <v>40</v>
      </c>
      <c r="N3085" s="40" t="s">
        <v>7852</v>
      </c>
      <c r="O3085" s="23">
        <v>0</v>
      </c>
      <c r="P3085" s="23">
        <v>5496.06</v>
      </c>
      <c r="Q3085" s="23">
        <v>0</v>
      </c>
      <c r="R3085" s="24">
        <v>0</v>
      </c>
      <c r="S3085" s="25">
        <v>0</v>
      </c>
      <c r="T3085" s="32"/>
      <c r="U3085" s="22" t="str">
        <f>IFERROR(VLOOKUP(B3085,[1]Planilha1!$A$1:$B$34,2,FALSE),"Liberado")</f>
        <v>Liberado</v>
      </c>
    </row>
    <row r="3086" spans="1:53" s="45" customFormat="1" ht="20.100000000000001" customHeight="1" x14ac:dyDescent="0.2">
      <c r="A3086" s="40" t="s">
        <v>230</v>
      </c>
      <c r="B3086" s="41" t="s">
        <v>252</v>
      </c>
      <c r="C3086" s="14">
        <v>1</v>
      </c>
      <c r="D3086" s="40" t="s">
        <v>2239</v>
      </c>
      <c r="E3086" s="42" t="s">
        <v>2220</v>
      </c>
      <c r="F3086" s="43" t="s">
        <v>7389</v>
      </c>
      <c r="G3086" s="36" t="s">
        <v>7585</v>
      </c>
      <c r="H3086" s="40" t="s">
        <v>2239</v>
      </c>
      <c r="I3086" s="44">
        <v>220.96</v>
      </c>
      <c r="J3086" s="40" t="s">
        <v>7391</v>
      </c>
      <c r="K3086" s="40" t="s">
        <v>7549</v>
      </c>
      <c r="L3086" s="40" t="s">
        <v>7419</v>
      </c>
      <c r="M3086" s="42" t="s">
        <v>40</v>
      </c>
      <c r="N3086" s="40" t="s">
        <v>7852</v>
      </c>
      <c r="O3086" s="23">
        <v>0</v>
      </c>
      <c r="P3086" s="23">
        <v>220.96</v>
      </c>
      <c r="Q3086" s="23">
        <v>0</v>
      </c>
      <c r="R3086" s="24">
        <v>0</v>
      </c>
      <c r="S3086" s="25">
        <v>0</v>
      </c>
      <c r="T3086" s="32"/>
      <c r="U3086" s="22" t="str">
        <f>IFERROR(VLOOKUP(B3086,[1]Planilha1!$A$1:$B$34,2,FALSE),"Liberado")</f>
        <v>Liberado</v>
      </c>
    </row>
    <row r="3087" spans="1:53" s="45" customFormat="1" ht="20.100000000000001" customHeight="1" x14ac:dyDescent="0.2">
      <c r="A3087" s="40" t="s">
        <v>230</v>
      </c>
      <c r="B3087" s="41" t="s">
        <v>252</v>
      </c>
      <c r="C3087" s="14">
        <v>1</v>
      </c>
      <c r="D3087" s="40" t="s">
        <v>2239</v>
      </c>
      <c r="E3087" s="42" t="s">
        <v>2220</v>
      </c>
      <c r="F3087" s="43" t="s">
        <v>7389</v>
      </c>
      <c r="G3087" s="36" t="s">
        <v>7586</v>
      </c>
      <c r="H3087" s="40" t="s">
        <v>2239</v>
      </c>
      <c r="I3087" s="44">
        <v>10259.280000000001</v>
      </c>
      <c r="J3087" s="40" t="s">
        <v>7391</v>
      </c>
      <c r="K3087" s="40" t="s">
        <v>7549</v>
      </c>
      <c r="L3087" s="40" t="s">
        <v>7419</v>
      </c>
      <c r="M3087" s="42" t="s">
        <v>40</v>
      </c>
      <c r="N3087" s="40" t="s">
        <v>7852</v>
      </c>
      <c r="O3087" s="23">
        <v>0</v>
      </c>
      <c r="P3087" s="23">
        <v>10259.280000000001</v>
      </c>
      <c r="Q3087" s="23">
        <v>0</v>
      </c>
      <c r="R3087" s="24">
        <v>0</v>
      </c>
      <c r="S3087" s="25">
        <v>0</v>
      </c>
      <c r="T3087" s="32"/>
      <c r="U3087" s="22" t="str">
        <f>IFERROR(VLOOKUP(B3087,[1]Planilha1!$A$1:$B$34,2,FALSE),"Liberado")</f>
        <v>Liberado</v>
      </c>
    </row>
    <row r="3088" spans="1:53" s="45" customFormat="1" ht="20.100000000000001" customHeight="1" x14ac:dyDescent="0.2">
      <c r="A3088" s="40" t="s">
        <v>230</v>
      </c>
      <c r="B3088" s="41" t="s">
        <v>252</v>
      </c>
      <c r="C3088" s="14">
        <v>1</v>
      </c>
      <c r="D3088" s="40" t="s">
        <v>2239</v>
      </c>
      <c r="E3088" s="42" t="s">
        <v>2220</v>
      </c>
      <c r="F3088" s="43" t="s">
        <v>7389</v>
      </c>
      <c r="G3088" s="36" t="s">
        <v>7587</v>
      </c>
      <c r="H3088" s="40" t="s">
        <v>2239</v>
      </c>
      <c r="I3088" s="44">
        <v>1828.29</v>
      </c>
      <c r="J3088" s="40" t="s">
        <v>7391</v>
      </c>
      <c r="K3088" s="40" t="s">
        <v>7549</v>
      </c>
      <c r="L3088" s="40" t="s">
        <v>7419</v>
      </c>
      <c r="M3088" s="42" t="s">
        <v>40</v>
      </c>
      <c r="N3088" s="40" t="s">
        <v>7852</v>
      </c>
      <c r="O3088" s="23">
        <v>0</v>
      </c>
      <c r="P3088" s="23">
        <v>1828.29</v>
      </c>
      <c r="Q3088" s="23">
        <v>0</v>
      </c>
      <c r="R3088" s="24">
        <v>0</v>
      </c>
      <c r="S3088" s="25">
        <v>0</v>
      </c>
      <c r="T3088" s="32"/>
      <c r="U3088" s="22" t="str">
        <f>IFERROR(VLOOKUP(B3088,[1]Planilha1!$A$1:$B$34,2,FALSE),"Liberado")</f>
        <v>Liberado</v>
      </c>
    </row>
    <row r="3089" spans="1:21" s="45" customFormat="1" ht="20.100000000000001" customHeight="1" x14ac:dyDescent="0.2">
      <c r="A3089" s="40" t="s">
        <v>230</v>
      </c>
      <c r="B3089" s="41" t="s">
        <v>252</v>
      </c>
      <c r="C3089" s="14">
        <v>1</v>
      </c>
      <c r="D3089" s="40" t="s">
        <v>2239</v>
      </c>
      <c r="E3089" s="42" t="s">
        <v>2220</v>
      </c>
      <c r="F3089" s="43" t="s">
        <v>7389</v>
      </c>
      <c r="G3089" s="36" t="s">
        <v>7588</v>
      </c>
      <c r="H3089" s="40" t="s">
        <v>2239</v>
      </c>
      <c r="I3089" s="44">
        <v>3546.74</v>
      </c>
      <c r="J3089" s="40" t="s">
        <v>7391</v>
      </c>
      <c r="K3089" s="40" t="s">
        <v>7549</v>
      </c>
      <c r="L3089" s="40" t="s">
        <v>7419</v>
      </c>
      <c r="M3089" s="42" t="s">
        <v>40</v>
      </c>
      <c r="N3089" s="40" t="s">
        <v>7852</v>
      </c>
      <c r="O3089" s="23">
        <v>0</v>
      </c>
      <c r="P3089" s="23">
        <v>3546.74</v>
      </c>
      <c r="Q3089" s="23">
        <v>0</v>
      </c>
      <c r="R3089" s="24">
        <v>0</v>
      </c>
      <c r="S3089" s="25">
        <v>0</v>
      </c>
      <c r="T3089" s="32"/>
      <c r="U3089" s="22" t="str">
        <f>IFERROR(VLOOKUP(B3089,[1]Planilha1!$A$1:$B$34,2,FALSE),"Liberado")</f>
        <v>Liberado</v>
      </c>
    </row>
    <row r="3090" spans="1:21" s="45" customFormat="1" ht="20.100000000000001" customHeight="1" x14ac:dyDescent="0.2">
      <c r="A3090" s="40" t="s">
        <v>230</v>
      </c>
      <c r="B3090" s="41" t="s">
        <v>252</v>
      </c>
      <c r="C3090" s="14">
        <v>1</v>
      </c>
      <c r="D3090" s="40" t="s">
        <v>2239</v>
      </c>
      <c r="E3090" s="42" t="s">
        <v>2220</v>
      </c>
      <c r="F3090" s="43" t="s">
        <v>7389</v>
      </c>
      <c r="G3090" s="36" t="s">
        <v>7589</v>
      </c>
      <c r="H3090" s="40" t="s">
        <v>2239</v>
      </c>
      <c r="I3090" s="44">
        <v>3739.04</v>
      </c>
      <c r="J3090" s="40" t="s">
        <v>7391</v>
      </c>
      <c r="K3090" s="40" t="s">
        <v>7549</v>
      </c>
      <c r="L3090" s="40" t="s">
        <v>7419</v>
      </c>
      <c r="M3090" s="42" t="s">
        <v>40</v>
      </c>
      <c r="N3090" s="40" t="s">
        <v>7852</v>
      </c>
      <c r="O3090" s="23">
        <v>0</v>
      </c>
      <c r="P3090" s="23">
        <v>3739.04</v>
      </c>
      <c r="Q3090" s="23">
        <v>0</v>
      </c>
      <c r="R3090" s="24">
        <v>0</v>
      </c>
      <c r="S3090" s="25">
        <v>0</v>
      </c>
      <c r="T3090" s="32"/>
      <c r="U3090" s="22" t="str">
        <f>IFERROR(VLOOKUP(B3090,[1]Planilha1!$A$1:$B$34,2,FALSE),"Liberado")</f>
        <v>Liberado</v>
      </c>
    </row>
    <row r="3091" spans="1:21" s="45" customFormat="1" ht="20.100000000000001" customHeight="1" x14ac:dyDescent="0.2">
      <c r="A3091" s="40" t="s">
        <v>230</v>
      </c>
      <c r="B3091" s="41" t="s">
        <v>252</v>
      </c>
      <c r="C3091" s="14">
        <v>1</v>
      </c>
      <c r="D3091" s="40" t="s">
        <v>2239</v>
      </c>
      <c r="E3091" s="42" t="s">
        <v>2220</v>
      </c>
      <c r="F3091" s="43" t="s">
        <v>7389</v>
      </c>
      <c r="G3091" s="36" t="s">
        <v>7590</v>
      </c>
      <c r="H3091" s="40" t="s">
        <v>2239</v>
      </c>
      <c r="I3091" s="44">
        <v>184.34</v>
      </c>
      <c r="J3091" s="40" t="s">
        <v>7391</v>
      </c>
      <c r="K3091" s="40" t="s">
        <v>7549</v>
      </c>
      <c r="L3091" s="40" t="s">
        <v>7419</v>
      </c>
      <c r="M3091" s="42" t="s">
        <v>40</v>
      </c>
      <c r="N3091" s="40" t="s">
        <v>7852</v>
      </c>
      <c r="O3091" s="23">
        <v>0</v>
      </c>
      <c r="P3091" s="23">
        <v>184.34</v>
      </c>
      <c r="Q3091" s="23">
        <v>0</v>
      </c>
      <c r="R3091" s="24">
        <v>0</v>
      </c>
      <c r="S3091" s="25">
        <v>0</v>
      </c>
      <c r="T3091" s="32"/>
      <c r="U3091" s="22" t="str">
        <f>IFERROR(VLOOKUP(B3091,[1]Planilha1!$A$1:$B$34,2,FALSE),"Liberado")</f>
        <v>Liberado</v>
      </c>
    </row>
    <row r="3092" spans="1:21" s="45" customFormat="1" ht="20.100000000000001" customHeight="1" x14ac:dyDescent="0.2">
      <c r="A3092" s="40" t="s">
        <v>230</v>
      </c>
      <c r="B3092" s="41" t="s">
        <v>252</v>
      </c>
      <c r="C3092" s="14">
        <v>1</v>
      </c>
      <c r="D3092" s="40" t="s">
        <v>2239</v>
      </c>
      <c r="E3092" s="42" t="s">
        <v>2220</v>
      </c>
      <c r="F3092" s="43" t="s">
        <v>7389</v>
      </c>
      <c r="G3092" s="36" t="s">
        <v>7591</v>
      </c>
      <c r="H3092" s="40" t="s">
        <v>2239</v>
      </c>
      <c r="I3092" s="44">
        <v>4336.3500000000004</v>
      </c>
      <c r="J3092" s="40" t="s">
        <v>7391</v>
      </c>
      <c r="K3092" s="40" t="s">
        <v>7549</v>
      </c>
      <c r="L3092" s="40" t="s">
        <v>7419</v>
      </c>
      <c r="M3092" s="42" t="s">
        <v>40</v>
      </c>
      <c r="N3092" s="40" t="s">
        <v>7852</v>
      </c>
      <c r="O3092" s="23">
        <v>0</v>
      </c>
      <c r="P3092" s="23">
        <v>4336.3500000000004</v>
      </c>
      <c r="Q3092" s="23">
        <v>0</v>
      </c>
      <c r="R3092" s="24">
        <v>0</v>
      </c>
      <c r="S3092" s="25">
        <v>0</v>
      </c>
      <c r="T3092" s="32"/>
      <c r="U3092" s="22" t="str">
        <f>IFERROR(VLOOKUP(B3092,[1]Planilha1!$A$1:$B$34,2,FALSE),"Liberado")</f>
        <v>Liberado</v>
      </c>
    </row>
    <row r="3093" spans="1:21" s="45" customFormat="1" ht="20.100000000000001" customHeight="1" x14ac:dyDescent="0.2">
      <c r="A3093" s="40" t="s">
        <v>230</v>
      </c>
      <c r="B3093" s="41" t="s">
        <v>252</v>
      </c>
      <c r="C3093" s="14">
        <v>1</v>
      </c>
      <c r="D3093" s="40" t="s">
        <v>2239</v>
      </c>
      <c r="E3093" s="42" t="s">
        <v>2220</v>
      </c>
      <c r="F3093" s="43" t="s">
        <v>7389</v>
      </c>
      <c r="G3093" s="36" t="s">
        <v>7592</v>
      </c>
      <c r="H3093" s="40" t="s">
        <v>2239</v>
      </c>
      <c r="I3093" s="44">
        <v>19465.509999999998</v>
      </c>
      <c r="J3093" s="40" t="s">
        <v>7391</v>
      </c>
      <c r="K3093" s="40" t="s">
        <v>7549</v>
      </c>
      <c r="L3093" s="40" t="s">
        <v>7419</v>
      </c>
      <c r="M3093" s="42" t="s">
        <v>40</v>
      </c>
      <c r="N3093" s="40" t="s">
        <v>7852</v>
      </c>
      <c r="O3093" s="23">
        <v>0</v>
      </c>
      <c r="P3093" s="23">
        <v>19465.509999999998</v>
      </c>
      <c r="Q3093" s="23">
        <v>0</v>
      </c>
      <c r="R3093" s="24">
        <v>0</v>
      </c>
      <c r="S3093" s="25">
        <v>0</v>
      </c>
      <c r="T3093" s="32"/>
      <c r="U3093" s="22" t="str">
        <f>IFERROR(VLOOKUP(B3093,[1]Planilha1!$A$1:$B$34,2,FALSE),"Liberado")</f>
        <v>Liberado</v>
      </c>
    </row>
    <row r="3094" spans="1:21" s="45" customFormat="1" ht="20.100000000000001" customHeight="1" x14ac:dyDescent="0.2">
      <c r="A3094" s="40" t="s">
        <v>230</v>
      </c>
      <c r="B3094" s="41" t="s">
        <v>252</v>
      </c>
      <c r="C3094" s="14">
        <v>1</v>
      </c>
      <c r="D3094" s="40" t="s">
        <v>2239</v>
      </c>
      <c r="E3094" s="42" t="s">
        <v>2220</v>
      </c>
      <c r="F3094" s="43" t="s">
        <v>7389</v>
      </c>
      <c r="G3094" s="36" t="s">
        <v>7593</v>
      </c>
      <c r="H3094" s="40" t="s">
        <v>2239</v>
      </c>
      <c r="I3094" s="44">
        <v>1691.65</v>
      </c>
      <c r="J3094" s="40" t="s">
        <v>7391</v>
      </c>
      <c r="K3094" s="40" t="s">
        <v>7549</v>
      </c>
      <c r="L3094" s="40" t="s">
        <v>7419</v>
      </c>
      <c r="M3094" s="42" t="s">
        <v>40</v>
      </c>
      <c r="N3094" s="40" t="s">
        <v>7852</v>
      </c>
      <c r="O3094" s="23">
        <v>0</v>
      </c>
      <c r="P3094" s="23">
        <v>1691.65</v>
      </c>
      <c r="Q3094" s="23">
        <v>0</v>
      </c>
      <c r="R3094" s="24">
        <v>0</v>
      </c>
      <c r="S3094" s="25">
        <v>0</v>
      </c>
      <c r="T3094" s="32"/>
      <c r="U3094" s="22" t="str">
        <f>IFERROR(VLOOKUP(B3094,[1]Planilha1!$A$1:$B$34,2,FALSE),"Liberado")</f>
        <v>Liberado</v>
      </c>
    </row>
    <row r="3095" spans="1:21" s="45" customFormat="1" ht="20.100000000000001" customHeight="1" x14ac:dyDescent="0.2">
      <c r="A3095" s="40" t="s">
        <v>230</v>
      </c>
      <c r="B3095" s="41" t="s">
        <v>252</v>
      </c>
      <c r="C3095" s="14">
        <v>1</v>
      </c>
      <c r="D3095" s="40" t="s">
        <v>2239</v>
      </c>
      <c r="E3095" s="42" t="s">
        <v>2220</v>
      </c>
      <c r="F3095" s="43" t="s">
        <v>7389</v>
      </c>
      <c r="G3095" s="36" t="s">
        <v>7594</v>
      </c>
      <c r="H3095" s="40" t="s">
        <v>2239</v>
      </c>
      <c r="I3095" s="44">
        <v>5625.49</v>
      </c>
      <c r="J3095" s="40" t="s">
        <v>7391</v>
      </c>
      <c r="K3095" s="40" t="s">
        <v>7549</v>
      </c>
      <c r="L3095" s="40" t="s">
        <v>7419</v>
      </c>
      <c r="M3095" s="42" t="s">
        <v>40</v>
      </c>
      <c r="N3095" s="40" t="s">
        <v>7852</v>
      </c>
      <c r="O3095" s="23">
        <v>0</v>
      </c>
      <c r="P3095" s="23">
        <v>5625.49</v>
      </c>
      <c r="Q3095" s="23">
        <v>0</v>
      </c>
      <c r="R3095" s="24">
        <v>0</v>
      </c>
      <c r="S3095" s="25">
        <v>0</v>
      </c>
      <c r="T3095" s="32"/>
      <c r="U3095" s="22" t="str">
        <f>IFERROR(VLOOKUP(B3095,[1]Planilha1!$A$1:$B$34,2,FALSE),"Liberado")</f>
        <v>Liberado</v>
      </c>
    </row>
    <row r="3096" spans="1:21" s="45" customFormat="1" ht="20.100000000000001" customHeight="1" x14ac:dyDescent="0.2">
      <c r="A3096" s="40" t="s">
        <v>230</v>
      </c>
      <c r="B3096" s="41" t="s">
        <v>252</v>
      </c>
      <c r="C3096" s="14">
        <v>1</v>
      </c>
      <c r="D3096" s="40" t="s">
        <v>2239</v>
      </c>
      <c r="E3096" s="42" t="s">
        <v>2220</v>
      </c>
      <c r="F3096" s="43" t="s">
        <v>7389</v>
      </c>
      <c r="G3096" s="36" t="s">
        <v>7595</v>
      </c>
      <c r="H3096" s="40" t="s">
        <v>2239</v>
      </c>
      <c r="I3096" s="44">
        <v>13730.77</v>
      </c>
      <c r="J3096" s="40" t="s">
        <v>7391</v>
      </c>
      <c r="K3096" s="40" t="s">
        <v>7549</v>
      </c>
      <c r="L3096" s="40" t="s">
        <v>7419</v>
      </c>
      <c r="M3096" s="42" t="s">
        <v>40</v>
      </c>
      <c r="N3096" s="40" t="s">
        <v>7852</v>
      </c>
      <c r="O3096" s="23">
        <v>0</v>
      </c>
      <c r="P3096" s="23">
        <v>13730.77</v>
      </c>
      <c r="Q3096" s="23">
        <v>0</v>
      </c>
      <c r="R3096" s="24">
        <v>0</v>
      </c>
      <c r="S3096" s="25">
        <v>0</v>
      </c>
      <c r="T3096" s="32"/>
      <c r="U3096" s="22" t="str">
        <f>IFERROR(VLOOKUP(B3096,[1]Planilha1!$A$1:$B$34,2,FALSE),"Liberado")</f>
        <v>Liberado</v>
      </c>
    </row>
    <row r="3097" spans="1:21" s="45" customFormat="1" ht="20.100000000000001" customHeight="1" x14ac:dyDescent="0.2">
      <c r="A3097" s="40" t="s">
        <v>230</v>
      </c>
      <c r="B3097" s="41" t="s">
        <v>252</v>
      </c>
      <c r="C3097" s="14">
        <v>1</v>
      </c>
      <c r="D3097" s="40" t="s">
        <v>2239</v>
      </c>
      <c r="E3097" s="42" t="s">
        <v>2220</v>
      </c>
      <c r="F3097" s="43" t="s">
        <v>7389</v>
      </c>
      <c r="G3097" s="36" t="s">
        <v>7596</v>
      </c>
      <c r="H3097" s="40" t="s">
        <v>2239</v>
      </c>
      <c r="I3097" s="44">
        <v>131.34</v>
      </c>
      <c r="J3097" s="40" t="s">
        <v>7391</v>
      </c>
      <c r="K3097" s="40" t="s">
        <v>7549</v>
      </c>
      <c r="L3097" s="40" t="s">
        <v>7419</v>
      </c>
      <c r="M3097" s="42" t="s">
        <v>40</v>
      </c>
      <c r="N3097" s="40" t="s">
        <v>7852</v>
      </c>
      <c r="O3097" s="23">
        <v>0</v>
      </c>
      <c r="P3097" s="23">
        <v>131.34</v>
      </c>
      <c r="Q3097" s="23">
        <v>0</v>
      </c>
      <c r="R3097" s="24">
        <v>0</v>
      </c>
      <c r="S3097" s="25">
        <v>0</v>
      </c>
      <c r="T3097" s="32"/>
      <c r="U3097" s="22" t="str">
        <f>IFERROR(VLOOKUP(B3097,[1]Planilha1!$A$1:$B$34,2,FALSE),"Liberado")</f>
        <v>Liberado</v>
      </c>
    </row>
    <row r="3098" spans="1:21" s="45" customFormat="1" ht="20.100000000000001" customHeight="1" x14ac:dyDescent="0.2">
      <c r="A3098" s="40" t="s">
        <v>230</v>
      </c>
      <c r="B3098" s="41" t="s">
        <v>252</v>
      </c>
      <c r="C3098" s="14">
        <v>1</v>
      </c>
      <c r="D3098" s="40" t="s">
        <v>2239</v>
      </c>
      <c r="E3098" s="42" t="s">
        <v>2220</v>
      </c>
      <c r="F3098" s="43" t="s">
        <v>7389</v>
      </c>
      <c r="G3098" s="36" t="s">
        <v>7597</v>
      </c>
      <c r="H3098" s="40" t="s">
        <v>2239</v>
      </c>
      <c r="I3098" s="44">
        <v>458.63</v>
      </c>
      <c r="J3098" s="40" t="s">
        <v>7391</v>
      </c>
      <c r="K3098" s="40" t="s">
        <v>7549</v>
      </c>
      <c r="L3098" s="40" t="s">
        <v>7419</v>
      </c>
      <c r="M3098" s="42" t="s">
        <v>40</v>
      </c>
      <c r="N3098" s="40" t="s">
        <v>7852</v>
      </c>
      <c r="O3098" s="23">
        <v>0</v>
      </c>
      <c r="P3098" s="23">
        <v>458.63</v>
      </c>
      <c r="Q3098" s="23">
        <v>0</v>
      </c>
      <c r="R3098" s="24">
        <v>0</v>
      </c>
      <c r="S3098" s="25">
        <v>0</v>
      </c>
      <c r="T3098" s="32"/>
      <c r="U3098" s="22" t="str">
        <f>IFERROR(VLOOKUP(B3098,[1]Planilha1!$A$1:$B$34,2,FALSE),"Liberado")</f>
        <v>Liberado</v>
      </c>
    </row>
    <row r="3099" spans="1:21" s="45" customFormat="1" ht="20.100000000000001" customHeight="1" x14ac:dyDescent="0.2">
      <c r="A3099" s="40" t="s">
        <v>230</v>
      </c>
      <c r="B3099" s="41" t="s">
        <v>252</v>
      </c>
      <c r="C3099" s="14">
        <v>1</v>
      </c>
      <c r="D3099" s="40" t="s">
        <v>2239</v>
      </c>
      <c r="E3099" s="42" t="s">
        <v>2220</v>
      </c>
      <c r="F3099" s="43" t="s">
        <v>7389</v>
      </c>
      <c r="G3099" s="36" t="s">
        <v>7598</v>
      </c>
      <c r="H3099" s="40" t="s">
        <v>2239</v>
      </c>
      <c r="I3099" s="44">
        <v>220.72</v>
      </c>
      <c r="J3099" s="40" t="s">
        <v>7391</v>
      </c>
      <c r="K3099" s="40" t="s">
        <v>7549</v>
      </c>
      <c r="L3099" s="40" t="s">
        <v>7419</v>
      </c>
      <c r="M3099" s="42" t="s">
        <v>40</v>
      </c>
      <c r="N3099" s="40" t="s">
        <v>7852</v>
      </c>
      <c r="O3099" s="23">
        <v>0</v>
      </c>
      <c r="P3099" s="23">
        <v>220.72</v>
      </c>
      <c r="Q3099" s="23">
        <v>0</v>
      </c>
      <c r="R3099" s="24">
        <v>0</v>
      </c>
      <c r="S3099" s="25">
        <v>0</v>
      </c>
      <c r="T3099" s="32"/>
      <c r="U3099" s="22" t="str">
        <f>IFERROR(VLOOKUP(B3099,[1]Planilha1!$A$1:$B$34,2,FALSE),"Liberado")</f>
        <v>Liberado</v>
      </c>
    </row>
    <row r="3100" spans="1:21" s="45" customFormat="1" ht="20.100000000000001" customHeight="1" x14ac:dyDescent="0.2">
      <c r="A3100" s="40" t="s">
        <v>230</v>
      </c>
      <c r="B3100" s="41" t="s">
        <v>252</v>
      </c>
      <c r="C3100" s="14">
        <v>1</v>
      </c>
      <c r="D3100" s="40" t="s">
        <v>2239</v>
      </c>
      <c r="E3100" s="42" t="s">
        <v>2220</v>
      </c>
      <c r="F3100" s="43" t="s">
        <v>7389</v>
      </c>
      <c r="G3100" s="36" t="s">
        <v>7599</v>
      </c>
      <c r="H3100" s="40" t="s">
        <v>2239</v>
      </c>
      <c r="I3100" s="44">
        <v>302.55</v>
      </c>
      <c r="J3100" s="40" t="s">
        <v>7391</v>
      </c>
      <c r="K3100" s="40" t="s">
        <v>7549</v>
      </c>
      <c r="L3100" s="40" t="s">
        <v>7419</v>
      </c>
      <c r="M3100" s="42" t="s">
        <v>40</v>
      </c>
      <c r="N3100" s="40" t="s">
        <v>7852</v>
      </c>
      <c r="O3100" s="23">
        <v>0</v>
      </c>
      <c r="P3100" s="23">
        <v>302.55</v>
      </c>
      <c r="Q3100" s="23">
        <v>0</v>
      </c>
      <c r="R3100" s="24">
        <v>0</v>
      </c>
      <c r="S3100" s="25">
        <v>0</v>
      </c>
      <c r="T3100" s="32"/>
      <c r="U3100" s="22" t="str">
        <f>IFERROR(VLOOKUP(B3100,[1]Planilha1!$A$1:$B$34,2,FALSE),"Liberado")</f>
        <v>Liberado</v>
      </c>
    </row>
    <row r="3101" spans="1:21" s="45" customFormat="1" ht="20.100000000000001" customHeight="1" x14ac:dyDescent="0.2">
      <c r="A3101" s="40" t="s">
        <v>230</v>
      </c>
      <c r="B3101" s="41" t="s">
        <v>252</v>
      </c>
      <c r="C3101" s="14">
        <v>1</v>
      </c>
      <c r="D3101" s="40" t="s">
        <v>2239</v>
      </c>
      <c r="E3101" s="42" t="s">
        <v>2220</v>
      </c>
      <c r="F3101" s="43" t="s">
        <v>7389</v>
      </c>
      <c r="G3101" s="36" t="s">
        <v>7600</v>
      </c>
      <c r="H3101" s="40" t="s">
        <v>2239</v>
      </c>
      <c r="I3101" s="44">
        <v>4271.22</v>
      </c>
      <c r="J3101" s="40" t="s">
        <v>7391</v>
      </c>
      <c r="K3101" s="40" t="s">
        <v>7549</v>
      </c>
      <c r="L3101" s="40" t="s">
        <v>7419</v>
      </c>
      <c r="M3101" s="42" t="s">
        <v>40</v>
      </c>
      <c r="N3101" s="40" t="s">
        <v>7852</v>
      </c>
      <c r="O3101" s="23">
        <v>0</v>
      </c>
      <c r="P3101" s="23">
        <v>4271.22</v>
      </c>
      <c r="Q3101" s="23">
        <v>0</v>
      </c>
      <c r="R3101" s="24">
        <v>0</v>
      </c>
      <c r="S3101" s="25">
        <v>0</v>
      </c>
      <c r="T3101" s="32"/>
      <c r="U3101" s="22" t="str">
        <f>IFERROR(VLOOKUP(B3101,[1]Planilha1!$A$1:$B$34,2,FALSE),"Liberado")</f>
        <v>Liberado</v>
      </c>
    </row>
    <row r="3102" spans="1:21" s="45" customFormat="1" ht="20.100000000000001" customHeight="1" x14ac:dyDescent="0.2">
      <c r="A3102" s="40" t="s">
        <v>230</v>
      </c>
      <c r="B3102" s="41" t="s">
        <v>252</v>
      </c>
      <c r="C3102" s="14">
        <v>1</v>
      </c>
      <c r="D3102" s="40" t="s">
        <v>2239</v>
      </c>
      <c r="E3102" s="42" t="s">
        <v>2220</v>
      </c>
      <c r="F3102" s="43" t="s">
        <v>7389</v>
      </c>
      <c r="G3102" s="36" t="s">
        <v>7601</v>
      </c>
      <c r="H3102" s="40" t="s">
        <v>2239</v>
      </c>
      <c r="I3102" s="44">
        <v>198.39</v>
      </c>
      <c r="J3102" s="40" t="s">
        <v>7391</v>
      </c>
      <c r="K3102" s="40" t="s">
        <v>7549</v>
      </c>
      <c r="L3102" s="40" t="s">
        <v>7419</v>
      </c>
      <c r="M3102" s="42" t="s">
        <v>40</v>
      </c>
      <c r="N3102" s="40" t="s">
        <v>7852</v>
      </c>
      <c r="O3102" s="23">
        <v>0</v>
      </c>
      <c r="P3102" s="23">
        <v>198.39</v>
      </c>
      <c r="Q3102" s="23">
        <v>0</v>
      </c>
      <c r="R3102" s="24">
        <v>0</v>
      </c>
      <c r="S3102" s="25">
        <v>0</v>
      </c>
      <c r="T3102" s="32"/>
      <c r="U3102" s="22" t="str">
        <f>IFERROR(VLOOKUP(B3102,[1]Planilha1!$A$1:$B$34,2,FALSE),"Liberado")</f>
        <v>Liberado</v>
      </c>
    </row>
    <row r="3103" spans="1:21" s="45" customFormat="1" ht="20.100000000000001" customHeight="1" x14ac:dyDescent="0.2">
      <c r="A3103" s="40" t="s">
        <v>230</v>
      </c>
      <c r="B3103" s="41" t="s">
        <v>252</v>
      </c>
      <c r="C3103" s="14">
        <v>1</v>
      </c>
      <c r="D3103" s="40" t="s">
        <v>2239</v>
      </c>
      <c r="E3103" s="42" t="s">
        <v>2220</v>
      </c>
      <c r="F3103" s="43" t="s">
        <v>7389</v>
      </c>
      <c r="G3103" s="36" t="s">
        <v>7602</v>
      </c>
      <c r="H3103" s="40" t="s">
        <v>2239</v>
      </c>
      <c r="I3103" s="44">
        <v>158.5</v>
      </c>
      <c r="J3103" s="40" t="s">
        <v>7391</v>
      </c>
      <c r="K3103" s="40" t="s">
        <v>7549</v>
      </c>
      <c r="L3103" s="40" t="s">
        <v>7419</v>
      </c>
      <c r="M3103" s="42" t="s">
        <v>40</v>
      </c>
      <c r="N3103" s="40" t="s">
        <v>7852</v>
      </c>
      <c r="O3103" s="23">
        <v>0</v>
      </c>
      <c r="P3103" s="23">
        <v>158.5</v>
      </c>
      <c r="Q3103" s="23">
        <v>0</v>
      </c>
      <c r="R3103" s="24">
        <v>0</v>
      </c>
      <c r="S3103" s="25">
        <v>0</v>
      </c>
      <c r="T3103" s="32"/>
      <c r="U3103" s="22" t="str">
        <f>IFERROR(VLOOKUP(B3103,[1]Planilha1!$A$1:$B$34,2,FALSE),"Liberado")</f>
        <v>Liberado</v>
      </c>
    </row>
    <row r="3104" spans="1:21" s="45" customFormat="1" ht="20.100000000000001" customHeight="1" x14ac:dyDescent="0.2">
      <c r="A3104" s="40" t="s">
        <v>230</v>
      </c>
      <c r="B3104" s="41" t="s">
        <v>252</v>
      </c>
      <c r="C3104" s="14">
        <v>1</v>
      </c>
      <c r="D3104" s="40" t="s">
        <v>2239</v>
      </c>
      <c r="E3104" s="42" t="s">
        <v>2220</v>
      </c>
      <c r="F3104" s="43" t="s">
        <v>7389</v>
      </c>
      <c r="G3104" s="36" t="s">
        <v>7603</v>
      </c>
      <c r="H3104" s="40" t="s">
        <v>2239</v>
      </c>
      <c r="I3104" s="44">
        <v>13148.29</v>
      </c>
      <c r="J3104" s="40" t="s">
        <v>7391</v>
      </c>
      <c r="K3104" s="40" t="s">
        <v>7549</v>
      </c>
      <c r="L3104" s="40" t="s">
        <v>7419</v>
      </c>
      <c r="M3104" s="42" t="s">
        <v>40</v>
      </c>
      <c r="N3104" s="40" t="s">
        <v>7852</v>
      </c>
      <c r="O3104" s="23">
        <v>0</v>
      </c>
      <c r="P3104" s="23">
        <v>13148.29</v>
      </c>
      <c r="Q3104" s="23">
        <v>0</v>
      </c>
      <c r="R3104" s="24">
        <v>0</v>
      </c>
      <c r="S3104" s="25">
        <v>0</v>
      </c>
      <c r="T3104" s="32"/>
      <c r="U3104" s="22" t="str">
        <f>IFERROR(VLOOKUP(B3104,[1]Planilha1!$A$1:$B$34,2,FALSE),"Liberado")</f>
        <v>Liberado</v>
      </c>
    </row>
    <row r="3105" spans="1:53" s="45" customFormat="1" ht="20.100000000000001" customHeight="1" x14ac:dyDescent="0.2">
      <c r="A3105" s="12" t="s">
        <v>95</v>
      </c>
      <c r="B3105" s="18" t="s">
        <v>284</v>
      </c>
      <c r="C3105" s="12" t="s">
        <v>466</v>
      </c>
      <c r="D3105" s="12" t="s">
        <v>479</v>
      </c>
      <c r="E3105" s="19" t="s">
        <v>5</v>
      </c>
      <c r="F3105" s="19" t="s">
        <v>10</v>
      </c>
      <c r="G3105" s="19" t="s">
        <v>2824</v>
      </c>
      <c r="H3105" s="12" t="s">
        <v>2825</v>
      </c>
      <c r="I3105" s="20">
        <v>6256</v>
      </c>
      <c r="J3105" s="12" t="s">
        <v>2258</v>
      </c>
      <c r="K3105" s="12" t="s">
        <v>2826</v>
      </c>
      <c r="L3105" s="12" t="s">
        <v>2368</v>
      </c>
      <c r="M3105" s="12"/>
      <c r="N3105" s="12" t="s">
        <v>2828</v>
      </c>
      <c r="O3105" s="20">
        <v>4271.2</v>
      </c>
      <c r="P3105" s="20">
        <v>0</v>
      </c>
      <c r="Q3105" s="20">
        <v>0</v>
      </c>
      <c r="R3105" s="20">
        <v>0</v>
      </c>
      <c r="S3105" s="20">
        <v>864</v>
      </c>
      <c r="T3105" s="21"/>
      <c r="U3105" s="22" t="str">
        <f>IFERROR(VLOOKUP(B3105,[1]Planilha1!$A$1:$B$34,2,FALSE),"Liberado")</f>
        <v>Liberado</v>
      </c>
      <c r="V3105" s="21"/>
      <c r="W3105" s="21"/>
      <c r="X3105" s="21"/>
      <c r="Y3105" s="21"/>
      <c r="Z3105" s="21"/>
      <c r="AA3105" s="21"/>
      <c r="AB3105" s="21"/>
      <c r="AC3105" s="21"/>
      <c r="AD3105" s="21"/>
      <c r="AE3105" s="21"/>
      <c r="AF3105" s="21"/>
      <c r="AG3105" s="21"/>
      <c r="AH3105" s="21"/>
      <c r="AI3105" s="21"/>
      <c r="AJ3105" s="21"/>
      <c r="AK3105" s="21"/>
      <c r="AL3105" s="21"/>
      <c r="AM3105" s="21"/>
      <c r="AN3105" s="21"/>
      <c r="AO3105" s="21"/>
      <c r="AP3105" s="21"/>
      <c r="AQ3105" s="21"/>
      <c r="AR3105" s="21"/>
      <c r="AS3105" s="21"/>
      <c r="AT3105" s="21"/>
      <c r="AU3105" s="21"/>
      <c r="AV3105" s="21"/>
      <c r="AW3105" s="21"/>
      <c r="AX3105" s="21"/>
      <c r="AY3105" s="21"/>
      <c r="AZ3105" s="21"/>
      <c r="BA3105" s="21"/>
    </row>
    <row r="3106" spans="1:53" s="45" customFormat="1" ht="20.100000000000001" customHeight="1" x14ac:dyDescent="0.2">
      <c r="A3106" s="12" t="s">
        <v>95</v>
      </c>
      <c r="B3106" s="18" t="s">
        <v>284</v>
      </c>
      <c r="C3106" s="12" t="s">
        <v>574</v>
      </c>
      <c r="D3106" s="12" t="s">
        <v>8372</v>
      </c>
      <c r="E3106" s="19" t="s">
        <v>5</v>
      </c>
      <c r="F3106" s="19" t="s">
        <v>2255</v>
      </c>
      <c r="G3106" s="19" t="s">
        <v>8373</v>
      </c>
      <c r="H3106" s="12" t="s">
        <v>2751</v>
      </c>
      <c r="I3106" s="20">
        <v>12104.29</v>
      </c>
      <c r="J3106" s="12" t="s">
        <v>2264</v>
      </c>
      <c r="K3106" s="12" t="s">
        <v>8374</v>
      </c>
      <c r="L3106" s="12" t="s">
        <v>5925</v>
      </c>
      <c r="M3106" s="12"/>
      <c r="N3106" s="12" t="s">
        <v>4825</v>
      </c>
      <c r="O3106" s="20">
        <v>1100.3900000000001</v>
      </c>
      <c r="P3106" s="20">
        <v>0</v>
      </c>
      <c r="Q3106" s="20">
        <v>0</v>
      </c>
      <c r="R3106" s="20">
        <v>0</v>
      </c>
      <c r="S3106" s="20">
        <v>960</v>
      </c>
      <c r="T3106" s="21"/>
      <c r="U3106" s="22" t="str">
        <f>IFERROR(VLOOKUP(B3106,[1]Planilha1!$A$1:$B$34,2,FALSE),"Liberado")</f>
        <v>Liberado</v>
      </c>
      <c r="V3106" s="21"/>
      <c r="W3106" s="21"/>
      <c r="X3106" s="21"/>
      <c r="Y3106" s="21"/>
      <c r="Z3106" s="21"/>
      <c r="AA3106" s="21"/>
      <c r="AB3106" s="21"/>
      <c r="AC3106" s="21"/>
      <c r="AD3106" s="21"/>
      <c r="AE3106" s="21"/>
      <c r="AF3106" s="21"/>
      <c r="AG3106" s="21"/>
      <c r="AH3106" s="21"/>
      <c r="AI3106" s="21"/>
      <c r="AJ3106" s="21"/>
      <c r="AK3106" s="21"/>
      <c r="AL3106" s="21"/>
      <c r="AM3106" s="21"/>
      <c r="AN3106" s="21"/>
      <c r="AO3106" s="21"/>
      <c r="AP3106" s="21"/>
      <c r="AQ3106" s="21"/>
      <c r="AR3106" s="21"/>
      <c r="AS3106" s="21"/>
      <c r="AT3106" s="21"/>
      <c r="AU3106" s="21"/>
      <c r="AV3106" s="21"/>
      <c r="AW3106" s="21"/>
      <c r="AX3106" s="21"/>
      <c r="AY3106" s="21"/>
      <c r="AZ3106" s="21"/>
      <c r="BA3106" s="21"/>
    </row>
    <row r="3107" spans="1:53" s="45" customFormat="1" ht="20.100000000000001" customHeight="1" x14ac:dyDescent="0.2">
      <c r="A3107" s="12" t="s">
        <v>95</v>
      </c>
      <c r="B3107" s="18" t="s">
        <v>284</v>
      </c>
      <c r="C3107" s="12" t="s">
        <v>602</v>
      </c>
      <c r="D3107" s="12" t="s">
        <v>632</v>
      </c>
      <c r="E3107" s="19" t="s">
        <v>5</v>
      </c>
      <c r="F3107" s="19" t="s">
        <v>2273</v>
      </c>
      <c r="G3107" s="19" t="s">
        <v>3327</v>
      </c>
      <c r="H3107" s="12" t="s">
        <v>3328</v>
      </c>
      <c r="I3107" s="20">
        <v>15000</v>
      </c>
      <c r="J3107" s="12" t="s">
        <v>2258</v>
      </c>
      <c r="K3107" s="12" t="s">
        <v>2410</v>
      </c>
      <c r="L3107" s="12" t="s">
        <v>2368</v>
      </c>
      <c r="M3107" s="12"/>
      <c r="N3107" s="12" t="s">
        <v>8415</v>
      </c>
      <c r="O3107" s="20">
        <v>5279.9</v>
      </c>
      <c r="P3107" s="20">
        <v>0</v>
      </c>
      <c r="Q3107" s="20">
        <v>0</v>
      </c>
      <c r="R3107" s="20">
        <v>0</v>
      </c>
      <c r="S3107" s="20">
        <v>384</v>
      </c>
      <c r="T3107" s="21"/>
      <c r="U3107" s="22" t="str">
        <f>IFERROR(VLOOKUP(B3107,[1]Planilha1!$A$1:$B$34,2,FALSE),"Liberado")</f>
        <v>Liberado</v>
      </c>
      <c r="V3107" s="21"/>
      <c r="W3107" s="21"/>
      <c r="X3107" s="21"/>
      <c r="Y3107" s="21"/>
      <c r="Z3107" s="21"/>
      <c r="AA3107" s="21"/>
      <c r="AB3107" s="21"/>
      <c r="AC3107" s="21"/>
      <c r="AD3107" s="21"/>
      <c r="AE3107" s="21"/>
      <c r="AF3107" s="21"/>
      <c r="AG3107" s="21"/>
      <c r="AH3107" s="21"/>
      <c r="AI3107" s="21"/>
      <c r="AJ3107" s="21"/>
      <c r="AK3107" s="21"/>
      <c r="AL3107" s="21"/>
      <c r="AM3107" s="21"/>
      <c r="AN3107" s="21"/>
      <c r="AO3107" s="21"/>
      <c r="AP3107" s="21"/>
      <c r="AQ3107" s="21"/>
      <c r="AR3107" s="21"/>
      <c r="AS3107" s="21"/>
      <c r="AT3107" s="21"/>
      <c r="AU3107" s="21"/>
      <c r="AV3107" s="21"/>
      <c r="AW3107" s="21"/>
      <c r="AX3107" s="21"/>
      <c r="AY3107" s="21"/>
      <c r="AZ3107" s="21"/>
      <c r="BA3107" s="21"/>
    </row>
    <row r="3108" spans="1:53" s="45" customFormat="1" ht="20.100000000000001" customHeight="1" x14ac:dyDescent="0.2">
      <c r="A3108" s="12" t="s">
        <v>95</v>
      </c>
      <c r="B3108" s="18" t="s">
        <v>284</v>
      </c>
      <c r="C3108" s="12" t="s">
        <v>574</v>
      </c>
      <c r="D3108" s="12" t="s">
        <v>1703</v>
      </c>
      <c r="E3108" s="19" t="s">
        <v>5</v>
      </c>
      <c r="F3108" s="19" t="s">
        <v>2244</v>
      </c>
      <c r="G3108" s="19" t="s">
        <v>6134</v>
      </c>
      <c r="H3108" s="12" t="s">
        <v>6135</v>
      </c>
      <c r="I3108" s="20">
        <v>31520</v>
      </c>
      <c r="J3108" s="12" t="s">
        <v>2302</v>
      </c>
      <c r="K3108" s="12" t="s">
        <v>6136</v>
      </c>
      <c r="L3108" s="12" t="s">
        <v>7976</v>
      </c>
      <c r="M3108" s="12"/>
      <c r="N3108" s="12" t="s">
        <v>10661</v>
      </c>
      <c r="O3108" s="23">
        <v>0</v>
      </c>
      <c r="P3108" s="23">
        <v>8000</v>
      </c>
      <c r="Q3108" s="23">
        <v>0</v>
      </c>
      <c r="R3108" s="24">
        <v>0</v>
      </c>
      <c r="S3108" s="25">
        <v>576</v>
      </c>
      <c r="T3108" s="21"/>
      <c r="U3108" s="22" t="str">
        <f>IFERROR(VLOOKUP(B3108,[1]Planilha1!$A$1:$B$34,2,FALSE),"Liberado")</f>
        <v>Liberado</v>
      </c>
      <c r="V3108" s="21"/>
      <c r="W3108" s="21"/>
      <c r="X3108" s="21"/>
      <c r="Y3108" s="21"/>
      <c r="Z3108" s="21"/>
      <c r="AA3108" s="21"/>
      <c r="AB3108" s="21"/>
      <c r="AC3108" s="21"/>
      <c r="AD3108" s="21"/>
      <c r="AE3108" s="21"/>
      <c r="AF3108" s="21"/>
      <c r="AG3108" s="21"/>
      <c r="AH3108" s="21"/>
      <c r="AI3108" s="21"/>
      <c r="AJ3108" s="21"/>
      <c r="AK3108" s="21"/>
      <c r="AL3108" s="21"/>
      <c r="AM3108" s="21"/>
      <c r="AN3108" s="21"/>
      <c r="AO3108" s="21"/>
      <c r="AP3108" s="21"/>
      <c r="AQ3108" s="21"/>
      <c r="AR3108" s="21"/>
      <c r="AS3108" s="21"/>
      <c r="AT3108" s="21"/>
      <c r="AU3108" s="21"/>
      <c r="AV3108" s="21"/>
      <c r="AW3108" s="21"/>
      <c r="AX3108" s="21"/>
      <c r="AY3108" s="21"/>
      <c r="AZ3108" s="21"/>
      <c r="BA3108" s="21"/>
    </row>
    <row r="3109" spans="1:53" s="45" customFormat="1" ht="20.100000000000001" customHeight="1" x14ac:dyDescent="0.2">
      <c r="A3109" s="12" t="s">
        <v>95</v>
      </c>
      <c r="B3109" s="18" t="s">
        <v>284</v>
      </c>
      <c r="C3109" s="12" t="s">
        <v>556</v>
      </c>
      <c r="D3109" s="12" t="s">
        <v>10771</v>
      </c>
      <c r="E3109" s="19" t="s">
        <v>5</v>
      </c>
      <c r="F3109" s="19" t="s">
        <v>2255</v>
      </c>
      <c r="G3109" s="19" t="s">
        <v>10772</v>
      </c>
      <c r="H3109" s="12" t="s">
        <v>10773</v>
      </c>
      <c r="I3109" s="20">
        <v>21295.01</v>
      </c>
      <c r="J3109" s="12" t="s">
        <v>2258</v>
      </c>
      <c r="K3109" s="12" t="s">
        <v>10774</v>
      </c>
      <c r="L3109" s="12" t="s">
        <v>6531</v>
      </c>
      <c r="M3109" s="12"/>
      <c r="N3109" s="12" t="s">
        <v>3216</v>
      </c>
      <c r="O3109" s="23">
        <v>0</v>
      </c>
      <c r="P3109" s="23">
        <v>0</v>
      </c>
      <c r="Q3109" s="23">
        <v>0</v>
      </c>
      <c r="R3109" s="24">
        <v>0</v>
      </c>
      <c r="S3109" s="25">
        <v>0</v>
      </c>
      <c r="T3109" s="21"/>
      <c r="U3109" s="22" t="str">
        <f>IFERROR(VLOOKUP(B3109,[1]Planilha1!$A$1:$B$34,2,FALSE),"Liberado")</f>
        <v>Liberado</v>
      </c>
      <c r="V3109" s="21"/>
      <c r="W3109" s="21"/>
      <c r="X3109" s="21"/>
      <c r="Y3109" s="21"/>
      <c r="Z3109" s="21"/>
      <c r="AA3109" s="21"/>
      <c r="AB3109" s="21"/>
      <c r="AC3109" s="21"/>
      <c r="AD3109" s="21"/>
      <c r="AE3109" s="21"/>
      <c r="AF3109" s="21"/>
      <c r="AG3109" s="21"/>
      <c r="AH3109" s="21"/>
      <c r="AI3109" s="21"/>
      <c r="AJ3109" s="21"/>
      <c r="AK3109" s="21"/>
      <c r="AL3109" s="21"/>
      <c r="AM3109" s="21"/>
      <c r="AN3109" s="21"/>
      <c r="AO3109" s="21"/>
      <c r="AP3109" s="21"/>
      <c r="AQ3109" s="21"/>
      <c r="AR3109" s="21"/>
      <c r="AS3109" s="21"/>
      <c r="AT3109" s="21"/>
      <c r="AU3109" s="21"/>
      <c r="AV3109" s="21"/>
      <c r="AW3109" s="21"/>
      <c r="AX3109" s="21"/>
      <c r="AY3109" s="21"/>
      <c r="AZ3109" s="21"/>
      <c r="BA3109" s="21"/>
    </row>
    <row r="3110" spans="1:53" s="45" customFormat="1" ht="20.100000000000001" customHeight="1" x14ac:dyDescent="0.2">
      <c r="A3110" s="12" t="s">
        <v>95</v>
      </c>
      <c r="B3110" s="18" t="s">
        <v>284</v>
      </c>
      <c r="C3110" s="12">
        <v>1</v>
      </c>
      <c r="D3110" s="12" t="s">
        <v>10775</v>
      </c>
      <c r="E3110" s="19" t="s">
        <v>5</v>
      </c>
      <c r="F3110" s="19" t="s">
        <v>2244</v>
      </c>
      <c r="G3110" s="19" t="s">
        <v>10776</v>
      </c>
      <c r="H3110" s="12" t="s">
        <v>10777</v>
      </c>
      <c r="I3110" s="20">
        <v>4763.5200000000004</v>
      </c>
      <c r="J3110" s="12" t="s">
        <v>2302</v>
      </c>
      <c r="K3110" s="12" t="s">
        <v>2303</v>
      </c>
      <c r="L3110" s="12" t="s">
        <v>7875</v>
      </c>
      <c r="M3110" s="12"/>
      <c r="N3110" s="12" t="s">
        <v>10778</v>
      </c>
      <c r="O3110" s="23">
        <v>0</v>
      </c>
      <c r="P3110" s="23">
        <v>0</v>
      </c>
      <c r="Q3110" s="23">
        <v>0</v>
      </c>
      <c r="R3110" s="24">
        <v>0</v>
      </c>
      <c r="S3110" s="25">
        <v>0</v>
      </c>
      <c r="T3110" s="21"/>
      <c r="U3110" s="22" t="str">
        <f>IFERROR(VLOOKUP(B3110,[1]Planilha1!$A$1:$B$34,2,FALSE),"Liberado")</f>
        <v>Liberado</v>
      </c>
      <c r="V3110" s="21"/>
      <c r="W3110" s="21"/>
      <c r="X3110" s="21"/>
      <c r="Y3110" s="21"/>
      <c r="Z3110" s="21"/>
      <c r="AA3110" s="21"/>
      <c r="AB3110" s="21"/>
      <c r="AC3110" s="21"/>
      <c r="AD3110" s="21"/>
      <c r="AE3110" s="21"/>
      <c r="AF3110" s="21"/>
      <c r="AG3110" s="21"/>
      <c r="AH3110" s="21"/>
      <c r="AI3110" s="21"/>
      <c r="AJ3110" s="21"/>
      <c r="AK3110" s="21"/>
      <c r="AL3110" s="21"/>
      <c r="AM3110" s="21"/>
      <c r="AN3110" s="21"/>
      <c r="AO3110" s="21"/>
      <c r="AP3110" s="21"/>
      <c r="AQ3110" s="21"/>
      <c r="AR3110" s="21"/>
      <c r="AS3110" s="21"/>
      <c r="AT3110" s="21"/>
      <c r="AU3110" s="21"/>
      <c r="AV3110" s="21"/>
      <c r="AW3110" s="21"/>
      <c r="AX3110" s="21"/>
      <c r="AY3110" s="21"/>
      <c r="AZ3110" s="21"/>
      <c r="BA3110" s="21"/>
    </row>
    <row r="3111" spans="1:53" s="45" customFormat="1" ht="20.100000000000001" customHeight="1" x14ac:dyDescent="0.2">
      <c r="A3111" s="12" t="s">
        <v>87</v>
      </c>
      <c r="B3111" s="18" t="s">
        <v>273</v>
      </c>
      <c r="C3111" s="12" t="s">
        <v>397</v>
      </c>
      <c r="D3111" s="12" t="s">
        <v>403</v>
      </c>
      <c r="E3111" s="19" t="s">
        <v>5</v>
      </c>
      <c r="F3111" s="19" t="s">
        <v>2244</v>
      </c>
      <c r="G3111" s="19" t="s">
        <v>2564</v>
      </c>
      <c r="H3111" s="12" t="s">
        <v>2565</v>
      </c>
      <c r="I3111" s="20">
        <v>24057.94</v>
      </c>
      <c r="J3111" s="12" t="s">
        <v>2258</v>
      </c>
      <c r="K3111" s="12" t="s">
        <v>2566</v>
      </c>
      <c r="L3111" s="12" t="s">
        <v>2368</v>
      </c>
      <c r="M3111" s="12"/>
      <c r="N3111" s="12" t="s">
        <v>2567</v>
      </c>
      <c r="O3111" s="20">
        <v>0</v>
      </c>
      <c r="P3111" s="20">
        <v>10000</v>
      </c>
      <c r="Q3111" s="20">
        <v>0</v>
      </c>
      <c r="R3111" s="20">
        <v>0</v>
      </c>
      <c r="S3111" s="20">
        <v>1280</v>
      </c>
      <c r="T3111" s="21"/>
      <c r="U3111" s="22" t="str">
        <f>IFERROR(VLOOKUP(B3111,[1]Planilha1!$A$1:$B$34,2,FALSE),"Liberado")</f>
        <v>Liberado</v>
      </c>
      <c r="V3111" s="21"/>
      <c r="W3111" s="21"/>
      <c r="X3111" s="21"/>
      <c r="Y3111" s="21"/>
      <c r="Z3111" s="21"/>
      <c r="AA3111" s="21"/>
      <c r="AB3111" s="21"/>
      <c r="AC3111" s="21"/>
      <c r="AD3111" s="21"/>
      <c r="AE3111" s="21"/>
      <c r="AF3111" s="21"/>
      <c r="AG3111" s="21"/>
      <c r="AH3111" s="21"/>
      <c r="AI3111" s="21"/>
      <c r="AJ3111" s="21"/>
      <c r="AK3111" s="21"/>
      <c r="AL3111" s="21"/>
      <c r="AM3111" s="21"/>
      <c r="AN3111" s="21"/>
      <c r="AO3111" s="21"/>
      <c r="AP3111" s="21"/>
      <c r="AQ3111" s="21"/>
      <c r="AR3111" s="21"/>
      <c r="AS3111" s="21"/>
      <c r="AT3111" s="21"/>
      <c r="AU3111" s="21"/>
      <c r="AV3111" s="21"/>
      <c r="AW3111" s="21"/>
      <c r="AX3111" s="21"/>
      <c r="AY3111" s="21"/>
      <c r="AZ3111" s="21"/>
      <c r="BA3111" s="21"/>
    </row>
    <row r="3112" spans="1:53" s="45" customFormat="1" ht="20.100000000000001" customHeight="1" x14ac:dyDescent="0.2">
      <c r="A3112" s="12" t="s">
        <v>87</v>
      </c>
      <c r="B3112" s="18" t="s">
        <v>273</v>
      </c>
      <c r="C3112" s="12" t="s">
        <v>397</v>
      </c>
      <c r="D3112" s="12" t="s">
        <v>410</v>
      </c>
      <c r="E3112" s="19" t="s">
        <v>5</v>
      </c>
      <c r="F3112" s="19" t="s">
        <v>2244</v>
      </c>
      <c r="G3112" s="19" t="s">
        <v>2592</v>
      </c>
      <c r="H3112" s="12" t="s">
        <v>2593</v>
      </c>
      <c r="I3112" s="20">
        <v>36000</v>
      </c>
      <c r="J3112" s="12" t="s">
        <v>2264</v>
      </c>
      <c r="K3112" s="12" t="s">
        <v>2594</v>
      </c>
      <c r="L3112" s="12" t="s">
        <v>7881</v>
      </c>
      <c r="M3112" s="12"/>
      <c r="N3112" s="12" t="s">
        <v>2595</v>
      </c>
      <c r="O3112" s="20">
        <v>0</v>
      </c>
      <c r="P3112" s="20">
        <v>8000</v>
      </c>
      <c r="Q3112" s="20">
        <v>0</v>
      </c>
      <c r="R3112" s="20">
        <v>0</v>
      </c>
      <c r="S3112" s="20">
        <v>192</v>
      </c>
      <c r="T3112" s="21"/>
      <c r="U3112" s="22" t="str">
        <f>IFERROR(VLOOKUP(B3112,[1]Planilha1!$A$1:$B$34,2,FALSE),"Liberado")</f>
        <v>Liberado</v>
      </c>
      <c r="V3112" s="21"/>
      <c r="W3112" s="21"/>
      <c r="X3112" s="21"/>
      <c r="Y3112" s="21"/>
      <c r="Z3112" s="21"/>
      <c r="AA3112" s="21"/>
      <c r="AB3112" s="21"/>
      <c r="AC3112" s="21"/>
      <c r="AD3112" s="21"/>
      <c r="AE3112" s="21"/>
      <c r="AF3112" s="21"/>
      <c r="AG3112" s="21"/>
      <c r="AH3112" s="21"/>
      <c r="AI3112" s="21"/>
      <c r="AJ3112" s="21"/>
      <c r="AK3112" s="21"/>
      <c r="AL3112" s="21"/>
      <c r="AM3112" s="21"/>
      <c r="AN3112" s="21"/>
      <c r="AO3112" s="21"/>
      <c r="AP3112" s="21"/>
      <c r="AQ3112" s="21"/>
      <c r="AR3112" s="21"/>
      <c r="AS3112" s="21"/>
      <c r="AT3112" s="21"/>
      <c r="AU3112" s="21"/>
      <c r="AV3112" s="21"/>
      <c r="AW3112" s="21"/>
      <c r="AX3112" s="21"/>
      <c r="AY3112" s="21"/>
      <c r="AZ3112" s="21"/>
      <c r="BA3112" s="21"/>
    </row>
    <row r="3113" spans="1:53" s="45" customFormat="1" ht="20.100000000000001" customHeight="1" x14ac:dyDescent="0.2">
      <c r="A3113" s="12" t="s">
        <v>87</v>
      </c>
      <c r="B3113" s="18" t="s">
        <v>273</v>
      </c>
      <c r="C3113" s="12" t="s">
        <v>411</v>
      </c>
      <c r="D3113" s="12" t="s">
        <v>419</v>
      </c>
      <c r="E3113" s="19" t="s">
        <v>5</v>
      </c>
      <c r="F3113" s="19" t="s">
        <v>2273</v>
      </c>
      <c r="G3113" s="19" t="s">
        <v>2624</v>
      </c>
      <c r="H3113" s="12" t="s">
        <v>2599</v>
      </c>
      <c r="I3113" s="20">
        <v>31520</v>
      </c>
      <c r="J3113" s="12" t="s">
        <v>2302</v>
      </c>
      <c r="K3113" s="12" t="s">
        <v>2625</v>
      </c>
      <c r="L3113" s="12" t="s">
        <v>2299</v>
      </c>
      <c r="M3113" s="12"/>
      <c r="N3113" s="12" t="s">
        <v>2626</v>
      </c>
      <c r="O3113" s="20">
        <v>0</v>
      </c>
      <c r="P3113" s="20">
        <v>0</v>
      </c>
      <c r="Q3113" s="20">
        <v>0</v>
      </c>
      <c r="R3113" s="20">
        <v>0</v>
      </c>
      <c r="S3113" s="20">
        <v>896</v>
      </c>
      <c r="T3113" s="21"/>
      <c r="U3113" s="22" t="str">
        <f>IFERROR(VLOOKUP(B3113,[1]Planilha1!$A$1:$B$34,2,FALSE),"Liberado")</f>
        <v>Liberado</v>
      </c>
      <c r="V3113" s="21"/>
      <c r="W3113" s="21"/>
      <c r="X3113" s="21"/>
      <c r="Y3113" s="21"/>
      <c r="Z3113" s="21"/>
      <c r="AA3113" s="21"/>
      <c r="AB3113" s="21"/>
      <c r="AC3113" s="21"/>
      <c r="AD3113" s="21"/>
      <c r="AE3113" s="21"/>
      <c r="AF3113" s="21"/>
      <c r="AG3113" s="21"/>
      <c r="AH3113" s="21"/>
      <c r="AI3113" s="21"/>
      <c r="AJ3113" s="21"/>
      <c r="AK3113" s="21"/>
      <c r="AL3113" s="21"/>
      <c r="AM3113" s="21"/>
      <c r="AN3113" s="21"/>
      <c r="AO3113" s="21"/>
      <c r="AP3113" s="21"/>
      <c r="AQ3113" s="21"/>
      <c r="AR3113" s="21"/>
      <c r="AS3113" s="21"/>
      <c r="AT3113" s="21"/>
      <c r="AU3113" s="21"/>
      <c r="AV3113" s="21"/>
      <c r="AW3113" s="21"/>
      <c r="AX3113" s="21"/>
      <c r="AY3113" s="21"/>
      <c r="AZ3113" s="21"/>
      <c r="BA3113" s="21"/>
    </row>
    <row r="3114" spans="1:53" s="45" customFormat="1" ht="20.100000000000001" customHeight="1" x14ac:dyDescent="0.2">
      <c r="A3114" s="12" t="s">
        <v>87</v>
      </c>
      <c r="B3114" s="18" t="s">
        <v>273</v>
      </c>
      <c r="C3114" s="12" t="s">
        <v>411</v>
      </c>
      <c r="D3114" s="12" t="s">
        <v>419</v>
      </c>
      <c r="E3114" s="19" t="s">
        <v>5</v>
      </c>
      <c r="F3114" s="19" t="s">
        <v>10</v>
      </c>
      <c r="G3114" s="19" t="s">
        <v>2627</v>
      </c>
      <c r="H3114" s="12" t="s">
        <v>2599</v>
      </c>
      <c r="I3114" s="20">
        <v>31520</v>
      </c>
      <c r="J3114" s="12" t="s">
        <v>2302</v>
      </c>
      <c r="K3114" s="12" t="s">
        <v>2628</v>
      </c>
      <c r="L3114" s="12" t="s">
        <v>2299</v>
      </c>
      <c r="M3114" s="12"/>
      <c r="N3114" s="12" t="s">
        <v>2629</v>
      </c>
      <c r="O3114" s="20">
        <v>0</v>
      </c>
      <c r="P3114" s="20">
        <v>0</v>
      </c>
      <c r="Q3114" s="20">
        <v>0</v>
      </c>
      <c r="R3114" s="20">
        <v>0</v>
      </c>
      <c r="S3114" s="20">
        <v>896</v>
      </c>
      <c r="T3114" s="21"/>
      <c r="U3114" s="22" t="str">
        <f>IFERROR(VLOOKUP(B3114,[1]Planilha1!$A$1:$B$34,2,FALSE),"Liberado")</f>
        <v>Liberado</v>
      </c>
      <c r="V3114" s="21"/>
      <c r="W3114" s="21"/>
      <c r="X3114" s="21"/>
      <c r="Y3114" s="21"/>
      <c r="Z3114" s="21"/>
      <c r="AA3114" s="21"/>
      <c r="AB3114" s="21"/>
      <c r="AC3114" s="21"/>
      <c r="AD3114" s="21"/>
      <c r="AE3114" s="21"/>
      <c r="AF3114" s="21"/>
      <c r="AG3114" s="21"/>
      <c r="AH3114" s="21"/>
      <c r="AI3114" s="21"/>
      <c r="AJ3114" s="21"/>
      <c r="AK3114" s="21"/>
      <c r="AL3114" s="21"/>
      <c r="AM3114" s="21"/>
      <c r="AN3114" s="21"/>
      <c r="AO3114" s="21"/>
      <c r="AP3114" s="21"/>
      <c r="AQ3114" s="21"/>
      <c r="AR3114" s="21"/>
      <c r="AS3114" s="21"/>
      <c r="AT3114" s="21"/>
      <c r="AU3114" s="21"/>
      <c r="AV3114" s="21"/>
      <c r="AW3114" s="21"/>
      <c r="AX3114" s="21"/>
      <c r="AY3114" s="21"/>
      <c r="AZ3114" s="21"/>
      <c r="BA3114" s="21"/>
    </row>
    <row r="3115" spans="1:53" s="45" customFormat="1" ht="20.100000000000001" customHeight="1" x14ac:dyDescent="0.2">
      <c r="A3115" s="12" t="s">
        <v>87</v>
      </c>
      <c r="B3115" s="18" t="s">
        <v>273</v>
      </c>
      <c r="C3115" s="12" t="s">
        <v>427</v>
      </c>
      <c r="D3115" s="12" t="s">
        <v>429</v>
      </c>
      <c r="E3115" s="19" t="s">
        <v>5</v>
      </c>
      <c r="F3115" s="19" t="s">
        <v>2244</v>
      </c>
      <c r="G3115" s="19" t="s">
        <v>2659</v>
      </c>
      <c r="H3115" s="12" t="s">
        <v>2660</v>
      </c>
      <c r="I3115" s="20">
        <v>22500</v>
      </c>
      <c r="J3115" s="12" t="s">
        <v>2325</v>
      </c>
      <c r="K3115" s="12" t="s">
        <v>2661</v>
      </c>
      <c r="L3115" s="12" t="s">
        <v>8057</v>
      </c>
      <c r="M3115" s="12"/>
      <c r="N3115" s="12" t="s">
        <v>8076</v>
      </c>
      <c r="O3115" s="20">
        <v>10000</v>
      </c>
      <c r="P3115" s="20">
        <v>0</v>
      </c>
      <c r="Q3115" s="20">
        <v>0</v>
      </c>
      <c r="R3115" s="20">
        <v>0</v>
      </c>
      <c r="S3115" s="20">
        <v>1920</v>
      </c>
      <c r="T3115" s="21"/>
      <c r="U3115" s="22" t="str">
        <f>IFERROR(VLOOKUP(B3115,[1]Planilha1!$A$1:$B$34,2,FALSE),"Liberado")</f>
        <v>Liberado</v>
      </c>
      <c r="V3115" s="21"/>
      <c r="W3115" s="21"/>
      <c r="X3115" s="21"/>
      <c r="Y3115" s="21"/>
      <c r="Z3115" s="21"/>
      <c r="AA3115" s="21"/>
      <c r="AB3115" s="21"/>
      <c r="AC3115" s="21"/>
      <c r="AD3115" s="21"/>
      <c r="AE3115" s="21"/>
      <c r="AF3115" s="21"/>
      <c r="AG3115" s="21"/>
      <c r="AH3115" s="21"/>
      <c r="AI3115" s="21"/>
      <c r="AJ3115" s="21"/>
      <c r="AK3115" s="21"/>
      <c r="AL3115" s="21"/>
      <c r="AM3115" s="21"/>
      <c r="AN3115" s="21"/>
      <c r="AO3115" s="21"/>
      <c r="AP3115" s="21"/>
      <c r="AQ3115" s="21"/>
      <c r="AR3115" s="21"/>
      <c r="AS3115" s="21"/>
      <c r="AT3115" s="21"/>
      <c r="AU3115" s="21"/>
      <c r="AV3115" s="21"/>
      <c r="AW3115" s="21"/>
      <c r="AX3115" s="21"/>
      <c r="AY3115" s="21"/>
      <c r="AZ3115" s="21"/>
      <c r="BA3115" s="21"/>
    </row>
    <row r="3116" spans="1:53" s="45" customFormat="1" ht="20.100000000000001" customHeight="1" x14ac:dyDescent="0.2">
      <c r="A3116" s="12" t="s">
        <v>87</v>
      </c>
      <c r="B3116" s="18" t="s">
        <v>273</v>
      </c>
      <c r="C3116" s="12" t="s">
        <v>574</v>
      </c>
      <c r="D3116" s="12" t="s">
        <v>598</v>
      </c>
      <c r="E3116" s="19" t="s">
        <v>5</v>
      </c>
      <c r="F3116" s="19" t="s">
        <v>2434</v>
      </c>
      <c r="G3116" s="19" t="s">
        <v>3221</v>
      </c>
      <c r="H3116" s="12" t="s">
        <v>3222</v>
      </c>
      <c r="I3116" s="20">
        <v>1000</v>
      </c>
      <c r="J3116" s="12" t="s">
        <v>2302</v>
      </c>
      <c r="K3116" s="12" t="s">
        <v>3223</v>
      </c>
      <c r="L3116" s="12" t="s">
        <v>2299</v>
      </c>
      <c r="M3116" s="12"/>
      <c r="N3116" s="12" t="s">
        <v>3224</v>
      </c>
      <c r="O3116" s="20">
        <v>0</v>
      </c>
      <c r="P3116" s="20">
        <v>0</v>
      </c>
      <c r="Q3116" s="20">
        <v>0</v>
      </c>
      <c r="R3116" s="20">
        <v>0</v>
      </c>
      <c r="S3116" s="20">
        <v>416</v>
      </c>
      <c r="T3116" s="21"/>
      <c r="U3116" s="22" t="str">
        <f>IFERROR(VLOOKUP(B3116,[1]Planilha1!$A$1:$B$34,2,FALSE),"Liberado")</f>
        <v>Liberado</v>
      </c>
      <c r="V3116" s="21"/>
      <c r="W3116" s="21"/>
      <c r="X3116" s="21"/>
      <c r="Y3116" s="21"/>
      <c r="Z3116" s="21"/>
      <c r="AA3116" s="21"/>
      <c r="AB3116" s="21"/>
      <c r="AC3116" s="21"/>
      <c r="AD3116" s="21"/>
      <c r="AE3116" s="21"/>
      <c r="AF3116" s="21"/>
      <c r="AG3116" s="21"/>
      <c r="AH3116" s="21"/>
      <c r="AI3116" s="21"/>
      <c r="AJ3116" s="21"/>
      <c r="AK3116" s="21"/>
      <c r="AL3116" s="21"/>
      <c r="AM3116" s="21"/>
      <c r="AN3116" s="21"/>
      <c r="AO3116" s="21"/>
      <c r="AP3116" s="21"/>
      <c r="AQ3116" s="21"/>
      <c r="AR3116" s="21"/>
      <c r="AS3116" s="21"/>
      <c r="AT3116" s="21"/>
      <c r="AU3116" s="21"/>
      <c r="AV3116" s="21"/>
      <c r="AW3116" s="21"/>
      <c r="AX3116" s="21"/>
      <c r="AY3116" s="21"/>
      <c r="AZ3116" s="21"/>
      <c r="BA3116" s="21"/>
    </row>
    <row r="3117" spans="1:53" s="45" customFormat="1" ht="20.100000000000001" customHeight="1" x14ac:dyDescent="0.2">
      <c r="A3117" s="12" t="s">
        <v>87</v>
      </c>
      <c r="B3117" s="18" t="s">
        <v>273</v>
      </c>
      <c r="C3117" s="12" t="s">
        <v>602</v>
      </c>
      <c r="D3117" s="12" t="s">
        <v>617</v>
      </c>
      <c r="E3117" s="19" t="s">
        <v>5</v>
      </c>
      <c r="F3117" s="19" t="s">
        <v>2244</v>
      </c>
      <c r="G3117" s="19" t="s">
        <v>3282</v>
      </c>
      <c r="H3117" s="12" t="s">
        <v>3283</v>
      </c>
      <c r="I3117" s="20">
        <v>48045</v>
      </c>
      <c r="J3117" s="12" t="s">
        <v>2258</v>
      </c>
      <c r="K3117" s="12" t="s">
        <v>3284</v>
      </c>
      <c r="L3117" s="12" t="s">
        <v>2368</v>
      </c>
      <c r="M3117" s="12"/>
      <c r="N3117" s="12" t="s">
        <v>3285</v>
      </c>
      <c r="O3117" s="20">
        <v>0</v>
      </c>
      <c r="P3117" s="20">
        <v>0</v>
      </c>
      <c r="Q3117" s="20">
        <v>0</v>
      </c>
      <c r="R3117" s="20">
        <v>0</v>
      </c>
      <c r="S3117" s="20">
        <v>1240</v>
      </c>
      <c r="T3117" s="21"/>
      <c r="U3117" s="22" t="str">
        <f>IFERROR(VLOOKUP(B3117,[1]Planilha1!$A$1:$B$34,2,FALSE),"Liberado")</f>
        <v>Liberado</v>
      </c>
      <c r="V3117" s="21"/>
      <c r="W3117" s="21"/>
      <c r="X3117" s="21"/>
      <c r="Y3117" s="21"/>
      <c r="Z3117" s="21"/>
      <c r="AA3117" s="21"/>
      <c r="AB3117" s="21"/>
      <c r="AC3117" s="21"/>
      <c r="AD3117" s="21"/>
      <c r="AE3117" s="21"/>
      <c r="AF3117" s="21"/>
      <c r="AG3117" s="21"/>
      <c r="AH3117" s="21"/>
      <c r="AI3117" s="21"/>
      <c r="AJ3117" s="21"/>
      <c r="AK3117" s="21"/>
      <c r="AL3117" s="21"/>
      <c r="AM3117" s="21"/>
      <c r="AN3117" s="21"/>
      <c r="AO3117" s="21"/>
      <c r="AP3117" s="21"/>
      <c r="AQ3117" s="21"/>
      <c r="AR3117" s="21"/>
      <c r="AS3117" s="21"/>
      <c r="AT3117" s="21"/>
      <c r="AU3117" s="21"/>
      <c r="AV3117" s="21"/>
      <c r="AW3117" s="21"/>
      <c r="AX3117" s="21"/>
      <c r="AY3117" s="21"/>
      <c r="AZ3117" s="21"/>
      <c r="BA3117" s="21"/>
    </row>
    <row r="3118" spans="1:53" s="45" customFormat="1" ht="20.100000000000001" customHeight="1" x14ac:dyDescent="0.2">
      <c r="A3118" s="12" t="s">
        <v>87</v>
      </c>
      <c r="B3118" s="18" t="s">
        <v>273</v>
      </c>
      <c r="C3118" s="12" t="s">
        <v>602</v>
      </c>
      <c r="D3118" s="12" t="s">
        <v>618</v>
      </c>
      <c r="E3118" s="19" t="s">
        <v>5</v>
      </c>
      <c r="F3118" s="19" t="s">
        <v>10</v>
      </c>
      <c r="G3118" s="19" t="s">
        <v>3287</v>
      </c>
      <c r="H3118" s="12" t="s">
        <v>3267</v>
      </c>
      <c r="I3118" s="20">
        <v>12220</v>
      </c>
      <c r="J3118" s="12" t="s">
        <v>2258</v>
      </c>
      <c r="K3118" s="12" t="s">
        <v>3288</v>
      </c>
      <c r="L3118" s="12" t="s">
        <v>2368</v>
      </c>
      <c r="M3118" s="12"/>
      <c r="N3118" s="12" t="s">
        <v>3289</v>
      </c>
      <c r="O3118" s="20">
        <v>4000</v>
      </c>
      <c r="P3118" s="20">
        <v>0</v>
      </c>
      <c r="Q3118" s="20">
        <v>0</v>
      </c>
      <c r="R3118" s="20">
        <v>0</v>
      </c>
      <c r="S3118" s="20">
        <v>1160</v>
      </c>
      <c r="T3118" s="21"/>
      <c r="U3118" s="22" t="str">
        <f>IFERROR(VLOOKUP(B3118,[1]Planilha1!$A$1:$B$34,2,FALSE),"Liberado")</f>
        <v>Liberado</v>
      </c>
      <c r="V3118" s="21"/>
      <c r="W3118" s="21"/>
      <c r="X3118" s="21"/>
      <c r="Y3118" s="21"/>
      <c r="Z3118" s="21"/>
      <c r="AA3118" s="21"/>
      <c r="AB3118" s="21"/>
      <c r="AC3118" s="21"/>
      <c r="AD3118" s="21"/>
      <c r="AE3118" s="21"/>
      <c r="AF3118" s="21"/>
      <c r="AG3118" s="21"/>
      <c r="AH3118" s="21"/>
      <c r="AI3118" s="21"/>
      <c r="AJ3118" s="21"/>
      <c r="AK3118" s="21"/>
      <c r="AL3118" s="21"/>
      <c r="AM3118" s="21"/>
      <c r="AN3118" s="21"/>
      <c r="AO3118" s="21"/>
      <c r="AP3118" s="21"/>
      <c r="AQ3118" s="21"/>
      <c r="AR3118" s="21"/>
      <c r="AS3118" s="21"/>
      <c r="AT3118" s="21"/>
      <c r="AU3118" s="21"/>
      <c r="AV3118" s="21"/>
      <c r="AW3118" s="21"/>
      <c r="AX3118" s="21"/>
      <c r="AY3118" s="21"/>
      <c r="AZ3118" s="21"/>
      <c r="BA3118" s="21"/>
    </row>
    <row r="3119" spans="1:53" s="45" customFormat="1" ht="20.100000000000001" customHeight="1" x14ac:dyDescent="0.2">
      <c r="A3119" s="12" t="s">
        <v>87</v>
      </c>
      <c r="B3119" s="18" t="s">
        <v>273</v>
      </c>
      <c r="C3119" s="12" t="s">
        <v>667</v>
      </c>
      <c r="D3119" s="12" t="s">
        <v>668</v>
      </c>
      <c r="E3119" s="19" t="s">
        <v>5</v>
      </c>
      <c r="F3119" s="19" t="s">
        <v>2244</v>
      </c>
      <c r="G3119" s="19" t="s">
        <v>3438</v>
      </c>
      <c r="H3119" s="12" t="s">
        <v>3439</v>
      </c>
      <c r="I3119" s="20">
        <v>3378.36</v>
      </c>
      <c r="J3119" s="12" t="s">
        <v>2258</v>
      </c>
      <c r="K3119" s="12" t="s">
        <v>3440</v>
      </c>
      <c r="L3119" s="12" t="s">
        <v>2368</v>
      </c>
      <c r="M3119" s="12"/>
      <c r="N3119" s="12" t="s">
        <v>3441</v>
      </c>
      <c r="O3119" s="20">
        <v>0</v>
      </c>
      <c r="P3119" s="20">
        <v>10000</v>
      </c>
      <c r="Q3119" s="20">
        <v>0</v>
      </c>
      <c r="R3119" s="20">
        <v>0</v>
      </c>
      <c r="S3119" s="20">
        <v>720</v>
      </c>
      <c r="T3119" s="21"/>
      <c r="U3119" s="22" t="str">
        <f>IFERROR(VLOOKUP(B3119,[1]Planilha1!$A$1:$B$34,2,FALSE),"Liberado")</f>
        <v>Liberado</v>
      </c>
      <c r="V3119" s="21"/>
      <c r="W3119" s="21"/>
      <c r="X3119" s="21"/>
      <c r="Y3119" s="21"/>
      <c r="Z3119" s="21"/>
      <c r="AA3119" s="21"/>
      <c r="AB3119" s="21"/>
      <c r="AC3119" s="21"/>
      <c r="AD3119" s="21"/>
      <c r="AE3119" s="21"/>
      <c r="AF3119" s="21"/>
      <c r="AG3119" s="21"/>
      <c r="AH3119" s="21"/>
      <c r="AI3119" s="21"/>
      <c r="AJ3119" s="21"/>
      <c r="AK3119" s="21"/>
      <c r="AL3119" s="21"/>
      <c r="AM3119" s="21"/>
      <c r="AN3119" s="21"/>
      <c r="AO3119" s="21"/>
      <c r="AP3119" s="21"/>
      <c r="AQ3119" s="21"/>
      <c r="AR3119" s="21"/>
      <c r="AS3119" s="21"/>
      <c r="AT3119" s="21"/>
      <c r="AU3119" s="21"/>
      <c r="AV3119" s="21"/>
      <c r="AW3119" s="21"/>
      <c r="AX3119" s="21"/>
      <c r="AY3119" s="21"/>
      <c r="AZ3119" s="21"/>
      <c r="BA3119" s="21"/>
    </row>
    <row r="3120" spans="1:53" s="45" customFormat="1" ht="20.100000000000001" customHeight="1" x14ac:dyDescent="0.2">
      <c r="A3120" s="12" t="s">
        <v>87</v>
      </c>
      <c r="B3120" s="18" t="s">
        <v>273</v>
      </c>
      <c r="C3120" s="12" t="s">
        <v>534</v>
      </c>
      <c r="D3120" s="12" t="s">
        <v>1109</v>
      </c>
      <c r="E3120" s="19" t="s">
        <v>5</v>
      </c>
      <c r="F3120" s="19" t="s">
        <v>2244</v>
      </c>
      <c r="G3120" s="19" t="s">
        <v>4596</v>
      </c>
      <c r="H3120" s="12" t="s">
        <v>4597</v>
      </c>
      <c r="I3120" s="20">
        <v>24451.14</v>
      </c>
      <c r="J3120" s="12" t="s">
        <v>2270</v>
      </c>
      <c r="K3120" s="12" t="s">
        <v>4598</v>
      </c>
      <c r="L3120" s="12" t="s">
        <v>3771</v>
      </c>
      <c r="M3120" s="12"/>
      <c r="N3120" s="12" t="s">
        <v>9187</v>
      </c>
      <c r="O3120" s="23">
        <v>0</v>
      </c>
      <c r="P3120" s="23">
        <v>0</v>
      </c>
      <c r="Q3120" s="23">
        <v>0</v>
      </c>
      <c r="R3120" s="24">
        <v>0</v>
      </c>
      <c r="S3120" s="25">
        <v>1455.76</v>
      </c>
      <c r="T3120" s="21"/>
      <c r="U3120" s="22" t="str">
        <f>IFERROR(VLOOKUP(B3120,[1]Planilha1!$A$1:$B$34,2,FALSE),"Liberado")</f>
        <v>Liberado</v>
      </c>
      <c r="V3120" s="21"/>
      <c r="W3120" s="21"/>
      <c r="X3120" s="21"/>
      <c r="Y3120" s="21"/>
      <c r="Z3120" s="21"/>
      <c r="AA3120" s="21"/>
      <c r="AB3120" s="21"/>
      <c r="AC3120" s="21"/>
      <c r="AD3120" s="21"/>
      <c r="AE3120" s="21"/>
      <c r="AF3120" s="21"/>
      <c r="AG3120" s="21"/>
      <c r="AH3120" s="21"/>
      <c r="AI3120" s="21"/>
      <c r="AJ3120" s="21"/>
      <c r="AK3120" s="21"/>
      <c r="AL3120" s="21"/>
      <c r="AM3120" s="21"/>
      <c r="AN3120" s="21"/>
      <c r="AO3120" s="21"/>
      <c r="AP3120" s="21"/>
      <c r="AQ3120" s="21"/>
      <c r="AR3120" s="21"/>
      <c r="AS3120" s="21"/>
      <c r="AT3120" s="21"/>
      <c r="AU3120" s="21"/>
      <c r="AV3120" s="21"/>
      <c r="AW3120" s="21"/>
      <c r="AX3120" s="21"/>
      <c r="AY3120" s="21"/>
      <c r="AZ3120" s="21"/>
      <c r="BA3120" s="21"/>
    </row>
    <row r="3121" spans="1:53" s="45" customFormat="1" ht="20.100000000000001" customHeight="1" x14ac:dyDescent="0.2">
      <c r="A3121" s="12" t="s">
        <v>87</v>
      </c>
      <c r="B3121" s="18" t="s">
        <v>273</v>
      </c>
      <c r="C3121" s="12" t="s">
        <v>337</v>
      </c>
      <c r="D3121" s="12" t="s">
        <v>1577</v>
      </c>
      <c r="E3121" s="19" t="s">
        <v>5</v>
      </c>
      <c r="F3121" s="19" t="s">
        <v>2506</v>
      </c>
      <c r="G3121" s="19" t="s">
        <v>10779</v>
      </c>
      <c r="H3121" s="12" t="s">
        <v>6277</v>
      </c>
      <c r="I3121" s="20">
        <v>1000</v>
      </c>
      <c r="J3121" s="12" t="s">
        <v>2258</v>
      </c>
      <c r="K3121" s="12" t="s">
        <v>10780</v>
      </c>
      <c r="L3121" s="12" t="s">
        <v>3974</v>
      </c>
      <c r="M3121" s="12"/>
      <c r="N3121" s="12" t="s">
        <v>10781</v>
      </c>
      <c r="O3121" s="23">
        <v>0</v>
      </c>
      <c r="P3121" s="23">
        <v>1000</v>
      </c>
      <c r="Q3121" s="23">
        <v>0</v>
      </c>
      <c r="R3121" s="24">
        <v>0</v>
      </c>
      <c r="S3121" s="25">
        <v>0</v>
      </c>
      <c r="T3121" s="21"/>
      <c r="U3121" s="22" t="str">
        <f>IFERROR(VLOOKUP(B3121,[1]Planilha1!$A$1:$B$34,2,FALSE),"Liberado")</f>
        <v>Liberado</v>
      </c>
      <c r="V3121" s="21"/>
      <c r="W3121" s="21"/>
      <c r="X3121" s="21"/>
      <c r="Y3121" s="21"/>
      <c r="Z3121" s="21"/>
      <c r="AA3121" s="21"/>
      <c r="AB3121" s="21"/>
      <c r="AC3121" s="21"/>
      <c r="AD3121" s="21"/>
      <c r="AE3121" s="21"/>
      <c r="AF3121" s="21"/>
      <c r="AG3121" s="21"/>
      <c r="AH3121" s="21"/>
      <c r="AI3121" s="21"/>
      <c r="AJ3121" s="21"/>
      <c r="AK3121" s="21"/>
      <c r="AL3121" s="21"/>
      <c r="AM3121" s="21"/>
      <c r="AN3121" s="21"/>
      <c r="AO3121" s="21"/>
      <c r="AP3121" s="21"/>
      <c r="AQ3121" s="21"/>
      <c r="AR3121" s="21"/>
      <c r="AS3121" s="21"/>
      <c r="AT3121" s="21"/>
      <c r="AU3121" s="21"/>
      <c r="AV3121" s="21"/>
      <c r="AW3121" s="21"/>
      <c r="AX3121" s="21"/>
      <c r="AY3121" s="21"/>
      <c r="AZ3121" s="21"/>
      <c r="BA3121" s="21"/>
    </row>
    <row r="3122" spans="1:53" s="45" customFormat="1" ht="20.100000000000001" customHeight="1" x14ac:dyDescent="0.2">
      <c r="A3122" s="12" t="s">
        <v>87</v>
      </c>
      <c r="B3122" s="18" t="s">
        <v>273</v>
      </c>
      <c r="C3122" s="12" t="s">
        <v>331</v>
      </c>
      <c r="D3122" s="12" t="s">
        <v>10782</v>
      </c>
      <c r="E3122" s="19" t="s">
        <v>5</v>
      </c>
      <c r="F3122" s="19" t="s">
        <v>7790</v>
      </c>
      <c r="G3122" s="19" t="s">
        <v>10783</v>
      </c>
      <c r="H3122" s="12" t="s">
        <v>5815</v>
      </c>
      <c r="I3122" s="20">
        <v>0</v>
      </c>
      <c r="J3122" s="12" t="s">
        <v>2302</v>
      </c>
      <c r="K3122" s="12" t="s">
        <v>7845</v>
      </c>
      <c r="L3122" s="12" t="s">
        <v>2288</v>
      </c>
      <c r="M3122" s="12" t="s">
        <v>10769</v>
      </c>
      <c r="N3122" s="12" t="s">
        <v>10784</v>
      </c>
      <c r="O3122" s="23">
        <v>0</v>
      </c>
      <c r="P3122" s="23">
        <v>0</v>
      </c>
      <c r="Q3122" s="23">
        <v>0</v>
      </c>
      <c r="R3122" s="24">
        <v>0</v>
      </c>
      <c r="S3122" s="25">
        <v>240</v>
      </c>
      <c r="T3122" s="21"/>
      <c r="U3122" s="22" t="str">
        <f>IFERROR(VLOOKUP(B3122,[1]Planilha1!$A$1:$B$34,2,FALSE),"Liberado")</f>
        <v>Liberado</v>
      </c>
      <c r="V3122" s="21"/>
      <c r="W3122" s="21"/>
      <c r="X3122" s="21"/>
      <c r="Y3122" s="21"/>
      <c r="Z3122" s="21"/>
      <c r="AA3122" s="21"/>
      <c r="AB3122" s="21"/>
      <c r="AC3122" s="21"/>
      <c r="AD3122" s="21"/>
      <c r="AE3122" s="21"/>
      <c r="AF3122" s="21"/>
      <c r="AG3122" s="21"/>
      <c r="AH3122" s="21"/>
      <c r="AI3122" s="21"/>
      <c r="AJ3122" s="21"/>
      <c r="AK3122" s="21"/>
      <c r="AL3122" s="21"/>
      <c r="AM3122" s="21"/>
      <c r="AN3122" s="21"/>
      <c r="AO3122" s="21"/>
      <c r="AP3122" s="21"/>
      <c r="AQ3122" s="21"/>
      <c r="AR3122" s="21"/>
      <c r="AS3122" s="21"/>
      <c r="AT3122" s="21"/>
      <c r="AU3122" s="21"/>
      <c r="AV3122" s="21"/>
      <c r="AW3122" s="21"/>
      <c r="AX3122" s="21"/>
      <c r="AY3122" s="21"/>
      <c r="AZ3122" s="21"/>
      <c r="BA3122" s="21"/>
    </row>
    <row r="3123" spans="1:53" s="45" customFormat="1" ht="20.100000000000001" customHeight="1" x14ac:dyDescent="0.2">
      <c r="A3123" s="12" t="s">
        <v>87</v>
      </c>
      <c r="B3123" s="18" t="s">
        <v>273</v>
      </c>
      <c r="C3123" s="12" t="s">
        <v>397</v>
      </c>
      <c r="D3123" s="12" t="s">
        <v>1748</v>
      </c>
      <c r="E3123" s="19" t="s">
        <v>5</v>
      </c>
      <c r="F3123" s="19" t="s">
        <v>2273</v>
      </c>
      <c r="G3123" s="19" t="s">
        <v>6262</v>
      </c>
      <c r="H3123" s="12" t="s">
        <v>6263</v>
      </c>
      <c r="I3123" s="20">
        <v>28800</v>
      </c>
      <c r="J3123" s="12" t="s">
        <v>2302</v>
      </c>
      <c r="K3123" s="12" t="s">
        <v>6264</v>
      </c>
      <c r="L3123" s="12" t="s">
        <v>8057</v>
      </c>
      <c r="M3123" s="12"/>
      <c r="N3123" s="12" t="s">
        <v>6265</v>
      </c>
      <c r="O3123" s="23">
        <v>0</v>
      </c>
      <c r="P3123" s="23">
        <v>0</v>
      </c>
      <c r="Q3123" s="23">
        <v>0</v>
      </c>
      <c r="R3123" s="24">
        <v>0</v>
      </c>
      <c r="S3123" s="25">
        <v>960</v>
      </c>
      <c r="T3123" s="21"/>
      <c r="U3123" s="22" t="str">
        <f>IFERROR(VLOOKUP(B3123,[1]Planilha1!$A$1:$B$34,2,FALSE),"Liberado")</f>
        <v>Liberado</v>
      </c>
      <c r="V3123" s="21"/>
      <c r="W3123" s="21"/>
      <c r="X3123" s="21"/>
      <c r="Y3123" s="21"/>
      <c r="Z3123" s="21"/>
      <c r="AA3123" s="21"/>
      <c r="AB3123" s="21"/>
      <c r="AC3123" s="21"/>
      <c r="AD3123" s="21"/>
      <c r="AE3123" s="21"/>
      <c r="AF3123" s="21"/>
      <c r="AG3123" s="21"/>
      <c r="AH3123" s="21"/>
      <c r="AI3123" s="21"/>
      <c r="AJ3123" s="21"/>
      <c r="AK3123" s="21"/>
      <c r="AL3123" s="21"/>
      <c r="AM3123" s="21"/>
      <c r="AN3123" s="21"/>
      <c r="AO3123" s="21"/>
      <c r="AP3123" s="21"/>
      <c r="AQ3123" s="21"/>
      <c r="AR3123" s="21"/>
      <c r="AS3123" s="21"/>
      <c r="AT3123" s="21"/>
      <c r="AU3123" s="21"/>
      <c r="AV3123" s="21"/>
      <c r="AW3123" s="21"/>
      <c r="AX3123" s="21"/>
      <c r="AY3123" s="21"/>
      <c r="AZ3123" s="21"/>
      <c r="BA3123" s="21"/>
    </row>
    <row r="3124" spans="1:53" s="45" customFormat="1" ht="20.100000000000001" customHeight="1" x14ac:dyDescent="0.2">
      <c r="A3124" s="12" t="s">
        <v>87</v>
      </c>
      <c r="B3124" s="18" t="s">
        <v>273</v>
      </c>
      <c r="C3124" s="12" t="s">
        <v>397</v>
      </c>
      <c r="D3124" s="12" t="s">
        <v>1749</v>
      </c>
      <c r="E3124" s="19" t="s">
        <v>5</v>
      </c>
      <c r="F3124" s="19" t="s">
        <v>2273</v>
      </c>
      <c r="G3124" s="19" t="s">
        <v>6266</v>
      </c>
      <c r="H3124" s="12" t="s">
        <v>6263</v>
      </c>
      <c r="I3124" s="20">
        <v>25690</v>
      </c>
      <c r="J3124" s="12" t="s">
        <v>2258</v>
      </c>
      <c r="K3124" s="12" t="s">
        <v>6267</v>
      </c>
      <c r="L3124" s="12" t="s">
        <v>2368</v>
      </c>
      <c r="M3124" s="12"/>
      <c r="N3124" s="12" t="s">
        <v>6268</v>
      </c>
      <c r="O3124" s="23">
        <v>0</v>
      </c>
      <c r="P3124" s="23">
        <v>10000</v>
      </c>
      <c r="Q3124" s="23">
        <v>0</v>
      </c>
      <c r="R3124" s="24">
        <v>0</v>
      </c>
      <c r="S3124" s="25">
        <v>864</v>
      </c>
      <c r="T3124" s="21"/>
      <c r="U3124" s="22" t="str">
        <f>IFERROR(VLOOKUP(B3124,[1]Planilha1!$A$1:$B$34,2,FALSE),"Liberado")</f>
        <v>Liberado</v>
      </c>
      <c r="V3124" s="21"/>
      <c r="W3124" s="21"/>
      <c r="X3124" s="21"/>
      <c r="Y3124" s="21"/>
      <c r="Z3124" s="21"/>
      <c r="AA3124" s="21"/>
      <c r="AB3124" s="21"/>
      <c r="AC3124" s="21"/>
      <c r="AD3124" s="21"/>
      <c r="AE3124" s="21"/>
      <c r="AF3124" s="21"/>
      <c r="AG3124" s="21"/>
      <c r="AH3124" s="21"/>
      <c r="AI3124" s="21"/>
      <c r="AJ3124" s="21"/>
      <c r="AK3124" s="21"/>
      <c r="AL3124" s="21"/>
      <c r="AM3124" s="21"/>
      <c r="AN3124" s="21"/>
      <c r="AO3124" s="21"/>
      <c r="AP3124" s="21"/>
      <c r="AQ3124" s="21"/>
      <c r="AR3124" s="21"/>
      <c r="AS3124" s="21"/>
      <c r="AT3124" s="21"/>
      <c r="AU3124" s="21"/>
      <c r="AV3124" s="21"/>
      <c r="AW3124" s="21"/>
      <c r="AX3124" s="21"/>
      <c r="AY3124" s="21"/>
      <c r="AZ3124" s="21"/>
      <c r="BA3124" s="21"/>
    </row>
    <row r="3125" spans="1:53" s="45" customFormat="1" ht="20.100000000000001" customHeight="1" x14ac:dyDescent="0.2">
      <c r="A3125" s="12" t="s">
        <v>87</v>
      </c>
      <c r="B3125" s="18" t="s">
        <v>273</v>
      </c>
      <c r="C3125" s="12" t="s">
        <v>397</v>
      </c>
      <c r="D3125" s="12" t="s">
        <v>10785</v>
      </c>
      <c r="E3125" s="19" t="s">
        <v>5</v>
      </c>
      <c r="F3125" s="19" t="s">
        <v>2244</v>
      </c>
      <c r="G3125" s="19" t="s">
        <v>10786</v>
      </c>
      <c r="H3125" s="12" t="s">
        <v>6057</v>
      </c>
      <c r="I3125" s="20">
        <v>12422.18</v>
      </c>
      <c r="J3125" s="12" t="s">
        <v>2258</v>
      </c>
      <c r="K3125" s="12" t="s">
        <v>10787</v>
      </c>
      <c r="L3125" s="12" t="s">
        <v>2288</v>
      </c>
      <c r="M3125" s="12" t="s">
        <v>10788</v>
      </c>
      <c r="N3125" s="12" t="s">
        <v>3216</v>
      </c>
      <c r="O3125" s="23">
        <v>0</v>
      </c>
      <c r="P3125" s="23">
        <v>12633.27</v>
      </c>
      <c r="Q3125" s="23">
        <v>0</v>
      </c>
      <c r="R3125" s="24">
        <v>0</v>
      </c>
      <c r="S3125" s="25">
        <v>64</v>
      </c>
      <c r="T3125" s="21"/>
      <c r="U3125" s="22" t="str">
        <f>IFERROR(VLOOKUP(B3125,[1]Planilha1!$A$1:$B$34,2,FALSE),"Liberado")</f>
        <v>Liberado</v>
      </c>
      <c r="V3125" s="21"/>
      <c r="W3125" s="21"/>
      <c r="X3125" s="21"/>
      <c r="Y3125" s="21"/>
      <c r="Z3125" s="21"/>
      <c r="AA3125" s="21"/>
      <c r="AB3125" s="21"/>
      <c r="AC3125" s="21"/>
      <c r="AD3125" s="21"/>
      <c r="AE3125" s="21"/>
      <c r="AF3125" s="21"/>
      <c r="AG3125" s="21"/>
      <c r="AH3125" s="21"/>
      <c r="AI3125" s="21"/>
      <c r="AJ3125" s="21"/>
      <c r="AK3125" s="21"/>
      <c r="AL3125" s="21"/>
      <c r="AM3125" s="21"/>
      <c r="AN3125" s="21"/>
      <c r="AO3125" s="21"/>
      <c r="AP3125" s="21"/>
      <c r="AQ3125" s="21"/>
      <c r="AR3125" s="21"/>
      <c r="AS3125" s="21"/>
      <c r="AT3125" s="21"/>
      <c r="AU3125" s="21"/>
      <c r="AV3125" s="21"/>
      <c r="AW3125" s="21"/>
      <c r="AX3125" s="21"/>
      <c r="AY3125" s="21"/>
      <c r="AZ3125" s="21"/>
      <c r="BA3125" s="21"/>
    </row>
    <row r="3126" spans="1:53" s="45" customFormat="1" ht="20.100000000000001" customHeight="1" x14ac:dyDescent="0.2">
      <c r="A3126" s="12" t="s">
        <v>87</v>
      </c>
      <c r="B3126" s="18" t="s">
        <v>273</v>
      </c>
      <c r="C3126" s="12" t="s">
        <v>411</v>
      </c>
      <c r="D3126" s="12" t="s">
        <v>1750</v>
      </c>
      <c r="E3126" s="19" t="s">
        <v>5</v>
      </c>
      <c r="F3126" s="19" t="s">
        <v>2273</v>
      </c>
      <c r="G3126" s="19" t="s">
        <v>6269</v>
      </c>
      <c r="H3126" s="12" t="s">
        <v>2599</v>
      </c>
      <c r="I3126" s="20">
        <v>16955</v>
      </c>
      <c r="J3126" s="12" t="s">
        <v>2302</v>
      </c>
      <c r="K3126" s="12" t="s">
        <v>2858</v>
      </c>
      <c r="L3126" s="12" t="s">
        <v>2299</v>
      </c>
      <c r="M3126" s="12"/>
      <c r="N3126" s="12" t="s">
        <v>2528</v>
      </c>
      <c r="O3126" s="23">
        <v>0</v>
      </c>
      <c r="P3126" s="23">
        <v>0</v>
      </c>
      <c r="Q3126" s="23">
        <v>0</v>
      </c>
      <c r="R3126" s="24">
        <v>0</v>
      </c>
      <c r="S3126" s="25">
        <v>448</v>
      </c>
      <c r="T3126" s="21"/>
      <c r="U3126" s="22" t="str">
        <f>IFERROR(VLOOKUP(B3126,[1]Planilha1!$A$1:$B$34,2,FALSE),"Liberado")</f>
        <v>Liberado</v>
      </c>
      <c r="V3126" s="21"/>
      <c r="W3126" s="21"/>
      <c r="X3126" s="21"/>
      <c r="Y3126" s="21"/>
      <c r="Z3126" s="21"/>
      <c r="AA3126" s="21"/>
      <c r="AB3126" s="21"/>
      <c r="AC3126" s="21"/>
      <c r="AD3126" s="21"/>
      <c r="AE3126" s="21"/>
      <c r="AF3126" s="21"/>
      <c r="AG3126" s="21"/>
      <c r="AH3126" s="21"/>
      <c r="AI3126" s="21"/>
      <c r="AJ3126" s="21"/>
      <c r="AK3126" s="21"/>
      <c r="AL3126" s="21"/>
      <c r="AM3126" s="21"/>
      <c r="AN3126" s="21"/>
      <c r="AO3126" s="21"/>
      <c r="AP3126" s="21"/>
      <c r="AQ3126" s="21"/>
      <c r="AR3126" s="21"/>
      <c r="AS3126" s="21"/>
      <c r="AT3126" s="21"/>
      <c r="AU3126" s="21"/>
      <c r="AV3126" s="21"/>
      <c r="AW3126" s="21"/>
      <c r="AX3126" s="21"/>
      <c r="AY3126" s="21"/>
      <c r="AZ3126" s="21"/>
      <c r="BA3126" s="21"/>
    </row>
    <row r="3127" spans="1:53" s="45" customFormat="1" ht="20.100000000000001" customHeight="1" x14ac:dyDescent="0.2">
      <c r="A3127" s="12" t="s">
        <v>87</v>
      </c>
      <c r="B3127" s="18" t="s">
        <v>273</v>
      </c>
      <c r="C3127" s="12" t="s">
        <v>411</v>
      </c>
      <c r="D3127" s="12" t="s">
        <v>1751</v>
      </c>
      <c r="E3127" s="19" t="s">
        <v>5</v>
      </c>
      <c r="F3127" s="19" t="s">
        <v>2279</v>
      </c>
      <c r="G3127" s="19" t="s">
        <v>6270</v>
      </c>
      <c r="H3127" s="12" t="s">
        <v>6271</v>
      </c>
      <c r="I3127" s="20">
        <v>29310</v>
      </c>
      <c r="J3127" s="12" t="s">
        <v>2258</v>
      </c>
      <c r="K3127" s="12" t="s">
        <v>6272</v>
      </c>
      <c r="L3127" s="12" t="s">
        <v>7926</v>
      </c>
      <c r="M3127" s="12"/>
      <c r="N3127" s="12" t="s">
        <v>2412</v>
      </c>
      <c r="O3127" s="23">
        <v>0</v>
      </c>
      <c r="P3127" s="23">
        <v>10000</v>
      </c>
      <c r="Q3127" s="23">
        <v>0</v>
      </c>
      <c r="R3127" s="24">
        <v>0</v>
      </c>
      <c r="S3127" s="25">
        <v>800</v>
      </c>
      <c r="T3127" s="21"/>
      <c r="U3127" s="22" t="str">
        <f>IFERROR(VLOOKUP(B3127,[1]Planilha1!$A$1:$B$34,2,FALSE),"Liberado")</f>
        <v>Liberado</v>
      </c>
      <c r="V3127" s="21"/>
      <c r="W3127" s="21"/>
      <c r="X3127" s="21"/>
      <c r="Y3127" s="21"/>
      <c r="Z3127" s="21"/>
      <c r="AA3127" s="21"/>
      <c r="AB3127" s="21"/>
      <c r="AC3127" s="21"/>
      <c r="AD3127" s="21"/>
      <c r="AE3127" s="21"/>
      <c r="AF3127" s="21"/>
      <c r="AG3127" s="21"/>
      <c r="AH3127" s="21"/>
      <c r="AI3127" s="21"/>
      <c r="AJ3127" s="21"/>
      <c r="AK3127" s="21"/>
      <c r="AL3127" s="21"/>
      <c r="AM3127" s="21"/>
      <c r="AN3127" s="21"/>
      <c r="AO3127" s="21"/>
      <c r="AP3127" s="21"/>
      <c r="AQ3127" s="21"/>
      <c r="AR3127" s="21"/>
      <c r="AS3127" s="21"/>
      <c r="AT3127" s="21"/>
      <c r="AU3127" s="21"/>
      <c r="AV3127" s="21"/>
      <c r="AW3127" s="21"/>
      <c r="AX3127" s="21"/>
      <c r="AY3127" s="21"/>
      <c r="AZ3127" s="21"/>
      <c r="BA3127" s="21"/>
    </row>
    <row r="3128" spans="1:53" s="45" customFormat="1" ht="20.100000000000001" customHeight="1" x14ac:dyDescent="0.2">
      <c r="A3128" s="12" t="s">
        <v>87</v>
      </c>
      <c r="B3128" s="18" t="s">
        <v>273</v>
      </c>
      <c r="C3128" s="12" t="s">
        <v>411</v>
      </c>
      <c r="D3128" s="12" t="s">
        <v>1752</v>
      </c>
      <c r="E3128" s="19" t="s">
        <v>5</v>
      </c>
      <c r="F3128" s="19" t="s">
        <v>2244</v>
      </c>
      <c r="G3128" s="19" t="s">
        <v>6273</v>
      </c>
      <c r="H3128" s="12" t="s">
        <v>6274</v>
      </c>
      <c r="I3128" s="20">
        <v>50000</v>
      </c>
      <c r="J3128" s="12" t="s">
        <v>2258</v>
      </c>
      <c r="K3128" s="12" t="s">
        <v>6275</v>
      </c>
      <c r="L3128" s="12" t="s">
        <v>2368</v>
      </c>
      <c r="M3128" s="12"/>
      <c r="N3128" s="12" t="s">
        <v>2412</v>
      </c>
      <c r="O3128" s="23">
        <v>0</v>
      </c>
      <c r="P3128" s="23">
        <v>10000</v>
      </c>
      <c r="Q3128" s="23">
        <v>0</v>
      </c>
      <c r="R3128" s="24">
        <v>0</v>
      </c>
      <c r="S3128" s="25">
        <v>680</v>
      </c>
      <c r="T3128" s="21"/>
      <c r="U3128" s="22" t="str">
        <f>IFERROR(VLOOKUP(B3128,[1]Planilha1!$A$1:$B$34,2,FALSE),"Liberado")</f>
        <v>Liberado</v>
      </c>
      <c r="V3128" s="21"/>
      <c r="W3128" s="21"/>
      <c r="X3128" s="21"/>
      <c r="Y3128" s="21"/>
      <c r="Z3128" s="21"/>
      <c r="AA3128" s="21"/>
      <c r="AB3128" s="21"/>
      <c r="AC3128" s="21"/>
      <c r="AD3128" s="21"/>
      <c r="AE3128" s="21"/>
      <c r="AF3128" s="21"/>
      <c r="AG3128" s="21"/>
      <c r="AH3128" s="21"/>
      <c r="AI3128" s="21"/>
      <c r="AJ3128" s="21"/>
      <c r="AK3128" s="21"/>
      <c r="AL3128" s="21"/>
      <c r="AM3128" s="21"/>
      <c r="AN3128" s="21"/>
      <c r="AO3128" s="21"/>
      <c r="AP3128" s="21"/>
      <c r="AQ3128" s="21"/>
      <c r="AR3128" s="21"/>
      <c r="AS3128" s="21"/>
      <c r="AT3128" s="21"/>
      <c r="AU3128" s="21"/>
      <c r="AV3128" s="21"/>
      <c r="AW3128" s="21"/>
      <c r="AX3128" s="21"/>
      <c r="AY3128" s="21"/>
      <c r="AZ3128" s="21"/>
      <c r="BA3128" s="21"/>
    </row>
    <row r="3129" spans="1:53" s="45" customFormat="1" ht="20.100000000000001" customHeight="1" x14ac:dyDescent="0.2">
      <c r="A3129" s="12" t="s">
        <v>87</v>
      </c>
      <c r="B3129" s="18" t="s">
        <v>273</v>
      </c>
      <c r="C3129" s="12" t="s">
        <v>411</v>
      </c>
      <c r="D3129" s="12" t="s">
        <v>1753</v>
      </c>
      <c r="E3129" s="19" t="s">
        <v>5</v>
      </c>
      <c r="F3129" s="19" t="s">
        <v>10</v>
      </c>
      <c r="G3129" s="19" t="s">
        <v>6276</v>
      </c>
      <c r="H3129" s="12" t="s">
        <v>6277</v>
      </c>
      <c r="I3129" s="20">
        <v>22665.34</v>
      </c>
      <c r="J3129" s="12" t="s">
        <v>2258</v>
      </c>
      <c r="K3129" s="12" t="s">
        <v>10789</v>
      </c>
      <c r="L3129" s="12" t="s">
        <v>2368</v>
      </c>
      <c r="M3129" s="12"/>
      <c r="N3129" s="12" t="s">
        <v>2412</v>
      </c>
      <c r="O3129" s="23">
        <v>0</v>
      </c>
      <c r="P3129" s="23">
        <v>10665.34</v>
      </c>
      <c r="Q3129" s="23">
        <v>0</v>
      </c>
      <c r="R3129" s="24">
        <v>0</v>
      </c>
      <c r="S3129" s="25">
        <v>688.5</v>
      </c>
      <c r="T3129" s="21"/>
      <c r="U3129" s="22" t="str">
        <f>IFERROR(VLOOKUP(B3129,[1]Planilha1!$A$1:$B$34,2,FALSE),"Liberado")</f>
        <v>Liberado</v>
      </c>
      <c r="V3129" s="21"/>
      <c r="W3129" s="21"/>
      <c r="X3129" s="21"/>
      <c r="Y3129" s="21"/>
      <c r="Z3129" s="21"/>
      <c r="AA3129" s="21"/>
      <c r="AB3129" s="21"/>
      <c r="AC3129" s="21"/>
      <c r="AD3129" s="21"/>
      <c r="AE3129" s="21"/>
      <c r="AF3129" s="21"/>
      <c r="AG3129" s="21"/>
      <c r="AH3129" s="21"/>
      <c r="AI3129" s="21"/>
      <c r="AJ3129" s="21"/>
      <c r="AK3129" s="21"/>
      <c r="AL3129" s="21"/>
      <c r="AM3129" s="21"/>
      <c r="AN3129" s="21"/>
      <c r="AO3129" s="21"/>
      <c r="AP3129" s="21"/>
      <c r="AQ3129" s="21"/>
      <c r="AR3129" s="21"/>
      <c r="AS3129" s="21"/>
      <c r="AT3129" s="21"/>
      <c r="AU3129" s="21"/>
      <c r="AV3129" s="21"/>
      <c r="AW3129" s="21"/>
      <c r="AX3129" s="21"/>
      <c r="AY3129" s="21"/>
      <c r="AZ3129" s="21"/>
      <c r="BA3129" s="21"/>
    </row>
    <row r="3130" spans="1:53" s="45" customFormat="1" ht="20.100000000000001" customHeight="1" x14ac:dyDescent="0.2">
      <c r="A3130" s="12" t="s">
        <v>87</v>
      </c>
      <c r="B3130" s="18" t="s">
        <v>273</v>
      </c>
      <c r="C3130" s="12" t="s">
        <v>411</v>
      </c>
      <c r="D3130" s="12" t="s">
        <v>7848</v>
      </c>
      <c r="E3130" s="19" t="s">
        <v>5</v>
      </c>
      <c r="F3130" s="19" t="s">
        <v>2273</v>
      </c>
      <c r="G3130" s="19" t="s">
        <v>10790</v>
      </c>
      <c r="H3130" s="12" t="s">
        <v>10504</v>
      </c>
      <c r="I3130" s="20">
        <v>20000</v>
      </c>
      <c r="J3130" s="12" t="s">
        <v>2258</v>
      </c>
      <c r="K3130" s="12" t="s">
        <v>10791</v>
      </c>
      <c r="L3130" s="12" t="s">
        <v>2368</v>
      </c>
      <c r="M3130" s="12"/>
      <c r="N3130" s="12" t="s">
        <v>2412</v>
      </c>
      <c r="O3130" s="23">
        <v>0</v>
      </c>
      <c r="P3130" s="23">
        <v>10000</v>
      </c>
      <c r="Q3130" s="23">
        <v>0</v>
      </c>
      <c r="R3130" s="24">
        <v>0</v>
      </c>
      <c r="S3130" s="25">
        <v>480</v>
      </c>
      <c r="T3130" s="21"/>
      <c r="U3130" s="22" t="str">
        <f>IFERROR(VLOOKUP(B3130,[1]Planilha1!$A$1:$B$34,2,FALSE),"Liberado")</f>
        <v>Liberado</v>
      </c>
      <c r="V3130" s="21"/>
      <c r="W3130" s="21"/>
      <c r="X3130" s="21"/>
      <c r="Y3130" s="21"/>
      <c r="Z3130" s="21"/>
      <c r="AA3130" s="21"/>
      <c r="AB3130" s="21"/>
      <c r="AC3130" s="21"/>
      <c r="AD3130" s="21"/>
      <c r="AE3130" s="21"/>
      <c r="AF3130" s="21"/>
      <c r="AG3130" s="21"/>
      <c r="AH3130" s="21"/>
      <c r="AI3130" s="21"/>
      <c r="AJ3130" s="21"/>
      <c r="AK3130" s="21"/>
      <c r="AL3130" s="21"/>
      <c r="AM3130" s="21"/>
      <c r="AN3130" s="21"/>
      <c r="AO3130" s="21"/>
      <c r="AP3130" s="21"/>
      <c r="AQ3130" s="21"/>
      <c r="AR3130" s="21"/>
      <c r="AS3130" s="21"/>
      <c r="AT3130" s="21"/>
      <c r="AU3130" s="21"/>
      <c r="AV3130" s="21"/>
      <c r="AW3130" s="21"/>
      <c r="AX3130" s="21"/>
      <c r="AY3130" s="21"/>
      <c r="AZ3130" s="21"/>
      <c r="BA3130" s="21"/>
    </row>
    <row r="3131" spans="1:53" s="45" customFormat="1" ht="20.100000000000001" customHeight="1" x14ac:dyDescent="0.2">
      <c r="A3131" s="12" t="s">
        <v>87</v>
      </c>
      <c r="B3131" s="18" t="s">
        <v>273</v>
      </c>
      <c r="C3131" s="12" t="s">
        <v>411</v>
      </c>
      <c r="D3131" s="12" t="s">
        <v>1754</v>
      </c>
      <c r="E3131" s="19" t="s">
        <v>5</v>
      </c>
      <c r="F3131" s="19" t="s">
        <v>2273</v>
      </c>
      <c r="G3131" s="19" t="s">
        <v>6278</v>
      </c>
      <c r="H3131" s="12" t="s">
        <v>2599</v>
      </c>
      <c r="I3131" s="20">
        <v>32000</v>
      </c>
      <c r="J3131" s="12" t="s">
        <v>2302</v>
      </c>
      <c r="K3131" s="12" t="s">
        <v>2628</v>
      </c>
      <c r="L3131" s="12" t="s">
        <v>2299</v>
      </c>
      <c r="M3131" s="12"/>
      <c r="N3131" s="12" t="s">
        <v>6279</v>
      </c>
      <c r="O3131" s="23">
        <v>0</v>
      </c>
      <c r="P3131" s="23">
        <v>0</v>
      </c>
      <c r="Q3131" s="23">
        <v>0</v>
      </c>
      <c r="R3131" s="24">
        <v>0</v>
      </c>
      <c r="S3131" s="25">
        <v>384</v>
      </c>
      <c r="T3131" s="21"/>
      <c r="U3131" s="22" t="str">
        <f>IFERROR(VLOOKUP(B3131,[1]Planilha1!$A$1:$B$34,2,FALSE),"Liberado")</f>
        <v>Liberado</v>
      </c>
      <c r="V3131" s="21"/>
      <c r="W3131" s="21"/>
      <c r="X3131" s="21"/>
      <c r="Y3131" s="21"/>
      <c r="Z3131" s="21"/>
      <c r="AA3131" s="21"/>
      <c r="AB3131" s="21"/>
      <c r="AC3131" s="21"/>
      <c r="AD3131" s="21"/>
      <c r="AE3131" s="21"/>
      <c r="AF3131" s="21"/>
      <c r="AG3131" s="21"/>
      <c r="AH3131" s="21"/>
      <c r="AI3131" s="21"/>
      <c r="AJ3131" s="21"/>
      <c r="AK3131" s="21"/>
      <c r="AL3131" s="21"/>
      <c r="AM3131" s="21"/>
      <c r="AN3131" s="21"/>
      <c r="AO3131" s="21"/>
      <c r="AP3131" s="21"/>
      <c r="AQ3131" s="21"/>
      <c r="AR3131" s="21"/>
      <c r="AS3131" s="21"/>
      <c r="AT3131" s="21"/>
      <c r="AU3131" s="21"/>
      <c r="AV3131" s="21"/>
      <c r="AW3131" s="21"/>
      <c r="AX3131" s="21"/>
      <c r="AY3131" s="21"/>
      <c r="AZ3131" s="21"/>
      <c r="BA3131" s="21"/>
    </row>
    <row r="3132" spans="1:53" s="45" customFormat="1" ht="20.100000000000001" customHeight="1" x14ac:dyDescent="0.2">
      <c r="A3132" s="12" t="s">
        <v>87</v>
      </c>
      <c r="B3132" s="18" t="s">
        <v>273</v>
      </c>
      <c r="C3132" s="12" t="s">
        <v>411</v>
      </c>
      <c r="D3132" s="12" t="s">
        <v>1755</v>
      </c>
      <c r="E3132" s="19" t="s">
        <v>5</v>
      </c>
      <c r="F3132" s="19" t="s">
        <v>2273</v>
      </c>
      <c r="G3132" s="19" t="s">
        <v>6280</v>
      </c>
      <c r="H3132" s="12" t="s">
        <v>2599</v>
      </c>
      <c r="I3132" s="20">
        <v>35200</v>
      </c>
      <c r="J3132" s="12" t="s">
        <v>2302</v>
      </c>
      <c r="K3132" s="12" t="s">
        <v>3124</v>
      </c>
      <c r="L3132" s="12" t="s">
        <v>2299</v>
      </c>
      <c r="M3132" s="12"/>
      <c r="N3132" s="12" t="s">
        <v>6281</v>
      </c>
      <c r="O3132" s="23">
        <v>0</v>
      </c>
      <c r="P3132" s="23">
        <v>0</v>
      </c>
      <c r="Q3132" s="23">
        <v>0</v>
      </c>
      <c r="R3132" s="24">
        <v>0</v>
      </c>
      <c r="S3132" s="25">
        <v>384</v>
      </c>
      <c r="T3132" s="21"/>
      <c r="U3132" s="22" t="str">
        <f>IFERROR(VLOOKUP(B3132,[1]Planilha1!$A$1:$B$34,2,FALSE),"Liberado")</f>
        <v>Liberado</v>
      </c>
      <c r="V3132" s="21"/>
      <c r="W3132" s="21"/>
      <c r="X3132" s="21"/>
      <c r="Y3132" s="21"/>
      <c r="Z3132" s="21"/>
      <c r="AA3132" s="21"/>
      <c r="AB3132" s="21"/>
      <c r="AC3132" s="21"/>
      <c r="AD3132" s="21"/>
      <c r="AE3132" s="21"/>
      <c r="AF3132" s="21"/>
      <c r="AG3132" s="21"/>
      <c r="AH3132" s="21"/>
      <c r="AI3132" s="21"/>
      <c r="AJ3132" s="21"/>
      <c r="AK3132" s="21"/>
      <c r="AL3132" s="21"/>
      <c r="AM3132" s="21"/>
      <c r="AN3132" s="21"/>
      <c r="AO3132" s="21"/>
      <c r="AP3132" s="21"/>
      <c r="AQ3132" s="21"/>
      <c r="AR3132" s="21"/>
      <c r="AS3132" s="21"/>
      <c r="AT3132" s="21"/>
      <c r="AU3132" s="21"/>
      <c r="AV3132" s="21"/>
      <c r="AW3132" s="21"/>
      <c r="AX3132" s="21"/>
      <c r="AY3132" s="21"/>
      <c r="AZ3132" s="21"/>
      <c r="BA3132" s="21"/>
    </row>
    <row r="3133" spans="1:53" s="45" customFormat="1" ht="20.100000000000001" customHeight="1" x14ac:dyDescent="0.2">
      <c r="A3133" s="12" t="s">
        <v>87</v>
      </c>
      <c r="B3133" s="18" t="s">
        <v>273</v>
      </c>
      <c r="C3133" s="12" t="s">
        <v>411</v>
      </c>
      <c r="D3133" s="12" t="s">
        <v>1756</v>
      </c>
      <c r="E3133" s="19" t="s">
        <v>5</v>
      </c>
      <c r="F3133" s="19" t="s">
        <v>2273</v>
      </c>
      <c r="G3133" s="19" t="s">
        <v>6282</v>
      </c>
      <c r="H3133" s="12" t="s">
        <v>2599</v>
      </c>
      <c r="I3133" s="20">
        <v>35200</v>
      </c>
      <c r="J3133" s="12" t="s">
        <v>2302</v>
      </c>
      <c r="K3133" s="12" t="s">
        <v>6283</v>
      </c>
      <c r="L3133" s="12" t="s">
        <v>3196</v>
      </c>
      <c r="M3133" s="12"/>
      <c r="N3133" s="12" t="s">
        <v>6284</v>
      </c>
      <c r="O3133" s="23">
        <v>0</v>
      </c>
      <c r="P3133" s="23">
        <v>18440</v>
      </c>
      <c r="Q3133" s="23">
        <v>0</v>
      </c>
      <c r="R3133" s="24">
        <v>0</v>
      </c>
      <c r="S3133" s="25">
        <v>352</v>
      </c>
      <c r="T3133" s="21"/>
      <c r="U3133" s="22" t="str">
        <f>IFERROR(VLOOKUP(B3133,[1]Planilha1!$A$1:$B$34,2,FALSE),"Liberado")</f>
        <v>Liberado</v>
      </c>
      <c r="V3133" s="21"/>
      <c r="W3133" s="21"/>
      <c r="X3133" s="21"/>
      <c r="Y3133" s="21"/>
      <c r="Z3133" s="21"/>
      <c r="AA3133" s="21"/>
      <c r="AB3133" s="21"/>
      <c r="AC3133" s="21"/>
      <c r="AD3133" s="21"/>
      <c r="AE3133" s="21"/>
      <c r="AF3133" s="21"/>
      <c r="AG3133" s="21"/>
      <c r="AH3133" s="21"/>
      <c r="AI3133" s="21"/>
      <c r="AJ3133" s="21"/>
      <c r="AK3133" s="21"/>
      <c r="AL3133" s="21"/>
      <c r="AM3133" s="21"/>
      <c r="AN3133" s="21"/>
      <c r="AO3133" s="21"/>
      <c r="AP3133" s="21"/>
      <c r="AQ3133" s="21"/>
      <c r="AR3133" s="21"/>
      <c r="AS3133" s="21"/>
      <c r="AT3133" s="21"/>
      <c r="AU3133" s="21"/>
      <c r="AV3133" s="21"/>
      <c r="AW3133" s="21"/>
      <c r="AX3133" s="21"/>
      <c r="AY3133" s="21"/>
      <c r="AZ3133" s="21"/>
      <c r="BA3133" s="21"/>
    </row>
    <row r="3134" spans="1:53" s="45" customFormat="1" ht="20.100000000000001" customHeight="1" x14ac:dyDescent="0.2">
      <c r="A3134" s="12" t="s">
        <v>87</v>
      </c>
      <c r="B3134" s="18" t="s">
        <v>273</v>
      </c>
      <c r="C3134" s="12" t="s">
        <v>411</v>
      </c>
      <c r="D3134" s="12" t="s">
        <v>1757</v>
      </c>
      <c r="E3134" s="19" t="s">
        <v>5</v>
      </c>
      <c r="F3134" s="19" t="s">
        <v>2244</v>
      </c>
      <c r="G3134" s="19" t="s">
        <v>6285</v>
      </c>
      <c r="H3134" s="12" t="s">
        <v>6286</v>
      </c>
      <c r="I3134" s="20">
        <v>11021.78</v>
      </c>
      <c r="J3134" s="12" t="s">
        <v>2302</v>
      </c>
      <c r="K3134" s="12" t="s">
        <v>6287</v>
      </c>
      <c r="L3134" s="12" t="s">
        <v>7875</v>
      </c>
      <c r="M3134" s="12"/>
      <c r="N3134" s="12" t="s">
        <v>6288</v>
      </c>
      <c r="O3134" s="23">
        <v>0</v>
      </c>
      <c r="P3134" s="23">
        <v>0</v>
      </c>
      <c r="Q3134" s="23">
        <v>0</v>
      </c>
      <c r="R3134" s="24">
        <v>0</v>
      </c>
      <c r="S3134" s="25">
        <v>320</v>
      </c>
      <c r="T3134" s="21"/>
      <c r="U3134" s="22" t="str">
        <f>IFERROR(VLOOKUP(B3134,[1]Planilha1!$A$1:$B$34,2,FALSE),"Liberado")</f>
        <v>Liberado</v>
      </c>
      <c r="V3134" s="21"/>
      <c r="W3134" s="21"/>
      <c r="X3134" s="21"/>
      <c r="Y3134" s="21"/>
      <c r="Z3134" s="21"/>
      <c r="AA3134" s="21"/>
      <c r="AB3134" s="21"/>
      <c r="AC3134" s="21"/>
      <c r="AD3134" s="21"/>
      <c r="AE3134" s="21"/>
      <c r="AF3134" s="21"/>
      <c r="AG3134" s="21"/>
      <c r="AH3134" s="21"/>
      <c r="AI3134" s="21"/>
      <c r="AJ3134" s="21"/>
      <c r="AK3134" s="21"/>
      <c r="AL3134" s="21"/>
      <c r="AM3134" s="21"/>
      <c r="AN3134" s="21"/>
      <c r="AO3134" s="21"/>
      <c r="AP3134" s="21"/>
      <c r="AQ3134" s="21"/>
      <c r="AR3134" s="21"/>
      <c r="AS3134" s="21"/>
      <c r="AT3134" s="21"/>
      <c r="AU3134" s="21"/>
      <c r="AV3134" s="21"/>
      <c r="AW3134" s="21"/>
      <c r="AX3134" s="21"/>
      <c r="AY3134" s="21"/>
      <c r="AZ3134" s="21"/>
      <c r="BA3134" s="21"/>
    </row>
    <row r="3135" spans="1:53" s="45" customFormat="1" ht="20.100000000000001" customHeight="1" x14ac:dyDescent="0.2">
      <c r="A3135" s="12" t="s">
        <v>87</v>
      </c>
      <c r="B3135" s="18" t="s">
        <v>273</v>
      </c>
      <c r="C3135" s="12" t="s">
        <v>411</v>
      </c>
      <c r="D3135" s="12" t="s">
        <v>10792</v>
      </c>
      <c r="E3135" s="19" t="s">
        <v>5</v>
      </c>
      <c r="F3135" s="19" t="s">
        <v>2244</v>
      </c>
      <c r="G3135" s="19" t="s">
        <v>10793</v>
      </c>
      <c r="H3135" s="12" t="s">
        <v>2599</v>
      </c>
      <c r="I3135" s="20">
        <v>11131.69</v>
      </c>
      <c r="J3135" s="12" t="s">
        <v>2302</v>
      </c>
      <c r="K3135" s="12" t="s">
        <v>2303</v>
      </c>
      <c r="L3135" s="12" t="s">
        <v>2288</v>
      </c>
      <c r="M3135" s="12" t="s">
        <v>10788</v>
      </c>
      <c r="N3135" s="12" t="s">
        <v>10794</v>
      </c>
      <c r="O3135" s="23">
        <v>0</v>
      </c>
      <c r="P3135" s="23">
        <v>0</v>
      </c>
      <c r="Q3135" s="23">
        <v>0</v>
      </c>
      <c r="R3135" s="24">
        <v>0</v>
      </c>
      <c r="S3135" s="25">
        <v>32</v>
      </c>
      <c r="T3135" s="21"/>
      <c r="U3135" s="22" t="str">
        <f>IFERROR(VLOOKUP(B3135,[1]Planilha1!$A$1:$B$34,2,FALSE),"Liberado")</f>
        <v>Liberado</v>
      </c>
      <c r="V3135" s="21"/>
      <c r="W3135" s="21"/>
      <c r="X3135" s="21"/>
      <c r="Y3135" s="21"/>
      <c r="Z3135" s="21"/>
      <c r="AA3135" s="21"/>
      <c r="AB3135" s="21"/>
      <c r="AC3135" s="21"/>
      <c r="AD3135" s="21"/>
      <c r="AE3135" s="21"/>
      <c r="AF3135" s="21"/>
      <c r="AG3135" s="21"/>
      <c r="AH3135" s="21"/>
      <c r="AI3135" s="21"/>
      <c r="AJ3135" s="21"/>
      <c r="AK3135" s="21"/>
      <c r="AL3135" s="21"/>
      <c r="AM3135" s="21"/>
      <c r="AN3135" s="21"/>
      <c r="AO3135" s="21"/>
      <c r="AP3135" s="21"/>
      <c r="AQ3135" s="21"/>
      <c r="AR3135" s="21"/>
      <c r="AS3135" s="21"/>
      <c r="AT3135" s="21"/>
      <c r="AU3135" s="21"/>
      <c r="AV3135" s="21"/>
      <c r="AW3135" s="21"/>
      <c r="AX3135" s="21"/>
      <c r="AY3135" s="21"/>
      <c r="AZ3135" s="21"/>
      <c r="BA3135" s="21"/>
    </row>
    <row r="3136" spans="1:53" s="45" customFormat="1" ht="20.100000000000001" customHeight="1" x14ac:dyDescent="0.2">
      <c r="A3136" s="12" t="s">
        <v>87</v>
      </c>
      <c r="B3136" s="18" t="s">
        <v>273</v>
      </c>
      <c r="C3136" s="12" t="s">
        <v>411</v>
      </c>
      <c r="D3136" s="12" t="s">
        <v>10795</v>
      </c>
      <c r="E3136" s="19" t="s">
        <v>5</v>
      </c>
      <c r="F3136" s="19" t="s">
        <v>2244</v>
      </c>
      <c r="G3136" s="19" t="s">
        <v>10796</v>
      </c>
      <c r="H3136" s="12" t="s">
        <v>2599</v>
      </c>
      <c r="I3136" s="20">
        <v>17000</v>
      </c>
      <c r="J3136" s="12" t="s">
        <v>2302</v>
      </c>
      <c r="K3136" s="12" t="s">
        <v>2303</v>
      </c>
      <c r="L3136" s="12" t="s">
        <v>7875</v>
      </c>
      <c r="M3136" s="12"/>
      <c r="N3136" s="12" t="s">
        <v>10797</v>
      </c>
      <c r="O3136" s="23">
        <v>0</v>
      </c>
      <c r="P3136" s="23">
        <v>0</v>
      </c>
      <c r="Q3136" s="23">
        <v>0</v>
      </c>
      <c r="R3136" s="24">
        <v>0</v>
      </c>
      <c r="S3136" s="25">
        <v>0</v>
      </c>
      <c r="T3136" s="21"/>
      <c r="U3136" s="22" t="str">
        <f>IFERROR(VLOOKUP(B3136,[1]Planilha1!$A$1:$B$34,2,FALSE),"Liberado")</f>
        <v>Liberado</v>
      </c>
      <c r="V3136" s="21"/>
      <c r="W3136" s="21"/>
      <c r="X3136" s="21"/>
      <c r="Y3136" s="21"/>
      <c r="Z3136" s="21"/>
      <c r="AA3136" s="21"/>
      <c r="AB3136" s="21"/>
      <c r="AC3136" s="21"/>
      <c r="AD3136" s="21"/>
      <c r="AE3136" s="21"/>
      <c r="AF3136" s="21"/>
      <c r="AG3136" s="21"/>
      <c r="AH3136" s="21"/>
      <c r="AI3136" s="21"/>
      <c r="AJ3136" s="21"/>
      <c r="AK3136" s="21"/>
      <c r="AL3136" s="21"/>
      <c r="AM3136" s="21"/>
      <c r="AN3136" s="21"/>
      <c r="AO3136" s="21"/>
      <c r="AP3136" s="21"/>
      <c r="AQ3136" s="21"/>
      <c r="AR3136" s="21"/>
      <c r="AS3136" s="21"/>
      <c r="AT3136" s="21"/>
      <c r="AU3136" s="21"/>
      <c r="AV3136" s="21"/>
      <c r="AW3136" s="21"/>
      <c r="AX3136" s="21"/>
      <c r="AY3136" s="21"/>
      <c r="AZ3136" s="21"/>
      <c r="BA3136" s="21"/>
    </row>
    <row r="3137" spans="1:53" s="45" customFormat="1" ht="20.100000000000001" customHeight="1" x14ac:dyDescent="0.2">
      <c r="A3137" s="12" t="s">
        <v>87</v>
      </c>
      <c r="B3137" s="18" t="s">
        <v>273</v>
      </c>
      <c r="C3137" s="12" t="s">
        <v>427</v>
      </c>
      <c r="D3137" s="12" t="s">
        <v>1758</v>
      </c>
      <c r="E3137" s="19" t="s">
        <v>5</v>
      </c>
      <c r="F3137" s="19" t="s">
        <v>2244</v>
      </c>
      <c r="G3137" s="19" t="s">
        <v>6289</v>
      </c>
      <c r="H3137" s="12" t="s">
        <v>6135</v>
      </c>
      <c r="I3137" s="20">
        <v>29367.8</v>
      </c>
      <c r="J3137" s="12" t="s">
        <v>2258</v>
      </c>
      <c r="K3137" s="12" t="s">
        <v>6290</v>
      </c>
      <c r="L3137" s="12" t="s">
        <v>3437</v>
      </c>
      <c r="M3137" s="12"/>
      <c r="N3137" s="12" t="s">
        <v>10798</v>
      </c>
      <c r="O3137" s="23">
        <v>4000</v>
      </c>
      <c r="P3137" s="23">
        <v>0</v>
      </c>
      <c r="Q3137" s="23">
        <v>0</v>
      </c>
      <c r="R3137" s="24">
        <v>0</v>
      </c>
      <c r="S3137" s="25">
        <v>640</v>
      </c>
      <c r="T3137" s="21"/>
      <c r="U3137" s="22" t="str">
        <f>IFERROR(VLOOKUP(B3137,[1]Planilha1!$A$1:$B$34,2,FALSE),"Liberado")</f>
        <v>Liberado</v>
      </c>
      <c r="V3137" s="21"/>
      <c r="W3137" s="21"/>
      <c r="X3137" s="21"/>
      <c r="Y3137" s="21"/>
      <c r="Z3137" s="21"/>
      <c r="AA3137" s="21"/>
      <c r="AB3137" s="21"/>
      <c r="AC3137" s="21"/>
      <c r="AD3137" s="21"/>
      <c r="AE3137" s="21"/>
      <c r="AF3137" s="21"/>
      <c r="AG3137" s="21"/>
      <c r="AH3137" s="21"/>
      <c r="AI3137" s="21"/>
      <c r="AJ3137" s="21"/>
      <c r="AK3137" s="21"/>
      <c r="AL3137" s="21"/>
      <c r="AM3137" s="21"/>
      <c r="AN3137" s="21"/>
      <c r="AO3137" s="21"/>
      <c r="AP3137" s="21"/>
      <c r="AQ3137" s="21"/>
      <c r="AR3137" s="21"/>
      <c r="AS3137" s="21"/>
      <c r="AT3137" s="21"/>
      <c r="AU3137" s="21"/>
      <c r="AV3137" s="21"/>
      <c r="AW3137" s="21"/>
      <c r="AX3137" s="21"/>
      <c r="AY3137" s="21"/>
      <c r="AZ3137" s="21"/>
      <c r="BA3137" s="21"/>
    </row>
    <row r="3138" spans="1:53" s="45" customFormat="1" ht="20.100000000000001" customHeight="1" x14ac:dyDescent="0.2">
      <c r="A3138" s="12" t="s">
        <v>87</v>
      </c>
      <c r="B3138" s="18" t="s">
        <v>273</v>
      </c>
      <c r="C3138" s="12" t="s">
        <v>427</v>
      </c>
      <c r="D3138" s="12" t="s">
        <v>10799</v>
      </c>
      <c r="E3138" s="19" t="s">
        <v>5</v>
      </c>
      <c r="F3138" s="19" t="s">
        <v>2273</v>
      </c>
      <c r="G3138" s="19" t="s">
        <v>10800</v>
      </c>
      <c r="H3138" s="12" t="s">
        <v>6135</v>
      </c>
      <c r="I3138" s="20">
        <v>25000</v>
      </c>
      <c r="J3138" s="12" t="s">
        <v>2302</v>
      </c>
      <c r="K3138" s="12" t="s">
        <v>2303</v>
      </c>
      <c r="L3138" s="12" t="s">
        <v>7875</v>
      </c>
      <c r="M3138" s="12"/>
      <c r="N3138" s="12" t="s">
        <v>10801</v>
      </c>
      <c r="O3138" s="23">
        <v>0</v>
      </c>
      <c r="P3138" s="23">
        <v>0</v>
      </c>
      <c r="Q3138" s="23">
        <v>0</v>
      </c>
      <c r="R3138" s="24">
        <v>0</v>
      </c>
      <c r="S3138" s="25">
        <v>128</v>
      </c>
      <c r="T3138" s="21"/>
      <c r="U3138" s="22" t="str">
        <f>IFERROR(VLOOKUP(B3138,[1]Planilha1!$A$1:$B$34,2,FALSE),"Liberado")</f>
        <v>Liberado</v>
      </c>
      <c r="V3138" s="21"/>
      <c r="W3138" s="21"/>
      <c r="X3138" s="21"/>
      <c r="Y3138" s="21"/>
      <c r="Z3138" s="21"/>
      <c r="AA3138" s="21"/>
      <c r="AB3138" s="21"/>
      <c r="AC3138" s="21"/>
      <c r="AD3138" s="21"/>
      <c r="AE3138" s="21"/>
      <c r="AF3138" s="21"/>
      <c r="AG3138" s="21"/>
      <c r="AH3138" s="21"/>
      <c r="AI3138" s="21"/>
      <c r="AJ3138" s="21"/>
      <c r="AK3138" s="21"/>
      <c r="AL3138" s="21"/>
      <c r="AM3138" s="21"/>
      <c r="AN3138" s="21"/>
      <c r="AO3138" s="21"/>
      <c r="AP3138" s="21"/>
      <c r="AQ3138" s="21"/>
      <c r="AR3138" s="21"/>
      <c r="AS3138" s="21"/>
      <c r="AT3138" s="21"/>
      <c r="AU3138" s="21"/>
      <c r="AV3138" s="21"/>
      <c r="AW3138" s="21"/>
      <c r="AX3138" s="21"/>
      <c r="AY3138" s="21"/>
      <c r="AZ3138" s="21"/>
      <c r="BA3138" s="21"/>
    </row>
    <row r="3139" spans="1:53" s="45" customFormat="1" ht="20.100000000000001" customHeight="1" x14ac:dyDescent="0.2">
      <c r="A3139" s="12" t="s">
        <v>87</v>
      </c>
      <c r="B3139" s="18" t="s">
        <v>273</v>
      </c>
      <c r="C3139" s="12" t="s">
        <v>427</v>
      </c>
      <c r="D3139" s="12" t="s">
        <v>1759</v>
      </c>
      <c r="E3139" s="19" t="s">
        <v>5</v>
      </c>
      <c r="F3139" s="19" t="s">
        <v>2255</v>
      </c>
      <c r="G3139" s="19" t="s">
        <v>6291</v>
      </c>
      <c r="H3139" s="12" t="s">
        <v>6135</v>
      </c>
      <c r="I3139" s="20">
        <v>31826</v>
      </c>
      <c r="J3139" s="12" t="s">
        <v>2258</v>
      </c>
      <c r="K3139" s="12" t="s">
        <v>6292</v>
      </c>
      <c r="L3139" s="12" t="s">
        <v>2368</v>
      </c>
      <c r="M3139" s="12"/>
      <c r="N3139" s="12" t="s">
        <v>3632</v>
      </c>
      <c r="O3139" s="23">
        <v>0</v>
      </c>
      <c r="P3139" s="23">
        <v>10513</v>
      </c>
      <c r="Q3139" s="23">
        <v>0</v>
      </c>
      <c r="R3139" s="24">
        <v>0</v>
      </c>
      <c r="S3139" s="25">
        <v>384</v>
      </c>
      <c r="T3139" s="21"/>
      <c r="U3139" s="22" t="str">
        <f>IFERROR(VLOOKUP(B3139,[1]Planilha1!$A$1:$B$34,2,FALSE),"Liberado")</f>
        <v>Liberado</v>
      </c>
      <c r="V3139" s="21"/>
      <c r="W3139" s="21"/>
      <c r="X3139" s="21"/>
      <c r="Y3139" s="21"/>
      <c r="Z3139" s="21"/>
      <c r="AA3139" s="21"/>
      <c r="AB3139" s="21"/>
      <c r="AC3139" s="21"/>
      <c r="AD3139" s="21"/>
      <c r="AE3139" s="21"/>
      <c r="AF3139" s="21"/>
      <c r="AG3139" s="21"/>
      <c r="AH3139" s="21"/>
      <c r="AI3139" s="21"/>
      <c r="AJ3139" s="21"/>
      <c r="AK3139" s="21"/>
      <c r="AL3139" s="21"/>
      <c r="AM3139" s="21"/>
      <c r="AN3139" s="21"/>
      <c r="AO3139" s="21"/>
      <c r="AP3139" s="21"/>
      <c r="AQ3139" s="21"/>
      <c r="AR3139" s="21"/>
      <c r="AS3139" s="21"/>
      <c r="AT3139" s="21"/>
      <c r="AU3139" s="21"/>
      <c r="AV3139" s="21"/>
      <c r="AW3139" s="21"/>
      <c r="AX3139" s="21"/>
      <c r="AY3139" s="21"/>
      <c r="AZ3139" s="21"/>
      <c r="BA3139" s="21"/>
    </row>
    <row r="3140" spans="1:53" s="45" customFormat="1" ht="20.100000000000001" customHeight="1" x14ac:dyDescent="0.2">
      <c r="A3140" s="12" t="s">
        <v>87</v>
      </c>
      <c r="B3140" s="18" t="s">
        <v>273</v>
      </c>
      <c r="C3140" s="12" t="s">
        <v>427</v>
      </c>
      <c r="D3140" s="12" t="s">
        <v>10802</v>
      </c>
      <c r="E3140" s="19" t="s">
        <v>5</v>
      </c>
      <c r="F3140" s="19" t="s">
        <v>2255</v>
      </c>
      <c r="G3140" s="19" t="s">
        <v>10803</v>
      </c>
      <c r="H3140" s="12" t="s">
        <v>6135</v>
      </c>
      <c r="I3140" s="20">
        <v>25299</v>
      </c>
      <c r="J3140" s="12" t="s">
        <v>2302</v>
      </c>
      <c r="K3140" s="12" t="s">
        <v>10804</v>
      </c>
      <c r="L3140" s="12" t="s">
        <v>2288</v>
      </c>
      <c r="M3140" s="12" t="s">
        <v>10805</v>
      </c>
      <c r="N3140" s="12" t="s">
        <v>10806</v>
      </c>
      <c r="O3140" s="23">
        <v>0</v>
      </c>
      <c r="P3140" s="23">
        <v>0</v>
      </c>
      <c r="Q3140" s="23">
        <v>0</v>
      </c>
      <c r="R3140" s="24">
        <v>0</v>
      </c>
      <c r="S3140" s="25">
        <v>0</v>
      </c>
      <c r="T3140" s="21"/>
      <c r="U3140" s="22" t="str">
        <f>IFERROR(VLOOKUP(B3140,[1]Planilha1!$A$1:$B$34,2,FALSE),"Liberado")</f>
        <v>Liberado</v>
      </c>
      <c r="V3140" s="21"/>
      <c r="W3140" s="21"/>
      <c r="X3140" s="21"/>
      <c r="Y3140" s="21"/>
      <c r="Z3140" s="21"/>
      <c r="AA3140" s="21"/>
      <c r="AB3140" s="21"/>
      <c r="AC3140" s="21"/>
      <c r="AD3140" s="21"/>
      <c r="AE3140" s="21"/>
      <c r="AF3140" s="21"/>
      <c r="AG3140" s="21"/>
      <c r="AH3140" s="21"/>
      <c r="AI3140" s="21"/>
      <c r="AJ3140" s="21"/>
      <c r="AK3140" s="21"/>
      <c r="AL3140" s="21"/>
      <c r="AM3140" s="21"/>
      <c r="AN3140" s="21"/>
      <c r="AO3140" s="21"/>
      <c r="AP3140" s="21"/>
      <c r="AQ3140" s="21"/>
      <c r="AR3140" s="21"/>
      <c r="AS3140" s="21"/>
      <c r="AT3140" s="21"/>
      <c r="AU3140" s="21"/>
      <c r="AV3140" s="21"/>
      <c r="AW3140" s="21"/>
      <c r="AX3140" s="21"/>
      <c r="AY3140" s="21"/>
      <c r="AZ3140" s="21"/>
      <c r="BA3140" s="21"/>
    </row>
    <row r="3141" spans="1:53" s="45" customFormat="1" ht="20.100000000000001" customHeight="1" x14ac:dyDescent="0.2">
      <c r="A3141" s="12" t="s">
        <v>87</v>
      </c>
      <c r="B3141" s="18" t="s">
        <v>273</v>
      </c>
      <c r="C3141" s="12" t="s">
        <v>318</v>
      </c>
      <c r="D3141" s="12" t="s">
        <v>1760</v>
      </c>
      <c r="E3141" s="19" t="s">
        <v>5</v>
      </c>
      <c r="F3141" s="19" t="s">
        <v>10</v>
      </c>
      <c r="G3141" s="19" t="s">
        <v>6295</v>
      </c>
      <c r="H3141" s="12" t="s">
        <v>6296</v>
      </c>
      <c r="I3141" s="20">
        <v>21591</v>
      </c>
      <c r="J3141" s="12" t="s">
        <v>2258</v>
      </c>
      <c r="K3141" s="12" t="s">
        <v>6297</v>
      </c>
      <c r="L3141" s="12" t="s">
        <v>7926</v>
      </c>
      <c r="M3141" s="12"/>
      <c r="N3141" s="12" t="s">
        <v>6112</v>
      </c>
      <c r="O3141" s="23">
        <v>0</v>
      </c>
      <c r="P3141" s="23">
        <v>10000</v>
      </c>
      <c r="Q3141" s="23">
        <v>0</v>
      </c>
      <c r="R3141" s="24">
        <v>0</v>
      </c>
      <c r="S3141" s="25">
        <v>512</v>
      </c>
      <c r="T3141" s="21"/>
      <c r="U3141" s="22" t="str">
        <f>IFERROR(VLOOKUP(B3141,[1]Planilha1!$A$1:$B$34,2,FALSE),"Liberado")</f>
        <v>Liberado</v>
      </c>
      <c r="V3141" s="21"/>
      <c r="W3141" s="21"/>
      <c r="X3141" s="21"/>
      <c r="Y3141" s="21"/>
      <c r="Z3141" s="21"/>
      <c r="AA3141" s="21"/>
      <c r="AB3141" s="21"/>
      <c r="AC3141" s="21"/>
      <c r="AD3141" s="21"/>
      <c r="AE3141" s="21"/>
      <c r="AF3141" s="21"/>
      <c r="AG3141" s="21"/>
      <c r="AH3141" s="21"/>
      <c r="AI3141" s="21"/>
      <c r="AJ3141" s="21"/>
      <c r="AK3141" s="21"/>
      <c r="AL3141" s="21"/>
      <c r="AM3141" s="21"/>
      <c r="AN3141" s="21"/>
      <c r="AO3141" s="21"/>
      <c r="AP3141" s="21"/>
      <c r="AQ3141" s="21"/>
      <c r="AR3141" s="21"/>
      <c r="AS3141" s="21"/>
      <c r="AT3141" s="21"/>
      <c r="AU3141" s="21"/>
      <c r="AV3141" s="21"/>
      <c r="AW3141" s="21"/>
      <c r="AX3141" s="21"/>
      <c r="AY3141" s="21"/>
      <c r="AZ3141" s="21"/>
      <c r="BA3141" s="21"/>
    </row>
    <row r="3142" spans="1:53" s="45" customFormat="1" ht="20.100000000000001" customHeight="1" x14ac:dyDescent="0.2">
      <c r="A3142" s="12" t="s">
        <v>87</v>
      </c>
      <c r="B3142" s="18" t="s">
        <v>273</v>
      </c>
      <c r="C3142" s="12" t="s">
        <v>318</v>
      </c>
      <c r="D3142" s="12" t="s">
        <v>1761</v>
      </c>
      <c r="E3142" s="19" t="s">
        <v>5</v>
      </c>
      <c r="F3142" s="19" t="s">
        <v>2273</v>
      </c>
      <c r="G3142" s="19" t="s">
        <v>6298</v>
      </c>
      <c r="H3142" s="12" t="s">
        <v>6293</v>
      </c>
      <c r="I3142" s="20">
        <v>27120</v>
      </c>
      <c r="J3142" s="12" t="s">
        <v>2302</v>
      </c>
      <c r="K3142" s="12" t="s">
        <v>3124</v>
      </c>
      <c r="L3142" s="12" t="s">
        <v>2299</v>
      </c>
      <c r="M3142" s="12"/>
      <c r="N3142" s="12" t="s">
        <v>6299</v>
      </c>
      <c r="O3142" s="23">
        <v>0</v>
      </c>
      <c r="P3142" s="23">
        <v>3000</v>
      </c>
      <c r="Q3142" s="23">
        <v>0</v>
      </c>
      <c r="R3142" s="24">
        <v>0</v>
      </c>
      <c r="S3142" s="25">
        <v>416</v>
      </c>
      <c r="T3142" s="21"/>
      <c r="U3142" s="22" t="str">
        <f>IFERROR(VLOOKUP(B3142,[1]Planilha1!$A$1:$B$34,2,FALSE),"Liberado")</f>
        <v>Liberado</v>
      </c>
      <c r="V3142" s="21"/>
      <c r="W3142" s="21"/>
      <c r="X3142" s="21"/>
      <c r="Y3142" s="21"/>
      <c r="Z3142" s="21"/>
      <c r="AA3142" s="21"/>
      <c r="AB3142" s="21"/>
      <c r="AC3142" s="21"/>
      <c r="AD3142" s="21"/>
      <c r="AE3142" s="21"/>
      <c r="AF3142" s="21"/>
      <c r="AG3142" s="21"/>
      <c r="AH3142" s="21"/>
      <c r="AI3142" s="21"/>
      <c r="AJ3142" s="21"/>
      <c r="AK3142" s="21"/>
      <c r="AL3142" s="21"/>
      <c r="AM3142" s="21"/>
      <c r="AN3142" s="21"/>
      <c r="AO3142" s="21"/>
      <c r="AP3142" s="21"/>
      <c r="AQ3142" s="21"/>
      <c r="AR3142" s="21"/>
      <c r="AS3142" s="21"/>
      <c r="AT3142" s="21"/>
      <c r="AU3142" s="21"/>
      <c r="AV3142" s="21"/>
      <c r="AW3142" s="21"/>
      <c r="AX3142" s="21"/>
      <c r="AY3142" s="21"/>
      <c r="AZ3142" s="21"/>
      <c r="BA3142" s="21"/>
    </row>
    <row r="3143" spans="1:53" s="45" customFormat="1" ht="20.100000000000001" customHeight="1" x14ac:dyDescent="0.2">
      <c r="A3143" s="12" t="s">
        <v>87</v>
      </c>
      <c r="B3143" s="18" t="s">
        <v>273</v>
      </c>
      <c r="C3143" s="12" t="s">
        <v>320</v>
      </c>
      <c r="D3143" s="12" t="s">
        <v>1762</v>
      </c>
      <c r="E3143" s="19" t="s">
        <v>5</v>
      </c>
      <c r="F3143" s="19" t="s">
        <v>2273</v>
      </c>
      <c r="G3143" s="19" t="s">
        <v>6300</v>
      </c>
      <c r="H3143" s="12" t="s">
        <v>5933</v>
      </c>
      <c r="I3143" s="20">
        <v>35200</v>
      </c>
      <c r="J3143" s="12" t="s">
        <v>2302</v>
      </c>
      <c r="K3143" s="12" t="s">
        <v>2303</v>
      </c>
      <c r="L3143" s="12" t="s">
        <v>8183</v>
      </c>
      <c r="M3143" s="12"/>
      <c r="N3143" s="12" t="s">
        <v>6301</v>
      </c>
      <c r="O3143" s="23">
        <v>0</v>
      </c>
      <c r="P3143" s="23">
        <v>0</v>
      </c>
      <c r="Q3143" s="23">
        <v>0</v>
      </c>
      <c r="R3143" s="24">
        <v>0</v>
      </c>
      <c r="S3143" s="25">
        <v>544</v>
      </c>
      <c r="T3143" s="21"/>
      <c r="U3143" s="22" t="str">
        <f>IFERROR(VLOOKUP(B3143,[1]Planilha1!$A$1:$B$34,2,FALSE),"Liberado")</f>
        <v>Liberado</v>
      </c>
      <c r="V3143" s="21"/>
      <c r="W3143" s="21"/>
      <c r="X3143" s="21"/>
      <c r="Y3143" s="21"/>
      <c r="Z3143" s="21"/>
      <c r="AA3143" s="21"/>
      <c r="AB3143" s="21"/>
      <c r="AC3143" s="21"/>
      <c r="AD3143" s="21"/>
      <c r="AE3143" s="21"/>
      <c r="AF3143" s="21"/>
      <c r="AG3143" s="21"/>
      <c r="AH3143" s="21"/>
      <c r="AI3143" s="21"/>
      <c r="AJ3143" s="21"/>
      <c r="AK3143" s="21"/>
      <c r="AL3143" s="21"/>
      <c r="AM3143" s="21"/>
      <c r="AN3143" s="21"/>
      <c r="AO3143" s="21"/>
      <c r="AP3143" s="21"/>
      <c r="AQ3143" s="21"/>
      <c r="AR3143" s="21"/>
      <c r="AS3143" s="21"/>
      <c r="AT3143" s="21"/>
      <c r="AU3143" s="21"/>
      <c r="AV3143" s="21"/>
      <c r="AW3143" s="21"/>
      <c r="AX3143" s="21"/>
      <c r="AY3143" s="21"/>
      <c r="AZ3143" s="21"/>
      <c r="BA3143" s="21"/>
    </row>
    <row r="3144" spans="1:53" s="45" customFormat="1" ht="20.100000000000001" customHeight="1" x14ac:dyDescent="0.2">
      <c r="A3144" s="12" t="s">
        <v>87</v>
      </c>
      <c r="B3144" s="18" t="s">
        <v>273</v>
      </c>
      <c r="C3144" s="12" t="s">
        <v>320</v>
      </c>
      <c r="D3144" s="12" t="s">
        <v>7844</v>
      </c>
      <c r="E3144" s="19" t="s">
        <v>5</v>
      </c>
      <c r="F3144" s="19" t="s">
        <v>4670</v>
      </c>
      <c r="G3144" s="19" t="s">
        <v>10807</v>
      </c>
      <c r="H3144" s="12" t="s">
        <v>6263</v>
      </c>
      <c r="I3144" s="20">
        <v>7700.2</v>
      </c>
      <c r="J3144" s="12" t="s">
        <v>2302</v>
      </c>
      <c r="K3144" s="12" t="s">
        <v>2842</v>
      </c>
      <c r="L3144" s="12" t="s">
        <v>8102</v>
      </c>
      <c r="M3144" s="12" t="s">
        <v>10805</v>
      </c>
      <c r="N3144" s="12" t="s">
        <v>10808</v>
      </c>
      <c r="O3144" s="23">
        <v>0</v>
      </c>
      <c r="P3144" s="23">
        <v>0</v>
      </c>
      <c r="Q3144" s="23">
        <v>0</v>
      </c>
      <c r="R3144" s="24">
        <v>0</v>
      </c>
      <c r="S3144" s="25">
        <v>192</v>
      </c>
      <c r="T3144" s="21"/>
      <c r="U3144" s="22" t="str">
        <f>IFERROR(VLOOKUP(B3144,[1]Planilha1!$A$1:$B$34,2,FALSE),"Liberado")</f>
        <v>Liberado</v>
      </c>
      <c r="V3144" s="21"/>
      <c r="W3144" s="21"/>
      <c r="X3144" s="21"/>
      <c r="Y3144" s="21"/>
      <c r="Z3144" s="21"/>
      <c r="AA3144" s="21"/>
      <c r="AB3144" s="21"/>
      <c r="AC3144" s="21"/>
      <c r="AD3144" s="21"/>
      <c r="AE3144" s="21"/>
      <c r="AF3144" s="21"/>
      <c r="AG3144" s="21"/>
      <c r="AH3144" s="21"/>
      <c r="AI3144" s="21"/>
      <c r="AJ3144" s="21"/>
      <c r="AK3144" s="21"/>
      <c r="AL3144" s="21"/>
      <c r="AM3144" s="21"/>
      <c r="AN3144" s="21"/>
      <c r="AO3144" s="21"/>
      <c r="AP3144" s="21"/>
      <c r="AQ3144" s="21"/>
      <c r="AR3144" s="21"/>
      <c r="AS3144" s="21"/>
      <c r="AT3144" s="21"/>
      <c r="AU3144" s="21"/>
      <c r="AV3144" s="21"/>
      <c r="AW3144" s="21"/>
      <c r="AX3144" s="21"/>
      <c r="AY3144" s="21"/>
      <c r="AZ3144" s="21"/>
      <c r="BA3144" s="21"/>
    </row>
    <row r="3145" spans="1:53" s="45" customFormat="1" ht="20.100000000000001" customHeight="1" x14ac:dyDescent="0.2">
      <c r="A3145" s="12" t="s">
        <v>87</v>
      </c>
      <c r="B3145" s="18" t="s">
        <v>273</v>
      </c>
      <c r="C3145" s="12" t="s">
        <v>320</v>
      </c>
      <c r="D3145" s="12" t="s">
        <v>10809</v>
      </c>
      <c r="E3145" s="19" t="s">
        <v>5</v>
      </c>
      <c r="F3145" s="19" t="s">
        <v>2244</v>
      </c>
      <c r="G3145" s="19" t="s">
        <v>10810</v>
      </c>
      <c r="H3145" s="12" t="s">
        <v>10811</v>
      </c>
      <c r="I3145" s="20">
        <v>14500</v>
      </c>
      <c r="J3145" s="12" t="s">
        <v>2302</v>
      </c>
      <c r="K3145" s="12" t="s">
        <v>2303</v>
      </c>
      <c r="L3145" s="12" t="s">
        <v>7875</v>
      </c>
      <c r="M3145" s="12"/>
      <c r="N3145" s="12" t="s">
        <v>10812</v>
      </c>
      <c r="O3145" s="23">
        <v>0</v>
      </c>
      <c r="P3145" s="23">
        <v>0</v>
      </c>
      <c r="Q3145" s="23">
        <v>0</v>
      </c>
      <c r="R3145" s="24">
        <v>0</v>
      </c>
      <c r="S3145" s="25">
        <v>128</v>
      </c>
      <c r="T3145" s="21"/>
      <c r="U3145" s="22" t="str">
        <f>IFERROR(VLOOKUP(B3145,[1]Planilha1!$A$1:$B$34,2,FALSE),"Liberado")</f>
        <v>Liberado</v>
      </c>
      <c r="V3145" s="21"/>
      <c r="W3145" s="21"/>
      <c r="X3145" s="21"/>
      <c r="Y3145" s="21"/>
      <c r="Z3145" s="21"/>
      <c r="AA3145" s="21"/>
      <c r="AB3145" s="21"/>
      <c r="AC3145" s="21"/>
      <c r="AD3145" s="21"/>
      <c r="AE3145" s="21"/>
      <c r="AF3145" s="21"/>
      <c r="AG3145" s="21"/>
      <c r="AH3145" s="21"/>
      <c r="AI3145" s="21"/>
      <c r="AJ3145" s="21"/>
      <c r="AK3145" s="21"/>
      <c r="AL3145" s="21"/>
      <c r="AM3145" s="21"/>
      <c r="AN3145" s="21"/>
      <c r="AO3145" s="21"/>
      <c r="AP3145" s="21"/>
      <c r="AQ3145" s="21"/>
      <c r="AR3145" s="21"/>
      <c r="AS3145" s="21"/>
      <c r="AT3145" s="21"/>
      <c r="AU3145" s="21"/>
      <c r="AV3145" s="21"/>
      <c r="AW3145" s="21"/>
      <c r="AX3145" s="21"/>
      <c r="AY3145" s="21"/>
      <c r="AZ3145" s="21"/>
      <c r="BA3145" s="21"/>
    </row>
    <row r="3146" spans="1:53" s="45" customFormat="1" ht="20.100000000000001" customHeight="1" x14ac:dyDescent="0.2">
      <c r="A3146" s="12" t="s">
        <v>87</v>
      </c>
      <c r="B3146" s="18" t="s">
        <v>273</v>
      </c>
      <c r="C3146" s="12" t="s">
        <v>519</v>
      </c>
      <c r="D3146" s="12" t="s">
        <v>1763</v>
      </c>
      <c r="E3146" s="19" t="s">
        <v>5</v>
      </c>
      <c r="F3146" s="19" t="s">
        <v>2244</v>
      </c>
      <c r="G3146" s="19" t="s">
        <v>6302</v>
      </c>
      <c r="H3146" s="12" t="s">
        <v>6303</v>
      </c>
      <c r="I3146" s="20">
        <v>31520</v>
      </c>
      <c r="J3146" s="12" t="s">
        <v>2302</v>
      </c>
      <c r="K3146" s="12" t="s">
        <v>3124</v>
      </c>
      <c r="L3146" s="12" t="s">
        <v>2299</v>
      </c>
      <c r="M3146" s="12"/>
      <c r="N3146" s="12" t="s">
        <v>6304</v>
      </c>
      <c r="O3146" s="23">
        <v>0</v>
      </c>
      <c r="P3146" s="23">
        <v>7000</v>
      </c>
      <c r="Q3146" s="23">
        <v>0</v>
      </c>
      <c r="R3146" s="24">
        <v>0</v>
      </c>
      <c r="S3146" s="25">
        <v>960</v>
      </c>
      <c r="T3146" s="21"/>
      <c r="U3146" s="22" t="str">
        <f>IFERROR(VLOOKUP(B3146,[1]Planilha1!$A$1:$B$34,2,FALSE),"Liberado")</f>
        <v>Liberado</v>
      </c>
      <c r="V3146" s="21"/>
      <c r="W3146" s="21"/>
      <c r="X3146" s="21"/>
      <c r="Y3146" s="21"/>
      <c r="Z3146" s="21"/>
      <c r="AA3146" s="21"/>
      <c r="AB3146" s="21"/>
      <c r="AC3146" s="21"/>
      <c r="AD3146" s="21"/>
      <c r="AE3146" s="21"/>
      <c r="AF3146" s="21"/>
      <c r="AG3146" s="21"/>
      <c r="AH3146" s="21"/>
      <c r="AI3146" s="21"/>
      <c r="AJ3146" s="21"/>
      <c r="AK3146" s="21"/>
      <c r="AL3146" s="21"/>
      <c r="AM3146" s="21"/>
      <c r="AN3146" s="21"/>
      <c r="AO3146" s="21"/>
      <c r="AP3146" s="21"/>
      <c r="AQ3146" s="21"/>
      <c r="AR3146" s="21"/>
      <c r="AS3146" s="21"/>
      <c r="AT3146" s="21"/>
      <c r="AU3146" s="21"/>
      <c r="AV3146" s="21"/>
      <c r="AW3146" s="21"/>
      <c r="AX3146" s="21"/>
      <c r="AY3146" s="21"/>
      <c r="AZ3146" s="21"/>
      <c r="BA3146" s="21"/>
    </row>
    <row r="3147" spans="1:53" s="45" customFormat="1" ht="20.100000000000001" customHeight="1" x14ac:dyDescent="0.2">
      <c r="A3147" s="12" t="s">
        <v>87</v>
      </c>
      <c r="B3147" s="18" t="s">
        <v>273</v>
      </c>
      <c r="C3147" s="12" t="s">
        <v>519</v>
      </c>
      <c r="D3147" s="12" t="s">
        <v>1764</v>
      </c>
      <c r="E3147" s="19" t="s">
        <v>5</v>
      </c>
      <c r="F3147" s="19" t="s">
        <v>2273</v>
      </c>
      <c r="G3147" s="19" t="s">
        <v>6305</v>
      </c>
      <c r="H3147" s="12" t="s">
        <v>6303</v>
      </c>
      <c r="I3147" s="20">
        <v>20000</v>
      </c>
      <c r="J3147" s="12" t="s">
        <v>2258</v>
      </c>
      <c r="K3147" s="12" t="s">
        <v>6306</v>
      </c>
      <c r="L3147" s="12" t="s">
        <v>2368</v>
      </c>
      <c r="M3147" s="12"/>
      <c r="N3147" s="12" t="s">
        <v>6307</v>
      </c>
      <c r="O3147" s="23">
        <v>0</v>
      </c>
      <c r="P3147" s="23">
        <v>8000</v>
      </c>
      <c r="Q3147" s="23">
        <v>0</v>
      </c>
      <c r="R3147" s="24">
        <v>0</v>
      </c>
      <c r="S3147" s="25">
        <v>832</v>
      </c>
      <c r="T3147" s="21"/>
      <c r="U3147" s="22" t="str">
        <f>IFERROR(VLOOKUP(B3147,[1]Planilha1!$A$1:$B$34,2,FALSE),"Liberado")</f>
        <v>Liberado</v>
      </c>
      <c r="V3147" s="21"/>
      <c r="W3147" s="21"/>
      <c r="X3147" s="21"/>
      <c r="Y3147" s="21"/>
      <c r="Z3147" s="21"/>
      <c r="AA3147" s="21"/>
      <c r="AB3147" s="21"/>
      <c r="AC3147" s="21"/>
      <c r="AD3147" s="21"/>
      <c r="AE3147" s="21"/>
      <c r="AF3147" s="21"/>
      <c r="AG3147" s="21"/>
      <c r="AH3147" s="21"/>
      <c r="AI3147" s="21"/>
      <c r="AJ3147" s="21"/>
      <c r="AK3147" s="21"/>
      <c r="AL3147" s="21"/>
      <c r="AM3147" s="21"/>
      <c r="AN3147" s="21"/>
      <c r="AO3147" s="21"/>
      <c r="AP3147" s="21"/>
      <c r="AQ3147" s="21"/>
      <c r="AR3147" s="21"/>
      <c r="AS3147" s="21"/>
      <c r="AT3147" s="21"/>
      <c r="AU3147" s="21"/>
      <c r="AV3147" s="21"/>
      <c r="AW3147" s="21"/>
      <c r="AX3147" s="21"/>
      <c r="AY3147" s="21"/>
      <c r="AZ3147" s="21"/>
      <c r="BA3147" s="21"/>
    </row>
    <row r="3148" spans="1:53" s="45" customFormat="1" ht="20.100000000000001" customHeight="1" x14ac:dyDescent="0.2">
      <c r="A3148" s="12" t="s">
        <v>87</v>
      </c>
      <c r="B3148" s="18" t="s">
        <v>273</v>
      </c>
      <c r="C3148" s="12" t="s">
        <v>519</v>
      </c>
      <c r="D3148" s="12" t="s">
        <v>1765</v>
      </c>
      <c r="E3148" s="19" t="s">
        <v>5</v>
      </c>
      <c r="F3148" s="19" t="s">
        <v>2273</v>
      </c>
      <c r="G3148" s="19" t="s">
        <v>6308</v>
      </c>
      <c r="H3148" s="12" t="s">
        <v>6303</v>
      </c>
      <c r="I3148" s="20">
        <v>35200</v>
      </c>
      <c r="J3148" s="12" t="s">
        <v>2302</v>
      </c>
      <c r="K3148" s="12" t="s">
        <v>3124</v>
      </c>
      <c r="L3148" s="12" t="s">
        <v>2299</v>
      </c>
      <c r="M3148" s="12"/>
      <c r="N3148" s="12" t="s">
        <v>6309</v>
      </c>
      <c r="O3148" s="23">
        <v>0</v>
      </c>
      <c r="P3148" s="23">
        <v>0</v>
      </c>
      <c r="Q3148" s="23">
        <v>0</v>
      </c>
      <c r="R3148" s="24">
        <v>0</v>
      </c>
      <c r="S3148" s="25">
        <v>384</v>
      </c>
      <c r="T3148" s="21"/>
      <c r="U3148" s="22" t="str">
        <f>IFERROR(VLOOKUP(B3148,[1]Planilha1!$A$1:$B$34,2,FALSE),"Liberado")</f>
        <v>Liberado</v>
      </c>
      <c r="V3148" s="21"/>
      <c r="W3148" s="21"/>
      <c r="X3148" s="21"/>
      <c r="Y3148" s="21"/>
      <c r="Z3148" s="21"/>
      <c r="AA3148" s="21"/>
      <c r="AB3148" s="21"/>
      <c r="AC3148" s="21"/>
      <c r="AD3148" s="21"/>
      <c r="AE3148" s="21"/>
      <c r="AF3148" s="21"/>
      <c r="AG3148" s="21"/>
      <c r="AH3148" s="21"/>
      <c r="AI3148" s="21"/>
      <c r="AJ3148" s="21"/>
      <c r="AK3148" s="21"/>
      <c r="AL3148" s="21"/>
      <c r="AM3148" s="21"/>
      <c r="AN3148" s="21"/>
      <c r="AO3148" s="21"/>
      <c r="AP3148" s="21"/>
      <c r="AQ3148" s="21"/>
      <c r="AR3148" s="21"/>
      <c r="AS3148" s="21"/>
      <c r="AT3148" s="21"/>
      <c r="AU3148" s="21"/>
      <c r="AV3148" s="21"/>
      <c r="AW3148" s="21"/>
      <c r="AX3148" s="21"/>
      <c r="AY3148" s="21"/>
      <c r="AZ3148" s="21"/>
      <c r="BA3148" s="21"/>
    </row>
    <row r="3149" spans="1:53" s="45" customFormat="1" ht="20.100000000000001" customHeight="1" x14ac:dyDescent="0.2">
      <c r="A3149" s="12" t="s">
        <v>87</v>
      </c>
      <c r="B3149" s="18" t="s">
        <v>273</v>
      </c>
      <c r="C3149" s="12" t="s">
        <v>519</v>
      </c>
      <c r="D3149" s="12" t="s">
        <v>1766</v>
      </c>
      <c r="E3149" s="19" t="s">
        <v>5</v>
      </c>
      <c r="F3149" s="19" t="s">
        <v>2273</v>
      </c>
      <c r="G3149" s="19" t="s">
        <v>6310</v>
      </c>
      <c r="H3149" s="12" t="s">
        <v>6303</v>
      </c>
      <c r="I3149" s="20">
        <v>9319.6</v>
      </c>
      <c r="J3149" s="12" t="s">
        <v>2302</v>
      </c>
      <c r="K3149" s="12" t="s">
        <v>2303</v>
      </c>
      <c r="L3149" s="12" t="s">
        <v>2677</v>
      </c>
      <c r="M3149" s="12"/>
      <c r="N3149" s="12" t="s">
        <v>6311</v>
      </c>
      <c r="O3149" s="23">
        <v>0</v>
      </c>
      <c r="P3149" s="23">
        <v>0</v>
      </c>
      <c r="Q3149" s="23">
        <v>0</v>
      </c>
      <c r="R3149" s="24">
        <v>0</v>
      </c>
      <c r="S3149" s="25">
        <v>160</v>
      </c>
      <c r="T3149" s="21"/>
      <c r="U3149" s="22" t="str">
        <f>IFERROR(VLOOKUP(B3149,[1]Planilha1!$A$1:$B$34,2,FALSE),"Liberado")</f>
        <v>Liberado</v>
      </c>
      <c r="V3149" s="21"/>
      <c r="W3149" s="21"/>
      <c r="X3149" s="21"/>
      <c r="Y3149" s="21"/>
      <c r="Z3149" s="21"/>
      <c r="AA3149" s="21"/>
      <c r="AB3149" s="21"/>
      <c r="AC3149" s="21"/>
      <c r="AD3149" s="21"/>
      <c r="AE3149" s="21"/>
      <c r="AF3149" s="21"/>
      <c r="AG3149" s="21"/>
      <c r="AH3149" s="21"/>
      <c r="AI3149" s="21"/>
      <c r="AJ3149" s="21"/>
      <c r="AK3149" s="21"/>
      <c r="AL3149" s="21"/>
      <c r="AM3149" s="21"/>
      <c r="AN3149" s="21"/>
      <c r="AO3149" s="21"/>
      <c r="AP3149" s="21"/>
      <c r="AQ3149" s="21"/>
      <c r="AR3149" s="21"/>
      <c r="AS3149" s="21"/>
      <c r="AT3149" s="21"/>
      <c r="AU3149" s="21"/>
      <c r="AV3149" s="21"/>
      <c r="AW3149" s="21"/>
      <c r="AX3149" s="21"/>
      <c r="AY3149" s="21"/>
      <c r="AZ3149" s="21"/>
      <c r="BA3149" s="21"/>
    </row>
    <row r="3150" spans="1:53" s="45" customFormat="1" ht="20.100000000000001" customHeight="1" x14ac:dyDescent="0.2">
      <c r="A3150" s="12" t="s">
        <v>87</v>
      </c>
      <c r="B3150" s="18" t="s">
        <v>273</v>
      </c>
      <c r="C3150" s="12" t="s">
        <v>519</v>
      </c>
      <c r="D3150" s="12" t="s">
        <v>10813</v>
      </c>
      <c r="E3150" s="19" t="s">
        <v>5</v>
      </c>
      <c r="F3150" s="19" t="s">
        <v>2273</v>
      </c>
      <c r="G3150" s="19" t="s">
        <v>10814</v>
      </c>
      <c r="H3150" s="12" t="s">
        <v>10815</v>
      </c>
      <c r="I3150" s="20">
        <v>1053240</v>
      </c>
      <c r="J3150" s="12" t="s">
        <v>2302</v>
      </c>
      <c r="K3150" s="12" t="s">
        <v>3124</v>
      </c>
      <c r="L3150" s="12" t="s">
        <v>2288</v>
      </c>
      <c r="M3150" s="12"/>
      <c r="N3150" s="12" t="s">
        <v>10816</v>
      </c>
      <c r="O3150" s="23">
        <v>0</v>
      </c>
      <c r="P3150" s="23">
        <v>0</v>
      </c>
      <c r="Q3150" s="23">
        <v>0</v>
      </c>
      <c r="R3150" s="24">
        <v>0</v>
      </c>
      <c r="S3150" s="25">
        <v>160</v>
      </c>
      <c r="T3150" s="21"/>
      <c r="U3150" s="22" t="str">
        <f>IFERROR(VLOOKUP(B3150,[1]Planilha1!$A$1:$B$34,2,FALSE),"Liberado")</f>
        <v>Liberado</v>
      </c>
      <c r="V3150" s="21"/>
      <c r="W3150" s="21"/>
      <c r="X3150" s="21"/>
      <c r="Y3150" s="21"/>
      <c r="Z3150" s="21"/>
      <c r="AA3150" s="21"/>
      <c r="AB3150" s="21"/>
      <c r="AC3150" s="21"/>
      <c r="AD3150" s="21"/>
      <c r="AE3150" s="21"/>
      <c r="AF3150" s="21"/>
      <c r="AG3150" s="21"/>
      <c r="AH3150" s="21"/>
      <c r="AI3150" s="21"/>
      <c r="AJ3150" s="21"/>
      <c r="AK3150" s="21"/>
      <c r="AL3150" s="21"/>
      <c r="AM3150" s="21"/>
      <c r="AN3150" s="21"/>
      <c r="AO3150" s="21"/>
      <c r="AP3150" s="21"/>
      <c r="AQ3150" s="21"/>
      <c r="AR3150" s="21"/>
      <c r="AS3150" s="21"/>
      <c r="AT3150" s="21"/>
      <c r="AU3150" s="21"/>
      <c r="AV3150" s="21"/>
      <c r="AW3150" s="21"/>
      <c r="AX3150" s="21"/>
      <c r="AY3150" s="21"/>
      <c r="AZ3150" s="21"/>
      <c r="BA3150" s="21"/>
    </row>
    <row r="3151" spans="1:53" s="45" customFormat="1" ht="20.100000000000001" customHeight="1" x14ac:dyDescent="0.2">
      <c r="A3151" s="12" t="s">
        <v>87</v>
      </c>
      <c r="B3151" s="18" t="s">
        <v>273</v>
      </c>
      <c r="C3151" s="12" t="s">
        <v>519</v>
      </c>
      <c r="D3151" s="12" t="s">
        <v>10817</v>
      </c>
      <c r="E3151" s="19" t="s">
        <v>5</v>
      </c>
      <c r="F3151" s="19" t="s">
        <v>2881</v>
      </c>
      <c r="G3151" s="19" t="s">
        <v>10818</v>
      </c>
      <c r="H3151" s="12" t="s">
        <v>10815</v>
      </c>
      <c r="I3151" s="20">
        <v>880</v>
      </c>
      <c r="J3151" s="12" t="s">
        <v>2302</v>
      </c>
      <c r="K3151" s="12" t="s">
        <v>10819</v>
      </c>
      <c r="L3151" s="12" t="s">
        <v>7875</v>
      </c>
      <c r="M3151" s="12"/>
      <c r="N3151" s="12" t="s">
        <v>10820</v>
      </c>
      <c r="O3151" s="23">
        <v>0</v>
      </c>
      <c r="P3151" s="23">
        <v>0</v>
      </c>
      <c r="Q3151" s="23">
        <v>0</v>
      </c>
      <c r="R3151" s="24">
        <v>0</v>
      </c>
      <c r="S3151" s="25">
        <v>190</v>
      </c>
      <c r="T3151" s="21"/>
      <c r="U3151" s="22" t="str">
        <f>IFERROR(VLOOKUP(B3151,[1]Planilha1!$A$1:$B$34,2,FALSE),"Liberado")</f>
        <v>Liberado</v>
      </c>
      <c r="V3151" s="21"/>
      <c r="W3151" s="21"/>
      <c r="X3151" s="21"/>
      <c r="Y3151" s="21"/>
      <c r="Z3151" s="21"/>
      <c r="AA3151" s="21"/>
      <c r="AB3151" s="21"/>
      <c r="AC3151" s="21"/>
      <c r="AD3151" s="21"/>
      <c r="AE3151" s="21"/>
      <c r="AF3151" s="21"/>
      <c r="AG3151" s="21"/>
      <c r="AH3151" s="21"/>
      <c r="AI3151" s="21"/>
      <c r="AJ3151" s="21"/>
      <c r="AK3151" s="21"/>
      <c r="AL3151" s="21"/>
      <c r="AM3151" s="21"/>
      <c r="AN3151" s="21"/>
      <c r="AO3151" s="21"/>
      <c r="AP3151" s="21"/>
      <c r="AQ3151" s="21"/>
      <c r="AR3151" s="21"/>
      <c r="AS3151" s="21"/>
      <c r="AT3151" s="21"/>
      <c r="AU3151" s="21"/>
      <c r="AV3151" s="21"/>
      <c r="AW3151" s="21"/>
      <c r="AX3151" s="21"/>
      <c r="AY3151" s="21"/>
      <c r="AZ3151" s="21"/>
      <c r="BA3151" s="21"/>
    </row>
    <row r="3152" spans="1:53" s="45" customFormat="1" ht="20.100000000000001" customHeight="1" x14ac:dyDescent="0.2">
      <c r="A3152" s="12" t="s">
        <v>87</v>
      </c>
      <c r="B3152" s="18" t="s">
        <v>273</v>
      </c>
      <c r="C3152" s="12" t="s">
        <v>534</v>
      </c>
      <c r="D3152" s="12" t="s">
        <v>1767</v>
      </c>
      <c r="E3152" s="19" t="s">
        <v>5</v>
      </c>
      <c r="F3152" s="19" t="s">
        <v>2273</v>
      </c>
      <c r="G3152" s="19" t="s">
        <v>6312</v>
      </c>
      <c r="H3152" s="12" t="s">
        <v>6090</v>
      </c>
      <c r="I3152" s="20">
        <v>28960</v>
      </c>
      <c r="J3152" s="12" t="s">
        <v>2258</v>
      </c>
      <c r="K3152" s="12" t="s">
        <v>6313</v>
      </c>
      <c r="L3152" s="12" t="s">
        <v>2368</v>
      </c>
      <c r="M3152" s="12"/>
      <c r="N3152" s="12" t="s">
        <v>6314</v>
      </c>
      <c r="O3152" s="23">
        <v>0</v>
      </c>
      <c r="P3152" s="23">
        <v>10000</v>
      </c>
      <c r="Q3152" s="23">
        <v>0</v>
      </c>
      <c r="R3152" s="24">
        <v>0</v>
      </c>
      <c r="S3152" s="25">
        <v>960</v>
      </c>
      <c r="T3152" s="21"/>
      <c r="U3152" s="22" t="str">
        <f>IFERROR(VLOOKUP(B3152,[1]Planilha1!$A$1:$B$34,2,FALSE),"Liberado")</f>
        <v>Liberado</v>
      </c>
      <c r="V3152" s="21"/>
      <c r="W3152" s="21"/>
      <c r="X3152" s="21"/>
      <c r="Y3152" s="21"/>
      <c r="Z3152" s="21"/>
      <c r="AA3152" s="21"/>
      <c r="AB3152" s="21"/>
      <c r="AC3152" s="21"/>
      <c r="AD3152" s="21"/>
      <c r="AE3152" s="21"/>
      <c r="AF3152" s="21"/>
      <c r="AG3152" s="21"/>
      <c r="AH3152" s="21"/>
      <c r="AI3152" s="21"/>
      <c r="AJ3152" s="21"/>
      <c r="AK3152" s="21"/>
      <c r="AL3152" s="21"/>
      <c r="AM3152" s="21"/>
      <c r="AN3152" s="21"/>
      <c r="AO3152" s="21"/>
      <c r="AP3152" s="21"/>
      <c r="AQ3152" s="21"/>
      <c r="AR3152" s="21"/>
      <c r="AS3152" s="21"/>
      <c r="AT3152" s="21"/>
      <c r="AU3152" s="21"/>
      <c r="AV3152" s="21"/>
      <c r="AW3152" s="21"/>
      <c r="AX3152" s="21"/>
      <c r="AY3152" s="21"/>
      <c r="AZ3152" s="21"/>
      <c r="BA3152" s="21"/>
    </row>
    <row r="3153" spans="1:53" s="45" customFormat="1" ht="20.100000000000001" customHeight="1" x14ac:dyDescent="0.2">
      <c r="A3153" s="12" t="s">
        <v>87</v>
      </c>
      <c r="B3153" s="18" t="s">
        <v>273</v>
      </c>
      <c r="C3153" s="12" t="s">
        <v>534</v>
      </c>
      <c r="D3153" s="12" t="s">
        <v>1768</v>
      </c>
      <c r="E3153" s="19" t="s">
        <v>5</v>
      </c>
      <c r="F3153" s="19" t="s">
        <v>15</v>
      </c>
      <c r="G3153" s="19" t="s">
        <v>6315</v>
      </c>
      <c r="H3153" s="12" t="s">
        <v>6316</v>
      </c>
      <c r="I3153" s="20">
        <v>28960</v>
      </c>
      <c r="J3153" s="12" t="s">
        <v>2258</v>
      </c>
      <c r="K3153" s="12" t="s">
        <v>6317</v>
      </c>
      <c r="L3153" s="12" t="s">
        <v>2368</v>
      </c>
      <c r="M3153" s="12"/>
      <c r="N3153" s="12" t="s">
        <v>10821</v>
      </c>
      <c r="O3153" s="23">
        <v>0</v>
      </c>
      <c r="P3153" s="23">
        <v>10000</v>
      </c>
      <c r="Q3153" s="23">
        <v>0</v>
      </c>
      <c r="R3153" s="24">
        <v>0</v>
      </c>
      <c r="S3153" s="25">
        <v>864</v>
      </c>
      <c r="T3153" s="21"/>
      <c r="U3153" s="22" t="str">
        <f>IFERROR(VLOOKUP(B3153,[1]Planilha1!$A$1:$B$34,2,FALSE),"Liberado")</f>
        <v>Liberado</v>
      </c>
      <c r="V3153" s="21"/>
      <c r="W3153" s="21"/>
      <c r="X3153" s="21"/>
      <c r="Y3153" s="21"/>
      <c r="Z3153" s="21"/>
      <c r="AA3153" s="21"/>
      <c r="AB3153" s="21"/>
      <c r="AC3153" s="21"/>
      <c r="AD3153" s="21"/>
      <c r="AE3153" s="21"/>
      <c r="AF3153" s="21"/>
      <c r="AG3153" s="21"/>
      <c r="AH3153" s="21"/>
      <c r="AI3153" s="21"/>
      <c r="AJ3153" s="21"/>
      <c r="AK3153" s="21"/>
      <c r="AL3153" s="21"/>
      <c r="AM3153" s="21"/>
      <c r="AN3153" s="21"/>
      <c r="AO3153" s="21"/>
      <c r="AP3153" s="21"/>
      <c r="AQ3153" s="21"/>
      <c r="AR3153" s="21"/>
      <c r="AS3153" s="21"/>
      <c r="AT3153" s="21"/>
      <c r="AU3153" s="21"/>
      <c r="AV3153" s="21"/>
      <c r="AW3153" s="21"/>
      <c r="AX3153" s="21"/>
      <c r="AY3153" s="21"/>
      <c r="AZ3153" s="21"/>
      <c r="BA3153" s="21"/>
    </row>
    <row r="3154" spans="1:53" s="45" customFormat="1" ht="20.100000000000001" customHeight="1" x14ac:dyDescent="0.2">
      <c r="A3154" s="12" t="s">
        <v>87</v>
      </c>
      <c r="B3154" s="18" t="s">
        <v>273</v>
      </c>
      <c r="C3154" s="12" t="s">
        <v>534</v>
      </c>
      <c r="D3154" s="12" t="s">
        <v>1769</v>
      </c>
      <c r="E3154" s="19" t="s">
        <v>5</v>
      </c>
      <c r="F3154" s="19" t="s">
        <v>2273</v>
      </c>
      <c r="G3154" s="19" t="s">
        <v>6318</v>
      </c>
      <c r="H3154" s="12" t="s">
        <v>6090</v>
      </c>
      <c r="I3154" s="20">
        <v>35200</v>
      </c>
      <c r="J3154" s="12" t="s">
        <v>2302</v>
      </c>
      <c r="K3154" s="12" t="s">
        <v>2303</v>
      </c>
      <c r="L3154" s="12" t="s">
        <v>2288</v>
      </c>
      <c r="M3154" s="12"/>
      <c r="N3154" s="12" t="s">
        <v>6319</v>
      </c>
      <c r="O3154" s="23">
        <v>0</v>
      </c>
      <c r="P3154" s="23">
        <v>0</v>
      </c>
      <c r="Q3154" s="23">
        <v>0</v>
      </c>
      <c r="R3154" s="24">
        <v>0</v>
      </c>
      <c r="S3154" s="25">
        <v>352</v>
      </c>
      <c r="T3154" s="21"/>
      <c r="U3154" s="22" t="str">
        <f>IFERROR(VLOOKUP(B3154,[1]Planilha1!$A$1:$B$34,2,FALSE),"Liberado")</f>
        <v>Liberado</v>
      </c>
      <c r="V3154" s="21"/>
      <c r="W3154" s="21"/>
      <c r="X3154" s="21"/>
      <c r="Y3154" s="21"/>
      <c r="Z3154" s="21"/>
      <c r="AA3154" s="21"/>
      <c r="AB3154" s="21"/>
      <c r="AC3154" s="21"/>
      <c r="AD3154" s="21"/>
      <c r="AE3154" s="21"/>
      <c r="AF3154" s="21"/>
      <c r="AG3154" s="21"/>
      <c r="AH3154" s="21"/>
      <c r="AI3154" s="21"/>
      <c r="AJ3154" s="21"/>
      <c r="AK3154" s="21"/>
      <c r="AL3154" s="21"/>
      <c r="AM3154" s="21"/>
      <c r="AN3154" s="21"/>
      <c r="AO3154" s="21"/>
      <c r="AP3154" s="21"/>
      <c r="AQ3154" s="21"/>
      <c r="AR3154" s="21"/>
      <c r="AS3154" s="21"/>
      <c r="AT3154" s="21"/>
      <c r="AU3154" s="21"/>
      <c r="AV3154" s="21"/>
      <c r="AW3154" s="21"/>
      <c r="AX3154" s="21"/>
      <c r="AY3154" s="21"/>
      <c r="AZ3154" s="21"/>
      <c r="BA3154" s="21"/>
    </row>
    <row r="3155" spans="1:53" s="45" customFormat="1" ht="20.100000000000001" customHeight="1" x14ac:dyDescent="0.2">
      <c r="A3155" s="12" t="s">
        <v>87</v>
      </c>
      <c r="B3155" s="18" t="s">
        <v>273</v>
      </c>
      <c r="C3155" s="12" t="s">
        <v>534</v>
      </c>
      <c r="D3155" s="12" t="s">
        <v>1770</v>
      </c>
      <c r="E3155" s="19" t="s">
        <v>5</v>
      </c>
      <c r="F3155" s="19" t="s">
        <v>10</v>
      </c>
      <c r="G3155" s="19" t="s">
        <v>6320</v>
      </c>
      <c r="H3155" s="12" t="s">
        <v>6090</v>
      </c>
      <c r="I3155" s="20">
        <v>32248.48</v>
      </c>
      <c r="J3155" s="12" t="s">
        <v>2302</v>
      </c>
      <c r="K3155" s="12" t="s">
        <v>5796</v>
      </c>
      <c r="L3155" s="12" t="s">
        <v>2466</v>
      </c>
      <c r="M3155" s="12"/>
      <c r="N3155" s="12" t="s">
        <v>6321</v>
      </c>
      <c r="O3155" s="23">
        <v>0</v>
      </c>
      <c r="P3155" s="23">
        <v>0</v>
      </c>
      <c r="Q3155" s="23">
        <v>0</v>
      </c>
      <c r="R3155" s="24">
        <v>0</v>
      </c>
      <c r="S3155" s="25">
        <v>352</v>
      </c>
      <c r="T3155" s="21"/>
      <c r="U3155" s="22" t="str">
        <f>IFERROR(VLOOKUP(B3155,[1]Planilha1!$A$1:$B$34,2,FALSE),"Liberado")</f>
        <v>Liberado</v>
      </c>
      <c r="V3155" s="21"/>
      <c r="W3155" s="21"/>
      <c r="X3155" s="21"/>
      <c r="Y3155" s="21"/>
      <c r="Z3155" s="21"/>
      <c r="AA3155" s="21"/>
      <c r="AB3155" s="21"/>
      <c r="AC3155" s="21"/>
      <c r="AD3155" s="21"/>
      <c r="AE3155" s="21"/>
      <c r="AF3155" s="21"/>
      <c r="AG3155" s="21"/>
      <c r="AH3155" s="21"/>
      <c r="AI3155" s="21"/>
      <c r="AJ3155" s="21"/>
      <c r="AK3155" s="21"/>
      <c r="AL3155" s="21"/>
      <c r="AM3155" s="21"/>
      <c r="AN3155" s="21"/>
      <c r="AO3155" s="21"/>
      <c r="AP3155" s="21"/>
      <c r="AQ3155" s="21"/>
      <c r="AR3155" s="21"/>
      <c r="AS3155" s="21"/>
      <c r="AT3155" s="21"/>
      <c r="AU3155" s="21"/>
      <c r="AV3155" s="21"/>
      <c r="AW3155" s="21"/>
      <c r="AX3155" s="21"/>
      <c r="AY3155" s="21"/>
      <c r="AZ3155" s="21"/>
      <c r="BA3155" s="21"/>
    </row>
    <row r="3156" spans="1:53" s="45" customFormat="1" ht="20.100000000000001" customHeight="1" x14ac:dyDescent="0.2">
      <c r="A3156" s="12" t="s">
        <v>87</v>
      </c>
      <c r="B3156" s="18" t="s">
        <v>273</v>
      </c>
      <c r="C3156" s="12" t="s">
        <v>534</v>
      </c>
      <c r="D3156" s="12" t="s">
        <v>10822</v>
      </c>
      <c r="E3156" s="19" t="s">
        <v>5</v>
      </c>
      <c r="F3156" s="19" t="s">
        <v>2273</v>
      </c>
      <c r="G3156" s="19" t="s">
        <v>10823</v>
      </c>
      <c r="H3156" s="12" t="s">
        <v>10824</v>
      </c>
      <c r="I3156" s="20">
        <v>20000</v>
      </c>
      <c r="J3156" s="12" t="s">
        <v>2258</v>
      </c>
      <c r="K3156" s="12" t="s">
        <v>10825</v>
      </c>
      <c r="L3156" s="12" t="s">
        <v>2368</v>
      </c>
      <c r="M3156" s="12"/>
      <c r="N3156" s="12" t="s">
        <v>2412</v>
      </c>
      <c r="O3156" s="23">
        <v>0</v>
      </c>
      <c r="P3156" s="23">
        <v>0</v>
      </c>
      <c r="Q3156" s="23">
        <v>0</v>
      </c>
      <c r="R3156" s="24">
        <v>0</v>
      </c>
      <c r="S3156" s="25">
        <v>200</v>
      </c>
      <c r="T3156" s="21"/>
      <c r="U3156" s="22" t="str">
        <f>IFERROR(VLOOKUP(B3156,[1]Planilha1!$A$1:$B$34,2,FALSE),"Liberado")</f>
        <v>Liberado</v>
      </c>
      <c r="V3156" s="21"/>
      <c r="W3156" s="21"/>
      <c r="X3156" s="21"/>
      <c r="Y3156" s="21"/>
      <c r="Z3156" s="21"/>
      <c r="AA3156" s="21"/>
      <c r="AB3156" s="21"/>
      <c r="AC3156" s="21"/>
      <c r="AD3156" s="21"/>
      <c r="AE3156" s="21"/>
      <c r="AF3156" s="21"/>
      <c r="AG3156" s="21"/>
      <c r="AH3156" s="21"/>
      <c r="AI3156" s="21"/>
      <c r="AJ3156" s="21"/>
      <c r="AK3156" s="21"/>
      <c r="AL3156" s="21"/>
      <c r="AM3156" s="21"/>
      <c r="AN3156" s="21"/>
      <c r="AO3156" s="21"/>
      <c r="AP3156" s="21"/>
      <c r="AQ3156" s="21"/>
      <c r="AR3156" s="21"/>
      <c r="AS3156" s="21"/>
      <c r="AT3156" s="21"/>
      <c r="AU3156" s="21"/>
      <c r="AV3156" s="21"/>
      <c r="AW3156" s="21"/>
      <c r="AX3156" s="21"/>
      <c r="AY3156" s="21"/>
      <c r="AZ3156" s="21"/>
      <c r="BA3156" s="21"/>
    </row>
    <row r="3157" spans="1:53" s="45" customFormat="1" ht="20.100000000000001" customHeight="1" x14ac:dyDescent="0.2">
      <c r="A3157" s="12" t="s">
        <v>87</v>
      </c>
      <c r="B3157" s="18" t="s">
        <v>273</v>
      </c>
      <c r="C3157" s="12" t="s">
        <v>534</v>
      </c>
      <c r="D3157" s="12" t="s">
        <v>10826</v>
      </c>
      <c r="E3157" s="19" t="s">
        <v>5</v>
      </c>
      <c r="F3157" s="19" t="s">
        <v>14</v>
      </c>
      <c r="G3157" s="19" t="s">
        <v>10827</v>
      </c>
      <c r="H3157" s="12" t="s">
        <v>10828</v>
      </c>
      <c r="I3157" s="20">
        <v>10000</v>
      </c>
      <c r="J3157" s="12" t="s">
        <v>2302</v>
      </c>
      <c r="K3157" s="12" t="s">
        <v>2303</v>
      </c>
      <c r="L3157" s="12" t="s">
        <v>2288</v>
      </c>
      <c r="M3157" s="12"/>
      <c r="N3157" s="12" t="s">
        <v>10829</v>
      </c>
      <c r="O3157" s="23">
        <v>0</v>
      </c>
      <c r="P3157" s="23">
        <v>0</v>
      </c>
      <c r="Q3157" s="23">
        <v>0</v>
      </c>
      <c r="R3157" s="24">
        <v>0</v>
      </c>
      <c r="S3157" s="25">
        <v>160</v>
      </c>
      <c r="T3157" s="21"/>
      <c r="U3157" s="22" t="str">
        <f>IFERROR(VLOOKUP(B3157,[1]Planilha1!$A$1:$B$34,2,FALSE),"Liberado")</f>
        <v>Liberado</v>
      </c>
      <c r="V3157" s="21"/>
      <c r="W3157" s="21"/>
      <c r="X3157" s="21"/>
      <c r="Y3157" s="21"/>
      <c r="Z3157" s="21"/>
      <c r="AA3157" s="21"/>
      <c r="AB3157" s="21"/>
      <c r="AC3157" s="21"/>
      <c r="AD3157" s="21"/>
      <c r="AE3157" s="21"/>
      <c r="AF3157" s="21"/>
      <c r="AG3157" s="21"/>
      <c r="AH3157" s="21"/>
      <c r="AI3157" s="21"/>
      <c r="AJ3157" s="21"/>
      <c r="AK3157" s="21"/>
      <c r="AL3157" s="21"/>
      <c r="AM3157" s="21"/>
      <c r="AN3157" s="21"/>
      <c r="AO3157" s="21"/>
      <c r="AP3157" s="21"/>
      <c r="AQ3157" s="21"/>
      <c r="AR3157" s="21"/>
      <c r="AS3157" s="21"/>
      <c r="AT3157" s="21"/>
      <c r="AU3157" s="21"/>
      <c r="AV3157" s="21"/>
      <c r="AW3157" s="21"/>
      <c r="AX3157" s="21"/>
      <c r="AY3157" s="21"/>
      <c r="AZ3157" s="21"/>
      <c r="BA3157" s="21"/>
    </row>
    <row r="3158" spans="1:53" s="45" customFormat="1" ht="20.100000000000001" customHeight="1" x14ac:dyDescent="0.2">
      <c r="A3158" s="12" t="s">
        <v>87</v>
      </c>
      <c r="B3158" s="18" t="s">
        <v>273</v>
      </c>
      <c r="C3158" s="12" t="s">
        <v>556</v>
      </c>
      <c r="D3158" s="12" t="s">
        <v>10830</v>
      </c>
      <c r="E3158" s="19" t="s">
        <v>5</v>
      </c>
      <c r="F3158" s="19" t="s">
        <v>2244</v>
      </c>
      <c r="G3158" s="19" t="s">
        <v>10831</v>
      </c>
      <c r="H3158" s="12" t="s">
        <v>10832</v>
      </c>
      <c r="I3158" s="20">
        <v>53850</v>
      </c>
      <c r="J3158" s="12" t="s">
        <v>2258</v>
      </c>
      <c r="K3158" s="12" t="s">
        <v>9295</v>
      </c>
      <c r="L3158" s="12" t="s">
        <v>8047</v>
      </c>
      <c r="M3158" s="12"/>
      <c r="N3158" s="12" t="s">
        <v>2733</v>
      </c>
      <c r="O3158" s="23">
        <v>0</v>
      </c>
      <c r="P3158" s="23">
        <v>46850.01</v>
      </c>
      <c r="Q3158" s="23">
        <v>0</v>
      </c>
      <c r="R3158" s="24">
        <v>0</v>
      </c>
      <c r="S3158" s="25">
        <v>0</v>
      </c>
      <c r="T3158" s="21"/>
      <c r="U3158" s="22" t="str">
        <f>IFERROR(VLOOKUP(B3158,[1]Planilha1!$A$1:$B$34,2,FALSE),"Liberado")</f>
        <v>Liberado</v>
      </c>
      <c r="V3158" s="21"/>
      <c r="W3158" s="21"/>
      <c r="X3158" s="21"/>
      <c r="Y3158" s="21"/>
      <c r="Z3158" s="21"/>
      <c r="AA3158" s="21"/>
      <c r="AB3158" s="21"/>
      <c r="AC3158" s="21"/>
      <c r="AD3158" s="21"/>
      <c r="AE3158" s="21"/>
      <c r="AF3158" s="21"/>
      <c r="AG3158" s="21"/>
      <c r="AH3158" s="21"/>
      <c r="AI3158" s="21"/>
      <c r="AJ3158" s="21"/>
      <c r="AK3158" s="21"/>
      <c r="AL3158" s="21"/>
      <c r="AM3158" s="21"/>
      <c r="AN3158" s="21"/>
      <c r="AO3158" s="21"/>
      <c r="AP3158" s="21"/>
      <c r="AQ3158" s="21"/>
      <c r="AR3158" s="21"/>
      <c r="AS3158" s="21"/>
      <c r="AT3158" s="21"/>
      <c r="AU3158" s="21"/>
      <c r="AV3158" s="21"/>
      <c r="AW3158" s="21"/>
      <c r="AX3158" s="21"/>
      <c r="AY3158" s="21"/>
      <c r="AZ3158" s="21"/>
      <c r="BA3158" s="21"/>
    </row>
    <row r="3159" spans="1:53" s="45" customFormat="1" ht="20.100000000000001" customHeight="1" x14ac:dyDescent="0.2">
      <c r="A3159" s="12" t="s">
        <v>87</v>
      </c>
      <c r="B3159" s="18" t="s">
        <v>273</v>
      </c>
      <c r="C3159" s="12" t="s">
        <v>602</v>
      </c>
      <c r="D3159" s="12" t="s">
        <v>1771</v>
      </c>
      <c r="E3159" s="19" t="s">
        <v>5</v>
      </c>
      <c r="F3159" s="19" t="s">
        <v>10</v>
      </c>
      <c r="G3159" s="19" t="s">
        <v>6322</v>
      </c>
      <c r="H3159" s="12" t="s">
        <v>6323</v>
      </c>
      <c r="I3159" s="20">
        <v>1234</v>
      </c>
      <c r="J3159" s="12" t="s">
        <v>2258</v>
      </c>
      <c r="K3159" s="12" t="s">
        <v>6324</v>
      </c>
      <c r="L3159" s="12" t="s">
        <v>2831</v>
      </c>
      <c r="M3159" s="12"/>
      <c r="N3159" s="12" t="s">
        <v>6325</v>
      </c>
      <c r="O3159" s="23">
        <v>0</v>
      </c>
      <c r="P3159" s="23">
        <v>10000</v>
      </c>
      <c r="Q3159" s="23">
        <v>0</v>
      </c>
      <c r="R3159" s="24">
        <v>0</v>
      </c>
      <c r="S3159" s="25">
        <v>1680</v>
      </c>
      <c r="T3159" s="21"/>
      <c r="U3159" s="22" t="str">
        <f>IFERROR(VLOOKUP(B3159,[1]Planilha1!$A$1:$B$34,2,FALSE),"Liberado")</f>
        <v>Liberado</v>
      </c>
      <c r="V3159" s="21"/>
      <c r="W3159" s="21"/>
      <c r="X3159" s="21"/>
      <c r="Y3159" s="21"/>
      <c r="Z3159" s="21"/>
      <c r="AA3159" s="21"/>
      <c r="AB3159" s="21"/>
      <c r="AC3159" s="21"/>
      <c r="AD3159" s="21"/>
      <c r="AE3159" s="21"/>
      <c r="AF3159" s="21"/>
      <c r="AG3159" s="21"/>
      <c r="AH3159" s="21"/>
      <c r="AI3159" s="21"/>
      <c r="AJ3159" s="21"/>
      <c r="AK3159" s="21"/>
      <c r="AL3159" s="21"/>
      <c r="AM3159" s="21"/>
      <c r="AN3159" s="21"/>
      <c r="AO3159" s="21"/>
      <c r="AP3159" s="21"/>
      <c r="AQ3159" s="21"/>
      <c r="AR3159" s="21"/>
      <c r="AS3159" s="21"/>
      <c r="AT3159" s="21"/>
      <c r="AU3159" s="21"/>
      <c r="AV3159" s="21"/>
      <c r="AW3159" s="21"/>
      <c r="AX3159" s="21"/>
      <c r="AY3159" s="21"/>
      <c r="AZ3159" s="21"/>
      <c r="BA3159" s="21"/>
    </row>
    <row r="3160" spans="1:53" s="45" customFormat="1" ht="20.100000000000001" customHeight="1" x14ac:dyDescent="0.2">
      <c r="A3160" s="12" t="s">
        <v>87</v>
      </c>
      <c r="B3160" s="18" t="s">
        <v>273</v>
      </c>
      <c r="C3160" s="12" t="s">
        <v>602</v>
      </c>
      <c r="D3160" s="12" t="s">
        <v>1772</v>
      </c>
      <c r="E3160" s="19" t="s">
        <v>5</v>
      </c>
      <c r="F3160" s="19" t="s">
        <v>2255</v>
      </c>
      <c r="G3160" s="19" t="s">
        <v>6326</v>
      </c>
      <c r="H3160" s="12" t="s">
        <v>6286</v>
      </c>
      <c r="I3160" s="20">
        <v>11000000</v>
      </c>
      <c r="J3160" s="12" t="s">
        <v>2258</v>
      </c>
      <c r="K3160" s="12" t="s">
        <v>6327</v>
      </c>
      <c r="L3160" s="12" t="s">
        <v>2368</v>
      </c>
      <c r="M3160" s="12"/>
      <c r="N3160" s="12" t="s">
        <v>6328</v>
      </c>
      <c r="O3160" s="23">
        <v>0</v>
      </c>
      <c r="P3160" s="23">
        <v>10000</v>
      </c>
      <c r="Q3160" s="23">
        <v>0</v>
      </c>
      <c r="R3160" s="24">
        <v>0</v>
      </c>
      <c r="S3160" s="25">
        <v>1400</v>
      </c>
      <c r="T3160" s="21"/>
      <c r="U3160" s="22" t="str">
        <f>IFERROR(VLOOKUP(B3160,[1]Planilha1!$A$1:$B$34,2,FALSE),"Liberado")</f>
        <v>Liberado</v>
      </c>
      <c r="V3160" s="21"/>
      <c r="W3160" s="21"/>
      <c r="X3160" s="21"/>
      <c r="Y3160" s="21"/>
      <c r="Z3160" s="21"/>
      <c r="AA3160" s="21"/>
      <c r="AB3160" s="21"/>
      <c r="AC3160" s="21"/>
      <c r="AD3160" s="21"/>
      <c r="AE3160" s="21"/>
      <c r="AF3160" s="21"/>
      <c r="AG3160" s="21"/>
      <c r="AH3160" s="21"/>
      <c r="AI3160" s="21"/>
      <c r="AJ3160" s="21"/>
      <c r="AK3160" s="21"/>
      <c r="AL3160" s="21"/>
      <c r="AM3160" s="21"/>
      <c r="AN3160" s="21"/>
      <c r="AO3160" s="21"/>
      <c r="AP3160" s="21"/>
      <c r="AQ3160" s="21"/>
      <c r="AR3160" s="21"/>
      <c r="AS3160" s="21"/>
      <c r="AT3160" s="21"/>
      <c r="AU3160" s="21"/>
      <c r="AV3160" s="21"/>
      <c r="AW3160" s="21"/>
      <c r="AX3160" s="21"/>
      <c r="AY3160" s="21"/>
      <c r="AZ3160" s="21"/>
      <c r="BA3160" s="21"/>
    </row>
    <row r="3161" spans="1:53" s="45" customFormat="1" ht="20.100000000000001" customHeight="1" x14ac:dyDescent="0.2">
      <c r="A3161" s="12" t="s">
        <v>87</v>
      </c>
      <c r="B3161" s="18" t="s">
        <v>273</v>
      </c>
      <c r="C3161" s="12" t="s">
        <v>602</v>
      </c>
      <c r="D3161" s="12" t="s">
        <v>1773</v>
      </c>
      <c r="E3161" s="19" t="s">
        <v>5</v>
      </c>
      <c r="F3161" s="19" t="s">
        <v>2273</v>
      </c>
      <c r="G3161" s="19" t="s">
        <v>6329</v>
      </c>
      <c r="H3161" s="12" t="s">
        <v>3283</v>
      </c>
      <c r="I3161" s="20">
        <v>5000</v>
      </c>
      <c r="J3161" s="12" t="s">
        <v>2258</v>
      </c>
      <c r="K3161" s="12" t="s">
        <v>6330</v>
      </c>
      <c r="L3161" s="12" t="s">
        <v>2677</v>
      </c>
      <c r="M3161" s="12"/>
      <c r="N3161" s="12" t="s">
        <v>2451</v>
      </c>
      <c r="O3161" s="23">
        <v>0</v>
      </c>
      <c r="P3161" s="23">
        <v>10000</v>
      </c>
      <c r="Q3161" s="23">
        <v>0</v>
      </c>
      <c r="R3161" s="24">
        <v>0</v>
      </c>
      <c r="S3161" s="25">
        <v>760</v>
      </c>
      <c r="T3161" s="21"/>
      <c r="U3161" s="22" t="str">
        <f>IFERROR(VLOOKUP(B3161,[1]Planilha1!$A$1:$B$34,2,FALSE),"Liberado")</f>
        <v>Liberado</v>
      </c>
      <c r="V3161" s="21"/>
      <c r="W3161" s="21"/>
      <c r="X3161" s="21"/>
      <c r="Y3161" s="21"/>
      <c r="Z3161" s="21"/>
      <c r="AA3161" s="21"/>
      <c r="AB3161" s="21"/>
      <c r="AC3161" s="21"/>
      <c r="AD3161" s="21"/>
      <c r="AE3161" s="21"/>
      <c r="AF3161" s="21"/>
      <c r="AG3161" s="21"/>
      <c r="AH3161" s="21"/>
      <c r="AI3161" s="21"/>
      <c r="AJ3161" s="21"/>
      <c r="AK3161" s="21"/>
      <c r="AL3161" s="21"/>
      <c r="AM3161" s="21"/>
      <c r="AN3161" s="21"/>
      <c r="AO3161" s="21"/>
      <c r="AP3161" s="21"/>
      <c r="AQ3161" s="21"/>
      <c r="AR3161" s="21"/>
      <c r="AS3161" s="21"/>
      <c r="AT3161" s="21"/>
      <c r="AU3161" s="21"/>
      <c r="AV3161" s="21"/>
      <c r="AW3161" s="21"/>
      <c r="AX3161" s="21"/>
      <c r="AY3161" s="21"/>
      <c r="AZ3161" s="21"/>
      <c r="BA3161" s="21"/>
    </row>
    <row r="3162" spans="1:53" s="45" customFormat="1" ht="20.100000000000001" customHeight="1" x14ac:dyDescent="0.2">
      <c r="A3162" s="12" t="s">
        <v>87</v>
      </c>
      <c r="B3162" s="18" t="s">
        <v>273</v>
      </c>
      <c r="C3162" s="12" t="s">
        <v>602</v>
      </c>
      <c r="D3162" s="12" t="s">
        <v>1785</v>
      </c>
      <c r="E3162" s="19" t="s">
        <v>5</v>
      </c>
      <c r="F3162" s="19" t="s">
        <v>2273</v>
      </c>
      <c r="G3162" s="19" t="s">
        <v>6364</v>
      </c>
      <c r="H3162" s="12" t="s">
        <v>3274</v>
      </c>
      <c r="I3162" s="20">
        <v>20000</v>
      </c>
      <c r="J3162" s="12" t="s">
        <v>2258</v>
      </c>
      <c r="K3162" s="12" t="s">
        <v>4553</v>
      </c>
      <c r="L3162" s="12" t="s">
        <v>2368</v>
      </c>
      <c r="M3162" s="12"/>
      <c r="N3162" s="12" t="s">
        <v>2763</v>
      </c>
      <c r="O3162" s="23">
        <v>8000</v>
      </c>
      <c r="P3162" s="23">
        <v>0</v>
      </c>
      <c r="Q3162" s="23">
        <v>0</v>
      </c>
      <c r="R3162" s="24">
        <v>0</v>
      </c>
      <c r="S3162" s="25">
        <v>608</v>
      </c>
      <c r="T3162" s="21"/>
      <c r="U3162" s="22" t="str">
        <f>IFERROR(VLOOKUP(B3162,[1]Planilha1!$A$1:$B$34,2,FALSE),"Liberado")</f>
        <v>Liberado</v>
      </c>
      <c r="V3162" s="21"/>
      <c r="W3162" s="21"/>
      <c r="X3162" s="21"/>
      <c r="Y3162" s="21"/>
      <c r="Z3162" s="21"/>
      <c r="AA3162" s="21"/>
      <c r="AB3162" s="21"/>
      <c r="AC3162" s="21"/>
      <c r="AD3162" s="21"/>
      <c r="AE3162" s="21"/>
      <c r="AF3162" s="21"/>
      <c r="AG3162" s="21"/>
      <c r="AH3162" s="21"/>
      <c r="AI3162" s="21"/>
      <c r="AJ3162" s="21"/>
      <c r="AK3162" s="21"/>
      <c r="AL3162" s="21"/>
      <c r="AM3162" s="21"/>
      <c r="AN3162" s="21"/>
      <c r="AO3162" s="21"/>
      <c r="AP3162" s="21"/>
      <c r="AQ3162" s="21"/>
      <c r="AR3162" s="21"/>
      <c r="AS3162" s="21"/>
      <c r="AT3162" s="21"/>
      <c r="AU3162" s="21"/>
      <c r="AV3162" s="21"/>
      <c r="AW3162" s="21"/>
      <c r="AX3162" s="21"/>
      <c r="AY3162" s="21"/>
      <c r="AZ3162" s="21"/>
      <c r="BA3162" s="21"/>
    </row>
    <row r="3163" spans="1:53" s="45" customFormat="1" ht="20.100000000000001" customHeight="1" x14ac:dyDescent="0.2">
      <c r="A3163" s="12" t="s">
        <v>87</v>
      </c>
      <c r="B3163" s="18" t="s">
        <v>273</v>
      </c>
      <c r="C3163" s="12" t="s">
        <v>602</v>
      </c>
      <c r="D3163" s="12" t="s">
        <v>10833</v>
      </c>
      <c r="E3163" s="19" t="s">
        <v>5</v>
      </c>
      <c r="F3163" s="19" t="s">
        <v>2881</v>
      </c>
      <c r="G3163" s="19" t="s">
        <v>10834</v>
      </c>
      <c r="H3163" s="12" t="s">
        <v>3267</v>
      </c>
      <c r="I3163" s="20">
        <v>29911.81</v>
      </c>
      <c r="J3163" s="12" t="s">
        <v>2258</v>
      </c>
      <c r="K3163" s="12" t="s">
        <v>7847</v>
      </c>
      <c r="L3163" s="12" t="s">
        <v>2368</v>
      </c>
      <c r="M3163" s="12"/>
      <c r="N3163" s="12" t="s">
        <v>10835</v>
      </c>
      <c r="O3163" s="23">
        <v>0</v>
      </c>
      <c r="P3163" s="23">
        <v>29911.81</v>
      </c>
      <c r="Q3163" s="23">
        <v>0</v>
      </c>
      <c r="R3163" s="24">
        <v>0</v>
      </c>
      <c r="S3163" s="25">
        <v>570</v>
      </c>
      <c r="T3163" s="21"/>
      <c r="U3163" s="22" t="str">
        <f>IFERROR(VLOOKUP(B3163,[1]Planilha1!$A$1:$B$34,2,FALSE),"Liberado")</f>
        <v>Liberado</v>
      </c>
      <c r="V3163" s="21"/>
      <c r="W3163" s="21"/>
      <c r="X3163" s="21"/>
      <c r="Y3163" s="21"/>
      <c r="Z3163" s="21"/>
      <c r="AA3163" s="21"/>
      <c r="AB3163" s="21"/>
      <c r="AC3163" s="21"/>
      <c r="AD3163" s="21"/>
      <c r="AE3163" s="21"/>
      <c r="AF3163" s="21"/>
      <c r="AG3163" s="21"/>
      <c r="AH3163" s="21"/>
      <c r="AI3163" s="21"/>
      <c r="AJ3163" s="21"/>
      <c r="AK3163" s="21"/>
      <c r="AL3163" s="21"/>
      <c r="AM3163" s="21"/>
      <c r="AN3163" s="21"/>
      <c r="AO3163" s="21"/>
      <c r="AP3163" s="21"/>
      <c r="AQ3163" s="21"/>
      <c r="AR3163" s="21"/>
      <c r="AS3163" s="21"/>
      <c r="AT3163" s="21"/>
      <c r="AU3163" s="21"/>
      <c r="AV3163" s="21"/>
      <c r="AW3163" s="21"/>
      <c r="AX3163" s="21"/>
      <c r="AY3163" s="21"/>
      <c r="AZ3163" s="21"/>
      <c r="BA3163" s="21"/>
    </row>
    <row r="3164" spans="1:53" s="45" customFormat="1" ht="20.100000000000001" customHeight="1" x14ac:dyDescent="0.2">
      <c r="A3164" s="12" t="s">
        <v>87</v>
      </c>
      <c r="B3164" s="18" t="s">
        <v>273</v>
      </c>
      <c r="C3164" s="12" t="s">
        <v>602</v>
      </c>
      <c r="D3164" s="12" t="s">
        <v>1774</v>
      </c>
      <c r="E3164" s="19" t="s">
        <v>5</v>
      </c>
      <c r="F3164" s="19" t="s">
        <v>2255</v>
      </c>
      <c r="G3164" s="19" t="s">
        <v>6331</v>
      </c>
      <c r="H3164" s="12" t="s">
        <v>3283</v>
      </c>
      <c r="I3164" s="20">
        <v>20763.3</v>
      </c>
      <c r="J3164" s="12" t="s">
        <v>2258</v>
      </c>
      <c r="K3164" s="12" t="s">
        <v>6332</v>
      </c>
      <c r="L3164" s="12" t="s">
        <v>7926</v>
      </c>
      <c r="M3164" s="12"/>
      <c r="N3164" s="12" t="s">
        <v>2451</v>
      </c>
      <c r="O3164" s="23">
        <v>0</v>
      </c>
      <c r="P3164" s="23">
        <v>10000</v>
      </c>
      <c r="Q3164" s="23">
        <v>0</v>
      </c>
      <c r="R3164" s="24">
        <v>0</v>
      </c>
      <c r="S3164" s="25">
        <v>520</v>
      </c>
      <c r="T3164" s="21"/>
      <c r="U3164" s="22" t="str">
        <f>IFERROR(VLOOKUP(B3164,[1]Planilha1!$A$1:$B$34,2,FALSE),"Liberado")</f>
        <v>Liberado</v>
      </c>
      <c r="V3164" s="21"/>
      <c r="W3164" s="21"/>
      <c r="X3164" s="21"/>
      <c r="Y3164" s="21"/>
      <c r="Z3164" s="21"/>
      <c r="AA3164" s="21"/>
      <c r="AB3164" s="21"/>
      <c r="AC3164" s="21"/>
      <c r="AD3164" s="21"/>
      <c r="AE3164" s="21"/>
      <c r="AF3164" s="21"/>
      <c r="AG3164" s="21"/>
      <c r="AH3164" s="21"/>
      <c r="AI3164" s="21"/>
      <c r="AJ3164" s="21"/>
      <c r="AK3164" s="21"/>
      <c r="AL3164" s="21"/>
      <c r="AM3164" s="21"/>
      <c r="AN3164" s="21"/>
      <c r="AO3164" s="21"/>
      <c r="AP3164" s="21"/>
      <c r="AQ3164" s="21"/>
      <c r="AR3164" s="21"/>
      <c r="AS3164" s="21"/>
      <c r="AT3164" s="21"/>
      <c r="AU3164" s="21"/>
      <c r="AV3164" s="21"/>
      <c r="AW3164" s="21"/>
      <c r="AX3164" s="21"/>
      <c r="AY3164" s="21"/>
      <c r="AZ3164" s="21"/>
      <c r="BA3164" s="21"/>
    </row>
    <row r="3165" spans="1:53" s="45" customFormat="1" ht="20.100000000000001" customHeight="1" x14ac:dyDescent="0.2">
      <c r="A3165" s="12" t="s">
        <v>87</v>
      </c>
      <c r="B3165" s="18" t="s">
        <v>273</v>
      </c>
      <c r="C3165" s="12" t="s">
        <v>602</v>
      </c>
      <c r="D3165" s="12" t="s">
        <v>1775</v>
      </c>
      <c r="E3165" s="19" t="s">
        <v>5</v>
      </c>
      <c r="F3165" s="19" t="s">
        <v>2273</v>
      </c>
      <c r="G3165" s="19" t="s">
        <v>6333</v>
      </c>
      <c r="H3165" s="12" t="s">
        <v>6334</v>
      </c>
      <c r="I3165" s="20">
        <v>15000</v>
      </c>
      <c r="J3165" s="12" t="s">
        <v>2258</v>
      </c>
      <c r="K3165" s="12" t="s">
        <v>2410</v>
      </c>
      <c r="L3165" s="12" t="s">
        <v>7926</v>
      </c>
      <c r="M3165" s="12"/>
      <c r="N3165" s="12" t="s">
        <v>2412</v>
      </c>
      <c r="O3165" s="23">
        <v>0</v>
      </c>
      <c r="P3165" s="23">
        <v>10000</v>
      </c>
      <c r="Q3165" s="23">
        <v>0</v>
      </c>
      <c r="R3165" s="24">
        <v>0</v>
      </c>
      <c r="S3165" s="25">
        <v>400</v>
      </c>
      <c r="T3165" s="21"/>
      <c r="U3165" s="22" t="str">
        <f>IFERROR(VLOOKUP(B3165,[1]Planilha1!$A$1:$B$34,2,FALSE),"Liberado")</f>
        <v>Liberado</v>
      </c>
      <c r="V3165" s="21"/>
      <c r="W3165" s="21"/>
      <c r="X3165" s="21"/>
      <c r="Y3165" s="21"/>
      <c r="Z3165" s="21"/>
      <c r="AA3165" s="21"/>
      <c r="AB3165" s="21"/>
      <c r="AC3165" s="21"/>
      <c r="AD3165" s="21"/>
      <c r="AE3165" s="21"/>
      <c r="AF3165" s="21"/>
      <c r="AG3165" s="21"/>
      <c r="AH3165" s="21"/>
      <c r="AI3165" s="21"/>
      <c r="AJ3165" s="21"/>
      <c r="AK3165" s="21"/>
      <c r="AL3165" s="21"/>
      <c r="AM3165" s="21"/>
      <c r="AN3165" s="21"/>
      <c r="AO3165" s="21"/>
      <c r="AP3165" s="21"/>
      <c r="AQ3165" s="21"/>
      <c r="AR3165" s="21"/>
      <c r="AS3165" s="21"/>
      <c r="AT3165" s="21"/>
      <c r="AU3165" s="21"/>
      <c r="AV3165" s="21"/>
      <c r="AW3165" s="21"/>
      <c r="AX3165" s="21"/>
      <c r="AY3165" s="21"/>
      <c r="AZ3165" s="21"/>
      <c r="BA3165" s="21"/>
    </row>
    <row r="3166" spans="1:53" s="45" customFormat="1" ht="20.100000000000001" customHeight="1" x14ac:dyDescent="0.2">
      <c r="A3166" s="12" t="s">
        <v>87</v>
      </c>
      <c r="B3166" s="18" t="s">
        <v>273</v>
      </c>
      <c r="C3166" s="12" t="s">
        <v>602</v>
      </c>
      <c r="D3166" s="12" t="s">
        <v>1776</v>
      </c>
      <c r="E3166" s="19" t="s">
        <v>5</v>
      </c>
      <c r="F3166" s="19" t="s">
        <v>2273</v>
      </c>
      <c r="G3166" s="19" t="s">
        <v>6335</v>
      </c>
      <c r="H3166" s="12" t="s">
        <v>6336</v>
      </c>
      <c r="I3166" s="20">
        <v>10336.85</v>
      </c>
      <c r="J3166" s="12" t="s">
        <v>2258</v>
      </c>
      <c r="K3166" s="12" t="s">
        <v>6337</v>
      </c>
      <c r="L3166" s="12" t="s">
        <v>7926</v>
      </c>
      <c r="M3166" s="12"/>
      <c r="N3166" s="12" t="s">
        <v>6338</v>
      </c>
      <c r="O3166" s="23">
        <v>0</v>
      </c>
      <c r="P3166" s="23">
        <v>2336.85</v>
      </c>
      <c r="Q3166" s="23">
        <v>0</v>
      </c>
      <c r="R3166" s="24">
        <v>0</v>
      </c>
      <c r="S3166" s="25">
        <v>256</v>
      </c>
      <c r="T3166" s="21"/>
      <c r="U3166" s="22" t="str">
        <f>IFERROR(VLOOKUP(B3166,[1]Planilha1!$A$1:$B$34,2,FALSE),"Liberado")</f>
        <v>Liberado</v>
      </c>
      <c r="V3166" s="21"/>
      <c r="W3166" s="21"/>
      <c r="X3166" s="21"/>
      <c r="Y3166" s="21"/>
      <c r="Z3166" s="21"/>
      <c r="AA3166" s="21"/>
      <c r="AB3166" s="21"/>
      <c r="AC3166" s="21"/>
      <c r="AD3166" s="21"/>
      <c r="AE3166" s="21"/>
      <c r="AF3166" s="21"/>
      <c r="AG3166" s="21"/>
      <c r="AH3166" s="21"/>
      <c r="AI3166" s="21"/>
      <c r="AJ3166" s="21"/>
      <c r="AK3166" s="21"/>
      <c r="AL3166" s="21"/>
      <c r="AM3166" s="21"/>
      <c r="AN3166" s="21"/>
      <c r="AO3166" s="21"/>
      <c r="AP3166" s="21"/>
      <c r="AQ3166" s="21"/>
      <c r="AR3166" s="21"/>
      <c r="AS3166" s="21"/>
      <c r="AT3166" s="21"/>
      <c r="AU3166" s="21"/>
      <c r="AV3166" s="21"/>
      <c r="AW3166" s="21"/>
      <c r="AX3166" s="21"/>
      <c r="AY3166" s="21"/>
      <c r="AZ3166" s="21"/>
      <c r="BA3166" s="21"/>
    </row>
    <row r="3167" spans="1:53" s="45" customFormat="1" ht="20.100000000000001" customHeight="1" x14ac:dyDescent="0.2">
      <c r="A3167" s="12" t="s">
        <v>87</v>
      </c>
      <c r="B3167" s="18" t="s">
        <v>273</v>
      </c>
      <c r="C3167" s="12" t="s">
        <v>602</v>
      </c>
      <c r="D3167" s="12" t="s">
        <v>10836</v>
      </c>
      <c r="E3167" s="19" t="s">
        <v>5</v>
      </c>
      <c r="F3167" s="19" t="s">
        <v>2244</v>
      </c>
      <c r="G3167" s="19" t="s">
        <v>10837</v>
      </c>
      <c r="H3167" s="12" t="s">
        <v>10838</v>
      </c>
      <c r="I3167" s="20">
        <v>8920.8799999999992</v>
      </c>
      <c r="J3167" s="12" t="s">
        <v>2258</v>
      </c>
      <c r="K3167" s="12" t="s">
        <v>2545</v>
      </c>
      <c r="L3167" s="12" t="s">
        <v>7869</v>
      </c>
      <c r="M3167" s="12"/>
      <c r="N3167" s="12" t="s">
        <v>3083</v>
      </c>
      <c r="O3167" s="23">
        <v>0</v>
      </c>
      <c r="P3167" s="23">
        <v>10000</v>
      </c>
      <c r="Q3167" s="23">
        <v>0</v>
      </c>
      <c r="R3167" s="24">
        <v>0</v>
      </c>
      <c r="S3167" s="25">
        <v>320</v>
      </c>
      <c r="T3167" s="21"/>
      <c r="U3167" s="22" t="str">
        <f>IFERROR(VLOOKUP(B3167,[1]Planilha1!$A$1:$B$34,2,FALSE),"Liberado")</f>
        <v>Liberado</v>
      </c>
      <c r="V3167" s="21"/>
      <c r="W3167" s="21"/>
      <c r="X3167" s="21"/>
      <c r="Y3167" s="21"/>
      <c r="Z3167" s="21"/>
      <c r="AA3167" s="21"/>
      <c r="AB3167" s="21"/>
      <c r="AC3167" s="21"/>
      <c r="AD3167" s="21"/>
      <c r="AE3167" s="21"/>
      <c r="AF3167" s="21"/>
      <c r="AG3167" s="21"/>
      <c r="AH3167" s="21"/>
      <c r="AI3167" s="21"/>
      <c r="AJ3167" s="21"/>
      <c r="AK3167" s="21"/>
      <c r="AL3167" s="21"/>
      <c r="AM3167" s="21"/>
      <c r="AN3167" s="21"/>
      <c r="AO3167" s="21"/>
      <c r="AP3167" s="21"/>
      <c r="AQ3167" s="21"/>
      <c r="AR3167" s="21"/>
      <c r="AS3167" s="21"/>
      <c r="AT3167" s="21"/>
      <c r="AU3167" s="21"/>
      <c r="AV3167" s="21"/>
      <c r="AW3167" s="21"/>
      <c r="AX3167" s="21"/>
      <c r="AY3167" s="21"/>
      <c r="AZ3167" s="21"/>
      <c r="BA3167" s="21"/>
    </row>
    <row r="3168" spans="1:53" s="45" customFormat="1" ht="20.100000000000001" customHeight="1" x14ac:dyDescent="0.2">
      <c r="A3168" s="12" t="s">
        <v>87</v>
      </c>
      <c r="B3168" s="18" t="s">
        <v>273</v>
      </c>
      <c r="C3168" s="12" t="s">
        <v>602</v>
      </c>
      <c r="D3168" s="12" t="s">
        <v>10839</v>
      </c>
      <c r="E3168" s="19" t="s">
        <v>5</v>
      </c>
      <c r="F3168" s="19" t="s">
        <v>9867</v>
      </c>
      <c r="G3168" s="19" t="s">
        <v>10840</v>
      </c>
      <c r="H3168" s="12" t="s">
        <v>3283</v>
      </c>
      <c r="I3168" s="20">
        <v>75000</v>
      </c>
      <c r="J3168" s="12" t="s">
        <v>2258</v>
      </c>
      <c r="K3168" s="12" t="s">
        <v>3216</v>
      </c>
      <c r="L3168" s="12" t="s">
        <v>6531</v>
      </c>
      <c r="M3168" s="12"/>
      <c r="N3168" s="12" t="s">
        <v>3216</v>
      </c>
      <c r="O3168" s="23">
        <v>0</v>
      </c>
      <c r="P3168" s="23">
        <v>0</v>
      </c>
      <c r="Q3168" s="23">
        <v>0</v>
      </c>
      <c r="R3168" s="24">
        <v>0</v>
      </c>
      <c r="S3168" s="25">
        <v>0</v>
      </c>
      <c r="T3168" s="21"/>
      <c r="U3168" s="22" t="str">
        <f>IFERROR(VLOOKUP(B3168,[1]Planilha1!$A$1:$B$34,2,FALSE),"Liberado")</f>
        <v>Liberado</v>
      </c>
      <c r="V3168" s="21"/>
      <c r="W3168" s="21"/>
      <c r="X3168" s="21"/>
      <c r="Y3168" s="21"/>
      <c r="Z3168" s="21"/>
      <c r="AA3168" s="21"/>
      <c r="AB3168" s="21"/>
      <c r="AC3168" s="21"/>
      <c r="AD3168" s="21"/>
      <c r="AE3168" s="21"/>
      <c r="AF3168" s="21"/>
      <c r="AG3168" s="21"/>
      <c r="AH3168" s="21"/>
      <c r="AI3168" s="21"/>
      <c r="AJ3168" s="21"/>
      <c r="AK3168" s="21"/>
      <c r="AL3168" s="21"/>
      <c r="AM3168" s="21"/>
      <c r="AN3168" s="21"/>
      <c r="AO3168" s="21"/>
      <c r="AP3168" s="21"/>
      <c r="AQ3168" s="21"/>
      <c r="AR3168" s="21"/>
      <c r="AS3168" s="21"/>
      <c r="AT3168" s="21"/>
      <c r="AU3168" s="21"/>
      <c r="AV3168" s="21"/>
      <c r="AW3168" s="21"/>
      <c r="AX3168" s="21"/>
      <c r="AY3168" s="21"/>
      <c r="AZ3168" s="21"/>
      <c r="BA3168" s="21"/>
    </row>
    <row r="3169" spans="1:53" s="45" customFormat="1" ht="20.100000000000001" customHeight="1" x14ac:dyDescent="0.2">
      <c r="A3169" s="12" t="s">
        <v>87</v>
      </c>
      <c r="B3169" s="18" t="s">
        <v>273</v>
      </c>
      <c r="C3169" s="12" t="s">
        <v>602</v>
      </c>
      <c r="D3169" s="12" t="s">
        <v>10841</v>
      </c>
      <c r="E3169" s="19" t="s">
        <v>5</v>
      </c>
      <c r="F3169" s="19" t="s">
        <v>8541</v>
      </c>
      <c r="G3169" s="19" t="s">
        <v>10842</v>
      </c>
      <c r="H3169" s="12" t="s">
        <v>3267</v>
      </c>
      <c r="I3169" s="20">
        <v>2000</v>
      </c>
      <c r="J3169" s="12" t="s">
        <v>2258</v>
      </c>
      <c r="K3169" s="12" t="s">
        <v>10843</v>
      </c>
      <c r="L3169" s="12" t="s">
        <v>2411</v>
      </c>
      <c r="M3169" s="12"/>
      <c r="N3169" s="12" t="s">
        <v>10844</v>
      </c>
      <c r="O3169" s="23">
        <v>0</v>
      </c>
      <c r="P3169" s="23">
        <v>120000</v>
      </c>
      <c r="Q3169" s="23">
        <v>0</v>
      </c>
      <c r="R3169" s="24">
        <v>0</v>
      </c>
      <c r="S3169" s="25">
        <v>0</v>
      </c>
      <c r="T3169" s="21"/>
      <c r="U3169" s="22" t="str">
        <f>IFERROR(VLOOKUP(B3169,[1]Planilha1!$A$1:$B$34,2,FALSE),"Liberado")</f>
        <v>Liberado</v>
      </c>
      <c r="V3169" s="21"/>
      <c r="W3169" s="21"/>
      <c r="X3169" s="21"/>
      <c r="Y3169" s="21"/>
      <c r="Z3169" s="21"/>
      <c r="AA3169" s="21"/>
      <c r="AB3169" s="21"/>
      <c r="AC3169" s="21"/>
      <c r="AD3169" s="21"/>
      <c r="AE3169" s="21"/>
      <c r="AF3169" s="21"/>
      <c r="AG3169" s="21"/>
      <c r="AH3169" s="21"/>
      <c r="AI3169" s="21"/>
      <c r="AJ3169" s="21"/>
      <c r="AK3169" s="21"/>
      <c r="AL3169" s="21"/>
      <c r="AM3169" s="21"/>
      <c r="AN3169" s="21"/>
      <c r="AO3169" s="21"/>
      <c r="AP3169" s="21"/>
      <c r="AQ3169" s="21"/>
      <c r="AR3169" s="21"/>
      <c r="AS3169" s="21"/>
      <c r="AT3169" s="21"/>
      <c r="AU3169" s="21"/>
      <c r="AV3169" s="21"/>
      <c r="AW3169" s="21"/>
      <c r="AX3169" s="21"/>
      <c r="AY3169" s="21"/>
      <c r="AZ3169" s="21"/>
      <c r="BA3169" s="21"/>
    </row>
    <row r="3170" spans="1:53" s="45" customFormat="1" ht="20.100000000000001" customHeight="1" x14ac:dyDescent="0.2">
      <c r="A3170" s="12" t="s">
        <v>87</v>
      </c>
      <c r="B3170" s="18" t="s">
        <v>273</v>
      </c>
      <c r="C3170" s="12" t="s">
        <v>323</v>
      </c>
      <c r="D3170" s="12" t="s">
        <v>10845</v>
      </c>
      <c r="E3170" s="19" t="s">
        <v>5</v>
      </c>
      <c r="F3170" s="19" t="s">
        <v>8</v>
      </c>
      <c r="G3170" s="19" t="s">
        <v>10846</v>
      </c>
      <c r="H3170" s="12" t="s">
        <v>5802</v>
      </c>
      <c r="I3170" s="20">
        <v>2000</v>
      </c>
      <c r="J3170" s="12" t="s">
        <v>2264</v>
      </c>
      <c r="K3170" s="12" t="s">
        <v>10847</v>
      </c>
      <c r="L3170" s="12" t="s">
        <v>2334</v>
      </c>
      <c r="M3170" s="12"/>
      <c r="N3170" s="12" t="s">
        <v>10848</v>
      </c>
      <c r="O3170" s="23">
        <v>0</v>
      </c>
      <c r="P3170" s="23">
        <v>2000</v>
      </c>
      <c r="Q3170" s="23">
        <v>0</v>
      </c>
      <c r="R3170" s="24">
        <v>0</v>
      </c>
      <c r="S3170" s="25">
        <v>1260</v>
      </c>
      <c r="T3170" s="21"/>
      <c r="U3170" s="22" t="str">
        <f>IFERROR(VLOOKUP(B3170,[1]Planilha1!$A$1:$B$34,2,FALSE),"Liberado")</f>
        <v>Liberado</v>
      </c>
      <c r="V3170" s="21"/>
      <c r="W3170" s="21"/>
      <c r="X3170" s="21"/>
      <c r="Y3170" s="21"/>
      <c r="Z3170" s="21"/>
      <c r="AA3170" s="21"/>
      <c r="AB3170" s="21"/>
      <c r="AC3170" s="21"/>
      <c r="AD3170" s="21"/>
      <c r="AE3170" s="21"/>
      <c r="AF3170" s="21"/>
      <c r="AG3170" s="21"/>
      <c r="AH3170" s="21"/>
      <c r="AI3170" s="21"/>
      <c r="AJ3170" s="21"/>
      <c r="AK3170" s="21"/>
      <c r="AL3170" s="21"/>
      <c r="AM3170" s="21"/>
      <c r="AN3170" s="21"/>
      <c r="AO3170" s="21"/>
      <c r="AP3170" s="21"/>
      <c r="AQ3170" s="21"/>
      <c r="AR3170" s="21"/>
      <c r="AS3170" s="21"/>
      <c r="AT3170" s="21"/>
      <c r="AU3170" s="21"/>
      <c r="AV3170" s="21"/>
      <c r="AW3170" s="21"/>
      <c r="AX3170" s="21"/>
      <c r="AY3170" s="21"/>
      <c r="AZ3170" s="21"/>
      <c r="BA3170" s="21"/>
    </row>
    <row r="3171" spans="1:53" s="45" customFormat="1" ht="20.100000000000001" customHeight="1" x14ac:dyDescent="0.2">
      <c r="A3171" s="12" t="s">
        <v>87</v>
      </c>
      <c r="B3171" s="18" t="s">
        <v>273</v>
      </c>
      <c r="C3171" s="12" t="s">
        <v>323</v>
      </c>
      <c r="D3171" s="12" t="s">
        <v>1777</v>
      </c>
      <c r="E3171" s="19" t="s">
        <v>5</v>
      </c>
      <c r="F3171" s="19" t="s">
        <v>2255</v>
      </c>
      <c r="G3171" s="19" t="s">
        <v>6339</v>
      </c>
      <c r="H3171" s="12" t="s">
        <v>6340</v>
      </c>
      <c r="I3171" s="20">
        <v>11359.68</v>
      </c>
      <c r="J3171" s="12" t="s">
        <v>2258</v>
      </c>
      <c r="K3171" s="12" t="s">
        <v>6341</v>
      </c>
      <c r="L3171" s="12" t="s">
        <v>2368</v>
      </c>
      <c r="M3171" s="12"/>
      <c r="N3171" s="12" t="s">
        <v>6342</v>
      </c>
      <c r="O3171" s="23">
        <v>6000</v>
      </c>
      <c r="P3171" s="23">
        <v>0</v>
      </c>
      <c r="Q3171" s="23">
        <v>0</v>
      </c>
      <c r="R3171" s="24">
        <v>0</v>
      </c>
      <c r="S3171" s="25">
        <v>1000</v>
      </c>
      <c r="T3171" s="21"/>
      <c r="U3171" s="22" t="str">
        <f>IFERROR(VLOOKUP(B3171,[1]Planilha1!$A$1:$B$34,2,FALSE),"Liberado")</f>
        <v>Liberado</v>
      </c>
      <c r="V3171" s="21"/>
      <c r="W3171" s="21"/>
      <c r="X3171" s="21"/>
      <c r="Y3171" s="21"/>
      <c r="Z3171" s="21"/>
      <c r="AA3171" s="21"/>
      <c r="AB3171" s="21"/>
      <c r="AC3171" s="21"/>
      <c r="AD3171" s="21"/>
      <c r="AE3171" s="21"/>
      <c r="AF3171" s="21"/>
      <c r="AG3171" s="21"/>
      <c r="AH3171" s="21"/>
      <c r="AI3171" s="21"/>
      <c r="AJ3171" s="21"/>
      <c r="AK3171" s="21"/>
      <c r="AL3171" s="21"/>
      <c r="AM3171" s="21"/>
      <c r="AN3171" s="21"/>
      <c r="AO3171" s="21"/>
      <c r="AP3171" s="21"/>
      <c r="AQ3171" s="21"/>
      <c r="AR3171" s="21"/>
      <c r="AS3171" s="21"/>
      <c r="AT3171" s="21"/>
      <c r="AU3171" s="21"/>
      <c r="AV3171" s="21"/>
      <c r="AW3171" s="21"/>
      <c r="AX3171" s="21"/>
      <c r="AY3171" s="21"/>
      <c r="AZ3171" s="21"/>
      <c r="BA3171" s="21"/>
    </row>
    <row r="3172" spans="1:53" s="45" customFormat="1" ht="20.100000000000001" customHeight="1" x14ac:dyDescent="0.2">
      <c r="A3172" s="12" t="s">
        <v>87</v>
      </c>
      <c r="B3172" s="18" t="s">
        <v>273</v>
      </c>
      <c r="C3172" s="12" t="s">
        <v>323</v>
      </c>
      <c r="D3172" s="12" t="s">
        <v>1778</v>
      </c>
      <c r="E3172" s="19" t="s">
        <v>5</v>
      </c>
      <c r="F3172" s="19" t="s">
        <v>10</v>
      </c>
      <c r="G3172" s="19" t="s">
        <v>6343</v>
      </c>
      <c r="H3172" s="12" t="s">
        <v>6344</v>
      </c>
      <c r="I3172" s="20">
        <v>9061.64</v>
      </c>
      <c r="J3172" s="12" t="s">
        <v>2258</v>
      </c>
      <c r="K3172" s="12" t="s">
        <v>5832</v>
      </c>
      <c r="L3172" s="12" t="s">
        <v>2368</v>
      </c>
      <c r="M3172" s="12"/>
      <c r="N3172" s="12" t="s">
        <v>6345</v>
      </c>
      <c r="O3172" s="23">
        <v>0</v>
      </c>
      <c r="P3172" s="23">
        <v>9061.64</v>
      </c>
      <c r="Q3172" s="23">
        <v>0</v>
      </c>
      <c r="R3172" s="24">
        <v>0</v>
      </c>
      <c r="S3172" s="25">
        <v>943.85</v>
      </c>
      <c r="T3172" s="21"/>
      <c r="U3172" s="22" t="str">
        <f>IFERROR(VLOOKUP(B3172,[1]Planilha1!$A$1:$B$34,2,FALSE),"Liberado")</f>
        <v>Liberado</v>
      </c>
      <c r="V3172" s="21"/>
      <c r="W3172" s="21"/>
      <c r="X3172" s="21"/>
      <c r="Y3172" s="21"/>
      <c r="Z3172" s="21"/>
      <c r="AA3172" s="21"/>
      <c r="AB3172" s="21"/>
      <c r="AC3172" s="21"/>
      <c r="AD3172" s="21"/>
      <c r="AE3172" s="21"/>
      <c r="AF3172" s="21"/>
      <c r="AG3172" s="21"/>
      <c r="AH3172" s="21"/>
      <c r="AI3172" s="21"/>
      <c r="AJ3172" s="21"/>
      <c r="AK3172" s="21"/>
      <c r="AL3172" s="21"/>
      <c r="AM3172" s="21"/>
      <c r="AN3172" s="21"/>
      <c r="AO3172" s="21"/>
      <c r="AP3172" s="21"/>
      <c r="AQ3172" s="21"/>
      <c r="AR3172" s="21"/>
      <c r="AS3172" s="21"/>
      <c r="AT3172" s="21"/>
      <c r="AU3172" s="21"/>
      <c r="AV3172" s="21"/>
      <c r="AW3172" s="21"/>
      <c r="AX3172" s="21"/>
      <c r="AY3172" s="21"/>
      <c r="AZ3172" s="21"/>
      <c r="BA3172" s="21"/>
    </row>
    <row r="3173" spans="1:53" s="45" customFormat="1" ht="20.100000000000001" customHeight="1" x14ac:dyDescent="0.2">
      <c r="A3173" s="12" t="s">
        <v>87</v>
      </c>
      <c r="B3173" s="18" t="s">
        <v>273</v>
      </c>
      <c r="C3173" s="12" t="s">
        <v>323</v>
      </c>
      <c r="D3173" s="12" t="s">
        <v>1779</v>
      </c>
      <c r="E3173" s="19" t="s">
        <v>5</v>
      </c>
      <c r="F3173" s="19" t="s">
        <v>2273</v>
      </c>
      <c r="G3173" s="19" t="s">
        <v>6346</v>
      </c>
      <c r="H3173" s="12" t="s">
        <v>6340</v>
      </c>
      <c r="I3173" s="20">
        <v>20800</v>
      </c>
      <c r="J3173" s="12" t="s">
        <v>2258</v>
      </c>
      <c r="K3173" s="12" t="s">
        <v>6347</v>
      </c>
      <c r="L3173" s="12" t="s">
        <v>2368</v>
      </c>
      <c r="M3173" s="12"/>
      <c r="N3173" s="12" t="s">
        <v>3632</v>
      </c>
      <c r="O3173" s="23">
        <v>0</v>
      </c>
      <c r="P3173" s="23">
        <v>10800</v>
      </c>
      <c r="Q3173" s="23">
        <v>0</v>
      </c>
      <c r="R3173" s="24">
        <v>0</v>
      </c>
      <c r="S3173" s="25">
        <v>520</v>
      </c>
      <c r="T3173" s="21"/>
      <c r="U3173" s="22" t="str">
        <f>IFERROR(VLOOKUP(B3173,[1]Planilha1!$A$1:$B$34,2,FALSE),"Liberado")</f>
        <v>Liberado</v>
      </c>
      <c r="V3173" s="21"/>
      <c r="W3173" s="21"/>
      <c r="X3173" s="21"/>
      <c r="Y3173" s="21"/>
      <c r="Z3173" s="21"/>
      <c r="AA3173" s="21"/>
      <c r="AB3173" s="21"/>
      <c r="AC3173" s="21"/>
      <c r="AD3173" s="21"/>
      <c r="AE3173" s="21"/>
      <c r="AF3173" s="21"/>
      <c r="AG3173" s="21"/>
      <c r="AH3173" s="21"/>
      <c r="AI3173" s="21"/>
      <c r="AJ3173" s="21"/>
      <c r="AK3173" s="21"/>
      <c r="AL3173" s="21"/>
      <c r="AM3173" s="21"/>
      <c r="AN3173" s="21"/>
      <c r="AO3173" s="21"/>
      <c r="AP3173" s="21"/>
      <c r="AQ3173" s="21"/>
      <c r="AR3173" s="21"/>
      <c r="AS3173" s="21"/>
      <c r="AT3173" s="21"/>
      <c r="AU3173" s="21"/>
      <c r="AV3173" s="21"/>
      <c r="AW3173" s="21"/>
      <c r="AX3173" s="21"/>
      <c r="AY3173" s="21"/>
      <c r="AZ3173" s="21"/>
      <c r="BA3173" s="21"/>
    </row>
    <row r="3174" spans="1:53" s="45" customFormat="1" ht="20.100000000000001" customHeight="1" x14ac:dyDescent="0.2">
      <c r="A3174" s="12" t="s">
        <v>87</v>
      </c>
      <c r="B3174" s="18" t="s">
        <v>273</v>
      </c>
      <c r="C3174" s="12" t="s">
        <v>323</v>
      </c>
      <c r="D3174" s="12" t="s">
        <v>7843</v>
      </c>
      <c r="E3174" s="19" t="s">
        <v>5</v>
      </c>
      <c r="F3174" s="19" t="s">
        <v>2273</v>
      </c>
      <c r="G3174" s="19" t="s">
        <v>10849</v>
      </c>
      <c r="H3174" s="12" t="s">
        <v>6340</v>
      </c>
      <c r="I3174" s="20">
        <v>20000</v>
      </c>
      <c r="J3174" s="12" t="s">
        <v>2258</v>
      </c>
      <c r="K3174" s="12" t="s">
        <v>10850</v>
      </c>
      <c r="L3174" s="12" t="s">
        <v>2411</v>
      </c>
      <c r="M3174" s="12"/>
      <c r="N3174" s="12" t="s">
        <v>2412</v>
      </c>
      <c r="O3174" s="23">
        <v>0</v>
      </c>
      <c r="P3174" s="23">
        <v>10000</v>
      </c>
      <c r="Q3174" s="23">
        <v>0</v>
      </c>
      <c r="R3174" s="24">
        <v>0</v>
      </c>
      <c r="S3174" s="25">
        <v>240</v>
      </c>
      <c r="T3174" s="21"/>
      <c r="U3174" s="22" t="str">
        <f>IFERROR(VLOOKUP(B3174,[1]Planilha1!$A$1:$B$34,2,FALSE),"Liberado")</f>
        <v>Liberado</v>
      </c>
      <c r="V3174" s="21"/>
      <c r="W3174" s="21"/>
      <c r="X3174" s="21"/>
      <c r="Y3174" s="21"/>
      <c r="Z3174" s="21"/>
      <c r="AA3174" s="21"/>
      <c r="AB3174" s="21"/>
      <c r="AC3174" s="21"/>
      <c r="AD3174" s="21"/>
      <c r="AE3174" s="21"/>
      <c r="AF3174" s="21"/>
      <c r="AG3174" s="21"/>
      <c r="AH3174" s="21"/>
      <c r="AI3174" s="21"/>
      <c r="AJ3174" s="21"/>
      <c r="AK3174" s="21"/>
      <c r="AL3174" s="21"/>
      <c r="AM3174" s="21"/>
      <c r="AN3174" s="21"/>
      <c r="AO3174" s="21"/>
      <c r="AP3174" s="21"/>
      <c r="AQ3174" s="21"/>
      <c r="AR3174" s="21"/>
      <c r="AS3174" s="21"/>
      <c r="AT3174" s="21"/>
      <c r="AU3174" s="21"/>
      <c r="AV3174" s="21"/>
      <c r="AW3174" s="21"/>
      <c r="AX3174" s="21"/>
      <c r="AY3174" s="21"/>
      <c r="AZ3174" s="21"/>
      <c r="BA3174" s="21"/>
    </row>
    <row r="3175" spans="1:53" s="45" customFormat="1" ht="20.100000000000001" customHeight="1" x14ac:dyDescent="0.2">
      <c r="A3175" s="12" t="s">
        <v>87</v>
      </c>
      <c r="B3175" s="18" t="s">
        <v>273</v>
      </c>
      <c r="C3175" s="12" t="s">
        <v>667</v>
      </c>
      <c r="D3175" s="12" t="s">
        <v>1780</v>
      </c>
      <c r="E3175" s="19" t="s">
        <v>5</v>
      </c>
      <c r="F3175" s="19" t="s">
        <v>2255</v>
      </c>
      <c r="G3175" s="19" t="s">
        <v>6348</v>
      </c>
      <c r="H3175" s="12" t="s">
        <v>6349</v>
      </c>
      <c r="I3175" s="20">
        <v>11050</v>
      </c>
      <c r="J3175" s="12" t="s">
        <v>2258</v>
      </c>
      <c r="K3175" s="12" t="s">
        <v>6350</v>
      </c>
      <c r="L3175" s="12" t="s">
        <v>2368</v>
      </c>
      <c r="M3175" s="12"/>
      <c r="N3175" s="12" t="s">
        <v>6351</v>
      </c>
      <c r="O3175" s="23">
        <v>0</v>
      </c>
      <c r="P3175" s="23">
        <v>10000</v>
      </c>
      <c r="Q3175" s="23">
        <v>0</v>
      </c>
      <c r="R3175" s="24">
        <v>0</v>
      </c>
      <c r="S3175" s="25">
        <v>1160</v>
      </c>
      <c r="T3175" s="21"/>
      <c r="U3175" s="22" t="str">
        <f>IFERROR(VLOOKUP(B3175,[1]Planilha1!$A$1:$B$34,2,FALSE),"Liberado")</f>
        <v>Liberado</v>
      </c>
      <c r="V3175" s="21"/>
      <c r="W3175" s="21"/>
      <c r="X3175" s="21"/>
      <c r="Y3175" s="21"/>
      <c r="Z3175" s="21"/>
      <c r="AA3175" s="21"/>
      <c r="AB3175" s="21"/>
      <c r="AC3175" s="21"/>
      <c r="AD3175" s="21"/>
      <c r="AE3175" s="21"/>
      <c r="AF3175" s="21"/>
      <c r="AG3175" s="21"/>
      <c r="AH3175" s="21"/>
      <c r="AI3175" s="21"/>
      <c r="AJ3175" s="21"/>
      <c r="AK3175" s="21"/>
      <c r="AL3175" s="21"/>
      <c r="AM3175" s="21"/>
      <c r="AN3175" s="21"/>
      <c r="AO3175" s="21"/>
      <c r="AP3175" s="21"/>
      <c r="AQ3175" s="21"/>
      <c r="AR3175" s="21"/>
      <c r="AS3175" s="21"/>
      <c r="AT3175" s="21"/>
      <c r="AU3175" s="21"/>
      <c r="AV3175" s="21"/>
      <c r="AW3175" s="21"/>
      <c r="AX3175" s="21"/>
      <c r="AY3175" s="21"/>
      <c r="AZ3175" s="21"/>
      <c r="BA3175" s="21"/>
    </row>
    <row r="3176" spans="1:53" s="45" customFormat="1" ht="20.100000000000001" customHeight="1" x14ac:dyDescent="0.2">
      <c r="A3176" s="12" t="s">
        <v>87</v>
      </c>
      <c r="B3176" s="18" t="s">
        <v>273</v>
      </c>
      <c r="C3176" s="12" t="s">
        <v>667</v>
      </c>
      <c r="D3176" s="12" t="s">
        <v>1781</v>
      </c>
      <c r="E3176" s="19" t="s">
        <v>5</v>
      </c>
      <c r="F3176" s="19" t="s">
        <v>2273</v>
      </c>
      <c r="G3176" s="19" t="s">
        <v>6352</v>
      </c>
      <c r="H3176" s="12" t="s">
        <v>6353</v>
      </c>
      <c r="I3176" s="20">
        <v>1000</v>
      </c>
      <c r="J3176" s="12" t="s">
        <v>2258</v>
      </c>
      <c r="K3176" s="12" t="s">
        <v>6354</v>
      </c>
      <c r="L3176" s="12" t="s">
        <v>2368</v>
      </c>
      <c r="M3176" s="12"/>
      <c r="N3176" s="12" t="s">
        <v>6355</v>
      </c>
      <c r="O3176" s="23">
        <v>0</v>
      </c>
      <c r="P3176" s="23">
        <v>10000</v>
      </c>
      <c r="Q3176" s="23">
        <v>0</v>
      </c>
      <c r="R3176" s="24">
        <v>0</v>
      </c>
      <c r="S3176" s="25">
        <v>720</v>
      </c>
      <c r="T3176" s="21"/>
      <c r="U3176" s="22" t="str">
        <f>IFERROR(VLOOKUP(B3176,[1]Planilha1!$A$1:$B$34,2,FALSE),"Liberado")</f>
        <v>Liberado</v>
      </c>
      <c r="V3176" s="21"/>
      <c r="W3176" s="21"/>
      <c r="X3176" s="21"/>
      <c r="Y3176" s="21"/>
      <c r="Z3176" s="21"/>
      <c r="AA3176" s="21"/>
      <c r="AB3176" s="21"/>
      <c r="AC3176" s="21"/>
      <c r="AD3176" s="21"/>
      <c r="AE3176" s="21"/>
      <c r="AF3176" s="21"/>
      <c r="AG3176" s="21"/>
      <c r="AH3176" s="21"/>
      <c r="AI3176" s="21"/>
      <c r="AJ3176" s="21"/>
      <c r="AK3176" s="21"/>
      <c r="AL3176" s="21"/>
      <c r="AM3176" s="21"/>
      <c r="AN3176" s="21"/>
      <c r="AO3176" s="21"/>
      <c r="AP3176" s="21"/>
      <c r="AQ3176" s="21"/>
      <c r="AR3176" s="21"/>
      <c r="AS3176" s="21"/>
      <c r="AT3176" s="21"/>
      <c r="AU3176" s="21"/>
      <c r="AV3176" s="21"/>
      <c r="AW3176" s="21"/>
      <c r="AX3176" s="21"/>
      <c r="AY3176" s="21"/>
      <c r="AZ3176" s="21"/>
      <c r="BA3176" s="21"/>
    </row>
    <row r="3177" spans="1:53" s="45" customFormat="1" ht="20.100000000000001" customHeight="1" x14ac:dyDescent="0.2">
      <c r="A3177" s="12" t="s">
        <v>87</v>
      </c>
      <c r="B3177" s="18" t="s">
        <v>273</v>
      </c>
      <c r="C3177" s="12" t="s">
        <v>671</v>
      </c>
      <c r="D3177" s="12" t="s">
        <v>10851</v>
      </c>
      <c r="E3177" s="19" t="s">
        <v>5</v>
      </c>
      <c r="F3177" s="19" t="s">
        <v>10852</v>
      </c>
      <c r="G3177" s="19" t="s">
        <v>10853</v>
      </c>
      <c r="H3177" s="12" t="s">
        <v>10854</v>
      </c>
      <c r="I3177" s="20">
        <v>173.9</v>
      </c>
      <c r="J3177" s="12" t="s">
        <v>2258</v>
      </c>
      <c r="K3177" s="12" t="s">
        <v>10855</v>
      </c>
      <c r="L3177" s="12" t="s">
        <v>2368</v>
      </c>
      <c r="M3177" s="12"/>
      <c r="N3177" s="12" t="s">
        <v>2451</v>
      </c>
      <c r="O3177" s="23">
        <v>8000</v>
      </c>
      <c r="P3177" s="23">
        <v>0</v>
      </c>
      <c r="Q3177" s="23">
        <v>0</v>
      </c>
      <c r="R3177" s="24">
        <v>0</v>
      </c>
      <c r="S3177" s="25">
        <v>880</v>
      </c>
      <c r="T3177" s="21"/>
      <c r="U3177" s="22" t="str">
        <f>IFERROR(VLOOKUP(B3177,[1]Planilha1!$A$1:$B$34,2,FALSE),"Liberado")</f>
        <v>Liberado</v>
      </c>
      <c r="V3177" s="21"/>
      <c r="W3177" s="21"/>
      <c r="X3177" s="21"/>
      <c r="Y3177" s="21"/>
      <c r="Z3177" s="21"/>
      <c r="AA3177" s="21"/>
      <c r="AB3177" s="21"/>
      <c r="AC3177" s="21"/>
      <c r="AD3177" s="21"/>
      <c r="AE3177" s="21"/>
      <c r="AF3177" s="21"/>
      <c r="AG3177" s="21"/>
      <c r="AH3177" s="21"/>
      <c r="AI3177" s="21"/>
      <c r="AJ3177" s="21"/>
      <c r="AK3177" s="21"/>
      <c r="AL3177" s="21"/>
      <c r="AM3177" s="21"/>
      <c r="AN3177" s="21"/>
      <c r="AO3177" s="21"/>
      <c r="AP3177" s="21"/>
      <c r="AQ3177" s="21"/>
      <c r="AR3177" s="21"/>
      <c r="AS3177" s="21"/>
      <c r="AT3177" s="21"/>
      <c r="AU3177" s="21"/>
      <c r="AV3177" s="21"/>
      <c r="AW3177" s="21"/>
      <c r="AX3177" s="21"/>
      <c r="AY3177" s="21"/>
      <c r="AZ3177" s="21"/>
      <c r="BA3177" s="21"/>
    </row>
    <row r="3178" spans="1:53" s="45" customFormat="1" ht="20.100000000000001" customHeight="1" x14ac:dyDescent="0.2">
      <c r="A3178" s="12" t="s">
        <v>87</v>
      </c>
      <c r="B3178" s="18" t="s">
        <v>273</v>
      </c>
      <c r="C3178" s="12" t="s">
        <v>671</v>
      </c>
      <c r="D3178" s="12" t="s">
        <v>1782</v>
      </c>
      <c r="E3178" s="19" t="s">
        <v>5</v>
      </c>
      <c r="F3178" s="19" t="s">
        <v>2273</v>
      </c>
      <c r="G3178" s="19" t="s">
        <v>6356</v>
      </c>
      <c r="H3178" s="12" t="s">
        <v>6357</v>
      </c>
      <c r="I3178" s="20">
        <v>40000</v>
      </c>
      <c r="J3178" s="12" t="s">
        <v>2258</v>
      </c>
      <c r="K3178" s="12" t="s">
        <v>6358</v>
      </c>
      <c r="L3178" s="12" t="s">
        <v>2368</v>
      </c>
      <c r="M3178" s="12"/>
      <c r="N3178" s="12" t="s">
        <v>2412</v>
      </c>
      <c r="O3178" s="23">
        <v>0</v>
      </c>
      <c r="P3178" s="23">
        <v>10000</v>
      </c>
      <c r="Q3178" s="23">
        <v>0</v>
      </c>
      <c r="R3178" s="24">
        <v>0</v>
      </c>
      <c r="S3178" s="25">
        <v>480</v>
      </c>
      <c r="T3178" s="21"/>
      <c r="U3178" s="22" t="str">
        <f>IFERROR(VLOOKUP(B3178,[1]Planilha1!$A$1:$B$34,2,FALSE),"Liberado")</f>
        <v>Liberado</v>
      </c>
      <c r="V3178" s="21"/>
      <c r="W3178" s="21"/>
      <c r="X3178" s="21"/>
      <c r="Y3178" s="21"/>
      <c r="Z3178" s="21"/>
      <c r="AA3178" s="21"/>
      <c r="AB3178" s="21"/>
      <c r="AC3178" s="21"/>
      <c r="AD3178" s="21"/>
      <c r="AE3178" s="21"/>
      <c r="AF3178" s="21"/>
      <c r="AG3178" s="21"/>
      <c r="AH3178" s="21"/>
      <c r="AI3178" s="21"/>
      <c r="AJ3178" s="21"/>
      <c r="AK3178" s="21"/>
      <c r="AL3178" s="21"/>
      <c r="AM3178" s="21"/>
      <c r="AN3178" s="21"/>
      <c r="AO3178" s="21"/>
      <c r="AP3178" s="21"/>
      <c r="AQ3178" s="21"/>
      <c r="AR3178" s="21"/>
      <c r="AS3178" s="21"/>
      <c r="AT3178" s="21"/>
      <c r="AU3178" s="21"/>
      <c r="AV3178" s="21"/>
      <c r="AW3178" s="21"/>
      <c r="AX3178" s="21"/>
      <c r="AY3178" s="21"/>
      <c r="AZ3178" s="21"/>
      <c r="BA3178" s="21"/>
    </row>
    <row r="3179" spans="1:53" s="45" customFormat="1" ht="20.100000000000001" customHeight="1" x14ac:dyDescent="0.2">
      <c r="A3179" s="12" t="s">
        <v>87</v>
      </c>
      <c r="B3179" s="18" t="s">
        <v>273</v>
      </c>
      <c r="C3179" s="12" t="s">
        <v>671</v>
      </c>
      <c r="D3179" s="12" t="s">
        <v>10856</v>
      </c>
      <c r="E3179" s="19" t="s">
        <v>5</v>
      </c>
      <c r="F3179" s="19" t="s">
        <v>2273</v>
      </c>
      <c r="G3179" s="19" t="s">
        <v>10857</v>
      </c>
      <c r="H3179" s="12" t="s">
        <v>6323</v>
      </c>
      <c r="I3179" s="20">
        <v>15000</v>
      </c>
      <c r="J3179" s="12" t="s">
        <v>2258</v>
      </c>
      <c r="K3179" s="12" t="s">
        <v>10858</v>
      </c>
      <c r="L3179" s="12" t="s">
        <v>2411</v>
      </c>
      <c r="M3179" s="12"/>
      <c r="N3179" s="12" t="s">
        <v>2412</v>
      </c>
      <c r="O3179" s="23">
        <v>0</v>
      </c>
      <c r="P3179" s="23">
        <v>10000</v>
      </c>
      <c r="Q3179" s="23">
        <v>0</v>
      </c>
      <c r="R3179" s="24">
        <v>0</v>
      </c>
      <c r="S3179" s="25">
        <v>280</v>
      </c>
      <c r="T3179" s="21"/>
      <c r="U3179" s="22" t="str">
        <f>IFERROR(VLOOKUP(B3179,[1]Planilha1!$A$1:$B$34,2,FALSE),"Liberado")</f>
        <v>Liberado</v>
      </c>
      <c r="V3179" s="21"/>
      <c r="W3179" s="21"/>
      <c r="X3179" s="21"/>
      <c r="Y3179" s="21"/>
      <c r="Z3179" s="21"/>
      <c r="AA3179" s="21"/>
      <c r="AB3179" s="21"/>
      <c r="AC3179" s="21"/>
      <c r="AD3179" s="21"/>
      <c r="AE3179" s="21"/>
      <c r="AF3179" s="21"/>
      <c r="AG3179" s="21"/>
      <c r="AH3179" s="21"/>
      <c r="AI3179" s="21"/>
      <c r="AJ3179" s="21"/>
      <c r="AK3179" s="21"/>
      <c r="AL3179" s="21"/>
      <c r="AM3179" s="21"/>
      <c r="AN3179" s="21"/>
      <c r="AO3179" s="21"/>
      <c r="AP3179" s="21"/>
      <c r="AQ3179" s="21"/>
      <c r="AR3179" s="21"/>
      <c r="AS3179" s="21"/>
      <c r="AT3179" s="21"/>
      <c r="AU3179" s="21"/>
      <c r="AV3179" s="21"/>
      <c r="AW3179" s="21"/>
      <c r="AX3179" s="21"/>
      <c r="AY3179" s="21"/>
      <c r="AZ3179" s="21"/>
      <c r="BA3179" s="21"/>
    </row>
    <row r="3180" spans="1:53" s="45" customFormat="1" ht="20.100000000000001" customHeight="1" x14ac:dyDescent="0.2">
      <c r="A3180" s="12" t="s">
        <v>87</v>
      </c>
      <c r="B3180" s="18" t="s">
        <v>273</v>
      </c>
      <c r="C3180" s="12" t="s">
        <v>325</v>
      </c>
      <c r="D3180" s="12" t="s">
        <v>1783</v>
      </c>
      <c r="E3180" s="19" t="s">
        <v>5</v>
      </c>
      <c r="F3180" s="19" t="s">
        <v>2273</v>
      </c>
      <c r="G3180" s="19" t="s">
        <v>6359</v>
      </c>
      <c r="H3180" s="12" t="s">
        <v>2599</v>
      </c>
      <c r="I3180" s="20">
        <v>20340</v>
      </c>
      <c r="J3180" s="12" t="s">
        <v>2302</v>
      </c>
      <c r="K3180" s="12" t="s">
        <v>6360</v>
      </c>
      <c r="L3180" s="12" t="s">
        <v>2266</v>
      </c>
      <c r="M3180" s="12"/>
      <c r="N3180" s="12" t="s">
        <v>6361</v>
      </c>
      <c r="O3180" s="23">
        <v>0</v>
      </c>
      <c r="P3180" s="23">
        <v>5000</v>
      </c>
      <c r="Q3180" s="23">
        <v>0</v>
      </c>
      <c r="R3180" s="24">
        <v>0</v>
      </c>
      <c r="S3180" s="25">
        <v>960</v>
      </c>
      <c r="T3180" s="21"/>
      <c r="U3180" s="22" t="str">
        <f>IFERROR(VLOOKUP(B3180,[1]Planilha1!$A$1:$B$34,2,FALSE),"Liberado")</f>
        <v>Liberado</v>
      </c>
      <c r="V3180" s="21"/>
      <c r="W3180" s="21"/>
      <c r="X3180" s="21"/>
      <c r="Y3180" s="21"/>
      <c r="Z3180" s="21"/>
      <c r="AA3180" s="21"/>
      <c r="AB3180" s="21"/>
      <c r="AC3180" s="21"/>
      <c r="AD3180" s="21"/>
      <c r="AE3180" s="21"/>
      <c r="AF3180" s="21"/>
      <c r="AG3180" s="21"/>
      <c r="AH3180" s="21"/>
      <c r="AI3180" s="21"/>
      <c r="AJ3180" s="21"/>
      <c r="AK3180" s="21"/>
      <c r="AL3180" s="21"/>
      <c r="AM3180" s="21"/>
      <c r="AN3180" s="21"/>
      <c r="AO3180" s="21"/>
      <c r="AP3180" s="21"/>
      <c r="AQ3180" s="21"/>
      <c r="AR3180" s="21"/>
      <c r="AS3180" s="21"/>
      <c r="AT3180" s="21"/>
      <c r="AU3180" s="21"/>
      <c r="AV3180" s="21"/>
      <c r="AW3180" s="21"/>
      <c r="AX3180" s="21"/>
      <c r="AY3180" s="21"/>
      <c r="AZ3180" s="21"/>
      <c r="BA3180" s="21"/>
    </row>
    <row r="3181" spans="1:53" s="45" customFormat="1" ht="20.100000000000001" customHeight="1" x14ac:dyDescent="0.2">
      <c r="A3181" s="12" t="s">
        <v>87</v>
      </c>
      <c r="B3181" s="18" t="s">
        <v>273</v>
      </c>
      <c r="C3181" s="12" t="s">
        <v>325</v>
      </c>
      <c r="D3181" s="12" t="s">
        <v>1784</v>
      </c>
      <c r="E3181" s="19" t="s">
        <v>5</v>
      </c>
      <c r="F3181" s="19" t="s">
        <v>2244</v>
      </c>
      <c r="G3181" s="19" t="s">
        <v>6362</v>
      </c>
      <c r="H3181" s="12" t="s">
        <v>5780</v>
      </c>
      <c r="I3181" s="20">
        <v>20000</v>
      </c>
      <c r="J3181" s="12" t="s">
        <v>2258</v>
      </c>
      <c r="K3181" s="12" t="s">
        <v>6363</v>
      </c>
      <c r="L3181" s="12" t="s">
        <v>2368</v>
      </c>
      <c r="M3181" s="12"/>
      <c r="N3181" s="12" t="s">
        <v>6070</v>
      </c>
      <c r="O3181" s="23">
        <v>0</v>
      </c>
      <c r="P3181" s="23">
        <v>10000</v>
      </c>
      <c r="Q3181" s="23">
        <v>0</v>
      </c>
      <c r="R3181" s="24">
        <v>0</v>
      </c>
      <c r="S3181" s="25">
        <v>960</v>
      </c>
      <c r="T3181" s="21"/>
      <c r="U3181" s="22" t="str">
        <f>IFERROR(VLOOKUP(B3181,[1]Planilha1!$A$1:$B$34,2,FALSE),"Liberado")</f>
        <v>Liberado</v>
      </c>
      <c r="V3181" s="21"/>
      <c r="W3181" s="21"/>
      <c r="X3181" s="21"/>
      <c r="Y3181" s="21"/>
      <c r="Z3181" s="21"/>
      <c r="AA3181" s="21"/>
      <c r="AB3181" s="21"/>
      <c r="AC3181" s="21"/>
      <c r="AD3181" s="21"/>
      <c r="AE3181" s="21"/>
      <c r="AF3181" s="21"/>
      <c r="AG3181" s="21"/>
      <c r="AH3181" s="21"/>
      <c r="AI3181" s="21"/>
      <c r="AJ3181" s="21"/>
      <c r="AK3181" s="21"/>
      <c r="AL3181" s="21"/>
      <c r="AM3181" s="21"/>
      <c r="AN3181" s="21"/>
      <c r="AO3181" s="21"/>
      <c r="AP3181" s="21"/>
      <c r="AQ3181" s="21"/>
      <c r="AR3181" s="21"/>
      <c r="AS3181" s="21"/>
      <c r="AT3181" s="21"/>
      <c r="AU3181" s="21"/>
      <c r="AV3181" s="21"/>
      <c r="AW3181" s="21"/>
      <c r="AX3181" s="21"/>
      <c r="AY3181" s="21"/>
      <c r="AZ3181" s="21"/>
      <c r="BA3181" s="21"/>
    </row>
    <row r="3182" spans="1:53" s="45" customFormat="1" ht="20.100000000000001" customHeight="1" x14ac:dyDescent="0.2">
      <c r="A3182" s="12" t="s">
        <v>87</v>
      </c>
      <c r="B3182" s="18" t="s">
        <v>273</v>
      </c>
      <c r="C3182" s="12" t="s">
        <v>325</v>
      </c>
      <c r="D3182" s="12" t="s">
        <v>10859</v>
      </c>
      <c r="E3182" s="19" t="s">
        <v>5</v>
      </c>
      <c r="F3182" s="19" t="s">
        <v>10</v>
      </c>
      <c r="G3182" s="19" t="s">
        <v>10860</v>
      </c>
      <c r="H3182" s="12" t="s">
        <v>2599</v>
      </c>
      <c r="I3182" s="20">
        <v>20240</v>
      </c>
      <c r="J3182" s="12" t="s">
        <v>2302</v>
      </c>
      <c r="K3182" s="12" t="s">
        <v>3179</v>
      </c>
      <c r="L3182" s="12" t="s">
        <v>2288</v>
      </c>
      <c r="M3182" s="12" t="s">
        <v>10861</v>
      </c>
      <c r="N3182" s="12" t="s">
        <v>10862</v>
      </c>
      <c r="O3182" s="23">
        <v>0</v>
      </c>
      <c r="P3182" s="23">
        <v>0</v>
      </c>
      <c r="Q3182" s="23">
        <v>0</v>
      </c>
      <c r="R3182" s="24">
        <v>0</v>
      </c>
      <c r="S3182" s="25">
        <v>0</v>
      </c>
      <c r="T3182" s="21"/>
      <c r="U3182" s="22" t="str">
        <f>IFERROR(VLOOKUP(B3182,[1]Planilha1!$A$1:$B$34,2,FALSE),"Liberado")</f>
        <v>Liberado</v>
      </c>
      <c r="V3182" s="21"/>
      <c r="W3182" s="21"/>
      <c r="X3182" s="21"/>
      <c r="Y3182" s="21"/>
      <c r="Z3182" s="21"/>
      <c r="AA3182" s="21"/>
      <c r="AB3182" s="21"/>
      <c r="AC3182" s="21"/>
      <c r="AD3182" s="21"/>
      <c r="AE3182" s="21"/>
      <c r="AF3182" s="21"/>
      <c r="AG3182" s="21"/>
      <c r="AH3182" s="21"/>
      <c r="AI3182" s="21"/>
      <c r="AJ3182" s="21"/>
      <c r="AK3182" s="21"/>
      <c r="AL3182" s="21"/>
      <c r="AM3182" s="21"/>
      <c r="AN3182" s="21"/>
      <c r="AO3182" s="21"/>
      <c r="AP3182" s="21"/>
      <c r="AQ3182" s="21"/>
      <c r="AR3182" s="21"/>
      <c r="AS3182" s="21"/>
      <c r="AT3182" s="21"/>
      <c r="AU3182" s="21"/>
      <c r="AV3182" s="21"/>
      <c r="AW3182" s="21"/>
      <c r="AX3182" s="21"/>
      <c r="AY3182" s="21"/>
      <c r="AZ3182" s="21"/>
      <c r="BA3182" s="21"/>
    </row>
    <row r="3183" spans="1:53" s="45" customFormat="1" ht="20.100000000000001" customHeight="1" x14ac:dyDescent="0.2">
      <c r="A3183" s="12" t="s">
        <v>87</v>
      </c>
      <c r="B3183" s="18" t="s">
        <v>273</v>
      </c>
      <c r="C3183" s="12">
        <v>1</v>
      </c>
      <c r="D3183" s="12" t="s">
        <v>10863</v>
      </c>
      <c r="E3183" s="19" t="s">
        <v>5</v>
      </c>
      <c r="F3183" s="19" t="s">
        <v>2434</v>
      </c>
      <c r="G3183" s="19" t="s">
        <v>10864</v>
      </c>
      <c r="H3183" s="12" t="s">
        <v>10865</v>
      </c>
      <c r="I3183" s="20">
        <v>1000</v>
      </c>
      <c r="J3183" s="12" t="s">
        <v>2258</v>
      </c>
      <c r="K3183" s="12" t="s">
        <v>7846</v>
      </c>
      <c r="L3183" s="12" t="s">
        <v>2368</v>
      </c>
      <c r="M3183" s="12"/>
      <c r="N3183" s="12" t="s">
        <v>10866</v>
      </c>
      <c r="O3183" s="23">
        <v>0</v>
      </c>
      <c r="P3183" s="23">
        <v>0</v>
      </c>
      <c r="Q3183" s="23">
        <v>0</v>
      </c>
      <c r="R3183" s="24">
        <v>0</v>
      </c>
      <c r="S3183" s="25">
        <v>280</v>
      </c>
      <c r="T3183" s="21"/>
      <c r="U3183" s="22" t="str">
        <f>IFERROR(VLOOKUP(B3183,[1]Planilha1!$A$1:$B$34,2,FALSE),"Liberado")</f>
        <v>Liberado</v>
      </c>
      <c r="V3183" s="21"/>
      <c r="W3183" s="21"/>
      <c r="X3183" s="21"/>
      <c r="Y3183" s="21"/>
      <c r="Z3183" s="21"/>
      <c r="AA3183" s="21"/>
      <c r="AB3183" s="21"/>
      <c r="AC3183" s="21"/>
      <c r="AD3183" s="21"/>
      <c r="AE3183" s="21"/>
      <c r="AF3183" s="21"/>
      <c r="AG3183" s="21"/>
      <c r="AH3183" s="21"/>
      <c r="AI3183" s="21"/>
      <c r="AJ3183" s="21"/>
      <c r="AK3183" s="21"/>
      <c r="AL3183" s="21"/>
      <c r="AM3183" s="21"/>
      <c r="AN3183" s="21"/>
      <c r="AO3183" s="21"/>
      <c r="AP3183" s="21"/>
      <c r="AQ3183" s="21"/>
      <c r="AR3183" s="21"/>
      <c r="AS3183" s="21"/>
      <c r="AT3183" s="21"/>
      <c r="AU3183" s="21"/>
      <c r="AV3183" s="21"/>
      <c r="AW3183" s="21"/>
      <c r="AX3183" s="21"/>
      <c r="AY3183" s="21"/>
      <c r="AZ3183" s="21"/>
      <c r="BA3183" s="21"/>
    </row>
    <row r="3184" spans="1:53" s="45" customFormat="1" ht="20.100000000000001" customHeight="1" x14ac:dyDescent="0.2">
      <c r="A3184" s="27" t="s">
        <v>151</v>
      </c>
      <c r="B3184" s="28" t="s">
        <v>273</v>
      </c>
      <c r="C3184" s="27" t="s">
        <v>323</v>
      </c>
      <c r="D3184" s="27" t="s">
        <v>11218</v>
      </c>
      <c r="E3184" s="27" t="s">
        <v>7</v>
      </c>
      <c r="F3184" s="27" t="s">
        <v>6507</v>
      </c>
      <c r="G3184" s="27" t="s">
        <v>11219</v>
      </c>
      <c r="H3184" s="27" t="s">
        <v>11220</v>
      </c>
      <c r="I3184" s="29">
        <v>360000</v>
      </c>
      <c r="J3184" s="27" t="s">
        <v>6544</v>
      </c>
      <c r="K3184" s="27" t="s">
        <v>11221</v>
      </c>
      <c r="L3184" s="27" t="s">
        <v>6579</v>
      </c>
      <c r="M3184" s="30">
        <v>42982</v>
      </c>
      <c r="N3184" s="27" t="s">
        <v>11121</v>
      </c>
      <c r="O3184" s="23">
        <v>0</v>
      </c>
      <c r="P3184" s="23">
        <v>10308.040000000001</v>
      </c>
      <c r="Q3184" s="23">
        <v>0</v>
      </c>
      <c r="R3184" s="24">
        <v>0</v>
      </c>
      <c r="S3184" s="25">
        <v>0</v>
      </c>
      <c r="T3184" s="34" t="s">
        <v>12065</v>
      </c>
      <c r="U3184" s="22" t="str">
        <f>IFERROR(VLOOKUP(B3184,[1]Planilha1!$A$1:$B$34,2,FALSE),"Liberado")</f>
        <v>Liberado</v>
      </c>
      <c r="V3184" s="31"/>
      <c r="W3184" s="31"/>
      <c r="X3184" s="31"/>
      <c r="Y3184" s="31"/>
      <c r="Z3184" s="31"/>
      <c r="AA3184" s="31"/>
      <c r="AB3184" s="31"/>
      <c r="AC3184" s="31"/>
      <c r="AD3184" s="31"/>
      <c r="AE3184" s="31"/>
      <c r="AF3184" s="31"/>
      <c r="AG3184" s="31"/>
      <c r="AH3184" s="31"/>
      <c r="AI3184" s="31"/>
      <c r="AJ3184" s="31"/>
      <c r="AK3184" s="31"/>
      <c r="AL3184" s="31"/>
      <c r="AM3184" s="31"/>
      <c r="AN3184" s="31"/>
      <c r="AO3184" s="31"/>
      <c r="AP3184" s="31"/>
      <c r="AQ3184" s="31"/>
      <c r="AR3184" s="31"/>
      <c r="AS3184" s="31"/>
      <c r="AT3184" s="31"/>
      <c r="AU3184" s="31"/>
      <c r="AV3184" s="31"/>
      <c r="AW3184" s="31"/>
      <c r="AX3184" s="31"/>
      <c r="AY3184" s="31"/>
      <c r="AZ3184" s="31"/>
      <c r="BA3184" s="31"/>
    </row>
    <row r="3185" spans="1:53" s="45" customFormat="1" ht="20.100000000000001" customHeight="1" x14ac:dyDescent="0.2">
      <c r="A3185" s="27" t="s">
        <v>151</v>
      </c>
      <c r="B3185" s="28" t="s">
        <v>273</v>
      </c>
      <c r="C3185" s="27" t="s">
        <v>602</v>
      </c>
      <c r="D3185" s="27" t="s">
        <v>11441</v>
      </c>
      <c r="E3185" s="27" t="s">
        <v>7</v>
      </c>
      <c r="F3185" s="27" t="s">
        <v>6507</v>
      </c>
      <c r="G3185" s="27" t="s">
        <v>11442</v>
      </c>
      <c r="H3185" s="27" t="s">
        <v>11443</v>
      </c>
      <c r="I3185" s="29">
        <v>196186.23</v>
      </c>
      <c r="J3185" s="27" t="s">
        <v>6544</v>
      </c>
      <c r="K3185" s="27" t="s">
        <v>11444</v>
      </c>
      <c r="L3185" s="27" t="s">
        <v>6579</v>
      </c>
      <c r="M3185" s="30" t="s">
        <v>6531</v>
      </c>
      <c r="N3185" s="27" t="s">
        <v>11121</v>
      </c>
      <c r="O3185" s="23">
        <v>0</v>
      </c>
      <c r="P3185" s="23">
        <v>10000</v>
      </c>
      <c r="Q3185" s="23">
        <v>0</v>
      </c>
      <c r="R3185" s="24">
        <v>0</v>
      </c>
      <c r="S3185" s="25">
        <v>0</v>
      </c>
      <c r="T3185" s="34" t="s">
        <v>12065</v>
      </c>
      <c r="U3185" s="22" t="str">
        <f>IFERROR(VLOOKUP(B3185,[1]Planilha1!$A$1:$B$34,2,FALSE),"Liberado")</f>
        <v>Liberado</v>
      </c>
      <c r="V3185" s="31"/>
      <c r="W3185" s="31"/>
      <c r="X3185" s="31"/>
      <c r="Y3185" s="31"/>
      <c r="Z3185" s="31"/>
      <c r="AA3185" s="31"/>
      <c r="AB3185" s="31"/>
      <c r="AC3185" s="31"/>
      <c r="AD3185" s="31"/>
      <c r="AE3185" s="31"/>
      <c r="AF3185" s="31"/>
      <c r="AG3185" s="31"/>
      <c r="AH3185" s="31"/>
      <c r="AI3185" s="31"/>
      <c r="AJ3185" s="31"/>
      <c r="AK3185" s="31"/>
      <c r="AL3185" s="31"/>
      <c r="AM3185" s="31"/>
      <c r="AN3185" s="31"/>
      <c r="AO3185" s="31"/>
      <c r="AP3185" s="31"/>
      <c r="AQ3185" s="31"/>
      <c r="AR3185" s="31"/>
      <c r="AS3185" s="31"/>
      <c r="AT3185" s="31"/>
      <c r="AU3185" s="31"/>
      <c r="AV3185" s="31"/>
      <c r="AW3185" s="31"/>
      <c r="AX3185" s="31"/>
      <c r="AY3185" s="31"/>
      <c r="AZ3185" s="31"/>
      <c r="BA3185" s="31"/>
    </row>
    <row r="3186" spans="1:53" s="45" customFormat="1" ht="20.100000000000001" customHeight="1" x14ac:dyDescent="0.2">
      <c r="A3186" s="27" t="s">
        <v>151</v>
      </c>
      <c r="B3186" s="28" t="s">
        <v>273</v>
      </c>
      <c r="C3186" s="27" t="s">
        <v>331</v>
      </c>
      <c r="D3186" s="27" t="s">
        <v>1970</v>
      </c>
      <c r="E3186" s="27" t="s">
        <v>7</v>
      </c>
      <c r="F3186" s="27" t="s">
        <v>6507</v>
      </c>
      <c r="G3186" s="27" t="s">
        <v>6939</v>
      </c>
      <c r="H3186" s="27" t="s">
        <v>6940</v>
      </c>
      <c r="I3186" s="29">
        <v>188800.49</v>
      </c>
      <c r="J3186" s="27" t="s">
        <v>6544</v>
      </c>
      <c r="K3186" s="27" t="s">
        <v>11665</v>
      </c>
      <c r="L3186" s="27" t="s">
        <v>7144</v>
      </c>
      <c r="M3186" s="30" t="s">
        <v>6531</v>
      </c>
      <c r="N3186" s="27" t="s">
        <v>6941</v>
      </c>
      <c r="O3186" s="23">
        <v>15000</v>
      </c>
      <c r="P3186" s="23">
        <v>0</v>
      </c>
      <c r="Q3186" s="23">
        <v>0</v>
      </c>
      <c r="R3186" s="24">
        <v>8959.6299999999992</v>
      </c>
      <c r="S3186" s="25">
        <v>0</v>
      </c>
      <c r="T3186" s="32"/>
      <c r="U3186" s="22" t="str">
        <f>IFERROR(VLOOKUP(B3186,[1]Planilha1!$A$1:$B$34,2,FALSE),"Liberado")</f>
        <v>Liberado</v>
      </c>
      <c r="V3186" s="31"/>
      <c r="W3186" s="31"/>
      <c r="X3186" s="31"/>
      <c r="Y3186" s="31"/>
      <c r="Z3186" s="31"/>
      <c r="AA3186" s="31"/>
      <c r="AB3186" s="31"/>
      <c r="AC3186" s="31"/>
      <c r="AD3186" s="31"/>
      <c r="AE3186" s="31"/>
      <c r="AF3186" s="31"/>
      <c r="AG3186" s="31"/>
      <c r="AH3186" s="31"/>
      <c r="AI3186" s="31"/>
      <c r="AJ3186" s="31"/>
      <c r="AK3186" s="31"/>
      <c r="AL3186" s="31"/>
      <c r="AM3186" s="31"/>
      <c r="AN3186" s="31"/>
      <c r="AO3186" s="31"/>
      <c r="AP3186" s="31"/>
      <c r="AQ3186" s="31"/>
      <c r="AR3186" s="31"/>
      <c r="AS3186" s="31"/>
      <c r="AT3186" s="31"/>
      <c r="AU3186" s="31"/>
      <c r="AV3186" s="31"/>
      <c r="AW3186" s="31"/>
      <c r="AX3186" s="31"/>
      <c r="AY3186" s="31"/>
      <c r="AZ3186" s="31"/>
      <c r="BA3186" s="31"/>
    </row>
    <row r="3187" spans="1:53" s="45" customFormat="1" ht="20.100000000000001" customHeight="1" x14ac:dyDescent="0.2">
      <c r="A3187" s="27" t="s">
        <v>151</v>
      </c>
      <c r="B3187" s="28" t="s">
        <v>273</v>
      </c>
      <c r="C3187" s="27" t="s">
        <v>667</v>
      </c>
      <c r="D3187" s="27" t="s">
        <v>2013</v>
      </c>
      <c r="E3187" s="27" t="s">
        <v>7</v>
      </c>
      <c r="F3187" s="27" t="s">
        <v>6507</v>
      </c>
      <c r="G3187" s="27" t="s">
        <v>7026</v>
      </c>
      <c r="H3187" s="27" t="s">
        <v>7027</v>
      </c>
      <c r="I3187" s="29">
        <v>35000</v>
      </c>
      <c r="J3187" s="27" t="s">
        <v>6544</v>
      </c>
      <c r="K3187" s="27" t="s">
        <v>11742</v>
      </c>
      <c r="L3187" s="27" t="s">
        <v>7128</v>
      </c>
      <c r="M3187" s="30">
        <v>42346</v>
      </c>
      <c r="N3187" s="27" t="s">
        <v>7028</v>
      </c>
      <c r="O3187" s="23">
        <v>0</v>
      </c>
      <c r="P3187" s="23">
        <v>6000</v>
      </c>
      <c r="Q3187" s="23">
        <v>0</v>
      </c>
      <c r="R3187" s="24">
        <v>6000</v>
      </c>
      <c r="S3187" s="25">
        <v>0</v>
      </c>
      <c r="T3187" s="32"/>
      <c r="U3187" s="22" t="str">
        <f>IFERROR(VLOOKUP(B3187,[1]Planilha1!$A$1:$B$34,2,FALSE),"Liberado")</f>
        <v>Liberado</v>
      </c>
      <c r="V3187" s="31"/>
      <c r="W3187" s="31"/>
      <c r="X3187" s="31"/>
      <c r="Y3187" s="31"/>
      <c r="Z3187" s="31"/>
      <c r="AA3187" s="31"/>
      <c r="AB3187" s="31"/>
      <c r="AC3187" s="31"/>
      <c r="AD3187" s="31"/>
      <c r="AE3187" s="31"/>
      <c r="AF3187" s="31"/>
      <c r="AG3187" s="31"/>
      <c r="AH3187" s="31"/>
      <c r="AI3187" s="31"/>
      <c r="AJ3187" s="31"/>
      <c r="AK3187" s="31"/>
      <c r="AL3187" s="31"/>
      <c r="AM3187" s="31"/>
      <c r="AN3187" s="31"/>
      <c r="AO3187" s="31"/>
      <c r="AP3187" s="31"/>
      <c r="AQ3187" s="31"/>
      <c r="AR3187" s="31"/>
      <c r="AS3187" s="31"/>
      <c r="AT3187" s="31"/>
      <c r="AU3187" s="31"/>
      <c r="AV3187" s="31"/>
      <c r="AW3187" s="31"/>
      <c r="AX3187" s="31"/>
      <c r="AY3187" s="31"/>
      <c r="AZ3187" s="31"/>
      <c r="BA3187" s="31"/>
    </row>
    <row r="3188" spans="1:53" s="45" customFormat="1" ht="20.100000000000001" customHeight="1" x14ac:dyDescent="0.2">
      <c r="A3188" s="40" t="s">
        <v>231</v>
      </c>
      <c r="B3188" s="41" t="s">
        <v>273</v>
      </c>
      <c r="C3188" s="14">
        <v>1</v>
      </c>
      <c r="D3188" s="40" t="s">
        <v>2239</v>
      </c>
      <c r="E3188" s="42" t="s">
        <v>2220</v>
      </c>
      <c r="F3188" s="43" t="s">
        <v>7389</v>
      </c>
      <c r="G3188" s="36" t="s">
        <v>7604</v>
      </c>
      <c r="H3188" s="40" t="s">
        <v>2239</v>
      </c>
      <c r="I3188" s="44">
        <v>823343.43</v>
      </c>
      <c r="J3188" s="40" t="s">
        <v>7391</v>
      </c>
      <c r="K3188" s="40" t="s">
        <v>7549</v>
      </c>
      <c r="L3188" s="40" t="s">
        <v>7393</v>
      </c>
      <c r="M3188" s="42" t="s">
        <v>40</v>
      </c>
      <c r="N3188" s="40" t="s">
        <v>7852</v>
      </c>
      <c r="O3188" s="23">
        <v>0</v>
      </c>
      <c r="P3188" s="23">
        <v>823343.43</v>
      </c>
      <c r="Q3188" s="23">
        <v>0</v>
      </c>
      <c r="R3188" s="24">
        <v>0</v>
      </c>
      <c r="S3188" s="25">
        <v>0</v>
      </c>
      <c r="T3188" s="32"/>
      <c r="U3188" s="22" t="str">
        <f>IFERROR(VLOOKUP(B3188,[1]Planilha1!$A$1:$B$34,2,FALSE),"Liberado")</f>
        <v>Liberado</v>
      </c>
    </row>
    <row r="3189" spans="1:53" s="45" customFormat="1" ht="20.100000000000001" customHeight="1" x14ac:dyDescent="0.2">
      <c r="A3189" s="40" t="s">
        <v>231</v>
      </c>
      <c r="B3189" s="41" t="s">
        <v>273</v>
      </c>
      <c r="C3189" s="14">
        <v>1</v>
      </c>
      <c r="D3189" s="40" t="s">
        <v>2239</v>
      </c>
      <c r="E3189" s="42" t="s">
        <v>2220</v>
      </c>
      <c r="F3189" s="43" t="s">
        <v>7389</v>
      </c>
      <c r="G3189" s="36" t="s">
        <v>7605</v>
      </c>
      <c r="H3189" s="40" t="s">
        <v>2239</v>
      </c>
      <c r="I3189" s="44">
        <v>54231.47</v>
      </c>
      <c r="J3189" s="40" t="s">
        <v>7391</v>
      </c>
      <c r="K3189" s="40" t="s">
        <v>7549</v>
      </c>
      <c r="L3189" s="40" t="s">
        <v>7419</v>
      </c>
      <c r="M3189" s="42" t="s">
        <v>40</v>
      </c>
      <c r="N3189" s="40" t="s">
        <v>7852</v>
      </c>
      <c r="O3189" s="23">
        <v>0</v>
      </c>
      <c r="P3189" s="23">
        <v>54231.47</v>
      </c>
      <c r="Q3189" s="23">
        <v>0</v>
      </c>
      <c r="R3189" s="24">
        <v>0</v>
      </c>
      <c r="S3189" s="25">
        <v>0</v>
      </c>
      <c r="T3189" s="32"/>
      <c r="U3189" s="22" t="str">
        <f>IFERROR(VLOOKUP(B3189,[1]Planilha1!$A$1:$B$34,2,FALSE),"Liberado")</f>
        <v>Liberado</v>
      </c>
    </row>
    <row r="3190" spans="1:53" s="45" customFormat="1" ht="20.100000000000001" customHeight="1" x14ac:dyDescent="0.2">
      <c r="A3190" s="12" t="s">
        <v>112</v>
      </c>
      <c r="B3190" s="18" t="s">
        <v>298</v>
      </c>
      <c r="C3190" s="12" t="s">
        <v>337</v>
      </c>
      <c r="D3190" s="12" t="s">
        <v>1786</v>
      </c>
      <c r="E3190" s="19" t="s">
        <v>5</v>
      </c>
      <c r="F3190" s="19" t="s">
        <v>2928</v>
      </c>
      <c r="G3190" s="19" t="s">
        <v>6365</v>
      </c>
      <c r="H3190" s="12" t="s">
        <v>6366</v>
      </c>
      <c r="I3190" s="20">
        <v>8954.8799999999992</v>
      </c>
      <c r="J3190" s="12" t="s">
        <v>2258</v>
      </c>
      <c r="K3190" s="12" t="s">
        <v>6367</v>
      </c>
      <c r="L3190" s="12" t="s">
        <v>2299</v>
      </c>
      <c r="M3190" s="12"/>
      <c r="N3190" s="12" t="s">
        <v>6368</v>
      </c>
      <c r="O3190" s="23">
        <v>0</v>
      </c>
      <c r="P3190" s="23">
        <v>0</v>
      </c>
      <c r="Q3190" s="23">
        <v>0</v>
      </c>
      <c r="R3190" s="24">
        <v>0</v>
      </c>
      <c r="S3190" s="25">
        <v>1840</v>
      </c>
      <c r="T3190" s="21"/>
      <c r="U3190" s="22" t="str">
        <f>IFERROR(VLOOKUP(B3190,[1]Planilha1!$A$1:$B$34,2,FALSE),"Liberado")</f>
        <v>Liberado</v>
      </c>
      <c r="V3190" s="21"/>
      <c r="W3190" s="21"/>
      <c r="X3190" s="21"/>
      <c r="Y3190" s="21"/>
      <c r="Z3190" s="21"/>
      <c r="AA3190" s="21"/>
      <c r="AB3190" s="21"/>
      <c r="AC3190" s="21"/>
      <c r="AD3190" s="21"/>
      <c r="AE3190" s="21"/>
      <c r="AF3190" s="21"/>
      <c r="AG3190" s="21"/>
      <c r="AH3190" s="21"/>
      <c r="AI3190" s="21"/>
      <c r="AJ3190" s="21"/>
      <c r="AK3190" s="21"/>
      <c r="AL3190" s="21"/>
      <c r="AM3190" s="21"/>
      <c r="AN3190" s="21"/>
      <c r="AO3190" s="21"/>
      <c r="AP3190" s="21"/>
      <c r="AQ3190" s="21"/>
      <c r="AR3190" s="21"/>
      <c r="AS3190" s="21"/>
      <c r="AT3190" s="21"/>
      <c r="AU3190" s="21"/>
      <c r="AV3190" s="21"/>
      <c r="AW3190" s="21"/>
      <c r="AX3190" s="21"/>
      <c r="AY3190" s="21"/>
      <c r="AZ3190" s="21"/>
      <c r="BA3190" s="21"/>
    </row>
    <row r="3191" spans="1:53" s="45" customFormat="1" ht="20.100000000000001" customHeight="1" x14ac:dyDescent="0.2">
      <c r="A3191" s="27" t="s">
        <v>11113</v>
      </c>
      <c r="B3191" s="28" t="s">
        <v>298</v>
      </c>
      <c r="C3191" s="27">
        <v>1</v>
      </c>
      <c r="D3191" s="27" t="s">
        <v>11427</v>
      </c>
      <c r="E3191" s="27" t="s">
        <v>7</v>
      </c>
      <c r="F3191" s="27" t="s">
        <v>6507</v>
      </c>
      <c r="G3191" s="27" t="s">
        <v>11428</v>
      </c>
      <c r="H3191" s="27" t="s">
        <v>6602</v>
      </c>
      <c r="I3191" s="29">
        <v>40000</v>
      </c>
      <c r="J3191" s="27" t="s">
        <v>6544</v>
      </c>
      <c r="K3191" s="27" t="s">
        <v>11429</v>
      </c>
      <c r="L3191" s="27" t="s">
        <v>7770</v>
      </c>
      <c r="M3191" s="30" t="s">
        <v>6531</v>
      </c>
      <c r="N3191" s="27" t="s">
        <v>12067</v>
      </c>
      <c r="O3191" s="23">
        <v>0</v>
      </c>
      <c r="P3191" s="23">
        <v>22285.71</v>
      </c>
      <c r="Q3191" s="23">
        <v>0</v>
      </c>
      <c r="R3191" s="24">
        <v>0</v>
      </c>
      <c r="S3191" s="25">
        <v>0</v>
      </c>
      <c r="T3191" s="34" t="s">
        <v>12065</v>
      </c>
      <c r="U3191" s="22" t="str">
        <f>IFERROR(VLOOKUP(B3191,[1]Planilha1!$A$1:$B$34,2,FALSE),"Liberado")</f>
        <v>Liberado</v>
      </c>
      <c r="V3191" s="31"/>
      <c r="W3191" s="31"/>
      <c r="X3191" s="31"/>
      <c r="Y3191" s="31"/>
      <c r="Z3191" s="31"/>
      <c r="AA3191" s="31"/>
      <c r="AB3191" s="31"/>
      <c r="AC3191" s="31"/>
      <c r="AD3191" s="31"/>
      <c r="AE3191" s="31"/>
      <c r="AF3191" s="31"/>
      <c r="AG3191" s="31"/>
      <c r="AH3191" s="31"/>
      <c r="AI3191" s="31"/>
      <c r="AJ3191" s="31"/>
      <c r="AK3191" s="31"/>
      <c r="AL3191" s="31"/>
      <c r="AM3191" s="31"/>
      <c r="AN3191" s="31"/>
      <c r="AO3191" s="31"/>
      <c r="AP3191" s="31"/>
      <c r="AQ3191" s="31"/>
      <c r="AR3191" s="31"/>
      <c r="AS3191" s="31"/>
      <c r="AT3191" s="31"/>
      <c r="AU3191" s="31"/>
      <c r="AV3191" s="31"/>
      <c r="AW3191" s="31"/>
      <c r="AX3191" s="31"/>
      <c r="AY3191" s="31"/>
      <c r="AZ3191" s="31"/>
      <c r="BA3191" s="31"/>
    </row>
    <row r="3192" spans="1:53" s="45" customFormat="1" ht="20.100000000000001" customHeight="1" x14ac:dyDescent="0.2">
      <c r="A3192" s="12" t="s">
        <v>113</v>
      </c>
      <c r="B3192" s="18" t="s">
        <v>299</v>
      </c>
      <c r="C3192" s="12" t="s">
        <v>331</v>
      </c>
      <c r="D3192" s="12" t="s">
        <v>10867</v>
      </c>
      <c r="E3192" s="19" t="s">
        <v>5</v>
      </c>
      <c r="F3192" s="19" t="s">
        <v>8</v>
      </c>
      <c r="G3192" s="19" t="s">
        <v>10868</v>
      </c>
      <c r="H3192" s="12" t="s">
        <v>10869</v>
      </c>
      <c r="I3192" s="20">
        <v>200000</v>
      </c>
      <c r="J3192" s="12" t="s">
        <v>2258</v>
      </c>
      <c r="K3192" s="12" t="s">
        <v>10870</v>
      </c>
      <c r="L3192" s="12" t="s">
        <v>2368</v>
      </c>
      <c r="M3192" s="12"/>
      <c r="N3192" s="12" t="s">
        <v>10871</v>
      </c>
      <c r="O3192" s="23">
        <v>0</v>
      </c>
      <c r="P3192" s="23">
        <v>200000</v>
      </c>
      <c r="Q3192" s="23">
        <v>0</v>
      </c>
      <c r="R3192" s="24">
        <v>0</v>
      </c>
      <c r="S3192" s="25">
        <v>1260</v>
      </c>
      <c r="T3192" s="21"/>
      <c r="U3192" s="22" t="str">
        <f>IFERROR(VLOOKUP(B3192,[1]Planilha1!$A$1:$B$34,2,FALSE),"Liberado")</f>
        <v>Liberado</v>
      </c>
      <c r="V3192" s="21"/>
      <c r="W3192" s="21"/>
      <c r="X3192" s="21"/>
      <c r="Y3192" s="21"/>
      <c r="Z3192" s="21"/>
      <c r="AA3192" s="21"/>
      <c r="AB3192" s="21"/>
      <c r="AC3192" s="21"/>
      <c r="AD3192" s="21"/>
      <c r="AE3192" s="21"/>
      <c r="AF3192" s="21"/>
      <c r="AG3192" s="21"/>
      <c r="AH3192" s="21"/>
      <c r="AI3192" s="21"/>
      <c r="AJ3192" s="21"/>
      <c r="AK3192" s="21"/>
      <c r="AL3192" s="21"/>
      <c r="AM3192" s="21"/>
      <c r="AN3192" s="21"/>
      <c r="AO3192" s="21"/>
      <c r="AP3192" s="21"/>
      <c r="AQ3192" s="21"/>
      <c r="AR3192" s="21"/>
      <c r="AS3192" s="21"/>
      <c r="AT3192" s="21"/>
      <c r="AU3192" s="21"/>
      <c r="AV3192" s="21"/>
      <c r="AW3192" s="21"/>
      <c r="AX3192" s="21"/>
      <c r="AY3192" s="21"/>
      <c r="AZ3192" s="21"/>
      <c r="BA3192" s="21"/>
    </row>
    <row r="3193" spans="1:53" s="45" customFormat="1" ht="20.100000000000001" customHeight="1" x14ac:dyDescent="0.2">
      <c r="A3193" s="12" t="s">
        <v>113</v>
      </c>
      <c r="B3193" s="18" t="s">
        <v>299</v>
      </c>
      <c r="C3193" s="12" t="s">
        <v>331</v>
      </c>
      <c r="D3193" s="12" t="s">
        <v>10867</v>
      </c>
      <c r="E3193" s="19" t="s">
        <v>5</v>
      </c>
      <c r="F3193" s="19" t="s">
        <v>7910</v>
      </c>
      <c r="G3193" s="19" t="s">
        <v>10872</v>
      </c>
      <c r="H3193" s="12" t="s">
        <v>10869</v>
      </c>
      <c r="I3193" s="20">
        <v>39400</v>
      </c>
      <c r="J3193" s="12" t="s">
        <v>2258</v>
      </c>
      <c r="K3193" s="12" t="s">
        <v>3802</v>
      </c>
      <c r="L3193" s="12" t="s">
        <v>2368</v>
      </c>
      <c r="M3193" s="12"/>
      <c r="N3193" s="12" t="s">
        <v>10873</v>
      </c>
      <c r="O3193" s="23">
        <v>0</v>
      </c>
      <c r="P3193" s="23">
        <v>10000</v>
      </c>
      <c r="Q3193" s="23">
        <v>0</v>
      </c>
      <c r="R3193" s="24">
        <v>0</v>
      </c>
      <c r="S3193" s="25">
        <v>920</v>
      </c>
      <c r="T3193" s="21"/>
      <c r="U3193" s="22" t="str">
        <f>IFERROR(VLOOKUP(B3193,[1]Planilha1!$A$1:$B$34,2,FALSE),"Liberado")</f>
        <v>Liberado</v>
      </c>
      <c r="V3193" s="21"/>
      <c r="W3193" s="21"/>
      <c r="X3193" s="21"/>
      <c r="Y3193" s="21"/>
      <c r="Z3193" s="21"/>
      <c r="AA3193" s="21"/>
      <c r="AB3193" s="21"/>
      <c r="AC3193" s="21"/>
      <c r="AD3193" s="21"/>
      <c r="AE3193" s="21"/>
      <c r="AF3193" s="21"/>
      <c r="AG3193" s="21"/>
      <c r="AH3193" s="21"/>
      <c r="AI3193" s="21"/>
      <c r="AJ3193" s="21"/>
      <c r="AK3193" s="21"/>
      <c r="AL3193" s="21"/>
      <c r="AM3193" s="21"/>
      <c r="AN3193" s="21"/>
      <c r="AO3193" s="21"/>
      <c r="AP3193" s="21"/>
      <c r="AQ3193" s="21"/>
      <c r="AR3193" s="21"/>
      <c r="AS3193" s="21"/>
      <c r="AT3193" s="21"/>
      <c r="AU3193" s="21"/>
      <c r="AV3193" s="21"/>
      <c r="AW3193" s="21"/>
      <c r="AX3193" s="21"/>
      <c r="AY3193" s="21"/>
      <c r="AZ3193" s="21"/>
      <c r="BA3193" s="21"/>
    </row>
    <row r="3194" spans="1:53" s="45" customFormat="1" ht="20.100000000000001" customHeight="1" x14ac:dyDescent="0.2">
      <c r="A3194" s="12" t="s">
        <v>113</v>
      </c>
      <c r="B3194" s="18" t="s">
        <v>299</v>
      </c>
      <c r="C3194" s="12" t="s">
        <v>331</v>
      </c>
      <c r="D3194" s="12" t="s">
        <v>1787</v>
      </c>
      <c r="E3194" s="19" t="s">
        <v>5</v>
      </c>
      <c r="F3194" s="19" t="s">
        <v>2273</v>
      </c>
      <c r="G3194" s="19" t="s">
        <v>6369</v>
      </c>
      <c r="H3194" s="12" t="s">
        <v>6370</v>
      </c>
      <c r="I3194" s="20">
        <v>20000</v>
      </c>
      <c r="J3194" s="12" t="s">
        <v>2258</v>
      </c>
      <c r="K3194" s="12" t="s">
        <v>2410</v>
      </c>
      <c r="L3194" s="12" t="s">
        <v>7869</v>
      </c>
      <c r="M3194" s="12"/>
      <c r="N3194" s="12" t="s">
        <v>2412</v>
      </c>
      <c r="O3194" s="23">
        <v>0</v>
      </c>
      <c r="P3194" s="23">
        <v>10000</v>
      </c>
      <c r="Q3194" s="23">
        <v>0</v>
      </c>
      <c r="R3194" s="24">
        <v>0</v>
      </c>
      <c r="S3194" s="25">
        <v>256</v>
      </c>
      <c r="T3194" s="21"/>
      <c r="U3194" s="22" t="str">
        <f>IFERROR(VLOOKUP(B3194,[1]Planilha1!$A$1:$B$34,2,FALSE),"Liberado")</f>
        <v>Liberado</v>
      </c>
      <c r="V3194" s="21"/>
      <c r="W3194" s="21"/>
      <c r="X3194" s="21"/>
      <c r="Y3194" s="21"/>
      <c r="Z3194" s="21"/>
      <c r="AA3194" s="21"/>
      <c r="AB3194" s="21"/>
      <c r="AC3194" s="21"/>
      <c r="AD3194" s="21"/>
      <c r="AE3194" s="21"/>
      <c r="AF3194" s="21"/>
      <c r="AG3194" s="21"/>
      <c r="AH3194" s="21"/>
      <c r="AI3194" s="21"/>
      <c r="AJ3194" s="21"/>
      <c r="AK3194" s="21"/>
      <c r="AL3194" s="21"/>
      <c r="AM3194" s="21"/>
      <c r="AN3194" s="21"/>
      <c r="AO3194" s="21"/>
      <c r="AP3194" s="21"/>
      <c r="AQ3194" s="21"/>
      <c r="AR3194" s="21"/>
      <c r="AS3194" s="21"/>
      <c r="AT3194" s="21"/>
      <c r="AU3194" s="21"/>
      <c r="AV3194" s="21"/>
      <c r="AW3194" s="21"/>
      <c r="AX3194" s="21"/>
      <c r="AY3194" s="21"/>
      <c r="AZ3194" s="21"/>
      <c r="BA3194" s="21"/>
    </row>
    <row r="3195" spans="1:53" s="45" customFormat="1" ht="20.100000000000001" customHeight="1" x14ac:dyDescent="0.2">
      <c r="A3195" s="12" t="s">
        <v>113</v>
      </c>
      <c r="B3195" s="18" t="s">
        <v>299</v>
      </c>
      <c r="C3195" s="12" t="s">
        <v>381</v>
      </c>
      <c r="D3195" s="12" t="s">
        <v>1788</v>
      </c>
      <c r="E3195" s="19" t="s">
        <v>5</v>
      </c>
      <c r="F3195" s="19" t="s">
        <v>2506</v>
      </c>
      <c r="G3195" s="19" t="s">
        <v>6371</v>
      </c>
      <c r="H3195" s="12" t="s">
        <v>6372</v>
      </c>
      <c r="I3195" s="20">
        <v>724</v>
      </c>
      <c r="J3195" s="12" t="s">
        <v>2258</v>
      </c>
      <c r="K3195" s="12" t="s">
        <v>6373</v>
      </c>
      <c r="L3195" s="12" t="s">
        <v>2368</v>
      </c>
      <c r="M3195" s="12"/>
      <c r="N3195" s="12" t="s">
        <v>6374</v>
      </c>
      <c r="O3195" s="23">
        <v>0</v>
      </c>
      <c r="P3195" s="23">
        <v>0</v>
      </c>
      <c r="Q3195" s="23">
        <v>0</v>
      </c>
      <c r="R3195" s="24">
        <v>0</v>
      </c>
      <c r="S3195" s="25">
        <v>800</v>
      </c>
      <c r="T3195" s="21"/>
      <c r="U3195" s="22" t="str">
        <f>IFERROR(VLOOKUP(B3195,[1]Planilha1!$A$1:$B$34,2,FALSE),"Liberado")</f>
        <v>Liberado</v>
      </c>
      <c r="V3195" s="21"/>
      <c r="W3195" s="21"/>
      <c r="X3195" s="21"/>
      <c r="Y3195" s="21"/>
      <c r="Z3195" s="21"/>
      <c r="AA3195" s="21"/>
      <c r="AB3195" s="21"/>
      <c r="AC3195" s="21"/>
      <c r="AD3195" s="21"/>
      <c r="AE3195" s="21"/>
      <c r="AF3195" s="21"/>
      <c r="AG3195" s="21"/>
      <c r="AH3195" s="21"/>
      <c r="AI3195" s="21"/>
      <c r="AJ3195" s="21"/>
      <c r="AK3195" s="21"/>
      <c r="AL3195" s="21"/>
      <c r="AM3195" s="21"/>
      <c r="AN3195" s="21"/>
      <c r="AO3195" s="21"/>
      <c r="AP3195" s="21"/>
      <c r="AQ3195" s="21"/>
      <c r="AR3195" s="21"/>
      <c r="AS3195" s="21"/>
      <c r="AT3195" s="21"/>
      <c r="AU3195" s="21"/>
      <c r="AV3195" s="21"/>
      <c r="AW3195" s="21"/>
      <c r="AX3195" s="21"/>
      <c r="AY3195" s="21"/>
      <c r="AZ3195" s="21"/>
      <c r="BA3195" s="21"/>
    </row>
    <row r="3196" spans="1:53" s="45" customFormat="1" ht="20.100000000000001" customHeight="1" x14ac:dyDescent="0.2">
      <c r="A3196" s="12" t="s">
        <v>113</v>
      </c>
      <c r="B3196" s="18" t="s">
        <v>299</v>
      </c>
      <c r="C3196" s="12" t="s">
        <v>381</v>
      </c>
      <c r="D3196" s="12" t="s">
        <v>1789</v>
      </c>
      <c r="E3196" s="19" t="s">
        <v>5</v>
      </c>
      <c r="F3196" s="19" t="s">
        <v>2255</v>
      </c>
      <c r="G3196" s="19" t="s">
        <v>6375</v>
      </c>
      <c r="H3196" s="12" t="s">
        <v>6376</v>
      </c>
      <c r="I3196" s="20">
        <v>1094.54</v>
      </c>
      <c r="J3196" s="12" t="s">
        <v>2258</v>
      </c>
      <c r="K3196" s="12" t="s">
        <v>5832</v>
      </c>
      <c r="L3196" s="12" t="s">
        <v>2368</v>
      </c>
      <c r="M3196" s="12"/>
      <c r="N3196" s="12" t="s">
        <v>6377</v>
      </c>
      <c r="O3196" s="23">
        <v>0</v>
      </c>
      <c r="P3196" s="23">
        <v>11094.54</v>
      </c>
      <c r="Q3196" s="23">
        <v>0</v>
      </c>
      <c r="R3196" s="24">
        <v>0</v>
      </c>
      <c r="S3196" s="25">
        <v>800</v>
      </c>
      <c r="T3196" s="21"/>
      <c r="U3196" s="22" t="str">
        <f>IFERROR(VLOOKUP(B3196,[1]Planilha1!$A$1:$B$34,2,FALSE),"Liberado")</f>
        <v>Liberado</v>
      </c>
      <c r="V3196" s="21"/>
      <c r="W3196" s="21"/>
      <c r="X3196" s="21"/>
      <c r="Y3196" s="21"/>
      <c r="Z3196" s="21"/>
      <c r="AA3196" s="21"/>
      <c r="AB3196" s="21"/>
      <c r="AC3196" s="21"/>
      <c r="AD3196" s="21"/>
      <c r="AE3196" s="21"/>
      <c r="AF3196" s="21"/>
      <c r="AG3196" s="21"/>
      <c r="AH3196" s="21"/>
      <c r="AI3196" s="21"/>
      <c r="AJ3196" s="21"/>
      <c r="AK3196" s="21"/>
      <c r="AL3196" s="21"/>
      <c r="AM3196" s="21"/>
      <c r="AN3196" s="21"/>
      <c r="AO3196" s="21"/>
      <c r="AP3196" s="21"/>
      <c r="AQ3196" s="21"/>
      <c r="AR3196" s="21"/>
      <c r="AS3196" s="21"/>
      <c r="AT3196" s="21"/>
      <c r="AU3196" s="21"/>
      <c r="AV3196" s="21"/>
      <c r="AW3196" s="21"/>
      <c r="AX3196" s="21"/>
      <c r="AY3196" s="21"/>
      <c r="AZ3196" s="21"/>
      <c r="BA3196" s="21"/>
    </row>
    <row r="3197" spans="1:53" s="45" customFormat="1" ht="20.100000000000001" customHeight="1" x14ac:dyDescent="0.2">
      <c r="A3197" s="12" t="s">
        <v>113</v>
      </c>
      <c r="B3197" s="18" t="s">
        <v>299</v>
      </c>
      <c r="C3197" s="12" t="s">
        <v>381</v>
      </c>
      <c r="D3197" s="12" t="s">
        <v>10874</v>
      </c>
      <c r="E3197" s="19" t="s">
        <v>5</v>
      </c>
      <c r="F3197" s="19" t="s">
        <v>3330</v>
      </c>
      <c r="G3197" s="19" t="s">
        <v>10875</v>
      </c>
      <c r="H3197" s="12" t="s">
        <v>2929</v>
      </c>
      <c r="I3197" s="20">
        <v>5432.92</v>
      </c>
      <c r="J3197" s="12" t="s">
        <v>2258</v>
      </c>
      <c r="K3197" s="12" t="s">
        <v>10876</v>
      </c>
      <c r="L3197" s="12" t="s">
        <v>7926</v>
      </c>
      <c r="M3197" s="12"/>
      <c r="N3197" s="12" t="s">
        <v>10877</v>
      </c>
      <c r="O3197" s="23">
        <v>0</v>
      </c>
      <c r="P3197" s="23">
        <v>10000</v>
      </c>
      <c r="Q3197" s="23">
        <v>0</v>
      </c>
      <c r="R3197" s="24">
        <v>0</v>
      </c>
      <c r="S3197" s="25">
        <v>224</v>
      </c>
      <c r="T3197" s="21"/>
      <c r="U3197" s="22" t="str">
        <f>IFERROR(VLOOKUP(B3197,[1]Planilha1!$A$1:$B$34,2,FALSE),"Liberado")</f>
        <v>Liberado</v>
      </c>
      <c r="V3197" s="21"/>
      <c r="W3197" s="21"/>
      <c r="X3197" s="21"/>
      <c r="Y3197" s="21"/>
      <c r="Z3197" s="21"/>
      <c r="AA3197" s="21"/>
      <c r="AB3197" s="21"/>
      <c r="AC3197" s="21"/>
      <c r="AD3197" s="21"/>
      <c r="AE3197" s="21"/>
      <c r="AF3197" s="21"/>
      <c r="AG3197" s="21"/>
      <c r="AH3197" s="21"/>
      <c r="AI3197" s="21"/>
      <c r="AJ3197" s="21"/>
      <c r="AK3197" s="21"/>
      <c r="AL3197" s="21"/>
      <c r="AM3197" s="21"/>
      <c r="AN3197" s="21"/>
      <c r="AO3197" s="21"/>
      <c r="AP3197" s="21"/>
      <c r="AQ3197" s="21"/>
      <c r="AR3197" s="21"/>
      <c r="AS3197" s="21"/>
      <c r="AT3197" s="21"/>
      <c r="AU3197" s="21"/>
      <c r="AV3197" s="21"/>
      <c r="AW3197" s="21"/>
      <c r="AX3197" s="21"/>
      <c r="AY3197" s="21"/>
      <c r="AZ3197" s="21"/>
      <c r="BA3197" s="21"/>
    </row>
    <row r="3198" spans="1:53" s="45" customFormat="1" ht="20.100000000000001" customHeight="1" x14ac:dyDescent="0.2">
      <c r="A3198" s="12" t="s">
        <v>113</v>
      </c>
      <c r="B3198" s="18" t="s">
        <v>299</v>
      </c>
      <c r="C3198" s="12" t="s">
        <v>381</v>
      </c>
      <c r="D3198" s="12" t="s">
        <v>10878</v>
      </c>
      <c r="E3198" s="19" t="s">
        <v>5</v>
      </c>
      <c r="F3198" s="19" t="s">
        <v>2452</v>
      </c>
      <c r="G3198" s="19" t="s">
        <v>10879</v>
      </c>
      <c r="H3198" s="12" t="s">
        <v>6376</v>
      </c>
      <c r="I3198" s="20">
        <v>865255.92</v>
      </c>
      <c r="J3198" s="12" t="s">
        <v>2258</v>
      </c>
      <c r="K3198" s="12" t="s">
        <v>10880</v>
      </c>
      <c r="L3198" s="12" t="s">
        <v>2411</v>
      </c>
      <c r="M3198" s="12"/>
      <c r="N3198" s="12" t="s">
        <v>10881</v>
      </c>
      <c r="O3198" s="23">
        <v>0</v>
      </c>
      <c r="P3198" s="23">
        <v>0</v>
      </c>
      <c r="Q3198" s="23">
        <v>0</v>
      </c>
      <c r="R3198" s="24">
        <v>0</v>
      </c>
      <c r="S3198" s="25">
        <v>240</v>
      </c>
      <c r="T3198" s="21"/>
      <c r="U3198" s="22" t="str">
        <f>IFERROR(VLOOKUP(B3198,[1]Planilha1!$A$1:$B$34,2,FALSE),"Liberado")</f>
        <v>Liberado</v>
      </c>
      <c r="V3198" s="21"/>
      <c r="W3198" s="21"/>
      <c r="X3198" s="21"/>
      <c r="Y3198" s="21"/>
      <c r="Z3198" s="21"/>
      <c r="AA3198" s="21"/>
      <c r="AB3198" s="21"/>
      <c r="AC3198" s="21"/>
      <c r="AD3198" s="21"/>
      <c r="AE3198" s="21"/>
      <c r="AF3198" s="21"/>
      <c r="AG3198" s="21"/>
      <c r="AH3198" s="21"/>
      <c r="AI3198" s="21"/>
      <c r="AJ3198" s="21"/>
      <c r="AK3198" s="21"/>
      <c r="AL3198" s="21"/>
      <c r="AM3198" s="21"/>
      <c r="AN3198" s="21"/>
      <c r="AO3198" s="21"/>
      <c r="AP3198" s="21"/>
      <c r="AQ3198" s="21"/>
      <c r="AR3198" s="21"/>
      <c r="AS3198" s="21"/>
      <c r="AT3198" s="21"/>
      <c r="AU3198" s="21"/>
      <c r="AV3198" s="21"/>
      <c r="AW3198" s="21"/>
      <c r="AX3198" s="21"/>
      <c r="AY3198" s="21"/>
      <c r="AZ3198" s="21"/>
      <c r="BA3198" s="21"/>
    </row>
    <row r="3199" spans="1:53" s="45" customFormat="1" ht="20.100000000000001" customHeight="1" x14ac:dyDescent="0.2">
      <c r="A3199" s="12" t="s">
        <v>113</v>
      </c>
      <c r="B3199" s="18" t="s">
        <v>299</v>
      </c>
      <c r="C3199" s="12" t="s">
        <v>381</v>
      </c>
      <c r="D3199" s="12" t="s">
        <v>10878</v>
      </c>
      <c r="E3199" s="19" t="s">
        <v>5</v>
      </c>
      <c r="F3199" s="19" t="s">
        <v>2355</v>
      </c>
      <c r="G3199" s="19" t="s">
        <v>10882</v>
      </c>
      <c r="H3199" s="12" t="s">
        <v>6376</v>
      </c>
      <c r="I3199" s="20">
        <v>1541701.14</v>
      </c>
      <c r="J3199" s="12" t="s">
        <v>2258</v>
      </c>
      <c r="K3199" s="12" t="s">
        <v>10883</v>
      </c>
      <c r="L3199" s="12" t="s">
        <v>7875</v>
      </c>
      <c r="M3199" s="12"/>
      <c r="N3199" s="12" t="s">
        <v>10884</v>
      </c>
      <c r="O3199" s="23">
        <v>0</v>
      </c>
      <c r="P3199" s="23">
        <v>0</v>
      </c>
      <c r="Q3199" s="23">
        <v>0</v>
      </c>
      <c r="R3199" s="24">
        <v>0</v>
      </c>
      <c r="S3199" s="25">
        <v>40</v>
      </c>
      <c r="T3199" s="21"/>
      <c r="U3199" s="22" t="str">
        <f>IFERROR(VLOOKUP(B3199,[1]Planilha1!$A$1:$B$34,2,FALSE),"Liberado")</f>
        <v>Liberado</v>
      </c>
      <c r="V3199" s="21"/>
      <c r="W3199" s="21"/>
      <c r="X3199" s="21"/>
      <c r="Y3199" s="21"/>
      <c r="Z3199" s="21"/>
      <c r="AA3199" s="21"/>
      <c r="AB3199" s="21"/>
      <c r="AC3199" s="21"/>
      <c r="AD3199" s="21"/>
      <c r="AE3199" s="21"/>
      <c r="AF3199" s="21"/>
      <c r="AG3199" s="21"/>
      <c r="AH3199" s="21"/>
      <c r="AI3199" s="21"/>
      <c r="AJ3199" s="21"/>
      <c r="AK3199" s="21"/>
      <c r="AL3199" s="21"/>
      <c r="AM3199" s="21"/>
      <c r="AN3199" s="21"/>
      <c r="AO3199" s="21"/>
      <c r="AP3199" s="21"/>
      <c r="AQ3199" s="21"/>
      <c r="AR3199" s="21"/>
      <c r="AS3199" s="21"/>
      <c r="AT3199" s="21"/>
      <c r="AU3199" s="21"/>
      <c r="AV3199" s="21"/>
      <c r="AW3199" s="21"/>
      <c r="AX3199" s="21"/>
      <c r="AY3199" s="21"/>
      <c r="AZ3199" s="21"/>
      <c r="BA3199" s="21"/>
    </row>
    <row r="3200" spans="1:53" s="45" customFormat="1" ht="20.100000000000001" customHeight="1" x14ac:dyDescent="0.2">
      <c r="A3200" s="12" t="s">
        <v>113</v>
      </c>
      <c r="B3200" s="18" t="s">
        <v>299</v>
      </c>
      <c r="C3200" s="12" t="s">
        <v>427</v>
      </c>
      <c r="D3200" s="12" t="s">
        <v>10885</v>
      </c>
      <c r="E3200" s="19" t="s">
        <v>5</v>
      </c>
      <c r="F3200" s="19" t="s">
        <v>2244</v>
      </c>
      <c r="G3200" s="19" t="s">
        <v>10886</v>
      </c>
      <c r="H3200" s="12" t="s">
        <v>10887</v>
      </c>
      <c r="I3200" s="20">
        <v>100000</v>
      </c>
      <c r="J3200" s="12" t="s">
        <v>2258</v>
      </c>
      <c r="K3200" s="12" t="s">
        <v>10888</v>
      </c>
      <c r="L3200" s="12" t="s">
        <v>7926</v>
      </c>
      <c r="M3200" s="12"/>
      <c r="N3200" s="12" t="s">
        <v>2733</v>
      </c>
      <c r="O3200" s="23">
        <v>0</v>
      </c>
      <c r="P3200" s="23">
        <v>46851</v>
      </c>
      <c r="Q3200" s="23">
        <v>0</v>
      </c>
      <c r="R3200" s="24">
        <v>0</v>
      </c>
      <c r="S3200" s="25">
        <v>240</v>
      </c>
      <c r="T3200" s="21"/>
      <c r="U3200" s="22" t="str">
        <f>IFERROR(VLOOKUP(B3200,[1]Planilha1!$A$1:$B$34,2,FALSE),"Liberado")</f>
        <v>Liberado</v>
      </c>
      <c r="V3200" s="21"/>
      <c r="W3200" s="21"/>
      <c r="X3200" s="21"/>
      <c r="Y3200" s="21"/>
      <c r="Z3200" s="21"/>
      <c r="AA3200" s="21"/>
      <c r="AB3200" s="21"/>
      <c r="AC3200" s="21"/>
      <c r="AD3200" s="21"/>
      <c r="AE3200" s="21"/>
      <c r="AF3200" s="21"/>
      <c r="AG3200" s="21"/>
      <c r="AH3200" s="21"/>
      <c r="AI3200" s="21"/>
      <c r="AJ3200" s="21"/>
      <c r="AK3200" s="21"/>
      <c r="AL3200" s="21"/>
      <c r="AM3200" s="21"/>
      <c r="AN3200" s="21"/>
      <c r="AO3200" s="21"/>
      <c r="AP3200" s="21"/>
      <c r="AQ3200" s="21"/>
      <c r="AR3200" s="21"/>
      <c r="AS3200" s="21"/>
      <c r="AT3200" s="21"/>
      <c r="AU3200" s="21"/>
      <c r="AV3200" s="21"/>
      <c r="AW3200" s="21"/>
      <c r="AX3200" s="21"/>
      <c r="AY3200" s="21"/>
      <c r="AZ3200" s="21"/>
      <c r="BA3200" s="21"/>
    </row>
    <row r="3201" spans="1:53" s="45" customFormat="1" ht="20.100000000000001" customHeight="1" x14ac:dyDescent="0.2">
      <c r="A3201" s="12" t="s">
        <v>113</v>
      </c>
      <c r="B3201" s="18" t="s">
        <v>299</v>
      </c>
      <c r="C3201" s="12" t="s">
        <v>466</v>
      </c>
      <c r="D3201" s="12" t="s">
        <v>1790</v>
      </c>
      <c r="E3201" s="19" t="s">
        <v>5</v>
      </c>
      <c r="F3201" s="19" t="s">
        <v>2273</v>
      </c>
      <c r="G3201" s="19" t="s">
        <v>6378</v>
      </c>
      <c r="H3201" s="12" t="s">
        <v>6379</v>
      </c>
      <c r="I3201" s="20">
        <v>15000</v>
      </c>
      <c r="J3201" s="12" t="s">
        <v>2258</v>
      </c>
      <c r="K3201" s="12" t="s">
        <v>2545</v>
      </c>
      <c r="L3201" s="12" t="s">
        <v>7869</v>
      </c>
      <c r="M3201" s="12"/>
      <c r="N3201" s="12" t="s">
        <v>10889</v>
      </c>
      <c r="O3201" s="23">
        <v>0</v>
      </c>
      <c r="P3201" s="23">
        <v>0</v>
      </c>
      <c r="Q3201" s="23">
        <v>0</v>
      </c>
      <c r="R3201" s="24">
        <v>0</v>
      </c>
      <c r="S3201" s="25">
        <v>360</v>
      </c>
      <c r="T3201" s="21"/>
      <c r="U3201" s="22" t="str">
        <f>IFERROR(VLOOKUP(B3201,[1]Planilha1!$A$1:$B$34,2,FALSE),"Liberado")</f>
        <v>Liberado</v>
      </c>
      <c r="V3201" s="21"/>
      <c r="W3201" s="21"/>
      <c r="X3201" s="21"/>
      <c r="Y3201" s="21"/>
      <c r="Z3201" s="21"/>
      <c r="AA3201" s="21"/>
      <c r="AB3201" s="21"/>
      <c r="AC3201" s="21"/>
      <c r="AD3201" s="21"/>
      <c r="AE3201" s="21"/>
      <c r="AF3201" s="21"/>
      <c r="AG3201" s="21"/>
      <c r="AH3201" s="21"/>
      <c r="AI3201" s="21"/>
      <c r="AJ3201" s="21"/>
      <c r="AK3201" s="21"/>
      <c r="AL3201" s="21"/>
      <c r="AM3201" s="21"/>
      <c r="AN3201" s="21"/>
      <c r="AO3201" s="21"/>
      <c r="AP3201" s="21"/>
      <c r="AQ3201" s="21"/>
      <c r="AR3201" s="21"/>
      <c r="AS3201" s="21"/>
      <c r="AT3201" s="21"/>
      <c r="AU3201" s="21"/>
      <c r="AV3201" s="21"/>
      <c r="AW3201" s="21"/>
      <c r="AX3201" s="21"/>
      <c r="AY3201" s="21"/>
      <c r="AZ3201" s="21"/>
      <c r="BA3201" s="21"/>
    </row>
    <row r="3202" spans="1:53" s="45" customFormat="1" ht="20.100000000000001" customHeight="1" x14ac:dyDescent="0.2">
      <c r="A3202" s="27" t="s">
        <v>154</v>
      </c>
      <c r="B3202" s="28" t="s">
        <v>299</v>
      </c>
      <c r="C3202" s="27" t="s">
        <v>466</v>
      </c>
      <c r="D3202" s="27" t="s">
        <v>11301</v>
      </c>
      <c r="E3202" s="27" t="s">
        <v>7</v>
      </c>
      <c r="F3202" s="27" t="s">
        <v>6507</v>
      </c>
      <c r="G3202" s="27" t="s">
        <v>11302</v>
      </c>
      <c r="H3202" s="27" t="s">
        <v>7291</v>
      </c>
      <c r="I3202" s="29">
        <v>400000</v>
      </c>
      <c r="J3202" s="27" t="s">
        <v>6544</v>
      </c>
      <c r="K3202" s="27" t="s">
        <v>11303</v>
      </c>
      <c r="L3202" s="27" t="s">
        <v>6579</v>
      </c>
      <c r="M3202" s="30">
        <v>42947</v>
      </c>
      <c r="N3202" s="27" t="s">
        <v>11121</v>
      </c>
      <c r="O3202" s="23">
        <v>0</v>
      </c>
      <c r="P3202" s="23">
        <v>52577.67</v>
      </c>
      <c r="Q3202" s="23">
        <v>0</v>
      </c>
      <c r="R3202" s="24">
        <v>0</v>
      </c>
      <c r="S3202" s="25">
        <v>0</v>
      </c>
      <c r="T3202" s="34" t="s">
        <v>12066</v>
      </c>
      <c r="U3202" s="22" t="str">
        <f>IFERROR(VLOOKUP(B3202,[1]Planilha1!$A$1:$B$34,2,FALSE),"Liberado")</f>
        <v>Liberado</v>
      </c>
      <c r="V3202" s="31"/>
      <c r="W3202" s="31"/>
      <c r="X3202" s="31"/>
      <c r="Y3202" s="31"/>
      <c r="Z3202" s="31"/>
      <c r="AA3202" s="31"/>
      <c r="AB3202" s="31"/>
      <c r="AC3202" s="31"/>
      <c r="AD3202" s="31"/>
      <c r="AE3202" s="31"/>
      <c r="AF3202" s="31"/>
      <c r="AG3202" s="31"/>
      <c r="AH3202" s="31"/>
      <c r="AI3202" s="31"/>
      <c r="AJ3202" s="31"/>
      <c r="AK3202" s="31"/>
      <c r="AL3202" s="31"/>
      <c r="AM3202" s="31"/>
      <c r="AN3202" s="31"/>
      <c r="AO3202" s="31"/>
      <c r="AP3202" s="31"/>
      <c r="AQ3202" s="31"/>
      <c r="AR3202" s="31"/>
      <c r="AS3202" s="31"/>
      <c r="AT3202" s="31"/>
      <c r="AU3202" s="31"/>
      <c r="AV3202" s="31"/>
      <c r="AW3202" s="31"/>
      <c r="AX3202" s="31"/>
      <c r="AY3202" s="31"/>
      <c r="AZ3202" s="31"/>
      <c r="BA3202" s="31"/>
    </row>
    <row r="3203" spans="1:53" s="45" customFormat="1" ht="20.100000000000001" customHeight="1" x14ac:dyDescent="0.2">
      <c r="A3203" s="27" t="s">
        <v>154</v>
      </c>
      <c r="B3203" s="28" t="s">
        <v>299</v>
      </c>
      <c r="C3203" s="27" t="s">
        <v>466</v>
      </c>
      <c r="D3203" s="27" t="s">
        <v>11301</v>
      </c>
      <c r="E3203" s="27" t="s">
        <v>7</v>
      </c>
      <c r="F3203" s="27" t="s">
        <v>6507</v>
      </c>
      <c r="G3203" s="27" t="s">
        <v>11304</v>
      </c>
      <c r="H3203" s="27" t="s">
        <v>7291</v>
      </c>
      <c r="I3203" s="29">
        <v>100000</v>
      </c>
      <c r="J3203" s="27" t="s">
        <v>6544</v>
      </c>
      <c r="K3203" s="27" t="s">
        <v>11305</v>
      </c>
      <c r="L3203" s="27" t="s">
        <v>6579</v>
      </c>
      <c r="M3203" s="30">
        <v>42947</v>
      </c>
      <c r="N3203" s="27" t="s">
        <v>11121</v>
      </c>
      <c r="O3203" s="23">
        <v>0</v>
      </c>
      <c r="P3203" s="23">
        <v>25941.79</v>
      </c>
      <c r="Q3203" s="23">
        <v>0</v>
      </c>
      <c r="R3203" s="24">
        <v>0</v>
      </c>
      <c r="S3203" s="25">
        <v>0</v>
      </c>
      <c r="T3203" s="34" t="s">
        <v>12065</v>
      </c>
      <c r="U3203" s="22" t="str">
        <f>IFERROR(VLOOKUP(B3203,[1]Planilha1!$A$1:$B$34,2,FALSE),"Liberado")</f>
        <v>Liberado</v>
      </c>
      <c r="V3203" s="31"/>
      <c r="W3203" s="31"/>
      <c r="X3203" s="31"/>
      <c r="Y3203" s="31"/>
      <c r="Z3203" s="31"/>
      <c r="AA3203" s="31"/>
      <c r="AB3203" s="31"/>
      <c r="AC3203" s="31"/>
      <c r="AD3203" s="31"/>
      <c r="AE3203" s="31"/>
      <c r="AF3203" s="31"/>
      <c r="AG3203" s="31"/>
      <c r="AH3203" s="31"/>
      <c r="AI3203" s="31"/>
      <c r="AJ3203" s="31"/>
      <c r="AK3203" s="31"/>
      <c r="AL3203" s="31"/>
      <c r="AM3203" s="31"/>
      <c r="AN3203" s="31"/>
      <c r="AO3203" s="31"/>
      <c r="AP3203" s="31"/>
      <c r="AQ3203" s="31"/>
      <c r="AR3203" s="31"/>
      <c r="AS3203" s="31"/>
      <c r="AT3203" s="31"/>
      <c r="AU3203" s="31"/>
      <c r="AV3203" s="31"/>
      <c r="AW3203" s="31"/>
      <c r="AX3203" s="31"/>
      <c r="AY3203" s="31"/>
      <c r="AZ3203" s="31"/>
      <c r="BA3203" s="31"/>
    </row>
    <row r="3204" spans="1:53" s="45" customFormat="1" ht="20.100000000000001" customHeight="1" x14ac:dyDescent="0.2">
      <c r="A3204" s="27" t="s">
        <v>154</v>
      </c>
      <c r="B3204" s="28" t="s">
        <v>299</v>
      </c>
      <c r="C3204" s="27" t="s">
        <v>337</v>
      </c>
      <c r="D3204" s="27" t="s">
        <v>2010</v>
      </c>
      <c r="E3204" s="27" t="s">
        <v>7</v>
      </c>
      <c r="F3204" s="27" t="s">
        <v>11740</v>
      </c>
      <c r="G3204" s="27" t="s">
        <v>7025</v>
      </c>
      <c r="H3204" s="27" t="s">
        <v>6671</v>
      </c>
      <c r="I3204" s="29">
        <v>441</v>
      </c>
      <c r="J3204" s="27" t="s">
        <v>6544</v>
      </c>
      <c r="K3204" s="27" t="s">
        <v>11741</v>
      </c>
      <c r="L3204" s="27" t="s">
        <v>11479</v>
      </c>
      <c r="M3204" s="30" t="s">
        <v>6531</v>
      </c>
      <c r="N3204" s="27" t="s">
        <v>7020</v>
      </c>
      <c r="O3204" s="23">
        <v>0</v>
      </c>
      <c r="P3204" s="23">
        <v>0.01</v>
      </c>
      <c r="Q3204" s="23">
        <v>0</v>
      </c>
      <c r="R3204" s="24">
        <v>0</v>
      </c>
      <c r="S3204" s="25">
        <v>0</v>
      </c>
      <c r="T3204" s="32"/>
      <c r="U3204" s="22" t="str">
        <f>IFERROR(VLOOKUP(B3204,[1]Planilha1!$A$1:$B$34,2,FALSE),"Liberado")</f>
        <v>Liberado</v>
      </c>
      <c r="V3204" s="31"/>
      <c r="W3204" s="31"/>
      <c r="X3204" s="31"/>
      <c r="Y3204" s="31"/>
      <c r="Z3204" s="31"/>
      <c r="AA3204" s="31"/>
      <c r="AB3204" s="31"/>
      <c r="AC3204" s="31"/>
      <c r="AD3204" s="31"/>
      <c r="AE3204" s="31"/>
      <c r="AF3204" s="31"/>
      <c r="AG3204" s="31"/>
      <c r="AH3204" s="31"/>
      <c r="AI3204" s="31"/>
      <c r="AJ3204" s="31"/>
      <c r="AK3204" s="31"/>
      <c r="AL3204" s="31"/>
      <c r="AM3204" s="31"/>
      <c r="AN3204" s="31"/>
      <c r="AO3204" s="31"/>
      <c r="AP3204" s="31"/>
      <c r="AQ3204" s="31"/>
      <c r="AR3204" s="31"/>
      <c r="AS3204" s="31"/>
      <c r="AT3204" s="31"/>
      <c r="AU3204" s="31"/>
      <c r="AV3204" s="31"/>
      <c r="AW3204" s="31"/>
      <c r="AX3204" s="31"/>
      <c r="AY3204" s="31"/>
      <c r="AZ3204" s="31"/>
      <c r="BA3204" s="31"/>
    </row>
    <row r="3205" spans="1:53" s="45" customFormat="1" ht="20.100000000000001" customHeight="1" x14ac:dyDescent="0.2">
      <c r="A3205" s="27" t="s">
        <v>154</v>
      </c>
      <c r="B3205" s="28" t="s">
        <v>299</v>
      </c>
      <c r="C3205" s="27" t="s">
        <v>466</v>
      </c>
      <c r="D3205" s="27" t="s">
        <v>2162</v>
      </c>
      <c r="E3205" s="27" t="s">
        <v>7</v>
      </c>
      <c r="F3205" s="27" t="s">
        <v>6507</v>
      </c>
      <c r="G3205" s="27" t="s">
        <v>7290</v>
      </c>
      <c r="H3205" s="27" t="s">
        <v>7291</v>
      </c>
      <c r="I3205" s="29">
        <v>60000</v>
      </c>
      <c r="J3205" s="27" t="s">
        <v>6544</v>
      </c>
      <c r="K3205" s="27" t="s">
        <v>11953</v>
      </c>
      <c r="L3205" s="27" t="s">
        <v>7144</v>
      </c>
      <c r="M3205" s="30" t="s">
        <v>6531</v>
      </c>
      <c r="N3205" s="27" t="s">
        <v>7292</v>
      </c>
      <c r="O3205" s="23">
        <v>17003</v>
      </c>
      <c r="P3205" s="23">
        <v>0</v>
      </c>
      <c r="Q3205" s="23">
        <v>0</v>
      </c>
      <c r="R3205" s="24">
        <v>16703.099999999999</v>
      </c>
      <c r="S3205" s="25">
        <v>0</v>
      </c>
      <c r="T3205" s="32"/>
      <c r="U3205" s="22" t="str">
        <f>IFERROR(VLOOKUP(B3205,[1]Planilha1!$A$1:$B$34,2,FALSE),"Liberado")</f>
        <v>Liberado</v>
      </c>
      <c r="V3205" s="31"/>
      <c r="W3205" s="31"/>
      <c r="X3205" s="31"/>
      <c r="Y3205" s="31"/>
      <c r="Z3205" s="31"/>
      <c r="AA3205" s="31"/>
      <c r="AB3205" s="31"/>
      <c r="AC3205" s="31"/>
      <c r="AD3205" s="31"/>
      <c r="AE3205" s="31"/>
      <c r="AF3205" s="31"/>
      <c r="AG3205" s="31"/>
      <c r="AH3205" s="31"/>
      <c r="AI3205" s="31"/>
      <c r="AJ3205" s="31"/>
      <c r="AK3205" s="31"/>
      <c r="AL3205" s="31"/>
      <c r="AM3205" s="31"/>
      <c r="AN3205" s="31"/>
      <c r="AO3205" s="31"/>
      <c r="AP3205" s="31"/>
      <c r="AQ3205" s="31"/>
      <c r="AR3205" s="31"/>
      <c r="AS3205" s="31"/>
      <c r="AT3205" s="31"/>
      <c r="AU3205" s="31"/>
      <c r="AV3205" s="31"/>
      <c r="AW3205" s="31"/>
      <c r="AX3205" s="31"/>
      <c r="AY3205" s="31"/>
      <c r="AZ3205" s="31"/>
      <c r="BA3205" s="31"/>
    </row>
    <row r="3206" spans="1:53" s="45" customFormat="1" ht="20.100000000000001" customHeight="1" x14ac:dyDescent="0.2">
      <c r="A3206" s="40" t="s">
        <v>232</v>
      </c>
      <c r="B3206" s="41" t="s">
        <v>299</v>
      </c>
      <c r="C3206" s="14">
        <v>1</v>
      </c>
      <c r="D3206" s="40" t="s">
        <v>2221</v>
      </c>
      <c r="E3206" s="42" t="s">
        <v>2220</v>
      </c>
      <c r="F3206" s="43" t="s">
        <v>7389</v>
      </c>
      <c r="G3206" s="36" t="s">
        <v>7606</v>
      </c>
      <c r="H3206" s="40" t="s">
        <v>2221</v>
      </c>
      <c r="I3206" s="44">
        <v>2539.0300000000002</v>
      </c>
      <c r="J3206" s="40" t="s">
        <v>7391</v>
      </c>
      <c r="K3206" s="40" t="s">
        <v>7607</v>
      </c>
      <c r="L3206" s="40" t="s">
        <v>7402</v>
      </c>
      <c r="M3206" s="42" t="s">
        <v>40</v>
      </c>
      <c r="N3206" s="40" t="s">
        <v>7852</v>
      </c>
      <c r="O3206" s="23">
        <v>0</v>
      </c>
      <c r="P3206" s="23">
        <v>2539.0300000000002</v>
      </c>
      <c r="Q3206" s="23">
        <v>0</v>
      </c>
      <c r="R3206" s="24">
        <v>0</v>
      </c>
      <c r="S3206" s="25">
        <v>0</v>
      </c>
      <c r="T3206" s="32"/>
      <c r="U3206" s="22" t="str">
        <f>IFERROR(VLOOKUP(B3206,[1]Planilha1!$A$1:$B$34,2,FALSE),"Liberado")</f>
        <v>Liberado</v>
      </c>
    </row>
    <row r="3207" spans="1:53" s="45" customFormat="1" ht="20.100000000000001" customHeight="1" x14ac:dyDescent="0.2">
      <c r="A3207" s="12" t="s">
        <v>74</v>
      </c>
      <c r="B3207" s="18" t="s">
        <v>257</v>
      </c>
      <c r="C3207" s="12" t="s">
        <v>331</v>
      </c>
      <c r="D3207" s="12" t="s">
        <v>361</v>
      </c>
      <c r="E3207" s="19" t="s">
        <v>5</v>
      </c>
      <c r="F3207" s="19" t="s">
        <v>14</v>
      </c>
      <c r="G3207" s="19" t="s">
        <v>2408</v>
      </c>
      <c r="H3207" s="12" t="s">
        <v>2409</v>
      </c>
      <c r="I3207" s="20">
        <v>3431.9</v>
      </c>
      <c r="J3207" s="12" t="s">
        <v>2258</v>
      </c>
      <c r="K3207" s="12" t="s">
        <v>2410</v>
      </c>
      <c r="L3207" s="12" t="s">
        <v>2368</v>
      </c>
      <c r="M3207" s="12"/>
      <c r="N3207" s="12" t="s">
        <v>2412</v>
      </c>
      <c r="O3207" s="20">
        <v>0</v>
      </c>
      <c r="P3207" s="20">
        <v>10000</v>
      </c>
      <c r="Q3207" s="20">
        <v>0</v>
      </c>
      <c r="R3207" s="20">
        <v>0</v>
      </c>
      <c r="S3207" s="20">
        <v>600</v>
      </c>
      <c r="T3207" s="21"/>
      <c r="U3207" s="22" t="str">
        <f>IFERROR(VLOOKUP(B3207,[1]Planilha1!$A$1:$B$34,2,FALSE),"Liberado")</f>
        <v>Liberado</v>
      </c>
      <c r="V3207" s="21"/>
      <c r="W3207" s="21"/>
      <c r="X3207" s="21"/>
      <c r="Y3207" s="21"/>
      <c r="Z3207" s="21"/>
      <c r="AA3207" s="21"/>
      <c r="AB3207" s="21"/>
      <c r="AC3207" s="21"/>
      <c r="AD3207" s="21"/>
      <c r="AE3207" s="21"/>
      <c r="AF3207" s="21"/>
      <c r="AG3207" s="21"/>
      <c r="AH3207" s="21"/>
      <c r="AI3207" s="21"/>
      <c r="AJ3207" s="21"/>
      <c r="AK3207" s="21"/>
      <c r="AL3207" s="21"/>
      <c r="AM3207" s="21"/>
      <c r="AN3207" s="21"/>
      <c r="AO3207" s="21"/>
      <c r="AP3207" s="21"/>
      <c r="AQ3207" s="21"/>
      <c r="AR3207" s="21"/>
      <c r="AS3207" s="21"/>
      <c r="AT3207" s="21"/>
      <c r="AU3207" s="21"/>
      <c r="AV3207" s="21"/>
      <c r="AW3207" s="21"/>
      <c r="AX3207" s="21"/>
      <c r="AY3207" s="21"/>
      <c r="AZ3207" s="21"/>
      <c r="BA3207" s="21"/>
    </row>
    <row r="3208" spans="1:53" s="45" customFormat="1" ht="20.100000000000001" customHeight="1" x14ac:dyDescent="0.2">
      <c r="A3208" s="12" t="s">
        <v>74</v>
      </c>
      <c r="B3208" s="18" t="s">
        <v>257</v>
      </c>
      <c r="C3208" s="12" t="s">
        <v>381</v>
      </c>
      <c r="D3208" s="12" t="s">
        <v>8077</v>
      </c>
      <c r="E3208" s="19" t="s">
        <v>5</v>
      </c>
      <c r="F3208" s="19" t="s">
        <v>8078</v>
      </c>
      <c r="G3208" s="19" t="s">
        <v>8079</v>
      </c>
      <c r="H3208" s="12" t="s">
        <v>8080</v>
      </c>
      <c r="I3208" s="20">
        <v>2184</v>
      </c>
      <c r="J3208" s="12" t="s">
        <v>2258</v>
      </c>
      <c r="K3208" s="12" t="s">
        <v>8081</v>
      </c>
      <c r="L3208" s="12" t="s">
        <v>2368</v>
      </c>
      <c r="M3208" s="12"/>
      <c r="N3208" s="12" t="s">
        <v>8082</v>
      </c>
      <c r="O3208" s="20">
        <v>0</v>
      </c>
      <c r="P3208" s="20">
        <v>2184</v>
      </c>
      <c r="Q3208" s="20">
        <v>0</v>
      </c>
      <c r="R3208" s="20">
        <v>0</v>
      </c>
      <c r="S3208" s="20">
        <v>360</v>
      </c>
      <c r="T3208" s="21"/>
      <c r="U3208" s="22" t="str">
        <f>IFERROR(VLOOKUP(B3208,[1]Planilha1!$A$1:$B$34,2,FALSE),"Liberado")</f>
        <v>Liberado</v>
      </c>
      <c r="V3208" s="21"/>
      <c r="W3208" s="21"/>
      <c r="X3208" s="21"/>
      <c r="Y3208" s="21"/>
      <c r="Z3208" s="21"/>
      <c r="AA3208" s="21"/>
      <c r="AB3208" s="21"/>
      <c r="AC3208" s="21"/>
      <c r="AD3208" s="21"/>
      <c r="AE3208" s="21"/>
      <c r="AF3208" s="21"/>
      <c r="AG3208" s="21"/>
      <c r="AH3208" s="21"/>
      <c r="AI3208" s="21"/>
      <c r="AJ3208" s="21"/>
      <c r="AK3208" s="21"/>
      <c r="AL3208" s="21"/>
      <c r="AM3208" s="21"/>
      <c r="AN3208" s="21"/>
      <c r="AO3208" s="21"/>
      <c r="AP3208" s="21"/>
      <c r="AQ3208" s="21"/>
      <c r="AR3208" s="21"/>
      <c r="AS3208" s="21"/>
      <c r="AT3208" s="21"/>
      <c r="AU3208" s="21"/>
      <c r="AV3208" s="21"/>
      <c r="AW3208" s="21"/>
      <c r="AX3208" s="21"/>
      <c r="AY3208" s="21"/>
      <c r="AZ3208" s="21"/>
      <c r="BA3208" s="21"/>
    </row>
    <row r="3209" spans="1:53" s="45" customFormat="1" ht="20.100000000000001" customHeight="1" x14ac:dyDescent="0.2">
      <c r="A3209" s="12" t="s">
        <v>74</v>
      </c>
      <c r="B3209" s="18" t="s">
        <v>257</v>
      </c>
      <c r="C3209" s="12" t="s">
        <v>397</v>
      </c>
      <c r="D3209" s="12" t="s">
        <v>408</v>
      </c>
      <c r="E3209" s="19" t="s">
        <v>5</v>
      </c>
      <c r="F3209" s="19" t="s">
        <v>2255</v>
      </c>
      <c r="G3209" s="19" t="s">
        <v>2585</v>
      </c>
      <c r="H3209" s="12" t="s">
        <v>2586</v>
      </c>
      <c r="I3209" s="20">
        <v>1240000</v>
      </c>
      <c r="J3209" s="12" t="s">
        <v>2258</v>
      </c>
      <c r="K3209" s="12" t="s">
        <v>2587</v>
      </c>
      <c r="L3209" s="12" t="s">
        <v>7926</v>
      </c>
      <c r="M3209" s="12"/>
      <c r="N3209" s="12" t="s">
        <v>2588</v>
      </c>
      <c r="O3209" s="20">
        <v>0</v>
      </c>
      <c r="P3209" s="20">
        <v>30000</v>
      </c>
      <c r="Q3209" s="20">
        <v>0</v>
      </c>
      <c r="R3209" s="20">
        <v>0</v>
      </c>
      <c r="S3209" s="20">
        <v>720</v>
      </c>
      <c r="T3209" s="21"/>
      <c r="U3209" s="22" t="str">
        <f>IFERROR(VLOOKUP(B3209,[1]Planilha1!$A$1:$B$34,2,FALSE),"Liberado")</f>
        <v>Liberado</v>
      </c>
      <c r="V3209" s="21"/>
      <c r="W3209" s="21"/>
      <c r="X3209" s="21"/>
      <c r="Y3209" s="21"/>
      <c r="Z3209" s="21"/>
      <c r="AA3209" s="21"/>
      <c r="AB3209" s="21"/>
      <c r="AC3209" s="21"/>
      <c r="AD3209" s="21"/>
      <c r="AE3209" s="21"/>
      <c r="AF3209" s="21"/>
      <c r="AG3209" s="21"/>
      <c r="AH3209" s="21"/>
      <c r="AI3209" s="21"/>
      <c r="AJ3209" s="21"/>
      <c r="AK3209" s="21"/>
      <c r="AL3209" s="21"/>
      <c r="AM3209" s="21"/>
      <c r="AN3209" s="21"/>
      <c r="AO3209" s="21"/>
      <c r="AP3209" s="21"/>
      <c r="AQ3209" s="21"/>
      <c r="AR3209" s="21"/>
      <c r="AS3209" s="21"/>
      <c r="AT3209" s="21"/>
      <c r="AU3209" s="21"/>
      <c r="AV3209" s="21"/>
      <c r="AW3209" s="21"/>
      <c r="AX3209" s="21"/>
      <c r="AY3209" s="21"/>
      <c r="AZ3209" s="21"/>
      <c r="BA3209" s="21"/>
    </row>
    <row r="3210" spans="1:53" s="45" customFormat="1" ht="20.100000000000001" customHeight="1" x14ac:dyDescent="0.2">
      <c r="A3210" s="12" t="s">
        <v>74</v>
      </c>
      <c r="B3210" s="18" t="s">
        <v>257</v>
      </c>
      <c r="C3210" s="12" t="s">
        <v>397</v>
      </c>
      <c r="D3210" s="12" t="s">
        <v>409</v>
      </c>
      <c r="E3210" s="19" t="s">
        <v>5</v>
      </c>
      <c r="F3210" s="19" t="s">
        <v>2273</v>
      </c>
      <c r="G3210" s="19" t="s">
        <v>2589</v>
      </c>
      <c r="H3210" s="12" t="s">
        <v>2544</v>
      </c>
      <c r="I3210" s="20">
        <v>10000</v>
      </c>
      <c r="J3210" s="12" t="s">
        <v>2258</v>
      </c>
      <c r="K3210" s="12" t="s">
        <v>2590</v>
      </c>
      <c r="L3210" s="12" t="s">
        <v>2411</v>
      </c>
      <c r="M3210" s="12"/>
      <c r="N3210" s="12" t="s">
        <v>2591</v>
      </c>
      <c r="O3210" s="20">
        <v>0</v>
      </c>
      <c r="P3210" s="20">
        <v>10000</v>
      </c>
      <c r="Q3210" s="20">
        <v>0</v>
      </c>
      <c r="R3210" s="20">
        <v>0</v>
      </c>
      <c r="S3210" s="20">
        <v>512</v>
      </c>
      <c r="T3210" s="21"/>
      <c r="U3210" s="22" t="str">
        <f>IFERROR(VLOOKUP(B3210,[1]Planilha1!$A$1:$B$34,2,FALSE),"Liberado")</f>
        <v>Liberado</v>
      </c>
      <c r="V3210" s="21"/>
      <c r="W3210" s="21"/>
      <c r="X3210" s="21"/>
      <c r="Y3210" s="21"/>
      <c r="Z3210" s="21"/>
      <c r="AA3210" s="21"/>
      <c r="AB3210" s="21"/>
      <c r="AC3210" s="21"/>
      <c r="AD3210" s="21"/>
      <c r="AE3210" s="21"/>
      <c r="AF3210" s="21"/>
      <c r="AG3210" s="21"/>
      <c r="AH3210" s="21"/>
      <c r="AI3210" s="21"/>
      <c r="AJ3210" s="21"/>
      <c r="AK3210" s="21"/>
      <c r="AL3210" s="21"/>
      <c r="AM3210" s="21"/>
      <c r="AN3210" s="21"/>
      <c r="AO3210" s="21"/>
      <c r="AP3210" s="21"/>
      <c r="AQ3210" s="21"/>
      <c r="AR3210" s="21"/>
      <c r="AS3210" s="21"/>
      <c r="AT3210" s="21"/>
      <c r="AU3210" s="21"/>
      <c r="AV3210" s="21"/>
      <c r="AW3210" s="21"/>
      <c r="AX3210" s="21"/>
      <c r="AY3210" s="21"/>
      <c r="AZ3210" s="21"/>
      <c r="BA3210" s="21"/>
    </row>
    <row r="3211" spans="1:53" s="45" customFormat="1" ht="20.100000000000001" customHeight="1" x14ac:dyDescent="0.2">
      <c r="A3211" s="12" t="s">
        <v>74</v>
      </c>
      <c r="B3211" s="18" t="s">
        <v>257</v>
      </c>
      <c r="C3211" s="12" t="s">
        <v>427</v>
      </c>
      <c r="D3211" s="12" t="s">
        <v>447</v>
      </c>
      <c r="E3211" s="19" t="s">
        <v>5</v>
      </c>
      <c r="F3211" s="19" t="s">
        <v>2244</v>
      </c>
      <c r="G3211" s="19" t="s">
        <v>2730</v>
      </c>
      <c r="H3211" s="12" t="s">
        <v>2731</v>
      </c>
      <c r="I3211" s="20">
        <v>31520</v>
      </c>
      <c r="J3211" s="12" t="s">
        <v>2258</v>
      </c>
      <c r="K3211" s="12" t="s">
        <v>2732</v>
      </c>
      <c r="L3211" s="12" t="s">
        <v>2831</v>
      </c>
      <c r="M3211" s="12"/>
      <c r="N3211" s="12" t="s">
        <v>2733</v>
      </c>
      <c r="O3211" s="20">
        <v>0</v>
      </c>
      <c r="P3211" s="20">
        <v>10000</v>
      </c>
      <c r="Q3211" s="20">
        <v>0</v>
      </c>
      <c r="R3211" s="20">
        <v>0</v>
      </c>
      <c r="S3211" s="20">
        <v>782</v>
      </c>
      <c r="T3211" s="21"/>
      <c r="U3211" s="22" t="str">
        <f>IFERROR(VLOOKUP(B3211,[1]Planilha1!$A$1:$B$34,2,FALSE),"Liberado")</f>
        <v>Liberado</v>
      </c>
      <c r="V3211" s="21"/>
      <c r="W3211" s="21"/>
      <c r="X3211" s="21"/>
      <c r="Y3211" s="21"/>
      <c r="Z3211" s="21"/>
      <c r="AA3211" s="21"/>
      <c r="AB3211" s="21"/>
      <c r="AC3211" s="21"/>
      <c r="AD3211" s="21"/>
      <c r="AE3211" s="21"/>
      <c r="AF3211" s="21"/>
      <c r="AG3211" s="21"/>
      <c r="AH3211" s="21"/>
      <c r="AI3211" s="21"/>
      <c r="AJ3211" s="21"/>
      <c r="AK3211" s="21"/>
      <c r="AL3211" s="21"/>
      <c r="AM3211" s="21"/>
      <c r="AN3211" s="21"/>
      <c r="AO3211" s="21"/>
      <c r="AP3211" s="21"/>
      <c r="AQ3211" s="21"/>
      <c r="AR3211" s="21"/>
      <c r="AS3211" s="21"/>
      <c r="AT3211" s="21"/>
      <c r="AU3211" s="21"/>
      <c r="AV3211" s="21"/>
      <c r="AW3211" s="21"/>
      <c r="AX3211" s="21"/>
      <c r="AY3211" s="21"/>
      <c r="AZ3211" s="21"/>
      <c r="BA3211" s="21"/>
    </row>
    <row r="3212" spans="1:53" s="45" customFormat="1" ht="20.100000000000001" customHeight="1" x14ac:dyDescent="0.2">
      <c r="A3212" s="12" t="s">
        <v>74</v>
      </c>
      <c r="B3212" s="18" t="s">
        <v>257</v>
      </c>
      <c r="C3212" s="12" t="s">
        <v>534</v>
      </c>
      <c r="D3212" s="12" t="s">
        <v>552</v>
      </c>
      <c r="E3212" s="19" t="s">
        <v>5</v>
      </c>
      <c r="F3212" s="19" t="s">
        <v>2273</v>
      </c>
      <c r="G3212" s="19" t="s">
        <v>3078</v>
      </c>
      <c r="H3212" s="12" t="s">
        <v>3079</v>
      </c>
      <c r="I3212" s="20">
        <v>35000</v>
      </c>
      <c r="J3212" s="12" t="s">
        <v>2258</v>
      </c>
      <c r="K3212" s="12" t="s">
        <v>3080</v>
      </c>
      <c r="L3212" s="12" t="s">
        <v>2368</v>
      </c>
      <c r="M3212" s="12"/>
      <c r="N3212" s="12" t="s">
        <v>3081</v>
      </c>
      <c r="O3212" s="20">
        <v>4000</v>
      </c>
      <c r="P3212" s="20">
        <v>62</v>
      </c>
      <c r="Q3212" s="20">
        <v>0</v>
      </c>
      <c r="R3212" s="20">
        <v>0</v>
      </c>
      <c r="S3212" s="20">
        <v>416</v>
      </c>
      <c r="T3212" s="21"/>
      <c r="U3212" s="22" t="str">
        <f>IFERROR(VLOOKUP(B3212,[1]Planilha1!$A$1:$B$34,2,FALSE),"Liberado")</f>
        <v>Liberado</v>
      </c>
      <c r="V3212" s="21"/>
      <c r="W3212" s="21"/>
      <c r="X3212" s="21"/>
      <c r="Y3212" s="21"/>
      <c r="Z3212" s="21"/>
      <c r="AA3212" s="21"/>
      <c r="AB3212" s="21"/>
      <c r="AC3212" s="21"/>
      <c r="AD3212" s="21"/>
      <c r="AE3212" s="21"/>
      <c r="AF3212" s="21"/>
      <c r="AG3212" s="21"/>
      <c r="AH3212" s="21"/>
      <c r="AI3212" s="21"/>
      <c r="AJ3212" s="21"/>
      <c r="AK3212" s="21"/>
      <c r="AL3212" s="21"/>
      <c r="AM3212" s="21"/>
      <c r="AN3212" s="21"/>
      <c r="AO3212" s="21"/>
      <c r="AP3212" s="21"/>
      <c r="AQ3212" s="21"/>
      <c r="AR3212" s="21"/>
      <c r="AS3212" s="21"/>
      <c r="AT3212" s="21"/>
      <c r="AU3212" s="21"/>
      <c r="AV3212" s="21"/>
      <c r="AW3212" s="21"/>
      <c r="AX3212" s="21"/>
      <c r="AY3212" s="21"/>
      <c r="AZ3212" s="21"/>
      <c r="BA3212" s="21"/>
    </row>
    <row r="3213" spans="1:53" s="45" customFormat="1" ht="20.100000000000001" customHeight="1" x14ac:dyDescent="0.2">
      <c r="A3213" s="12" t="s">
        <v>74</v>
      </c>
      <c r="B3213" s="18" t="s">
        <v>257</v>
      </c>
      <c r="C3213" s="12" t="s">
        <v>534</v>
      </c>
      <c r="D3213" s="12" t="s">
        <v>552</v>
      </c>
      <c r="E3213" s="19" t="s">
        <v>5</v>
      </c>
      <c r="F3213" s="19" t="s">
        <v>2273</v>
      </c>
      <c r="G3213" s="19" t="s">
        <v>3084</v>
      </c>
      <c r="H3213" s="12" t="s">
        <v>3079</v>
      </c>
      <c r="I3213" s="20">
        <v>35000</v>
      </c>
      <c r="J3213" s="12" t="s">
        <v>2258</v>
      </c>
      <c r="K3213" s="12" t="s">
        <v>3085</v>
      </c>
      <c r="L3213" s="12" t="s">
        <v>2368</v>
      </c>
      <c r="M3213" s="12"/>
      <c r="N3213" s="12" t="s">
        <v>3081</v>
      </c>
      <c r="O3213" s="20">
        <v>0</v>
      </c>
      <c r="P3213" s="20">
        <v>11900</v>
      </c>
      <c r="Q3213" s="20">
        <v>0</v>
      </c>
      <c r="R3213" s="20">
        <v>0</v>
      </c>
      <c r="S3213" s="20">
        <v>352</v>
      </c>
      <c r="T3213" s="21"/>
      <c r="U3213" s="22" t="str">
        <f>IFERROR(VLOOKUP(B3213,[1]Planilha1!$A$1:$B$34,2,FALSE),"Liberado")</f>
        <v>Liberado</v>
      </c>
      <c r="V3213" s="21"/>
      <c r="W3213" s="21"/>
      <c r="X3213" s="21"/>
      <c r="Y3213" s="21"/>
      <c r="Z3213" s="21"/>
      <c r="AA3213" s="21"/>
      <c r="AB3213" s="21"/>
      <c r="AC3213" s="21"/>
      <c r="AD3213" s="21"/>
      <c r="AE3213" s="21"/>
      <c r="AF3213" s="21"/>
      <c r="AG3213" s="21"/>
      <c r="AH3213" s="21"/>
      <c r="AI3213" s="21"/>
      <c r="AJ3213" s="21"/>
      <c r="AK3213" s="21"/>
      <c r="AL3213" s="21"/>
      <c r="AM3213" s="21"/>
      <c r="AN3213" s="21"/>
      <c r="AO3213" s="21"/>
      <c r="AP3213" s="21"/>
      <c r="AQ3213" s="21"/>
      <c r="AR3213" s="21"/>
      <c r="AS3213" s="21"/>
      <c r="AT3213" s="21"/>
      <c r="AU3213" s="21"/>
      <c r="AV3213" s="21"/>
      <c r="AW3213" s="21"/>
      <c r="AX3213" s="21"/>
      <c r="AY3213" s="21"/>
      <c r="AZ3213" s="21"/>
      <c r="BA3213" s="21"/>
    </row>
    <row r="3214" spans="1:53" s="45" customFormat="1" ht="20.100000000000001" customHeight="1" x14ac:dyDescent="0.2">
      <c r="A3214" s="12" t="s">
        <v>74</v>
      </c>
      <c r="B3214" s="18" t="s">
        <v>257</v>
      </c>
      <c r="C3214" s="12" t="s">
        <v>556</v>
      </c>
      <c r="D3214" s="12" t="s">
        <v>564</v>
      </c>
      <c r="E3214" s="19" t="s">
        <v>5</v>
      </c>
      <c r="F3214" s="19" t="s">
        <v>2273</v>
      </c>
      <c r="G3214" s="19" t="s">
        <v>3121</v>
      </c>
      <c r="H3214" s="12" t="s">
        <v>3122</v>
      </c>
      <c r="I3214" s="20">
        <v>28960</v>
      </c>
      <c r="J3214" s="12" t="s">
        <v>2325</v>
      </c>
      <c r="K3214" s="12" t="s">
        <v>3123</v>
      </c>
      <c r="L3214" s="12" t="s">
        <v>2546</v>
      </c>
      <c r="M3214" s="12" t="s">
        <v>8330</v>
      </c>
      <c r="N3214" s="12" t="s">
        <v>7927</v>
      </c>
      <c r="O3214" s="20">
        <v>0</v>
      </c>
      <c r="P3214" s="20">
        <v>10000</v>
      </c>
      <c r="Q3214" s="20">
        <v>0</v>
      </c>
      <c r="R3214" s="20">
        <v>0</v>
      </c>
      <c r="S3214" s="20">
        <v>960</v>
      </c>
      <c r="T3214" s="21"/>
      <c r="U3214" s="22" t="str">
        <f>IFERROR(VLOOKUP(B3214,[1]Planilha1!$A$1:$B$34,2,FALSE),"Liberado")</f>
        <v>Liberado</v>
      </c>
      <c r="V3214" s="21"/>
      <c r="W3214" s="21"/>
      <c r="X3214" s="21"/>
      <c r="Y3214" s="21"/>
      <c r="Z3214" s="21"/>
      <c r="AA3214" s="21"/>
      <c r="AB3214" s="21"/>
      <c r="AC3214" s="21"/>
      <c r="AD3214" s="21"/>
      <c r="AE3214" s="21"/>
      <c r="AF3214" s="21"/>
      <c r="AG3214" s="21"/>
      <c r="AH3214" s="21"/>
      <c r="AI3214" s="21"/>
      <c r="AJ3214" s="21"/>
      <c r="AK3214" s="21"/>
      <c r="AL3214" s="21"/>
      <c r="AM3214" s="21"/>
      <c r="AN3214" s="21"/>
      <c r="AO3214" s="21"/>
      <c r="AP3214" s="21"/>
      <c r="AQ3214" s="21"/>
      <c r="AR3214" s="21"/>
      <c r="AS3214" s="21"/>
      <c r="AT3214" s="21"/>
      <c r="AU3214" s="21"/>
      <c r="AV3214" s="21"/>
      <c r="AW3214" s="21"/>
      <c r="AX3214" s="21"/>
      <c r="AY3214" s="21"/>
      <c r="AZ3214" s="21"/>
      <c r="BA3214" s="21"/>
    </row>
    <row r="3215" spans="1:53" s="45" customFormat="1" ht="20.100000000000001" customHeight="1" x14ac:dyDescent="0.2">
      <c r="A3215" s="12" t="s">
        <v>74</v>
      </c>
      <c r="B3215" s="18" t="s">
        <v>257</v>
      </c>
      <c r="C3215" s="12" t="s">
        <v>556</v>
      </c>
      <c r="D3215" s="12" t="s">
        <v>8341</v>
      </c>
      <c r="E3215" s="19" t="s">
        <v>5</v>
      </c>
      <c r="F3215" s="19" t="s">
        <v>8227</v>
      </c>
      <c r="G3215" s="19" t="s">
        <v>8342</v>
      </c>
      <c r="H3215" s="12" t="s">
        <v>6436</v>
      </c>
      <c r="I3215" s="20">
        <v>238571</v>
      </c>
      <c r="J3215" s="12" t="s">
        <v>2258</v>
      </c>
      <c r="K3215" s="12" t="s">
        <v>8343</v>
      </c>
      <c r="L3215" s="12" t="s">
        <v>2368</v>
      </c>
      <c r="M3215" s="12"/>
      <c r="N3215" s="12" t="s">
        <v>8344</v>
      </c>
      <c r="O3215" s="20">
        <v>0</v>
      </c>
      <c r="P3215" s="20">
        <v>0</v>
      </c>
      <c r="Q3215" s="20">
        <v>0</v>
      </c>
      <c r="R3215" s="20">
        <v>0</v>
      </c>
      <c r="S3215" s="20">
        <v>1080</v>
      </c>
      <c r="T3215" s="21"/>
      <c r="U3215" s="22" t="str">
        <f>IFERROR(VLOOKUP(B3215,[1]Planilha1!$A$1:$B$34,2,FALSE),"Liberado")</f>
        <v>Liberado</v>
      </c>
      <c r="V3215" s="21"/>
      <c r="W3215" s="21"/>
      <c r="X3215" s="21"/>
      <c r="Y3215" s="21"/>
      <c r="Z3215" s="21"/>
      <c r="AA3215" s="21"/>
      <c r="AB3215" s="21"/>
      <c r="AC3215" s="21"/>
      <c r="AD3215" s="21"/>
      <c r="AE3215" s="21"/>
      <c r="AF3215" s="21"/>
      <c r="AG3215" s="21"/>
      <c r="AH3215" s="21"/>
      <c r="AI3215" s="21"/>
      <c r="AJ3215" s="21"/>
      <c r="AK3215" s="21"/>
      <c r="AL3215" s="21"/>
      <c r="AM3215" s="21"/>
      <c r="AN3215" s="21"/>
      <c r="AO3215" s="21"/>
      <c r="AP3215" s="21"/>
      <c r="AQ3215" s="21"/>
      <c r="AR3215" s="21"/>
      <c r="AS3215" s="21"/>
      <c r="AT3215" s="21"/>
      <c r="AU3215" s="21"/>
      <c r="AV3215" s="21"/>
      <c r="AW3215" s="21"/>
      <c r="AX3215" s="21"/>
      <c r="AY3215" s="21"/>
      <c r="AZ3215" s="21"/>
      <c r="BA3215" s="21"/>
    </row>
    <row r="3216" spans="1:53" s="45" customFormat="1" ht="20.100000000000001" customHeight="1" x14ac:dyDescent="0.2">
      <c r="A3216" s="12" t="s">
        <v>74</v>
      </c>
      <c r="B3216" s="18" t="s">
        <v>257</v>
      </c>
      <c r="C3216" s="12" t="s">
        <v>574</v>
      </c>
      <c r="D3216" s="12" t="s">
        <v>600</v>
      </c>
      <c r="E3216" s="19" t="s">
        <v>5</v>
      </c>
      <c r="F3216" s="19" t="s">
        <v>2881</v>
      </c>
      <c r="G3216" s="19" t="s">
        <v>3226</v>
      </c>
      <c r="H3216" s="12" t="s">
        <v>3227</v>
      </c>
      <c r="I3216" s="20">
        <v>23000</v>
      </c>
      <c r="J3216" s="12" t="s">
        <v>2258</v>
      </c>
      <c r="K3216" s="12" t="s">
        <v>3228</v>
      </c>
      <c r="L3216" s="12" t="s">
        <v>2368</v>
      </c>
      <c r="M3216" s="12"/>
      <c r="N3216" s="12" t="s">
        <v>3229</v>
      </c>
      <c r="O3216" s="20">
        <v>0</v>
      </c>
      <c r="P3216" s="20">
        <v>10000</v>
      </c>
      <c r="Q3216" s="20">
        <v>0</v>
      </c>
      <c r="R3216" s="20">
        <v>0</v>
      </c>
      <c r="S3216" s="20">
        <v>200</v>
      </c>
      <c r="T3216" s="21"/>
      <c r="U3216" s="22" t="str">
        <f>IFERROR(VLOOKUP(B3216,[1]Planilha1!$A$1:$B$34,2,FALSE),"Liberado")</f>
        <v>Liberado</v>
      </c>
      <c r="V3216" s="21"/>
      <c r="W3216" s="21"/>
      <c r="X3216" s="21"/>
      <c r="Y3216" s="21"/>
      <c r="Z3216" s="21"/>
      <c r="AA3216" s="21"/>
      <c r="AB3216" s="21"/>
      <c r="AC3216" s="21"/>
      <c r="AD3216" s="21"/>
      <c r="AE3216" s="21"/>
      <c r="AF3216" s="21"/>
      <c r="AG3216" s="21"/>
      <c r="AH3216" s="21"/>
      <c r="AI3216" s="21"/>
      <c r="AJ3216" s="21"/>
      <c r="AK3216" s="21"/>
      <c r="AL3216" s="21"/>
      <c r="AM3216" s="21"/>
      <c r="AN3216" s="21"/>
      <c r="AO3216" s="21"/>
      <c r="AP3216" s="21"/>
      <c r="AQ3216" s="21"/>
      <c r="AR3216" s="21"/>
      <c r="AS3216" s="21"/>
      <c r="AT3216" s="21"/>
      <c r="AU3216" s="21"/>
      <c r="AV3216" s="21"/>
      <c r="AW3216" s="21"/>
      <c r="AX3216" s="21"/>
      <c r="AY3216" s="21"/>
      <c r="AZ3216" s="21"/>
      <c r="BA3216" s="21"/>
    </row>
    <row r="3217" spans="1:53" s="45" customFormat="1" ht="20.100000000000001" customHeight="1" x14ac:dyDescent="0.2">
      <c r="A3217" s="12" t="s">
        <v>74</v>
      </c>
      <c r="B3217" s="18" t="s">
        <v>257</v>
      </c>
      <c r="C3217" s="12" t="s">
        <v>602</v>
      </c>
      <c r="D3217" s="12" t="s">
        <v>8416</v>
      </c>
      <c r="E3217" s="19" t="s">
        <v>5</v>
      </c>
      <c r="F3217" s="19" t="s">
        <v>2244</v>
      </c>
      <c r="G3217" s="19" t="s">
        <v>8417</v>
      </c>
      <c r="H3217" s="12" t="s">
        <v>6384</v>
      </c>
      <c r="I3217" s="20">
        <v>12000</v>
      </c>
      <c r="J3217" s="12" t="s">
        <v>2258</v>
      </c>
      <c r="K3217" s="12" t="s">
        <v>2410</v>
      </c>
      <c r="L3217" s="12" t="s">
        <v>2288</v>
      </c>
      <c r="M3217" s="12"/>
      <c r="N3217" s="12" t="s">
        <v>2412</v>
      </c>
      <c r="O3217" s="20">
        <v>0</v>
      </c>
      <c r="P3217" s="20">
        <v>10000</v>
      </c>
      <c r="Q3217" s="20">
        <v>0</v>
      </c>
      <c r="R3217" s="20">
        <v>0</v>
      </c>
      <c r="S3217" s="20">
        <v>160</v>
      </c>
      <c r="T3217" s="21"/>
      <c r="U3217" s="22" t="str">
        <f>IFERROR(VLOOKUP(B3217,[1]Planilha1!$A$1:$B$34,2,FALSE),"Liberado")</f>
        <v>Liberado</v>
      </c>
      <c r="V3217" s="21"/>
      <c r="W3217" s="21"/>
      <c r="X3217" s="21"/>
      <c r="Y3217" s="21"/>
      <c r="Z3217" s="21"/>
      <c r="AA3217" s="21"/>
      <c r="AB3217" s="21"/>
      <c r="AC3217" s="21"/>
      <c r="AD3217" s="21"/>
      <c r="AE3217" s="21"/>
      <c r="AF3217" s="21"/>
      <c r="AG3217" s="21"/>
      <c r="AH3217" s="21"/>
      <c r="AI3217" s="21"/>
      <c r="AJ3217" s="21"/>
      <c r="AK3217" s="21"/>
      <c r="AL3217" s="21"/>
      <c r="AM3217" s="21"/>
      <c r="AN3217" s="21"/>
      <c r="AO3217" s="21"/>
      <c r="AP3217" s="21"/>
      <c r="AQ3217" s="21"/>
      <c r="AR3217" s="21"/>
      <c r="AS3217" s="21"/>
      <c r="AT3217" s="21"/>
      <c r="AU3217" s="21"/>
      <c r="AV3217" s="21"/>
      <c r="AW3217" s="21"/>
      <c r="AX3217" s="21"/>
      <c r="AY3217" s="21"/>
      <c r="AZ3217" s="21"/>
      <c r="BA3217" s="21"/>
    </row>
    <row r="3218" spans="1:53" s="45" customFormat="1" ht="20.100000000000001" customHeight="1" x14ac:dyDescent="0.2">
      <c r="A3218" s="12" t="s">
        <v>74</v>
      </c>
      <c r="B3218" s="18" t="s">
        <v>257</v>
      </c>
      <c r="C3218" s="12">
        <v>1</v>
      </c>
      <c r="D3218" s="12" t="s">
        <v>837</v>
      </c>
      <c r="E3218" s="19" t="s">
        <v>5</v>
      </c>
      <c r="F3218" s="19" t="s">
        <v>2273</v>
      </c>
      <c r="G3218" s="19" t="s">
        <v>3852</v>
      </c>
      <c r="H3218" s="12" t="s">
        <v>3853</v>
      </c>
      <c r="I3218" s="20">
        <v>18740</v>
      </c>
      <c r="J3218" s="12" t="s">
        <v>2247</v>
      </c>
      <c r="K3218" s="12" t="s">
        <v>3854</v>
      </c>
      <c r="L3218" s="12" t="s">
        <v>2608</v>
      </c>
      <c r="M3218" s="12"/>
      <c r="N3218" s="12" t="s">
        <v>2963</v>
      </c>
      <c r="O3218" s="20">
        <v>12074.37</v>
      </c>
      <c r="P3218" s="20">
        <v>0</v>
      </c>
      <c r="Q3218" s="20">
        <v>0</v>
      </c>
      <c r="R3218" s="20">
        <v>0</v>
      </c>
      <c r="S3218" s="20">
        <v>288</v>
      </c>
      <c r="T3218" s="21"/>
      <c r="U3218" s="22" t="str">
        <f>IFERROR(VLOOKUP(B3218,[1]Planilha1!$A$1:$B$34,2,FALSE),"Liberado")</f>
        <v>Liberado</v>
      </c>
      <c r="V3218" s="21"/>
      <c r="W3218" s="21"/>
      <c r="X3218" s="21"/>
      <c r="Y3218" s="21"/>
      <c r="Z3218" s="21"/>
      <c r="AA3218" s="21"/>
      <c r="AB3218" s="21"/>
      <c r="AC3218" s="21"/>
      <c r="AD3218" s="21"/>
      <c r="AE3218" s="21"/>
      <c r="AF3218" s="21"/>
      <c r="AG3218" s="21"/>
      <c r="AH3218" s="21"/>
      <c r="AI3218" s="21"/>
      <c r="AJ3218" s="21"/>
      <c r="AK3218" s="21"/>
      <c r="AL3218" s="21"/>
      <c r="AM3218" s="21"/>
      <c r="AN3218" s="21"/>
      <c r="AO3218" s="21"/>
      <c r="AP3218" s="21"/>
      <c r="AQ3218" s="21"/>
      <c r="AR3218" s="21"/>
      <c r="AS3218" s="21"/>
      <c r="AT3218" s="21"/>
      <c r="AU3218" s="21"/>
      <c r="AV3218" s="21"/>
      <c r="AW3218" s="21"/>
      <c r="AX3218" s="21"/>
      <c r="AY3218" s="21"/>
      <c r="AZ3218" s="21"/>
      <c r="BA3218" s="21"/>
    </row>
    <row r="3219" spans="1:53" s="45" customFormat="1" ht="20.100000000000001" customHeight="1" x14ac:dyDescent="0.2">
      <c r="A3219" s="12" t="s">
        <v>74</v>
      </c>
      <c r="B3219" s="18" t="s">
        <v>257</v>
      </c>
      <c r="C3219" s="12">
        <v>1</v>
      </c>
      <c r="D3219" s="12" t="s">
        <v>8636</v>
      </c>
      <c r="E3219" s="19" t="s">
        <v>5</v>
      </c>
      <c r="F3219" s="19" t="s">
        <v>2255</v>
      </c>
      <c r="G3219" s="19" t="s">
        <v>8637</v>
      </c>
      <c r="H3219" s="12" t="s">
        <v>4614</v>
      </c>
      <c r="I3219" s="20">
        <v>21408.86</v>
      </c>
      <c r="J3219" s="12" t="s">
        <v>2270</v>
      </c>
      <c r="K3219" s="12" t="s">
        <v>8638</v>
      </c>
      <c r="L3219" s="12" t="s">
        <v>7875</v>
      </c>
      <c r="M3219" s="12"/>
      <c r="N3219" s="12" t="s">
        <v>8303</v>
      </c>
      <c r="O3219" s="20">
        <v>0</v>
      </c>
      <c r="P3219" s="20">
        <v>0</v>
      </c>
      <c r="Q3219" s="20">
        <v>0</v>
      </c>
      <c r="R3219" s="20">
        <v>0</v>
      </c>
      <c r="S3219" s="20">
        <v>40</v>
      </c>
      <c r="T3219" s="21"/>
      <c r="U3219" s="22" t="str">
        <f>IFERROR(VLOOKUP(B3219,[1]Planilha1!$A$1:$B$34,2,FALSE),"Liberado")</f>
        <v>Liberado</v>
      </c>
      <c r="V3219" s="21"/>
      <c r="W3219" s="21"/>
      <c r="X3219" s="21"/>
      <c r="Y3219" s="21"/>
      <c r="Z3219" s="21"/>
      <c r="AA3219" s="21"/>
      <c r="AB3219" s="21"/>
      <c r="AC3219" s="21"/>
      <c r="AD3219" s="21"/>
      <c r="AE3219" s="21"/>
      <c r="AF3219" s="21"/>
      <c r="AG3219" s="21"/>
      <c r="AH3219" s="21"/>
      <c r="AI3219" s="21"/>
      <c r="AJ3219" s="21"/>
      <c r="AK3219" s="21"/>
      <c r="AL3219" s="21"/>
      <c r="AM3219" s="21"/>
      <c r="AN3219" s="21"/>
      <c r="AO3219" s="21"/>
      <c r="AP3219" s="21"/>
      <c r="AQ3219" s="21"/>
      <c r="AR3219" s="21"/>
      <c r="AS3219" s="21"/>
      <c r="AT3219" s="21"/>
      <c r="AU3219" s="21"/>
      <c r="AV3219" s="21"/>
      <c r="AW3219" s="21"/>
      <c r="AX3219" s="21"/>
      <c r="AY3219" s="21"/>
      <c r="AZ3219" s="21"/>
      <c r="BA3219" s="21"/>
    </row>
    <row r="3220" spans="1:53" s="45" customFormat="1" ht="20.100000000000001" customHeight="1" x14ac:dyDescent="0.2">
      <c r="A3220" s="12" t="s">
        <v>74</v>
      </c>
      <c r="B3220" s="18" t="s">
        <v>257</v>
      </c>
      <c r="C3220" s="12">
        <v>1</v>
      </c>
      <c r="D3220" s="12" t="s">
        <v>8713</v>
      </c>
      <c r="E3220" s="19" t="s">
        <v>5</v>
      </c>
      <c r="F3220" s="19" t="s">
        <v>8714</v>
      </c>
      <c r="G3220" s="19" t="s">
        <v>8715</v>
      </c>
      <c r="H3220" s="12" t="s">
        <v>3868</v>
      </c>
      <c r="I3220" s="20">
        <v>80154.289999999994</v>
      </c>
      <c r="J3220" s="12" t="s">
        <v>2325</v>
      </c>
      <c r="K3220" s="12" t="s">
        <v>8716</v>
      </c>
      <c r="L3220" s="12" t="s">
        <v>8717</v>
      </c>
      <c r="M3220" s="12"/>
      <c r="N3220" s="12" t="s">
        <v>7927</v>
      </c>
      <c r="O3220" s="20">
        <v>0</v>
      </c>
      <c r="P3220" s="20">
        <v>10000</v>
      </c>
      <c r="Q3220" s="20">
        <v>0</v>
      </c>
      <c r="R3220" s="20">
        <v>0</v>
      </c>
      <c r="S3220" s="20">
        <v>360</v>
      </c>
      <c r="T3220" s="21"/>
      <c r="U3220" s="22" t="str">
        <f>IFERROR(VLOOKUP(B3220,[1]Planilha1!$A$1:$B$34,2,FALSE),"Liberado")</f>
        <v>Liberado</v>
      </c>
      <c r="V3220" s="21"/>
      <c r="W3220" s="21"/>
      <c r="X3220" s="21"/>
      <c r="Y3220" s="21"/>
      <c r="Z3220" s="21"/>
      <c r="AA3220" s="21"/>
      <c r="AB3220" s="21"/>
      <c r="AC3220" s="21"/>
      <c r="AD3220" s="21"/>
      <c r="AE3220" s="21"/>
      <c r="AF3220" s="21"/>
      <c r="AG3220" s="21"/>
      <c r="AH3220" s="21"/>
      <c r="AI3220" s="21"/>
      <c r="AJ3220" s="21"/>
      <c r="AK3220" s="21"/>
      <c r="AL3220" s="21"/>
      <c r="AM3220" s="21"/>
      <c r="AN3220" s="21"/>
      <c r="AO3220" s="21"/>
      <c r="AP3220" s="21"/>
      <c r="AQ3220" s="21"/>
      <c r="AR3220" s="21"/>
      <c r="AS3220" s="21"/>
      <c r="AT3220" s="21"/>
      <c r="AU3220" s="21"/>
      <c r="AV3220" s="21"/>
      <c r="AW3220" s="21"/>
      <c r="AX3220" s="21"/>
      <c r="AY3220" s="21"/>
      <c r="AZ3220" s="21"/>
      <c r="BA3220" s="21"/>
    </row>
    <row r="3221" spans="1:53" s="45" customFormat="1" ht="20.100000000000001" customHeight="1" x14ac:dyDescent="0.2">
      <c r="A3221" s="12" t="s">
        <v>74</v>
      </c>
      <c r="B3221" s="18" t="s">
        <v>257</v>
      </c>
      <c r="C3221" s="12" t="s">
        <v>397</v>
      </c>
      <c r="D3221" s="12" t="s">
        <v>1105</v>
      </c>
      <c r="E3221" s="19" t="s">
        <v>5</v>
      </c>
      <c r="F3221" s="19" t="s">
        <v>2244</v>
      </c>
      <c r="G3221" s="19" t="s">
        <v>4582</v>
      </c>
      <c r="H3221" s="12" t="s">
        <v>4583</v>
      </c>
      <c r="I3221" s="20">
        <v>8100</v>
      </c>
      <c r="J3221" s="12" t="s">
        <v>2270</v>
      </c>
      <c r="K3221" s="12" t="s">
        <v>4584</v>
      </c>
      <c r="L3221" s="12" t="s">
        <v>2767</v>
      </c>
      <c r="M3221" s="12"/>
      <c r="N3221" s="12" t="s">
        <v>4585</v>
      </c>
      <c r="O3221" s="23">
        <v>0</v>
      </c>
      <c r="P3221" s="23">
        <v>8100</v>
      </c>
      <c r="Q3221" s="23">
        <v>0</v>
      </c>
      <c r="R3221" s="24">
        <v>0</v>
      </c>
      <c r="S3221" s="25">
        <v>920</v>
      </c>
      <c r="T3221" s="21"/>
      <c r="U3221" s="22" t="str">
        <f>IFERROR(VLOOKUP(B3221,[1]Planilha1!$A$1:$B$34,2,FALSE),"Liberado")</f>
        <v>Liberado</v>
      </c>
      <c r="V3221" s="21"/>
      <c r="W3221" s="21"/>
      <c r="X3221" s="21"/>
      <c r="Y3221" s="21"/>
      <c r="Z3221" s="21"/>
      <c r="AA3221" s="21"/>
      <c r="AB3221" s="21"/>
      <c r="AC3221" s="21"/>
      <c r="AD3221" s="21"/>
      <c r="AE3221" s="21"/>
      <c r="AF3221" s="21"/>
      <c r="AG3221" s="21"/>
      <c r="AH3221" s="21"/>
      <c r="AI3221" s="21"/>
      <c r="AJ3221" s="21"/>
      <c r="AK3221" s="21"/>
      <c r="AL3221" s="21"/>
      <c r="AM3221" s="21"/>
      <c r="AN3221" s="21"/>
      <c r="AO3221" s="21"/>
      <c r="AP3221" s="21"/>
      <c r="AQ3221" s="21"/>
      <c r="AR3221" s="21"/>
      <c r="AS3221" s="21"/>
      <c r="AT3221" s="21"/>
      <c r="AU3221" s="21"/>
      <c r="AV3221" s="21"/>
      <c r="AW3221" s="21"/>
      <c r="AX3221" s="21"/>
      <c r="AY3221" s="21"/>
      <c r="AZ3221" s="21"/>
      <c r="BA3221" s="21"/>
    </row>
    <row r="3222" spans="1:53" s="45" customFormat="1" ht="20.100000000000001" customHeight="1" x14ac:dyDescent="0.2">
      <c r="A3222" s="12" t="s">
        <v>74</v>
      </c>
      <c r="B3222" s="18" t="s">
        <v>257</v>
      </c>
      <c r="C3222" s="12" t="s">
        <v>397</v>
      </c>
      <c r="D3222" s="12" t="s">
        <v>1106</v>
      </c>
      <c r="E3222" s="19" t="s">
        <v>5</v>
      </c>
      <c r="F3222" s="19" t="s">
        <v>2324</v>
      </c>
      <c r="G3222" s="19" t="s">
        <v>4586</v>
      </c>
      <c r="H3222" s="12" t="s">
        <v>4587</v>
      </c>
      <c r="I3222" s="20">
        <v>42677.95</v>
      </c>
      <c r="J3222" s="12" t="s">
        <v>2270</v>
      </c>
      <c r="K3222" s="12" t="s">
        <v>2575</v>
      </c>
      <c r="L3222" s="12" t="s">
        <v>2260</v>
      </c>
      <c r="M3222" s="12"/>
      <c r="N3222" s="12" t="s">
        <v>9186</v>
      </c>
      <c r="O3222" s="23">
        <v>0</v>
      </c>
      <c r="P3222" s="23">
        <v>5000</v>
      </c>
      <c r="Q3222" s="23">
        <v>0</v>
      </c>
      <c r="R3222" s="24">
        <v>0</v>
      </c>
      <c r="S3222" s="25">
        <v>897.6</v>
      </c>
      <c r="T3222" s="21"/>
      <c r="U3222" s="22" t="str">
        <f>IFERROR(VLOOKUP(B3222,[1]Planilha1!$A$1:$B$34,2,FALSE),"Liberado")</f>
        <v>Liberado</v>
      </c>
      <c r="V3222" s="21"/>
      <c r="W3222" s="21"/>
      <c r="X3222" s="21"/>
      <c r="Y3222" s="21"/>
      <c r="Z3222" s="21"/>
      <c r="AA3222" s="21"/>
      <c r="AB3222" s="21"/>
      <c r="AC3222" s="21"/>
      <c r="AD3222" s="21"/>
      <c r="AE3222" s="21"/>
      <c r="AF3222" s="21"/>
      <c r="AG3222" s="21"/>
      <c r="AH3222" s="21"/>
      <c r="AI3222" s="21"/>
      <c r="AJ3222" s="21"/>
      <c r="AK3222" s="21"/>
      <c r="AL3222" s="21"/>
      <c r="AM3222" s="21"/>
      <c r="AN3222" s="21"/>
      <c r="AO3222" s="21"/>
      <c r="AP3222" s="21"/>
      <c r="AQ3222" s="21"/>
      <c r="AR3222" s="21"/>
      <c r="AS3222" s="21"/>
      <c r="AT3222" s="21"/>
      <c r="AU3222" s="21"/>
      <c r="AV3222" s="21"/>
      <c r="AW3222" s="21"/>
      <c r="AX3222" s="21"/>
      <c r="AY3222" s="21"/>
      <c r="AZ3222" s="21"/>
      <c r="BA3222" s="21"/>
    </row>
    <row r="3223" spans="1:53" s="45" customFormat="1" ht="20.100000000000001" customHeight="1" x14ac:dyDescent="0.2">
      <c r="A3223" s="12" t="s">
        <v>74</v>
      </c>
      <c r="B3223" s="18" t="s">
        <v>257</v>
      </c>
      <c r="C3223" s="12" t="s">
        <v>381</v>
      </c>
      <c r="D3223" s="12" t="s">
        <v>1791</v>
      </c>
      <c r="E3223" s="19" t="s">
        <v>5</v>
      </c>
      <c r="F3223" s="19" t="s">
        <v>2244</v>
      </c>
      <c r="G3223" s="19" t="s">
        <v>6380</v>
      </c>
      <c r="H3223" s="12" t="s">
        <v>6381</v>
      </c>
      <c r="I3223" s="20">
        <v>1074</v>
      </c>
      <c r="J3223" s="12" t="s">
        <v>2258</v>
      </c>
      <c r="K3223" s="12" t="s">
        <v>6382</v>
      </c>
      <c r="L3223" s="12" t="s">
        <v>2411</v>
      </c>
      <c r="M3223" s="12"/>
      <c r="N3223" s="12" t="s">
        <v>2682</v>
      </c>
      <c r="O3223" s="23">
        <v>0</v>
      </c>
      <c r="P3223" s="23">
        <v>10000</v>
      </c>
      <c r="Q3223" s="23">
        <v>0</v>
      </c>
      <c r="R3223" s="24">
        <v>0</v>
      </c>
      <c r="S3223" s="25">
        <v>1080</v>
      </c>
      <c r="T3223" s="21"/>
      <c r="U3223" s="22" t="str">
        <f>IFERROR(VLOOKUP(B3223,[1]Planilha1!$A$1:$B$34,2,FALSE),"Liberado")</f>
        <v>Liberado</v>
      </c>
      <c r="V3223" s="21"/>
      <c r="W3223" s="21"/>
      <c r="X3223" s="21"/>
      <c r="Y3223" s="21"/>
      <c r="Z3223" s="21"/>
      <c r="AA3223" s="21"/>
      <c r="AB3223" s="21"/>
      <c r="AC3223" s="21"/>
      <c r="AD3223" s="21"/>
      <c r="AE3223" s="21"/>
      <c r="AF3223" s="21"/>
      <c r="AG3223" s="21"/>
      <c r="AH3223" s="21"/>
      <c r="AI3223" s="21"/>
      <c r="AJ3223" s="21"/>
      <c r="AK3223" s="21"/>
      <c r="AL3223" s="21"/>
      <c r="AM3223" s="21"/>
      <c r="AN3223" s="21"/>
      <c r="AO3223" s="21"/>
      <c r="AP3223" s="21"/>
      <c r="AQ3223" s="21"/>
      <c r="AR3223" s="21"/>
      <c r="AS3223" s="21"/>
      <c r="AT3223" s="21"/>
      <c r="AU3223" s="21"/>
      <c r="AV3223" s="21"/>
      <c r="AW3223" s="21"/>
      <c r="AX3223" s="21"/>
      <c r="AY3223" s="21"/>
      <c r="AZ3223" s="21"/>
      <c r="BA3223" s="21"/>
    </row>
    <row r="3224" spans="1:53" s="45" customFormat="1" ht="20.100000000000001" customHeight="1" x14ac:dyDescent="0.2">
      <c r="A3224" s="12" t="s">
        <v>74</v>
      </c>
      <c r="B3224" s="18" t="s">
        <v>257</v>
      </c>
      <c r="C3224" s="12" t="s">
        <v>337</v>
      </c>
      <c r="D3224" s="12" t="s">
        <v>1792</v>
      </c>
      <c r="E3224" s="19" t="s">
        <v>5</v>
      </c>
      <c r="F3224" s="19" t="s">
        <v>10</v>
      </c>
      <c r="G3224" s="19" t="s">
        <v>6383</v>
      </c>
      <c r="H3224" s="12" t="s">
        <v>6384</v>
      </c>
      <c r="I3224" s="20">
        <v>10505</v>
      </c>
      <c r="J3224" s="12" t="s">
        <v>2258</v>
      </c>
      <c r="K3224" s="12" t="s">
        <v>3791</v>
      </c>
      <c r="L3224" s="12" t="s">
        <v>2368</v>
      </c>
      <c r="M3224" s="12"/>
      <c r="N3224" s="12" t="s">
        <v>2733</v>
      </c>
      <c r="O3224" s="23">
        <v>0</v>
      </c>
      <c r="P3224" s="23">
        <v>10000</v>
      </c>
      <c r="Q3224" s="23">
        <v>0</v>
      </c>
      <c r="R3224" s="24">
        <v>0</v>
      </c>
      <c r="S3224" s="25">
        <v>288</v>
      </c>
      <c r="T3224" s="21"/>
      <c r="U3224" s="22" t="str">
        <f>IFERROR(VLOOKUP(B3224,[1]Planilha1!$A$1:$B$34,2,FALSE),"Liberado")</f>
        <v>Liberado</v>
      </c>
      <c r="V3224" s="21"/>
      <c r="W3224" s="21"/>
      <c r="X3224" s="21"/>
      <c r="Y3224" s="21"/>
      <c r="Z3224" s="21"/>
      <c r="AA3224" s="21"/>
      <c r="AB3224" s="21"/>
      <c r="AC3224" s="21"/>
      <c r="AD3224" s="21"/>
      <c r="AE3224" s="21"/>
      <c r="AF3224" s="21"/>
      <c r="AG3224" s="21"/>
      <c r="AH3224" s="21"/>
      <c r="AI3224" s="21"/>
      <c r="AJ3224" s="21"/>
      <c r="AK3224" s="21"/>
      <c r="AL3224" s="21"/>
      <c r="AM3224" s="21"/>
      <c r="AN3224" s="21"/>
      <c r="AO3224" s="21"/>
      <c r="AP3224" s="21"/>
      <c r="AQ3224" s="21"/>
      <c r="AR3224" s="21"/>
      <c r="AS3224" s="21"/>
      <c r="AT3224" s="21"/>
      <c r="AU3224" s="21"/>
      <c r="AV3224" s="21"/>
      <c r="AW3224" s="21"/>
      <c r="AX3224" s="21"/>
      <c r="AY3224" s="21"/>
      <c r="AZ3224" s="21"/>
      <c r="BA3224" s="21"/>
    </row>
    <row r="3225" spans="1:53" s="45" customFormat="1" ht="20.100000000000001" customHeight="1" x14ac:dyDescent="0.2">
      <c r="A3225" s="12" t="s">
        <v>74</v>
      </c>
      <c r="B3225" s="18" t="s">
        <v>257</v>
      </c>
      <c r="C3225" s="12" t="s">
        <v>331</v>
      </c>
      <c r="D3225" s="12" t="s">
        <v>1793</v>
      </c>
      <c r="E3225" s="19" t="s">
        <v>5</v>
      </c>
      <c r="F3225" s="19" t="s">
        <v>15</v>
      </c>
      <c r="G3225" s="19" t="s">
        <v>6385</v>
      </c>
      <c r="H3225" s="12" t="s">
        <v>6386</v>
      </c>
      <c r="I3225" s="20">
        <v>50000</v>
      </c>
      <c r="J3225" s="12" t="s">
        <v>2258</v>
      </c>
      <c r="K3225" s="12" t="s">
        <v>6387</v>
      </c>
      <c r="L3225" s="12" t="s">
        <v>7926</v>
      </c>
      <c r="M3225" s="12"/>
      <c r="N3225" s="12" t="s">
        <v>6388</v>
      </c>
      <c r="O3225" s="23">
        <v>0</v>
      </c>
      <c r="P3225" s="23">
        <v>10000</v>
      </c>
      <c r="Q3225" s="23">
        <v>0</v>
      </c>
      <c r="R3225" s="24">
        <v>0</v>
      </c>
      <c r="S3225" s="25">
        <v>0</v>
      </c>
      <c r="T3225" s="21"/>
      <c r="U3225" s="22" t="str">
        <f>IFERROR(VLOOKUP(B3225,[1]Planilha1!$A$1:$B$34,2,FALSE),"Liberado")</f>
        <v>Liberado</v>
      </c>
      <c r="V3225" s="21"/>
      <c r="W3225" s="21"/>
      <c r="X3225" s="21"/>
      <c r="Y3225" s="21"/>
      <c r="Z3225" s="21"/>
      <c r="AA3225" s="21"/>
      <c r="AB3225" s="21"/>
      <c r="AC3225" s="21"/>
      <c r="AD3225" s="21"/>
      <c r="AE3225" s="21"/>
      <c r="AF3225" s="21"/>
      <c r="AG3225" s="21"/>
      <c r="AH3225" s="21"/>
      <c r="AI3225" s="21"/>
      <c r="AJ3225" s="21"/>
      <c r="AK3225" s="21"/>
      <c r="AL3225" s="21"/>
      <c r="AM3225" s="21"/>
      <c r="AN3225" s="21"/>
      <c r="AO3225" s="21"/>
      <c r="AP3225" s="21"/>
      <c r="AQ3225" s="21"/>
      <c r="AR3225" s="21"/>
      <c r="AS3225" s="21"/>
      <c r="AT3225" s="21"/>
      <c r="AU3225" s="21"/>
      <c r="AV3225" s="21"/>
      <c r="AW3225" s="21"/>
      <c r="AX3225" s="21"/>
      <c r="AY3225" s="21"/>
      <c r="AZ3225" s="21"/>
      <c r="BA3225" s="21"/>
    </row>
    <row r="3226" spans="1:53" s="45" customFormat="1" ht="20.100000000000001" customHeight="1" x14ac:dyDescent="0.2">
      <c r="A3226" s="12" t="s">
        <v>74</v>
      </c>
      <c r="B3226" s="18" t="s">
        <v>257</v>
      </c>
      <c r="C3226" s="12" t="s">
        <v>331</v>
      </c>
      <c r="D3226" s="12" t="s">
        <v>10890</v>
      </c>
      <c r="E3226" s="19" t="s">
        <v>5</v>
      </c>
      <c r="F3226" s="19" t="s">
        <v>10</v>
      </c>
      <c r="G3226" s="19" t="s">
        <v>10891</v>
      </c>
      <c r="H3226" s="12" t="s">
        <v>6427</v>
      </c>
      <c r="I3226" s="20">
        <v>20171.21</v>
      </c>
      <c r="J3226" s="12" t="s">
        <v>2258</v>
      </c>
      <c r="K3226" s="12" t="s">
        <v>10892</v>
      </c>
      <c r="L3226" s="12" t="s">
        <v>8726</v>
      </c>
      <c r="M3226" s="12"/>
      <c r="N3226" s="12" t="s">
        <v>8146</v>
      </c>
      <c r="O3226" s="23">
        <v>0</v>
      </c>
      <c r="P3226" s="23">
        <v>15171.21</v>
      </c>
      <c r="Q3226" s="23">
        <v>0</v>
      </c>
      <c r="R3226" s="24">
        <v>0</v>
      </c>
      <c r="S3226" s="25">
        <v>120</v>
      </c>
      <c r="T3226" s="21"/>
      <c r="U3226" s="22" t="str">
        <f>IFERROR(VLOOKUP(B3226,[1]Planilha1!$A$1:$B$34,2,FALSE),"Liberado")</f>
        <v>Liberado</v>
      </c>
      <c r="V3226" s="21"/>
      <c r="W3226" s="21"/>
      <c r="X3226" s="21"/>
      <c r="Y3226" s="21"/>
      <c r="Z3226" s="21"/>
      <c r="AA3226" s="21"/>
      <c r="AB3226" s="21"/>
      <c r="AC3226" s="21"/>
      <c r="AD3226" s="21"/>
      <c r="AE3226" s="21"/>
      <c r="AF3226" s="21"/>
      <c r="AG3226" s="21"/>
      <c r="AH3226" s="21"/>
      <c r="AI3226" s="21"/>
      <c r="AJ3226" s="21"/>
      <c r="AK3226" s="21"/>
      <c r="AL3226" s="21"/>
      <c r="AM3226" s="21"/>
      <c r="AN3226" s="21"/>
      <c r="AO3226" s="21"/>
      <c r="AP3226" s="21"/>
      <c r="AQ3226" s="21"/>
      <c r="AR3226" s="21"/>
      <c r="AS3226" s="21"/>
      <c r="AT3226" s="21"/>
      <c r="AU3226" s="21"/>
      <c r="AV3226" s="21"/>
      <c r="AW3226" s="21"/>
      <c r="AX3226" s="21"/>
      <c r="AY3226" s="21"/>
      <c r="AZ3226" s="21"/>
      <c r="BA3226" s="21"/>
    </row>
    <row r="3227" spans="1:53" s="45" customFormat="1" ht="20.100000000000001" customHeight="1" x14ac:dyDescent="0.2">
      <c r="A3227" s="12" t="s">
        <v>74</v>
      </c>
      <c r="B3227" s="18" t="s">
        <v>257</v>
      </c>
      <c r="C3227" s="12" t="s">
        <v>331</v>
      </c>
      <c r="D3227" s="12" t="s">
        <v>1794</v>
      </c>
      <c r="E3227" s="19" t="s">
        <v>5</v>
      </c>
      <c r="F3227" s="19" t="s">
        <v>10</v>
      </c>
      <c r="G3227" s="19" t="s">
        <v>6389</v>
      </c>
      <c r="H3227" s="12" t="s">
        <v>6381</v>
      </c>
      <c r="I3227" s="20">
        <v>35972.339999999997</v>
      </c>
      <c r="J3227" s="12" t="s">
        <v>2258</v>
      </c>
      <c r="K3227" s="12" t="s">
        <v>2545</v>
      </c>
      <c r="L3227" s="12" t="s">
        <v>7926</v>
      </c>
      <c r="M3227" s="12"/>
      <c r="N3227" s="12" t="s">
        <v>3083</v>
      </c>
      <c r="O3227" s="23">
        <v>0</v>
      </c>
      <c r="P3227" s="23">
        <v>0</v>
      </c>
      <c r="Q3227" s="23">
        <v>0</v>
      </c>
      <c r="R3227" s="24">
        <v>0</v>
      </c>
      <c r="S3227" s="25">
        <v>400</v>
      </c>
      <c r="T3227" s="21"/>
      <c r="U3227" s="22" t="str">
        <f>IFERROR(VLOOKUP(B3227,[1]Planilha1!$A$1:$B$34,2,FALSE),"Liberado")</f>
        <v>Liberado</v>
      </c>
      <c r="V3227" s="21"/>
      <c r="W3227" s="21"/>
      <c r="X3227" s="21"/>
      <c r="Y3227" s="21"/>
      <c r="Z3227" s="21"/>
      <c r="AA3227" s="21"/>
      <c r="AB3227" s="21"/>
      <c r="AC3227" s="21"/>
      <c r="AD3227" s="21"/>
      <c r="AE3227" s="21"/>
      <c r="AF3227" s="21"/>
      <c r="AG3227" s="21"/>
      <c r="AH3227" s="21"/>
      <c r="AI3227" s="21"/>
      <c r="AJ3227" s="21"/>
      <c r="AK3227" s="21"/>
      <c r="AL3227" s="21"/>
      <c r="AM3227" s="21"/>
      <c r="AN3227" s="21"/>
      <c r="AO3227" s="21"/>
      <c r="AP3227" s="21"/>
      <c r="AQ3227" s="21"/>
      <c r="AR3227" s="21"/>
      <c r="AS3227" s="21"/>
      <c r="AT3227" s="21"/>
      <c r="AU3227" s="21"/>
      <c r="AV3227" s="21"/>
      <c r="AW3227" s="21"/>
      <c r="AX3227" s="21"/>
      <c r="AY3227" s="21"/>
      <c r="AZ3227" s="21"/>
      <c r="BA3227" s="21"/>
    </row>
    <row r="3228" spans="1:53" s="45" customFormat="1" ht="20.100000000000001" customHeight="1" x14ac:dyDescent="0.2">
      <c r="A3228" s="12" t="s">
        <v>74</v>
      </c>
      <c r="B3228" s="18" t="s">
        <v>257</v>
      </c>
      <c r="C3228" s="12" t="s">
        <v>331</v>
      </c>
      <c r="D3228" s="12" t="s">
        <v>10893</v>
      </c>
      <c r="E3228" s="19" t="s">
        <v>5</v>
      </c>
      <c r="F3228" s="19" t="s">
        <v>10</v>
      </c>
      <c r="G3228" s="19" t="s">
        <v>10894</v>
      </c>
      <c r="H3228" s="12" t="s">
        <v>10895</v>
      </c>
      <c r="I3228" s="20">
        <v>9224.2800000000007</v>
      </c>
      <c r="J3228" s="12" t="s">
        <v>2258</v>
      </c>
      <c r="K3228" s="12" t="s">
        <v>10896</v>
      </c>
      <c r="L3228" s="12" t="s">
        <v>2450</v>
      </c>
      <c r="M3228" s="12"/>
      <c r="N3228" s="12" t="s">
        <v>10897</v>
      </c>
      <c r="O3228" s="23">
        <v>0</v>
      </c>
      <c r="P3228" s="23">
        <v>1537.38</v>
      </c>
      <c r="Q3228" s="23">
        <v>0</v>
      </c>
      <c r="R3228" s="24">
        <v>0</v>
      </c>
      <c r="S3228" s="25">
        <v>320</v>
      </c>
      <c r="T3228" s="21"/>
      <c r="U3228" s="22" t="str">
        <f>IFERROR(VLOOKUP(B3228,[1]Planilha1!$A$1:$B$34,2,FALSE),"Liberado")</f>
        <v>Liberado</v>
      </c>
      <c r="V3228" s="21"/>
      <c r="W3228" s="21"/>
      <c r="X3228" s="21"/>
      <c r="Y3228" s="21"/>
      <c r="Z3228" s="21"/>
      <c r="AA3228" s="21"/>
      <c r="AB3228" s="21"/>
      <c r="AC3228" s="21"/>
      <c r="AD3228" s="21"/>
      <c r="AE3228" s="21"/>
      <c r="AF3228" s="21"/>
      <c r="AG3228" s="21"/>
      <c r="AH3228" s="21"/>
      <c r="AI3228" s="21"/>
      <c r="AJ3228" s="21"/>
      <c r="AK3228" s="21"/>
      <c r="AL3228" s="21"/>
      <c r="AM3228" s="21"/>
      <c r="AN3228" s="21"/>
      <c r="AO3228" s="21"/>
      <c r="AP3228" s="21"/>
      <c r="AQ3228" s="21"/>
      <c r="AR3228" s="21"/>
      <c r="AS3228" s="21"/>
      <c r="AT3228" s="21"/>
      <c r="AU3228" s="21"/>
      <c r="AV3228" s="21"/>
      <c r="AW3228" s="21"/>
      <c r="AX3228" s="21"/>
      <c r="AY3228" s="21"/>
      <c r="AZ3228" s="21"/>
      <c r="BA3228" s="21"/>
    </row>
    <row r="3229" spans="1:53" s="45" customFormat="1" ht="20.100000000000001" customHeight="1" x14ac:dyDescent="0.2">
      <c r="A3229" s="12" t="s">
        <v>74</v>
      </c>
      <c r="B3229" s="18" t="s">
        <v>257</v>
      </c>
      <c r="C3229" s="12" t="s">
        <v>331</v>
      </c>
      <c r="D3229" s="12" t="s">
        <v>10898</v>
      </c>
      <c r="E3229" s="19" t="s">
        <v>5</v>
      </c>
      <c r="F3229" s="19" t="s">
        <v>8078</v>
      </c>
      <c r="G3229" s="19" t="s">
        <v>10899</v>
      </c>
      <c r="H3229" s="12" t="s">
        <v>10900</v>
      </c>
      <c r="I3229" s="20">
        <v>0</v>
      </c>
      <c r="J3229" s="12" t="s">
        <v>2258</v>
      </c>
      <c r="K3229" s="12" t="s">
        <v>10901</v>
      </c>
      <c r="L3229" s="12" t="s">
        <v>2260</v>
      </c>
      <c r="M3229" s="12"/>
      <c r="N3229" s="12" t="s">
        <v>10902</v>
      </c>
      <c r="O3229" s="23">
        <v>0</v>
      </c>
      <c r="P3229" s="23">
        <v>0</v>
      </c>
      <c r="Q3229" s="23">
        <v>0</v>
      </c>
      <c r="R3229" s="24">
        <v>0</v>
      </c>
      <c r="S3229" s="25">
        <v>0</v>
      </c>
      <c r="T3229" s="21"/>
      <c r="U3229" s="22" t="str">
        <f>IFERROR(VLOOKUP(B3229,[1]Planilha1!$A$1:$B$34,2,FALSE),"Liberado")</f>
        <v>Liberado</v>
      </c>
      <c r="V3229" s="21"/>
      <c r="W3229" s="21"/>
      <c r="X3229" s="21"/>
      <c r="Y3229" s="21"/>
      <c r="Z3229" s="21"/>
      <c r="AA3229" s="21"/>
      <c r="AB3229" s="21"/>
      <c r="AC3229" s="21"/>
      <c r="AD3229" s="21"/>
      <c r="AE3229" s="21"/>
      <c r="AF3229" s="21"/>
      <c r="AG3229" s="21"/>
      <c r="AH3229" s="21"/>
      <c r="AI3229" s="21"/>
      <c r="AJ3229" s="21"/>
      <c r="AK3229" s="21"/>
      <c r="AL3229" s="21"/>
      <c r="AM3229" s="21"/>
      <c r="AN3229" s="21"/>
      <c r="AO3229" s="21"/>
      <c r="AP3229" s="21"/>
      <c r="AQ3229" s="21"/>
      <c r="AR3229" s="21"/>
      <c r="AS3229" s="21"/>
      <c r="AT3229" s="21"/>
      <c r="AU3229" s="21"/>
      <c r="AV3229" s="21"/>
      <c r="AW3229" s="21"/>
      <c r="AX3229" s="21"/>
      <c r="AY3229" s="21"/>
      <c r="AZ3229" s="21"/>
      <c r="BA3229" s="21"/>
    </row>
    <row r="3230" spans="1:53" s="45" customFormat="1" ht="20.100000000000001" customHeight="1" x14ac:dyDescent="0.2">
      <c r="A3230" s="12" t="s">
        <v>74</v>
      </c>
      <c r="B3230" s="18" t="s">
        <v>257</v>
      </c>
      <c r="C3230" s="12" t="s">
        <v>381</v>
      </c>
      <c r="D3230" s="12" t="s">
        <v>10903</v>
      </c>
      <c r="E3230" s="19" t="s">
        <v>5</v>
      </c>
      <c r="F3230" s="19" t="s">
        <v>8836</v>
      </c>
      <c r="G3230" s="19" t="s">
        <v>10904</v>
      </c>
      <c r="H3230" s="12" t="s">
        <v>6381</v>
      </c>
      <c r="I3230" s="20">
        <v>20000</v>
      </c>
      <c r="J3230" s="12" t="s">
        <v>2258</v>
      </c>
      <c r="K3230" s="12" t="s">
        <v>10905</v>
      </c>
      <c r="L3230" s="12" t="s">
        <v>7926</v>
      </c>
      <c r="M3230" s="12"/>
      <c r="N3230" s="12" t="s">
        <v>10906</v>
      </c>
      <c r="O3230" s="23">
        <v>0</v>
      </c>
      <c r="P3230" s="23">
        <v>10000</v>
      </c>
      <c r="Q3230" s="23">
        <v>0</v>
      </c>
      <c r="R3230" s="24">
        <v>0</v>
      </c>
      <c r="S3230" s="25">
        <v>912</v>
      </c>
      <c r="T3230" s="21"/>
      <c r="U3230" s="22" t="str">
        <f>IFERROR(VLOOKUP(B3230,[1]Planilha1!$A$1:$B$34,2,FALSE),"Liberado")</f>
        <v>Liberado</v>
      </c>
      <c r="V3230" s="21"/>
      <c r="W3230" s="21"/>
      <c r="X3230" s="21"/>
      <c r="Y3230" s="21"/>
      <c r="Z3230" s="21"/>
      <c r="AA3230" s="21"/>
      <c r="AB3230" s="21"/>
      <c r="AC3230" s="21"/>
      <c r="AD3230" s="21"/>
      <c r="AE3230" s="21"/>
      <c r="AF3230" s="21"/>
      <c r="AG3230" s="21"/>
      <c r="AH3230" s="21"/>
      <c r="AI3230" s="21"/>
      <c r="AJ3230" s="21"/>
      <c r="AK3230" s="21"/>
      <c r="AL3230" s="21"/>
      <c r="AM3230" s="21"/>
      <c r="AN3230" s="21"/>
      <c r="AO3230" s="21"/>
      <c r="AP3230" s="21"/>
      <c r="AQ3230" s="21"/>
      <c r="AR3230" s="21"/>
      <c r="AS3230" s="21"/>
      <c r="AT3230" s="21"/>
      <c r="AU3230" s="21"/>
      <c r="AV3230" s="21"/>
      <c r="AW3230" s="21"/>
      <c r="AX3230" s="21"/>
      <c r="AY3230" s="21"/>
      <c r="AZ3230" s="21"/>
      <c r="BA3230" s="21"/>
    </row>
    <row r="3231" spans="1:53" s="45" customFormat="1" ht="20.100000000000001" customHeight="1" x14ac:dyDescent="0.2">
      <c r="A3231" s="12" t="s">
        <v>74</v>
      </c>
      <c r="B3231" s="18" t="s">
        <v>257</v>
      </c>
      <c r="C3231" s="12" t="s">
        <v>381</v>
      </c>
      <c r="D3231" s="12" t="s">
        <v>1795</v>
      </c>
      <c r="E3231" s="19" t="s">
        <v>5</v>
      </c>
      <c r="F3231" s="19" t="s">
        <v>2244</v>
      </c>
      <c r="G3231" s="19" t="s">
        <v>6390</v>
      </c>
      <c r="H3231" s="12" t="s">
        <v>6391</v>
      </c>
      <c r="I3231" s="20">
        <v>15000</v>
      </c>
      <c r="J3231" s="12" t="s">
        <v>2258</v>
      </c>
      <c r="K3231" s="12" t="s">
        <v>6392</v>
      </c>
      <c r="L3231" s="12" t="s">
        <v>2491</v>
      </c>
      <c r="M3231" s="12"/>
      <c r="N3231" s="12" t="s">
        <v>6024</v>
      </c>
      <c r="O3231" s="23">
        <v>10000</v>
      </c>
      <c r="P3231" s="23">
        <v>0</v>
      </c>
      <c r="Q3231" s="23">
        <v>0</v>
      </c>
      <c r="R3231" s="24">
        <v>0</v>
      </c>
      <c r="S3231" s="25">
        <v>0</v>
      </c>
      <c r="T3231" s="21"/>
      <c r="U3231" s="22" t="str">
        <f>IFERROR(VLOOKUP(B3231,[1]Planilha1!$A$1:$B$34,2,FALSE),"Liberado")</f>
        <v>Liberado</v>
      </c>
      <c r="V3231" s="21"/>
      <c r="W3231" s="21"/>
      <c r="X3231" s="21"/>
      <c r="Y3231" s="21"/>
      <c r="Z3231" s="21"/>
      <c r="AA3231" s="21"/>
      <c r="AB3231" s="21"/>
      <c r="AC3231" s="21"/>
      <c r="AD3231" s="21"/>
      <c r="AE3231" s="21"/>
      <c r="AF3231" s="21"/>
      <c r="AG3231" s="21"/>
      <c r="AH3231" s="21"/>
      <c r="AI3231" s="21"/>
      <c r="AJ3231" s="21"/>
      <c r="AK3231" s="21"/>
      <c r="AL3231" s="21"/>
      <c r="AM3231" s="21"/>
      <c r="AN3231" s="21"/>
      <c r="AO3231" s="21"/>
      <c r="AP3231" s="21"/>
      <c r="AQ3231" s="21"/>
      <c r="AR3231" s="21"/>
      <c r="AS3231" s="21"/>
      <c r="AT3231" s="21"/>
      <c r="AU3231" s="21"/>
      <c r="AV3231" s="21"/>
      <c r="AW3231" s="21"/>
      <c r="AX3231" s="21"/>
      <c r="AY3231" s="21"/>
      <c r="AZ3231" s="21"/>
      <c r="BA3231" s="21"/>
    </row>
    <row r="3232" spans="1:53" s="45" customFormat="1" ht="20.100000000000001" customHeight="1" x14ac:dyDescent="0.2">
      <c r="A3232" s="12" t="s">
        <v>74</v>
      </c>
      <c r="B3232" s="18" t="s">
        <v>257</v>
      </c>
      <c r="C3232" s="12" t="s">
        <v>381</v>
      </c>
      <c r="D3232" s="12" t="s">
        <v>1796</v>
      </c>
      <c r="E3232" s="19" t="s">
        <v>5</v>
      </c>
      <c r="F3232" s="19" t="s">
        <v>6393</v>
      </c>
      <c r="G3232" s="19" t="s">
        <v>6394</v>
      </c>
      <c r="H3232" s="12" t="s">
        <v>2836</v>
      </c>
      <c r="I3232" s="20">
        <v>1000</v>
      </c>
      <c r="J3232" s="12" t="s">
        <v>2258</v>
      </c>
      <c r="K3232" s="12" t="s">
        <v>6395</v>
      </c>
      <c r="L3232" s="12" t="s">
        <v>3025</v>
      </c>
      <c r="M3232" s="12"/>
      <c r="N3232" s="12" t="s">
        <v>6396</v>
      </c>
      <c r="O3232" s="23">
        <v>0</v>
      </c>
      <c r="P3232" s="23">
        <v>10000</v>
      </c>
      <c r="Q3232" s="23">
        <v>0</v>
      </c>
      <c r="R3232" s="24">
        <v>0</v>
      </c>
      <c r="S3232" s="25">
        <v>0</v>
      </c>
      <c r="T3232" s="21"/>
      <c r="U3232" s="22" t="str">
        <f>IFERROR(VLOOKUP(B3232,[1]Planilha1!$A$1:$B$34,2,FALSE),"Liberado")</f>
        <v>Liberado</v>
      </c>
      <c r="V3232" s="21"/>
      <c r="W3232" s="21"/>
      <c r="X3232" s="21"/>
      <c r="Y3232" s="21"/>
      <c r="Z3232" s="21"/>
      <c r="AA3232" s="21"/>
      <c r="AB3232" s="21"/>
      <c r="AC3232" s="21"/>
      <c r="AD3232" s="21"/>
      <c r="AE3232" s="21"/>
      <c r="AF3232" s="21"/>
      <c r="AG3232" s="21"/>
      <c r="AH3232" s="21"/>
      <c r="AI3232" s="21"/>
      <c r="AJ3232" s="21"/>
      <c r="AK3232" s="21"/>
      <c r="AL3232" s="21"/>
      <c r="AM3232" s="21"/>
      <c r="AN3232" s="21"/>
      <c r="AO3232" s="21"/>
      <c r="AP3232" s="21"/>
      <c r="AQ3232" s="21"/>
      <c r="AR3232" s="21"/>
      <c r="AS3232" s="21"/>
      <c r="AT3232" s="21"/>
      <c r="AU3232" s="21"/>
      <c r="AV3232" s="21"/>
      <c r="AW3232" s="21"/>
      <c r="AX3232" s="21"/>
      <c r="AY3232" s="21"/>
      <c r="AZ3232" s="21"/>
      <c r="BA3232" s="21"/>
    </row>
    <row r="3233" spans="1:53" s="45" customFormat="1" ht="20.100000000000001" customHeight="1" x14ac:dyDescent="0.2">
      <c r="A3233" s="12" t="s">
        <v>74</v>
      </c>
      <c r="B3233" s="18" t="s">
        <v>257</v>
      </c>
      <c r="C3233" s="12" t="s">
        <v>381</v>
      </c>
      <c r="D3233" s="12" t="s">
        <v>1797</v>
      </c>
      <c r="E3233" s="19" t="s">
        <v>5</v>
      </c>
      <c r="F3233" s="19" t="s">
        <v>13</v>
      </c>
      <c r="G3233" s="19" t="s">
        <v>6397</v>
      </c>
      <c r="H3233" s="12" t="s">
        <v>6398</v>
      </c>
      <c r="I3233" s="20">
        <v>25000</v>
      </c>
      <c r="J3233" s="12" t="s">
        <v>2258</v>
      </c>
      <c r="K3233" s="12" t="s">
        <v>6399</v>
      </c>
      <c r="L3233" s="12" t="s">
        <v>2368</v>
      </c>
      <c r="M3233" s="12"/>
      <c r="N3233" s="12" t="s">
        <v>6400</v>
      </c>
      <c r="O3233" s="23">
        <v>0</v>
      </c>
      <c r="P3233" s="23">
        <v>10000</v>
      </c>
      <c r="Q3233" s="23">
        <v>0</v>
      </c>
      <c r="R3233" s="24">
        <v>0</v>
      </c>
      <c r="S3233" s="25">
        <v>960</v>
      </c>
      <c r="T3233" s="21"/>
      <c r="U3233" s="22" t="str">
        <f>IFERROR(VLOOKUP(B3233,[1]Planilha1!$A$1:$B$34,2,FALSE),"Liberado")</f>
        <v>Liberado</v>
      </c>
      <c r="V3233" s="21"/>
      <c r="W3233" s="21"/>
      <c r="X3233" s="21"/>
      <c r="Y3233" s="21"/>
      <c r="Z3233" s="21"/>
      <c r="AA3233" s="21"/>
      <c r="AB3233" s="21"/>
      <c r="AC3233" s="21"/>
      <c r="AD3233" s="21"/>
      <c r="AE3233" s="21"/>
      <c r="AF3233" s="21"/>
      <c r="AG3233" s="21"/>
      <c r="AH3233" s="21"/>
      <c r="AI3233" s="21"/>
      <c r="AJ3233" s="21"/>
      <c r="AK3233" s="21"/>
      <c r="AL3233" s="21"/>
      <c r="AM3233" s="21"/>
      <c r="AN3233" s="21"/>
      <c r="AO3233" s="21"/>
      <c r="AP3233" s="21"/>
      <c r="AQ3233" s="21"/>
      <c r="AR3233" s="21"/>
      <c r="AS3233" s="21"/>
      <c r="AT3233" s="21"/>
      <c r="AU3233" s="21"/>
      <c r="AV3233" s="21"/>
      <c r="AW3233" s="21"/>
      <c r="AX3233" s="21"/>
      <c r="AY3233" s="21"/>
      <c r="AZ3233" s="21"/>
      <c r="BA3233" s="21"/>
    </row>
    <row r="3234" spans="1:53" s="45" customFormat="1" ht="20.100000000000001" customHeight="1" x14ac:dyDescent="0.2">
      <c r="A3234" s="12" t="s">
        <v>74</v>
      </c>
      <c r="B3234" s="18" t="s">
        <v>257</v>
      </c>
      <c r="C3234" s="12" t="s">
        <v>381</v>
      </c>
      <c r="D3234" s="12" t="s">
        <v>10907</v>
      </c>
      <c r="E3234" s="19" t="s">
        <v>5</v>
      </c>
      <c r="F3234" s="19" t="s">
        <v>14</v>
      </c>
      <c r="G3234" s="19" t="s">
        <v>10908</v>
      </c>
      <c r="H3234" s="12" t="s">
        <v>6391</v>
      </c>
      <c r="I3234" s="20">
        <v>1000</v>
      </c>
      <c r="J3234" s="12" t="s">
        <v>2258</v>
      </c>
      <c r="K3234" s="12" t="s">
        <v>10909</v>
      </c>
      <c r="L3234" s="12" t="s">
        <v>10910</v>
      </c>
      <c r="M3234" s="12"/>
      <c r="N3234" s="12" t="s">
        <v>2451</v>
      </c>
      <c r="O3234" s="23">
        <v>0</v>
      </c>
      <c r="P3234" s="23">
        <v>10000</v>
      </c>
      <c r="Q3234" s="23">
        <v>0</v>
      </c>
      <c r="R3234" s="24">
        <v>0</v>
      </c>
      <c r="S3234" s="25">
        <v>600</v>
      </c>
      <c r="T3234" s="21"/>
      <c r="U3234" s="22" t="str">
        <f>IFERROR(VLOOKUP(B3234,[1]Planilha1!$A$1:$B$34,2,FALSE),"Liberado")</f>
        <v>Liberado</v>
      </c>
      <c r="V3234" s="21"/>
      <c r="W3234" s="21"/>
      <c r="X3234" s="21"/>
      <c r="Y3234" s="21"/>
      <c r="Z3234" s="21"/>
      <c r="AA3234" s="21"/>
      <c r="AB3234" s="21"/>
      <c r="AC3234" s="21"/>
      <c r="AD3234" s="21"/>
      <c r="AE3234" s="21"/>
      <c r="AF3234" s="21"/>
      <c r="AG3234" s="21"/>
      <c r="AH3234" s="21"/>
      <c r="AI3234" s="21"/>
      <c r="AJ3234" s="21"/>
      <c r="AK3234" s="21"/>
      <c r="AL3234" s="21"/>
      <c r="AM3234" s="21"/>
      <c r="AN3234" s="21"/>
      <c r="AO3234" s="21"/>
      <c r="AP3234" s="21"/>
      <c r="AQ3234" s="21"/>
      <c r="AR3234" s="21"/>
      <c r="AS3234" s="21"/>
      <c r="AT3234" s="21"/>
      <c r="AU3234" s="21"/>
      <c r="AV3234" s="21"/>
      <c r="AW3234" s="21"/>
      <c r="AX3234" s="21"/>
      <c r="AY3234" s="21"/>
      <c r="AZ3234" s="21"/>
      <c r="BA3234" s="21"/>
    </row>
    <row r="3235" spans="1:53" s="45" customFormat="1" ht="20.100000000000001" customHeight="1" x14ac:dyDescent="0.2">
      <c r="A3235" s="12" t="s">
        <v>74</v>
      </c>
      <c r="B3235" s="18" t="s">
        <v>257</v>
      </c>
      <c r="C3235" s="12" t="s">
        <v>381</v>
      </c>
      <c r="D3235" s="12" t="s">
        <v>1791</v>
      </c>
      <c r="E3235" s="19" t="s">
        <v>5</v>
      </c>
      <c r="F3235" s="19" t="s">
        <v>2244</v>
      </c>
      <c r="G3235" s="19" t="s">
        <v>6401</v>
      </c>
      <c r="H3235" s="12" t="s">
        <v>6381</v>
      </c>
      <c r="I3235" s="20">
        <v>1074</v>
      </c>
      <c r="J3235" s="12" t="s">
        <v>2258</v>
      </c>
      <c r="K3235" s="12" t="s">
        <v>4553</v>
      </c>
      <c r="L3235" s="12" t="s">
        <v>8057</v>
      </c>
      <c r="M3235" s="12"/>
      <c r="N3235" s="12" t="s">
        <v>6402</v>
      </c>
      <c r="O3235" s="23">
        <v>0</v>
      </c>
      <c r="P3235" s="23">
        <v>0</v>
      </c>
      <c r="Q3235" s="23">
        <v>0</v>
      </c>
      <c r="R3235" s="24">
        <v>0</v>
      </c>
      <c r="S3235" s="25">
        <v>480</v>
      </c>
      <c r="T3235" s="21"/>
      <c r="U3235" s="22" t="str">
        <f>IFERROR(VLOOKUP(B3235,[1]Planilha1!$A$1:$B$34,2,FALSE),"Liberado")</f>
        <v>Liberado</v>
      </c>
      <c r="V3235" s="21"/>
      <c r="W3235" s="21"/>
      <c r="X3235" s="21"/>
      <c r="Y3235" s="21"/>
      <c r="Z3235" s="21"/>
      <c r="AA3235" s="21"/>
      <c r="AB3235" s="21"/>
      <c r="AC3235" s="21"/>
      <c r="AD3235" s="21"/>
      <c r="AE3235" s="21"/>
      <c r="AF3235" s="21"/>
      <c r="AG3235" s="21"/>
      <c r="AH3235" s="21"/>
      <c r="AI3235" s="21"/>
      <c r="AJ3235" s="21"/>
      <c r="AK3235" s="21"/>
      <c r="AL3235" s="21"/>
      <c r="AM3235" s="21"/>
      <c r="AN3235" s="21"/>
      <c r="AO3235" s="21"/>
      <c r="AP3235" s="21"/>
      <c r="AQ3235" s="21"/>
      <c r="AR3235" s="21"/>
      <c r="AS3235" s="21"/>
      <c r="AT3235" s="21"/>
      <c r="AU3235" s="21"/>
      <c r="AV3235" s="21"/>
      <c r="AW3235" s="21"/>
      <c r="AX3235" s="21"/>
      <c r="AY3235" s="21"/>
      <c r="AZ3235" s="21"/>
      <c r="BA3235" s="21"/>
    </row>
    <row r="3236" spans="1:53" s="45" customFormat="1" ht="20.100000000000001" customHeight="1" x14ac:dyDescent="0.2">
      <c r="A3236" s="12" t="s">
        <v>74</v>
      </c>
      <c r="B3236" s="18" t="s">
        <v>257</v>
      </c>
      <c r="C3236" s="12" t="s">
        <v>381</v>
      </c>
      <c r="D3236" s="12" t="s">
        <v>10911</v>
      </c>
      <c r="E3236" s="19" t="s">
        <v>5</v>
      </c>
      <c r="F3236" s="19" t="s">
        <v>2273</v>
      </c>
      <c r="G3236" s="19" t="s">
        <v>10912</v>
      </c>
      <c r="H3236" s="12" t="s">
        <v>10913</v>
      </c>
      <c r="I3236" s="20">
        <v>12000</v>
      </c>
      <c r="J3236" s="12" t="s">
        <v>2258</v>
      </c>
      <c r="K3236" s="12" t="s">
        <v>3080</v>
      </c>
      <c r="L3236" s="12" t="s">
        <v>2299</v>
      </c>
      <c r="M3236" s="12"/>
      <c r="N3236" s="12" t="s">
        <v>10914</v>
      </c>
      <c r="O3236" s="23">
        <v>0</v>
      </c>
      <c r="P3236" s="23">
        <v>12000</v>
      </c>
      <c r="Q3236" s="23">
        <v>0</v>
      </c>
      <c r="R3236" s="24">
        <v>0</v>
      </c>
      <c r="S3236" s="25">
        <v>192</v>
      </c>
      <c r="T3236" s="21"/>
      <c r="U3236" s="22" t="str">
        <f>IFERROR(VLOOKUP(B3236,[1]Planilha1!$A$1:$B$34,2,FALSE),"Liberado")</f>
        <v>Liberado</v>
      </c>
      <c r="V3236" s="21"/>
      <c r="W3236" s="21"/>
      <c r="X3236" s="21"/>
      <c r="Y3236" s="21"/>
      <c r="Z3236" s="21"/>
      <c r="AA3236" s="21"/>
      <c r="AB3236" s="21"/>
      <c r="AC3236" s="21"/>
      <c r="AD3236" s="21"/>
      <c r="AE3236" s="21"/>
      <c r="AF3236" s="21"/>
      <c r="AG3236" s="21"/>
      <c r="AH3236" s="21"/>
      <c r="AI3236" s="21"/>
      <c r="AJ3236" s="21"/>
      <c r="AK3236" s="21"/>
      <c r="AL3236" s="21"/>
      <c r="AM3236" s="21"/>
      <c r="AN3236" s="21"/>
      <c r="AO3236" s="21"/>
      <c r="AP3236" s="21"/>
      <c r="AQ3236" s="21"/>
      <c r="AR3236" s="21"/>
      <c r="AS3236" s="21"/>
      <c r="AT3236" s="21"/>
      <c r="AU3236" s="21"/>
      <c r="AV3236" s="21"/>
      <c r="AW3236" s="21"/>
      <c r="AX3236" s="21"/>
      <c r="AY3236" s="21"/>
      <c r="AZ3236" s="21"/>
      <c r="BA3236" s="21"/>
    </row>
    <row r="3237" spans="1:53" s="45" customFormat="1" ht="20.100000000000001" customHeight="1" x14ac:dyDescent="0.2">
      <c r="A3237" s="12" t="s">
        <v>74</v>
      </c>
      <c r="B3237" s="18" t="s">
        <v>257</v>
      </c>
      <c r="C3237" s="12" t="s">
        <v>381</v>
      </c>
      <c r="D3237" s="12" t="s">
        <v>10915</v>
      </c>
      <c r="E3237" s="19" t="s">
        <v>5</v>
      </c>
      <c r="F3237" s="19" t="s">
        <v>8078</v>
      </c>
      <c r="G3237" s="19" t="s">
        <v>10916</v>
      </c>
      <c r="H3237" s="12" t="s">
        <v>10900</v>
      </c>
      <c r="I3237" s="20">
        <v>0</v>
      </c>
      <c r="J3237" s="12" t="s">
        <v>2258</v>
      </c>
      <c r="K3237" s="12" t="s">
        <v>2379</v>
      </c>
      <c r="L3237" s="12" t="s">
        <v>2288</v>
      </c>
      <c r="M3237" s="12"/>
      <c r="N3237" s="12" t="s">
        <v>10902</v>
      </c>
      <c r="O3237" s="23">
        <v>0</v>
      </c>
      <c r="P3237" s="23">
        <v>0</v>
      </c>
      <c r="Q3237" s="23">
        <v>0</v>
      </c>
      <c r="R3237" s="24">
        <v>0</v>
      </c>
      <c r="S3237" s="25">
        <v>0</v>
      </c>
      <c r="T3237" s="21"/>
      <c r="U3237" s="22" t="str">
        <f>IFERROR(VLOOKUP(B3237,[1]Planilha1!$A$1:$B$34,2,FALSE),"Liberado")</f>
        <v>Liberado</v>
      </c>
      <c r="V3237" s="21"/>
      <c r="W3237" s="21"/>
      <c r="X3237" s="21"/>
      <c r="Y3237" s="21"/>
      <c r="Z3237" s="21"/>
      <c r="AA3237" s="21"/>
      <c r="AB3237" s="21"/>
      <c r="AC3237" s="21"/>
      <c r="AD3237" s="21"/>
      <c r="AE3237" s="21"/>
      <c r="AF3237" s="21"/>
      <c r="AG3237" s="21"/>
      <c r="AH3237" s="21"/>
      <c r="AI3237" s="21"/>
      <c r="AJ3237" s="21"/>
      <c r="AK3237" s="21"/>
      <c r="AL3237" s="21"/>
      <c r="AM3237" s="21"/>
      <c r="AN3237" s="21"/>
      <c r="AO3237" s="21"/>
      <c r="AP3237" s="21"/>
      <c r="AQ3237" s="21"/>
      <c r="AR3237" s="21"/>
      <c r="AS3237" s="21"/>
      <c r="AT3237" s="21"/>
      <c r="AU3237" s="21"/>
      <c r="AV3237" s="21"/>
      <c r="AW3237" s="21"/>
      <c r="AX3237" s="21"/>
      <c r="AY3237" s="21"/>
      <c r="AZ3237" s="21"/>
      <c r="BA3237" s="21"/>
    </row>
    <row r="3238" spans="1:53" s="45" customFormat="1" ht="20.100000000000001" customHeight="1" x14ac:dyDescent="0.2">
      <c r="A3238" s="12" t="s">
        <v>74</v>
      </c>
      <c r="B3238" s="18" t="s">
        <v>257</v>
      </c>
      <c r="C3238" s="12" t="s">
        <v>397</v>
      </c>
      <c r="D3238" s="12" t="s">
        <v>1798</v>
      </c>
      <c r="E3238" s="19" t="s">
        <v>5</v>
      </c>
      <c r="F3238" s="19" t="s">
        <v>2273</v>
      </c>
      <c r="G3238" s="19" t="s">
        <v>6404</v>
      </c>
      <c r="H3238" s="12" t="s">
        <v>6405</v>
      </c>
      <c r="I3238" s="20">
        <v>30000</v>
      </c>
      <c r="J3238" s="12" t="s">
        <v>2258</v>
      </c>
      <c r="K3238" s="12" t="s">
        <v>2904</v>
      </c>
      <c r="L3238" s="12" t="s">
        <v>2368</v>
      </c>
      <c r="M3238" s="12"/>
      <c r="N3238" s="12" t="s">
        <v>10917</v>
      </c>
      <c r="O3238" s="23">
        <v>0</v>
      </c>
      <c r="P3238" s="23">
        <v>0</v>
      </c>
      <c r="Q3238" s="23">
        <v>0</v>
      </c>
      <c r="R3238" s="24">
        <v>0</v>
      </c>
      <c r="S3238" s="25">
        <v>608</v>
      </c>
      <c r="T3238" s="21"/>
      <c r="U3238" s="22" t="str">
        <f>IFERROR(VLOOKUP(B3238,[1]Planilha1!$A$1:$B$34,2,FALSE),"Liberado")</f>
        <v>Liberado</v>
      </c>
      <c r="V3238" s="21"/>
      <c r="W3238" s="21"/>
      <c r="X3238" s="21"/>
      <c r="Y3238" s="21"/>
      <c r="Z3238" s="21"/>
      <c r="AA3238" s="21"/>
      <c r="AB3238" s="21"/>
      <c r="AC3238" s="21"/>
      <c r="AD3238" s="21"/>
      <c r="AE3238" s="21"/>
      <c r="AF3238" s="21"/>
      <c r="AG3238" s="21"/>
      <c r="AH3238" s="21"/>
      <c r="AI3238" s="21"/>
      <c r="AJ3238" s="21"/>
      <c r="AK3238" s="21"/>
      <c r="AL3238" s="21"/>
      <c r="AM3238" s="21"/>
      <c r="AN3238" s="21"/>
      <c r="AO3238" s="21"/>
      <c r="AP3238" s="21"/>
      <c r="AQ3238" s="21"/>
      <c r="AR3238" s="21"/>
      <c r="AS3238" s="21"/>
      <c r="AT3238" s="21"/>
      <c r="AU3238" s="21"/>
      <c r="AV3238" s="21"/>
      <c r="AW3238" s="21"/>
      <c r="AX3238" s="21"/>
      <c r="AY3238" s="21"/>
      <c r="AZ3238" s="21"/>
      <c r="BA3238" s="21"/>
    </row>
    <row r="3239" spans="1:53" s="45" customFormat="1" ht="20.100000000000001" customHeight="1" x14ac:dyDescent="0.2">
      <c r="A3239" s="12" t="s">
        <v>74</v>
      </c>
      <c r="B3239" s="18" t="s">
        <v>257</v>
      </c>
      <c r="C3239" s="12" t="s">
        <v>397</v>
      </c>
      <c r="D3239" s="12" t="s">
        <v>1799</v>
      </c>
      <c r="E3239" s="19" t="s">
        <v>5</v>
      </c>
      <c r="F3239" s="19" t="s">
        <v>2273</v>
      </c>
      <c r="G3239" s="19" t="s">
        <v>6406</v>
      </c>
      <c r="H3239" s="12" t="s">
        <v>6407</v>
      </c>
      <c r="I3239" s="20">
        <v>1114.8599999999999</v>
      </c>
      <c r="J3239" s="12" t="s">
        <v>2270</v>
      </c>
      <c r="K3239" s="12" t="s">
        <v>6408</v>
      </c>
      <c r="L3239" s="12" t="s">
        <v>10918</v>
      </c>
      <c r="M3239" s="12"/>
      <c r="N3239" s="12" t="s">
        <v>6409</v>
      </c>
      <c r="O3239" s="23">
        <v>0</v>
      </c>
      <c r="P3239" s="23">
        <v>5000</v>
      </c>
      <c r="Q3239" s="23">
        <v>0</v>
      </c>
      <c r="R3239" s="24">
        <v>0</v>
      </c>
      <c r="S3239" s="25">
        <v>497.6</v>
      </c>
      <c r="T3239" s="21"/>
      <c r="U3239" s="22" t="str">
        <f>IFERROR(VLOOKUP(B3239,[1]Planilha1!$A$1:$B$34,2,FALSE),"Liberado")</f>
        <v>Liberado</v>
      </c>
      <c r="V3239" s="21"/>
      <c r="W3239" s="21"/>
      <c r="X3239" s="21"/>
      <c r="Y3239" s="21"/>
      <c r="Z3239" s="21"/>
      <c r="AA3239" s="21"/>
      <c r="AB3239" s="21"/>
      <c r="AC3239" s="21"/>
      <c r="AD3239" s="21"/>
      <c r="AE3239" s="21"/>
      <c r="AF3239" s="21"/>
      <c r="AG3239" s="21"/>
      <c r="AH3239" s="21"/>
      <c r="AI3239" s="21"/>
      <c r="AJ3239" s="21"/>
      <c r="AK3239" s="21"/>
      <c r="AL3239" s="21"/>
      <c r="AM3239" s="21"/>
      <c r="AN3239" s="21"/>
      <c r="AO3239" s="21"/>
      <c r="AP3239" s="21"/>
      <c r="AQ3239" s="21"/>
      <c r="AR3239" s="21"/>
      <c r="AS3239" s="21"/>
      <c r="AT3239" s="21"/>
      <c r="AU3239" s="21"/>
      <c r="AV3239" s="21"/>
      <c r="AW3239" s="21"/>
      <c r="AX3239" s="21"/>
      <c r="AY3239" s="21"/>
      <c r="AZ3239" s="21"/>
      <c r="BA3239" s="21"/>
    </row>
    <row r="3240" spans="1:53" s="45" customFormat="1" ht="20.100000000000001" customHeight="1" x14ac:dyDescent="0.2">
      <c r="A3240" s="12" t="s">
        <v>74</v>
      </c>
      <c r="B3240" s="18" t="s">
        <v>257</v>
      </c>
      <c r="C3240" s="12" t="s">
        <v>397</v>
      </c>
      <c r="D3240" s="12" t="s">
        <v>10919</v>
      </c>
      <c r="E3240" s="19" t="s">
        <v>5</v>
      </c>
      <c r="F3240" s="19" t="s">
        <v>2273</v>
      </c>
      <c r="G3240" s="19" t="s">
        <v>10920</v>
      </c>
      <c r="H3240" s="12" t="s">
        <v>6403</v>
      </c>
      <c r="I3240" s="20">
        <v>1000</v>
      </c>
      <c r="J3240" s="12" t="s">
        <v>6085</v>
      </c>
      <c r="K3240" s="12" t="s">
        <v>3216</v>
      </c>
      <c r="L3240" s="12" t="s">
        <v>2466</v>
      </c>
      <c r="M3240" s="12"/>
      <c r="N3240" s="12" t="s">
        <v>3216</v>
      </c>
      <c r="O3240" s="23">
        <v>0</v>
      </c>
      <c r="P3240" s="23">
        <v>0</v>
      </c>
      <c r="Q3240" s="23">
        <v>0</v>
      </c>
      <c r="R3240" s="24">
        <v>0</v>
      </c>
      <c r="S3240" s="25">
        <v>200</v>
      </c>
      <c r="T3240" s="21"/>
      <c r="U3240" s="22" t="str">
        <f>IFERROR(VLOOKUP(B3240,[1]Planilha1!$A$1:$B$34,2,FALSE),"Liberado")</f>
        <v>Liberado</v>
      </c>
      <c r="V3240" s="21"/>
      <c r="W3240" s="21"/>
      <c r="X3240" s="21"/>
      <c r="Y3240" s="21"/>
      <c r="Z3240" s="21"/>
      <c r="AA3240" s="21"/>
      <c r="AB3240" s="21"/>
      <c r="AC3240" s="21"/>
      <c r="AD3240" s="21"/>
      <c r="AE3240" s="21"/>
      <c r="AF3240" s="21"/>
      <c r="AG3240" s="21"/>
      <c r="AH3240" s="21"/>
      <c r="AI3240" s="21"/>
      <c r="AJ3240" s="21"/>
      <c r="AK3240" s="21"/>
      <c r="AL3240" s="21"/>
      <c r="AM3240" s="21"/>
      <c r="AN3240" s="21"/>
      <c r="AO3240" s="21"/>
      <c r="AP3240" s="21"/>
      <c r="AQ3240" s="21"/>
      <c r="AR3240" s="21"/>
      <c r="AS3240" s="21"/>
      <c r="AT3240" s="21"/>
      <c r="AU3240" s="21"/>
      <c r="AV3240" s="21"/>
      <c r="AW3240" s="21"/>
      <c r="AX3240" s="21"/>
      <c r="AY3240" s="21"/>
      <c r="AZ3240" s="21"/>
      <c r="BA3240" s="21"/>
    </row>
    <row r="3241" spans="1:53" s="45" customFormat="1" ht="20.100000000000001" customHeight="1" x14ac:dyDescent="0.2">
      <c r="A3241" s="12" t="s">
        <v>74</v>
      </c>
      <c r="B3241" s="18" t="s">
        <v>257</v>
      </c>
      <c r="C3241" s="12" t="s">
        <v>397</v>
      </c>
      <c r="D3241" s="12" t="s">
        <v>10921</v>
      </c>
      <c r="E3241" s="19" t="s">
        <v>5</v>
      </c>
      <c r="F3241" s="19" t="s">
        <v>2273</v>
      </c>
      <c r="G3241" s="19" t="s">
        <v>10922</v>
      </c>
      <c r="H3241" s="12" t="s">
        <v>2544</v>
      </c>
      <c r="I3241" s="20">
        <v>13000</v>
      </c>
      <c r="J3241" s="12" t="s">
        <v>2258</v>
      </c>
      <c r="K3241" s="12" t="s">
        <v>9276</v>
      </c>
      <c r="L3241" s="12" t="s">
        <v>7976</v>
      </c>
      <c r="M3241" s="12"/>
      <c r="N3241" s="12" t="s">
        <v>2783</v>
      </c>
      <c r="O3241" s="23">
        <v>3342.14</v>
      </c>
      <c r="P3241" s="23">
        <v>0</v>
      </c>
      <c r="Q3241" s="23">
        <v>0</v>
      </c>
      <c r="R3241" s="24">
        <v>0</v>
      </c>
      <c r="S3241" s="25">
        <v>32</v>
      </c>
      <c r="T3241" s="21"/>
      <c r="U3241" s="22" t="str">
        <f>IFERROR(VLOOKUP(B3241,[1]Planilha1!$A$1:$B$34,2,FALSE),"Liberado")</f>
        <v>Liberado</v>
      </c>
      <c r="V3241" s="21"/>
      <c r="W3241" s="21"/>
      <c r="X3241" s="21"/>
      <c r="Y3241" s="21"/>
      <c r="Z3241" s="21"/>
      <c r="AA3241" s="21"/>
      <c r="AB3241" s="21"/>
      <c r="AC3241" s="21"/>
      <c r="AD3241" s="21"/>
      <c r="AE3241" s="21"/>
      <c r="AF3241" s="21"/>
      <c r="AG3241" s="21"/>
      <c r="AH3241" s="21"/>
      <c r="AI3241" s="21"/>
      <c r="AJ3241" s="21"/>
      <c r="AK3241" s="21"/>
      <c r="AL3241" s="21"/>
      <c r="AM3241" s="21"/>
      <c r="AN3241" s="21"/>
      <c r="AO3241" s="21"/>
      <c r="AP3241" s="21"/>
      <c r="AQ3241" s="21"/>
      <c r="AR3241" s="21"/>
      <c r="AS3241" s="21"/>
      <c r="AT3241" s="21"/>
      <c r="AU3241" s="21"/>
      <c r="AV3241" s="21"/>
      <c r="AW3241" s="21"/>
      <c r="AX3241" s="21"/>
      <c r="AY3241" s="21"/>
      <c r="AZ3241" s="21"/>
      <c r="BA3241" s="21"/>
    </row>
    <row r="3242" spans="1:53" s="45" customFormat="1" ht="20.100000000000001" customHeight="1" x14ac:dyDescent="0.2">
      <c r="A3242" s="12" t="s">
        <v>74</v>
      </c>
      <c r="B3242" s="18" t="s">
        <v>257</v>
      </c>
      <c r="C3242" s="12" t="s">
        <v>397</v>
      </c>
      <c r="D3242" s="12" t="s">
        <v>1800</v>
      </c>
      <c r="E3242" s="19" t="s">
        <v>5</v>
      </c>
      <c r="F3242" s="19" t="s">
        <v>2273</v>
      </c>
      <c r="G3242" s="19" t="s">
        <v>6410</v>
      </c>
      <c r="H3242" s="12" t="s">
        <v>2544</v>
      </c>
      <c r="I3242" s="20">
        <v>26139.38</v>
      </c>
      <c r="J3242" s="12" t="s">
        <v>2258</v>
      </c>
      <c r="K3242" s="12" t="s">
        <v>2410</v>
      </c>
      <c r="L3242" s="12" t="s">
        <v>2411</v>
      </c>
      <c r="M3242" s="12"/>
      <c r="N3242" s="12" t="s">
        <v>2412</v>
      </c>
      <c r="O3242" s="23">
        <v>0</v>
      </c>
      <c r="P3242" s="23">
        <v>10000</v>
      </c>
      <c r="Q3242" s="23">
        <v>0</v>
      </c>
      <c r="R3242" s="24">
        <v>0</v>
      </c>
      <c r="S3242" s="25">
        <v>384</v>
      </c>
      <c r="T3242" s="21"/>
      <c r="U3242" s="22" t="str">
        <f>IFERROR(VLOOKUP(B3242,[1]Planilha1!$A$1:$B$34,2,FALSE),"Liberado")</f>
        <v>Liberado</v>
      </c>
      <c r="V3242" s="21"/>
      <c r="W3242" s="21"/>
      <c r="X3242" s="21"/>
      <c r="Y3242" s="21"/>
      <c r="Z3242" s="21"/>
      <c r="AA3242" s="21"/>
      <c r="AB3242" s="21"/>
      <c r="AC3242" s="21"/>
      <c r="AD3242" s="21"/>
      <c r="AE3242" s="21"/>
      <c r="AF3242" s="21"/>
      <c r="AG3242" s="21"/>
      <c r="AH3242" s="21"/>
      <c r="AI3242" s="21"/>
      <c r="AJ3242" s="21"/>
      <c r="AK3242" s="21"/>
      <c r="AL3242" s="21"/>
      <c r="AM3242" s="21"/>
      <c r="AN3242" s="21"/>
      <c r="AO3242" s="21"/>
      <c r="AP3242" s="21"/>
      <c r="AQ3242" s="21"/>
      <c r="AR3242" s="21"/>
      <c r="AS3242" s="21"/>
      <c r="AT3242" s="21"/>
      <c r="AU3242" s="21"/>
      <c r="AV3242" s="21"/>
      <c r="AW3242" s="21"/>
      <c r="AX3242" s="21"/>
      <c r="AY3242" s="21"/>
      <c r="AZ3242" s="21"/>
      <c r="BA3242" s="21"/>
    </row>
    <row r="3243" spans="1:53" s="45" customFormat="1" ht="20.100000000000001" customHeight="1" x14ac:dyDescent="0.2">
      <c r="A3243" s="12" t="s">
        <v>74</v>
      </c>
      <c r="B3243" s="18" t="s">
        <v>257</v>
      </c>
      <c r="C3243" s="12" t="s">
        <v>397</v>
      </c>
      <c r="D3243" s="12" t="s">
        <v>1801</v>
      </c>
      <c r="E3243" s="19" t="s">
        <v>5</v>
      </c>
      <c r="F3243" s="19" t="s">
        <v>2273</v>
      </c>
      <c r="G3243" s="19" t="s">
        <v>6411</v>
      </c>
      <c r="H3243" s="12" t="s">
        <v>2544</v>
      </c>
      <c r="I3243" s="20">
        <v>10000</v>
      </c>
      <c r="J3243" s="12" t="s">
        <v>2258</v>
      </c>
      <c r="K3243" s="12" t="s">
        <v>6412</v>
      </c>
      <c r="L3243" s="12" t="s">
        <v>2411</v>
      </c>
      <c r="M3243" s="12"/>
      <c r="N3243" s="12" t="s">
        <v>2412</v>
      </c>
      <c r="O3243" s="23">
        <v>0</v>
      </c>
      <c r="P3243" s="23">
        <v>10000</v>
      </c>
      <c r="Q3243" s="23">
        <v>0</v>
      </c>
      <c r="R3243" s="24">
        <v>0</v>
      </c>
      <c r="S3243" s="25">
        <v>256</v>
      </c>
      <c r="T3243" s="21"/>
      <c r="U3243" s="22" t="str">
        <f>IFERROR(VLOOKUP(B3243,[1]Planilha1!$A$1:$B$34,2,FALSE),"Liberado")</f>
        <v>Liberado</v>
      </c>
      <c r="V3243" s="21"/>
      <c r="W3243" s="21"/>
      <c r="X3243" s="21"/>
      <c r="Y3243" s="21"/>
      <c r="Z3243" s="21"/>
      <c r="AA3243" s="21"/>
      <c r="AB3243" s="21"/>
      <c r="AC3243" s="21"/>
      <c r="AD3243" s="21"/>
      <c r="AE3243" s="21"/>
      <c r="AF3243" s="21"/>
      <c r="AG3243" s="21"/>
      <c r="AH3243" s="21"/>
      <c r="AI3243" s="21"/>
      <c r="AJ3243" s="21"/>
      <c r="AK3243" s="21"/>
      <c r="AL3243" s="21"/>
      <c r="AM3243" s="21"/>
      <c r="AN3243" s="21"/>
      <c r="AO3243" s="21"/>
      <c r="AP3243" s="21"/>
      <c r="AQ3243" s="21"/>
      <c r="AR3243" s="21"/>
      <c r="AS3243" s="21"/>
      <c r="AT3243" s="21"/>
      <c r="AU3243" s="21"/>
      <c r="AV3243" s="21"/>
      <c r="AW3243" s="21"/>
      <c r="AX3243" s="21"/>
      <c r="AY3243" s="21"/>
      <c r="AZ3243" s="21"/>
      <c r="BA3243" s="21"/>
    </row>
    <row r="3244" spans="1:53" s="45" customFormat="1" ht="20.100000000000001" customHeight="1" x14ac:dyDescent="0.2">
      <c r="A3244" s="12" t="s">
        <v>74</v>
      </c>
      <c r="B3244" s="18" t="s">
        <v>257</v>
      </c>
      <c r="C3244" s="12" t="s">
        <v>397</v>
      </c>
      <c r="D3244" s="12" t="s">
        <v>10923</v>
      </c>
      <c r="E3244" s="19" t="s">
        <v>5</v>
      </c>
      <c r="F3244" s="19" t="s">
        <v>3968</v>
      </c>
      <c r="G3244" s="19" t="s">
        <v>10924</v>
      </c>
      <c r="H3244" s="12" t="s">
        <v>2544</v>
      </c>
      <c r="I3244" s="20">
        <v>20064.96</v>
      </c>
      <c r="J3244" s="12" t="s">
        <v>2258</v>
      </c>
      <c r="K3244" s="12" t="s">
        <v>10925</v>
      </c>
      <c r="L3244" s="12" t="s">
        <v>2326</v>
      </c>
      <c r="M3244" s="12"/>
      <c r="N3244" s="12" t="s">
        <v>2412</v>
      </c>
      <c r="O3244" s="23">
        <v>0</v>
      </c>
      <c r="P3244" s="23">
        <v>10000</v>
      </c>
      <c r="Q3244" s="23">
        <v>0</v>
      </c>
      <c r="R3244" s="24">
        <v>0</v>
      </c>
      <c r="S3244" s="25">
        <v>256</v>
      </c>
      <c r="T3244" s="21"/>
      <c r="U3244" s="22" t="str">
        <f>IFERROR(VLOOKUP(B3244,[1]Planilha1!$A$1:$B$34,2,FALSE),"Liberado")</f>
        <v>Liberado</v>
      </c>
      <c r="V3244" s="21"/>
      <c r="W3244" s="21"/>
      <c r="X3244" s="21"/>
      <c r="Y3244" s="21"/>
      <c r="Z3244" s="21"/>
      <c r="AA3244" s="21"/>
      <c r="AB3244" s="21"/>
      <c r="AC3244" s="21"/>
      <c r="AD3244" s="21"/>
      <c r="AE3244" s="21"/>
      <c r="AF3244" s="21"/>
      <c r="AG3244" s="21"/>
      <c r="AH3244" s="21"/>
      <c r="AI3244" s="21"/>
      <c r="AJ3244" s="21"/>
      <c r="AK3244" s="21"/>
      <c r="AL3244" s="21"/>
      <c r="AM3244" s="21"/>
      <c r="AN3244" s="21"/>
      <c r="AO3244" s="21"/>
      <c r="AP3244" s="21"/>
      <c r="AQ3244" s="21"/>
      <c r="AR3244" s="21"/>
      <c r="AS3244" s="21"/>
      <c r="AT3244" s="21"/>
      <c r="AU3244" s="21"/>
      <c r="AV3244" s="21"/>
      <c r="AW3244" s="21"/>
      <c r="AX3244" s="21"/>
      <c r="AY3244" s="21"/>
      <c r="AZ3244" s="21"/>
      <c r="BA3244" s="21"/>
    </row>
    <row r="3245" spans="1:53" s="45" customFormat="1" ht="20.100000000000001" customHeight="1" x14ac:dyDescent="0.2">
      <c r="A3245" s="12" t="s">
        <v>74</v>
      </c>
      <c r="B3245" s="18" t="s">
        <v>257</v>
      </c>
      <c r="C3245" s="12" t="s">
        <v>397</v>
      </c>
      <c r="D3245" s="12" t="s">
        <v>1368</v>
      </c>
      <c r="E3245" s="19" t="s">
        <v>5</v>
      </c>
      <c r="F3245" s="19" t="s">
        <v>2244</v>
      </c>
      <c r="G3245" s="19" t="s">
        <v>10926</v>
      </c>
      <c r="H3245" s="12" t="s">
        <v>2586</v>
      </c>
      <c r="I3245" s="20">
        <v>6000</v>
      </c>
      <c r="J3245" s="12" t="s">
        <v>2258</v>
      </c>
      <c r="K3245" s="12" t="s">
        <v>2410</v>
      </c>
      <c r="L3245" s="12" t="s">
        <v>7926</v>
      </c>
      <c r="M3245" s="12"/>
      <c r="N3245" s="12" t="s">
        <v>2412</v>
      </c>
      <c r="O3245" s="23">
        <v>0</v>
      </c>
      <c r="P3245" s="23">
        <v>10000</v>
      </c>
      <c r="Q3245" s="23">
        <v>0</v>
      </c>
      <c r="R3245" s="24">
        <v>0</v>
      </c>
      <c r="S3245" s="25">
        <v>240</v>
      </c>
      <c r="T3245" s="21"/>
      <c r="U3245" s="22" t="str">
        <f>IFERROR(VLOOKUP(B3245,[1]Planilha1!$A$1:$B$34,2,FALSE),"Liberado")</f>
        <v>Liberado</v>
      </c>
      <c r="V3245" s="21"/>
      <c r="W3245" s="21"/>
      <c r="X3245" s="21"/>
      <c r="Y3245" s="21"/>
      <c r="Z3245" s="21"/>
      <c r="AA3245" s="21"/>
      <c r="AB3245" s="21"/>
      <c r="AC3245" s="21"/>
      <c r="AD3245" s="21"/>
      <c r="AE3245" s="21"/>
      <c r="AF3245" s="21"/>
      <c r="AG3245" s="21"/>
      <c r="AH3245" s="21"/>
      <c r="AI3245" s="21"/>
      <c r="AJ3245" s="21"/>
      <c r="AK3245" s="21"/>
      <c r="AL3245" s="21"/>
      <c r="AM3245" s="21"/>
      <c r="AN3245" s="21"/>
      <c r="AO3245" s="21"/>
      <c r="AP3245" s="21"/>
      <c r="AQ3245" s="21"/>
      <c r="AR3245" s="21"/>
      <c r="AS3245" s="21"/>
      <c r="AT3245" s="21"/>
      <c r="AU3245" s="21"/>
      <c r="AV3245" s="21"/>
      <c r="AW3245" s="21"/>
      <c r="AX3245" s="21"/>
      <c r="AY3245" s="21"/>
      <c r="AZ3245" s="21"/>
      <c r="BA3245" s="21"/>
    </row>
    <row r="3246" spans="1:53" s="45" customFormat="1" ht="20.100000000000001" customHeight="1" x14ac:dyDescent="0.2">
      <c r="A3246" s="12" t="s">
        <v>74</v>
      </c>
      <c r="B3246" s="18" t="s">
        <v>257</v>
      </c>
      <c r="C3246" s="12" t="s">
        <v>397</v>
      </c>
      <c r="D3246" s="12" t="s">
        <v>10927</v>
      </c>
      <c r="E3246" s="19" t="s">
        <v>5</v>
      </c>
      <c r="F3246" s="19" t="s">
        <v>2273</v>
      </c>
      <c r="G3246" s="19" t="s">
        <v>10928</v>
      </c>
      <c r="H3246" s="12" t="s">
        <v>2544</v>
      </c>
      <c r="I3246" s="20">
        <v>10000</v>
      </c>
      <c r="J3246" s="12" t="s">
        <v>2258</v>
      </c>
      <c r="K3246" s="12" t="s">
        <v>2410</v>
      </c>
      <c r="L3246" s="12" t="s">
        <v>2411</v>
      </c>
      <c r="M3246" s="12"/>
      <c r="N3246" s="12" t="s">
        <v>2412</v>
      </c>
      <c r="O3246" s="23">
        <v>0</v>
      </c>
      <c r="P3246" s="23">
        <v>10000</v>
      </c>
      <c r="Q3246" s="23">
        <v>0</v>
      </c>
      <c r="R3246" s="24">
        <v>0</v>
      </c>
      <c r="S3246" s="25">
        <v>192</v>
      </c>
      <c r="T3246" s="21"/>
      <c r="U3246" s="22" t="str">
        <f>IFERROR(VLOOKUP(B3246,[1]Planilha1!$A$1:$B$34,2,FALSE),"Liberado")</f>
        <v>Liberado</v>
      </c>
      <c r="V3246" s="21"/>
      <c r="W3246" s="21"/>
      <c r="X3246" s="21"/>
      <c r="Y3246" s="21"/>
      <c r="Z3246" s="21"/>
      <c r="AA3246" s="21"/>
      <c r="AB3246" s="21"/>
      <c r="AC3246" s="21"/>
      <c r="AD3246" s="21"/>
      <c r="AE3246" s="21"/>
      <c r="AF3246" s="21"/>
      <c r="AG3246" s="21"/>
      <c r="AH3246" s="21"/>
      <c r="AI3246" s="21"/>
      <c r="AJ3246" s="21"/>
      <c r="AK3246" s="21"/>
      <c r="AL3246" s="21"/>
      <c r="AM3246" s="21"/>
      <c r="AN3246" s="21"/>
      <c r="AO3246" s="21"/>
      <c r="AP3246" s="21"/>
      <c r="AQ3246" s="21"/>
      <c r="AR3246" s="21"/>
      <c r="AS3246" s="21"/>
      <c r="AT3246" s="21"/>
      <c r="AU3246" s="21"/>
      <c r="AV3246" s="21"/>
      <c r="AW3246" s="21"/>
      <c r="AX3246" s="21"/>
      <c r="AY3246" s="21"/>
      <c r="AZ3246" s="21"/>
      <c r="BA3246" s="21"/>
    </row>
    <row r="3247" spans="1:53" s="45" customFormat="1" ht="20.100000000000001" customHeight="1" x14ac:dyDescent="0.2">
      <c r="A3247" s="12" t="s">
        <v>74</v>
      </c>
      <c r="B3247" s="18" t="s">
        <v>257</v>
      </c>
      <c r="C3247" s="12" t="s">
        <v>397</v>
      </c>
      <c r="D3247" s="12" t="s">
        <v>10929</v>
      </c>
      <c r="E3247" s="19" t="s">
        <v>5</v>
      </c>
      <c r="F3247" s="19" t="s">
        <v>10</v>
      </c>
      <c r="G3247" s="19" t="s">
        <v>10930</v>
      </c>
      <c r="H3247" s="12" t="s">
        <v>6403</v>
      </c>
      <c r="I3247" s="20">
        <v>17888.16</v>
      </c>
      <c r="J3247" s="12" t="s">
        <v>2258</v>
      </c>
      <c r="K3247" s="12" t="s">
        <v>10931</v>
      </c>
      <c r="L3247" s="12" t="s">
        <v>7978</v>
      </c>
      <c r="M3247" s="12"/>
      <c r="N3247" s="12" t="s">
        <v>10932</v>
      </c>
      <c r="O3247" s="23">
        <v>0</v>
      </c>
      <c r="P3247" s="23">
        <v>10633.58</v>
      </c>
      <c r="Q3247" s="23">
        <v>0</v>
      </c>
      <c r="R3247" s="24">
        <v>0</v>
      </c>
      <c r="S3247" s="25">
        <v>200</v>
      </c>
      <c r="T3247" s="21"/>
      <c r="U3247" s="22" t="str">
        <f>IFERROR(VLOOKUP(B3247,[1]Planilha1!$A$1:$B$34,2,FALSE),"Liberado")</f>
        <v>Liberado</v>
      </c>
      <c r="V3247" s="21"/>
      <c r="W3247" s="21"/>
      <c r="X3247" s="21"/>
      <c r="Y3247" s="21"/>
      <c r="Z3247" s="21"/>
      <c r="AA3247" s="21"/>
      <c r="AB3247" s="21"/>
      <c r="AC3247" s="21"/>
      <c r="AD3247" s="21"/>
      <c r="AE3247" s="21"/>
      <c r="AF3247" s="21"/>
      <c r="AG3247" s="21"/>
      <c r="AH3247" s="21"/>
      <c r="AI3247" s="21"/>
      <c r="AJ3247" s="21"/>
      <c r="AK3247" s="21"/>
      <c r="AL3247" s="21"/>
      <c r="AM3247" s="21"/>
      <c r="AN3247" s="21"/>
      <c r="AO3247" s="21"/>
      <c r="AP3247" s="21"/>
      <c r="AQ3247" s="21"/>
      <c r="AR3247" s="21"/>
      <c r="AS3247" s="21"/>
      <c r="AT3247" s="21"/>
      <c r="AU3247" s="21"/>
      <c r="AV3247" s="21"/>
      <c r="AW3247" s="21"/>
      <c r="AX3247" s="21"/>
      <c r="AY3247" s="21"/>
      <c r="AZ3247" s="21"/>
      <c r="BA3247" s="21"/>
    </row>
    <row r="3248" spans="1:53" s="45" customFormat="1" ht="20.100000000000001" customHeight="1" x14ac:dyDescent="0.2">
      <c r="A3248" s="12" t="s">
        <v>74</v>
      </c>
      <c r="B3248" s="18" t="s">
        <v>257</v>
      </c>
      <c r="C3248" s="12" t="s">
        <v>411</v>
      </c>
      <c r="D3248" s="12" t="s">
        <v>1802</v>
      </c>
      <c r="E3248" s="19" t="s">
        <v>5</v>
      </c>
      <c r="F3248" s="19" t="s">
        <v>3968</v>
      </c>
      <c r="G3248" s="19" t="s">
        <v>6415</v>
      </c>
      <c r="H3248" s="12" t="s">
        <v>6416</v>
      </c>
      <c r="I3248" s="20">
        <v>788</v>
      </c>
      <c r="J3248" s="12" t="s">
        <v>2258</v>
      </c>
      <c r="K3248" s="12" t="s">
        <v>6417</v>
      </c>
      <c r="L3248" s="12" t="s">
        <v>7869</v>
      </c>
      <c r="M3248" s="12"/>
      <c r="N3248" s="12" t="s">
        <v>2451</v>
      </c>
      <c r="O3248" s="23">
        <v>0</v>
      </c>
      <c r="P3248" s="23">
        <v>6000</v>
      </c>
      <c r="Q3248" s="23">
        <v>0</v>
      </c>
      <c r="R3248" s="24">
        <v>0</v>
      </c>
      <c r="S3248" s="25">
        <v>0</v>
      </c>
      <c r="T3248" s="21"/>
      <c r="U3248" s="22" t="str">
        <f>IFERROR(VLOOKUP(B3248,[1]Planilha1!$A$1:$B$34,2,FALSE),"Liberado")</f>
        <v>Liberado</v>
      </c>
      <c r="V3248" s="21"/>
      <c r="W3248" s="21"/>
      <c r="X3248" s="21"/>
      <c r="Y3248" s="21"/>
      <c r="Z3248" s="21"/>
      <c r="AA3248" s="21"/>
      <c r="AB3248" s="21"/>
      <c r="AC3248" s="21"/>
      <c r="AD3248" s="21"/>
      <c r="AE3248" s="21"/>
      <c r="AF3248" s="21"/>
      <c r="AG3248" s="21"/>
      <c r="AH3248" s="21"/>
      <c r="AI3248" s="21"/>
      <c r="AJ3248" s="21"/>
      <c r="AK3248" s="21"/>
      <c r="AL3248" s="21"/>
      <c r="AM3248" s="21"/>
      <c r="AN3248" s="21"/>
      <c r="AO3248" s="21"/>
      <c r="AP3248" s="21"/>
      <c r="AQ3248" s="21"/>
      <c r="AR3248" s="21"/>
      <c r="AS3248" s="21"/>
      <c r="AT3248" s="21"/>
      <c r="AU3248" s="21"/>
      <c r="AV3248" s="21"/>
      <c r="AW3248" s="21"/>
      <c r="AX3248" s="21"/>
      <c r="AY3248" s="21"/>
      <c r="AZ3248" s="21"/>
      <c r="BA3248" s="21"/>
    </row>
    <row r="3249" spans="1:53" s="45" customFormat="1" ht="20.100000000000001" customHeight="1" x14ac:dyDescent="0.2">
      <c r="A3249" s="12" t="s">
        <v>74</v>
      </c>
      <c r="B3249" s="18" t="s">
        <v>257</v>
      </c>
      <c r="C3249" s="12" t="s">
        <v>411</v>
      </c>
      <c r="D3249" s="12" t="s">
        <v>1803</v>
      </c>
      <c r="E3249" s="19" t="s">
        <v>5</v>
      </c>
      <c r="F3249" s="19" t="s">
        <v>3086</v>
      </c>
      <c r="G3249" s="19" t="s">
        <v>6418</v>
      </c>
      <c r="H3249" s="12" t="s">
        <v>6414</v>
      </c>
      <c r="I3249" s="20">
        <v>25625</v>
      </c>
      <c r="J3249" s="12" t="s">
        <v>2258</v>
      </c>
      <c r="K3249" s="12" t="s">
        <v>6419</v>
      </c>
      <c r="L3249" s="12" t="s">
        <v>7926</v>
      </c>
      <c r="M3249" s="12"/>
      <c r="N3249" s="12" t="s">
        <v>2451</v>
      </c>
      <c r="O3249" s="23">
        <v>0</v>
      </c>
      <c r="P3249" s="23">
        <v>10000</v>
      </c>
      <c r="Q3249" s="23">
        <v>0</v>
      </c>
      <c r="R3249" s="24">
        <v>0</v>
      </c>
      <c r="S3249" s="25">
        <v>1000</v>
      </c>
      <c r="T3249" s="21"/>
      <c r="U3249" s="22" t="str">
        <f>IFERROR(VLOOKUP(B3249,[1]Planilha1!$A$1:$B$34,2,FALSE),"Liberado")</f>
        <v>Liberado</v>
      </c>
      <c r="V3249" s="21"/>
      <c r="W3249" s="21"/>
      <c r="X3249" s="21"/>
      <c r="Y3249" s="21"/>
      <c r="Z3249" s="21"/>
      <c r="AA3249" s="21"/>
      <c r="AB3249" s="21"/>
      <c r="AC3249" s="21"/>
      <c r="AD3249" s="21"/>
      <c r="AE3249" s="21"/>
      <c r="AF3249" s="21"/>
      <c r="AG3249" s="21"/>
      <c r="AH3249" s="21"/>
      <c r="AI3249" s="21"/>
      <c r="AJ3249" s="21"/>
      <c r="AK3249" s="21"/>
      <c r="AL3249" s="21"/>
      <c r="AM3249" s="21"/>
      <c r="AN3249" s="21"/>
      <c r="AO3249" s="21"/>
      <c r="AP3249" s="21"/>
      <c r="AQ3249" s="21"/>
      <c r="AR3249" s="21"/>
      <c r="AS3249" s="21"/>
      <c r="AT3249" s="21"/>
      <c r="AU3249" s="21"/>
      <c r="AV3249" s="21"/>
      <c r="AW3249" s="21"/>
      <c r="AX3249" s="21"/>
      <c r="AY3249" s="21"/>
      <c r="AZ3249" s="21"/>
      <c r="BA3249" s="21"/>
    </row>
    <row r="3250" spans="1:53" s="45" customFormat="1" ht="20.100000000000001" customHeight="1" x14ac:dyDescent="0.2">
      <c r="A3250" s="12" t="s">
        <v>74</v>
      </c>
      <c r="B3250" s="18" t="s">
        <v>257</v>
      </c>
      <c r="C3250" s="12" t="s">
        <v>411</v>
      </c>
      <c r="D3250" s="12" t="s">
        <v>1804</v>
      </c>
      <c r="E3250" s="19" t="s">
        <v>5</v>
      </c>
      <c r="F3250" s="19" t="s">
        <v>2244</v>
      </c>
      <c r="G3250" s="19" t="s">
        <v>6420</v>
      </c>
      <c r="H3250" s="12" t="s">
        <v>6421</v>
      </c>
      <c r="I3250" s="20">
        <v>41525</v>
      </c>
      <c r="J3250" s="12" t="s">
        <v>2258</v>
      </c>
      <c r="K3250" s="12" t="s">
        <v>6422</v>
      </c>
      <c r="L3250" s="12" t="s">
        <v>8057</v>
      </c>
      <c r="M3250" s="12"/>
      <c r="N3250" s="12" t="s">
        <v>6423</v>
      </c>
      <c r="O3250" s="23">
        <v>0</v>
      </c>
      <c r="P3250" s="23">
        <v>10000</v>
      </c>
      <c r="Q3250" s="23">
        <v>0</v>
      </c>
      <c r="R3250" s="24">
        <v>0</v>
      </c>
      <c r="S3250" s="25">
        <v>920</v>
      </c>
      <c r="T3250" s="21"/>
      <c r="U3250" s="22" t="str">
        <f>IFERROR(VLOOKUP(B3250,[1]Planilha1!$A$1:$B$34,2,FALSE),"Liberado")</f>
        <v>Liberado</v>
      </c>
      <c r="V3250" s="21"/>
      <c r="W3250" s="21"/>
      <c r="X3250" s="21"/>
      <c r="Y3250" s="21"/>
      <c r="Z3250" s="21"/>
      <c r="AA3250" s="21"/>
      <c r="AB3250" s="21"/>
      <c r="AC3250" s="21"/>
      <c r="AD3250" s="21"/>
      <c r="AE3250" s="21"/>
      <c r="AF3250" s="21"/>
      <c r="AG3250" s="21"/>
      <c r="AH3250" s="21"/>
      <c r="AI3250" s="21"/>
      <c r="AJ3250" s="21"/>
      <c r="AK3250" s="21"/>
      <c r="AL3250" s="21"/>
      <c r="AM3250" s="21"/>
      <c r="AN3250" s="21"/>
      <c r="AO3250" s="21"/>
      <c r="AP3250" s="21"/>
      <c r="AQ3250" s="21"/>
      <c r="AR3250" s="21"/>
      <c r="AS3250" s="21"/>
      <c r="AT3250" s="21"/>
      <c r="AU3250" s="21"/>
      <c r="AV3250" s="21"/>
      <c r="AW3250" s="21"/>
      <c r="AX3250" s="21"/>
      <c r="AY3250" s="21"/>
      <c r="AZ3250" s="21"/>
      <c r="BA3250" s="21"/>
    </row>
    <row r="3251" spans="1:53" s="45" customFormat="1" ht="20.100000000000001" customHeight="1" x14ac:dyDescent="0.2">
      <c r="A3251" s="12" t="s">
        <v>74</v>
      </c>
      <c r="B3251" s="18" t="s">
        <v>257</v>
      </c>
      <c r="C3251" s="12" t="s">
        <v>411</v>
      </c>
      <c r="D3251" s="12" t="s">
        <v>10933</v>
      </c>
      <c r="E3251" s="19" t="s">
        <v>5</v>
      </c>
      <c r="F3251" s="19" t="s">
        <v>10934</v>
      </c>
      <c r="G3251" s="19" t="s">
        <v>10935</v>
      </c>
      <c r="H3251" s="12" t="s">
        <v>10936</v>
      </c>
      <c r="I3251" s="20">
        <v>1000</v>
      </c>
      <c r="J3251" s="12" t="s">
        <v>2258</v>
      </c>
      <c r="K3251" s="12" t="s">
        <v>10937</v>
      </c>
      <c r="L3251" s="12" t="s">
        <v>7978</v>
      </c>
      <c r="M3251" s="12"/>
      <c r="N3251" s="12" t="s">
        <v>3744</v>
      </c>
      <c r="O3251" s="23">
        <v>0</v>
      </c>
      <c r="P3251" s="23">
        <v>0</v>
      </c>
      <c r="Q3251" s="23">
        <v>0</v>
      </c>
      <c r="R3251" s="24">
        <v>0</v>
      </c>
      <c r="S3251" s="25">
        <v>160</v>
      </c>
      <c r="T3251" s="21"/>
      <c r="U3251" s="22" t="str">
        <f>IFERROR(VLOOKUP(B3251,[1]Planilha1!$A$1:$B$34,2,FALSE),"Liberado")</f>
        <v>Liberado</v>
      </c>
      <c r="V3251" s="21"/>
      <c r="W3251" s="21"/>
      <c r="X3251" s="21"/>
      <c r="Y3251" s="21"/>
      <c r="Z3251" s="21"/>
      <c r="AA3251" s="21"/>
      <c r="AB3251" s="21"/>
      <c r="AC3251" s="21"/>
      <c r="AD3251" s="21"/>
      <c r="AE3251" s="21"/>
      <c r="AF3251" s="21"/>
      <c r="AG3251" s="21"/>
      <c r="AH3251" s="21"/>
      <c r="AI3251" s="21"/>
      <c r="AJ3251" s="21"/>
      <c r="AK3251" s="21"/>
      <c r="AL3251" s="21"/>
      <c r="AM3251" s="21"/>
      <c r="AN3251" s="21"/>
      <c r="AO3251" s="21"/>
      <c r="AP3251" s="21"/>
      <c r="AQ3251" s="21"/>
      <c r="AR3251" s="21"/>
      <c r="AS3251" s="21"/>
      <c r="AT3251" s="21"/>
      <c r="AU3251" s="21"/>
      <c r="AV3251" s="21"/>
      <c r="AW3251" s="21"/>
      <c r="AX3251" s="21"/>
      <c r="AY3251" s="21"/>
      <c r="AZ3251" s="21"/>
      <c r="BA3251" s="21"/>
    </row>
    <row r="3252" spans="1:53" s="45" customFormat="1" ht="20.100000000000001" customHeight="1" x14ac:dyDescent="0.2">
      <c r="A3252" s="12" t="s">
        <v>74</v>
      </c>
      <c r="B3252" s="18" t="s">
        <v>257</v>
      </c>
      <c r="C3252" s="12" t="s">
        <v>411</v>
      </c>
      <c r="D3252" s="12" t="s">
        <v>10938</v>
      </c>
      <c r="E3252" s="19" t="s">
        <v>5</v>
      </c>
      <c r="F3252" s="19" t="s">
        <v>2273</v>
      </c>
      <c r="G3252" s="19" t="s">
        <v>10939</v>
      </c>
      <c r="H3252" s="12" t="s">
        <v>2649</v>
      </c>
      <c r="I3252" s="20">
        <v>15574.94</v>
      </c>
      <c r="J3252" s="12" t="s">
        <v>2258</v>
      </c>
      <c r="K3252" s="12" t="s">
        <v>10940</v>
      </c>
      <c r="L3252" s="12" t="s">
        <v>7926</v>
      </c>
      <c r="M3252" s="12"/>
      <c r="N3252" s="12" t="s">
        <v>2412</v>
      </c>
      <c r="O3252" s="23">
        <v>0</v>
      </c>
      <c r="P3252" s="23">
        <v>10000</v>
      </c>
      <c r="Q3252" s="23">
        <v>0</v>
      </c>
      <c r="R3252" s="24">
        <v>0</v>
      </c>
      <c r="S3252" s="25">
        <v>240</v>
      </c>
      <c r="T3252" s="21"/>
      <c r="U3252" s="22" t="str">
        <f>IFERROR(VLOOKUP(B3252,[1]Planilha1!$A$1:$B$34,2,FALSE),"Liberado")</f>
        <v>Liberado</v>
      </c>
      <c r="V3252" s="21"/>
      <c r="W3252" s="21"/>
      <c r="X3252" s="21"/>
      <c r="Y3252" s="21"/>
      <c r="Z3252" s="21"/>
      <c r="AA3252" s="21"/>
      <c r="AB3252" s="21"/>
      <c r="AC3252" s="21"/>
      <c r="AD3252" s="21"/>
      <c r="AE3252" s="21"/>
      <c r="AF3252" s="21"/>
      <c r="AG3252" s="21"/>
      <c r="AH3252" s="21"/>
      <c r="AI3252" s="21"/>
      <c r="AJ3252" s="21"/>
      <c r="AK3252" s="21"/>
      <c r="AL3252" s="21"/>
      <c r="AM3252" s="21"/>
      <c r="AN3252" s="21"/>
      <c r="AO3252" s="21"/>
      <c r="AP3252" s="21"/>
      <c r="AQ3252" s="21"/>
      <c r="AR3252" s="21"/>
      <c r="AS3252" s="21"/>
      <c r="AT3252" s="21"/>
      <c r="AU3252" s="21"/>
      <c r="AV3252" s="21"/>
      <c r="AW3252" s="21"/>
      <c r="AX3252" s="21"/>
      <c r="AY3252" s="21"/>
      <c r="AZ3252" s="21"/>
      <c r="BA3252" s="21"/>
    </row>
    <row r="3253" spans="1:53" s="45" customFormat="1" ht="20.100000000000001" customHeight="1" x14ac:dyDescent="0.2">
      <c r="A3253" s="12" t="s">
        <v>74</v>
      </c>
      <c r="B3253" s="18" t="s">
        <v>257</v>
      </c>
      <c r="C3253" s="12" t="s">
        <v>411</v>
      </c>
      <c r="D3253" s="12" t="s">
        <v>10941</v>
      </c>
      <c r="E3253" s="19" t="s">
        <v>5</v>
      </c>
      <c r="F3253" s="19" t="s">
        <v>2273</v>
      </c>
      <c r="G3253" s="19" t="s">
        <v>10942</v>
      </c>
      <c r="H3253" s="12" t="s">
        <v>8363</v>
      </c>
      <c r="I3253" s="20">
        <v>6249.38</v>
      </c>
      <c r="J3253" s="12" t="s">
        <v>2258</v>
      </c>
      <c r="K3253" s="12" t="s">
        <v>10787</v>
      </c>
      <c r="L3253" s="12" t="s">
        <v>2288</v>
      </c>
      <c r="M3253" s="12" t="s">
        <v>10943</v>
      </c>
      <c r="N3253" s="12" t="s">
        <v>10944</v>
      </c>
      <c r="O3253" s="23">
        <v>0</v>
      </c>
      <c r="P3253" s="23">
        <v>6249.38</v>
      </c>
      <c r="Q3253" s="23">
        <v>0</v>
      </c>
      <c r="R3253" s="24">
        <v>0</v>
      </c>
      <c r="S3253" s="25">
        <v>0</v>
      </c>
      <c r="T3253" s="21"/>
      <c r="U3253" s="22" t="str">
        <f>IFERROR(VLOOKUP(B3253,[1]Planilha1!$A$1:$B$34,2,FALSE),"Liberado")</f>
        <v>Liberado</v>
      </c>
      <c r="V3253" s="21"/>
      <c r="W3253" s="21"/>
      <c r="X3253" s="21"/>
      <c r="Y3253" s="21"/>
      <c r="Z3253" s="21"/>
      <c r="AA3253" s="21"/>
      <c r="AB3253" s="21"/>
      <c r="AC3253" s="21"/>
      <c r="AD3253" s="21"/>
      <c r="AE3253" s="21"/>
      <c r="AF3253" s="21"/>
      <c r="AG3253" s="21"/>
      <c r="AH3253" s="21"/>
      <c r="AI3253" s="21"/>
      <c r="AJ3253" s="21"/>
      <c r="AK3253" s="21"/>
      <c r="AL3253" s="21"/>
      <c r="AM3253" s="21"/>
      <c r="AN3253" s="21"/>
      <c r="AO3253" s="21"/>
      <c r="AP3253" s="21"/>
      <c r="AQ3253" s="21"/>
      <c r="AR3253" s="21"/>
      <c r="AS3253" s="21"/>
      <c r="AT3253" s="21"/>
      <c r="AU3253" s="21"/>
      <c r="AV3253" s="21"/>
      <c r="AW3253" s="21"/>
      <c r="AX3253" s="21"/>
      <c r="AY3253" s="21"/>
      <c r="AZ3253" s="21"/>
      <c r="BA3253" s="21"/>
    </row>
    <row r="3254" spans="1:53" s="45" customFormat="1" ht="20.100000000000001" customHeight="1" x14ac:dyDescent="0.2">
      <c r="A3254" s="12" t="s">
        <v>74</v>
      </c>
      <c r="B3254" s="18" t="s">
        <v>257</v>
      </c>
      <c r="C3254" s="12" t="s">
        <v>411</v>
      </c>
      <c r="D3254" s="12" t="s">
        <v>10945</v>
      </c>
      <c r="E3254" s="19" t="s">
        <v>5</v>
      </c>
      <c r="F3254" s="19" t="s">
        <v>2244</v>
      </c>
      <c r="G3254" s="19" t="s">
        <v>10946</v>
      </c>
      <c r="H3254" s="12" t="s">
        <v>10947</v>
      </c>
      <c r="I3254" s="20">
        <v>10752.09</v>
      </c>
      <c r="J3254" s="12" t="s">
        <v>2258</v>
      </c>
      <c r="K3254" s="12" t="s">
        <v>3216</v>
      </c>
      <c r="L3254" s="12" t="s">
        <v>2288</v>
      </c>
      <c r="M3254" s="12" t="s">
        <v>10948</v>
      </c>
      <c r="N3254" s="12" t="s">
        <v>3216</v>
      </c>
      <c r="O3254" s="23">
        <v>0</v>
      </c>
      <c r="P3254" s="23">
        <v>0</v>
      </c>
      <c r="Q3254" s="23">
        <v>0</v>
      </c>
      <c r="R3254" s="24">
        <v>0</v>
      </c>
      <c r="S3254" s="25">
        <v>0</v>
      </c>
      <c r="T3254" s="21"/>
      <c r="U3254" s="22" t="str">
        <f>IFERROR(VLOOKUP(B3254,[1]Planilha1!$A$1:$B$34,2,FALSE),"Liberado")</f>
        <v>Liberado</v>
      </c>
      <c r="V3254" s="21"/>
      <c r="W3254" s="21"/>
      <c r="X3254" s="21"/>
      <c r="Y3254" s="21"/>
      <c r="Z3254" s="21"/>
      <c r="AA3254" s="21"/>
      <c r="AB3254" s="21"/>
      <c r="AC3254" s="21"/>
      <c r="AD3254" s="21"/>
      <c r="AE3254" s="21"/>
      <c r="AF3254" s="21"/>
      <c r="AG3254" s="21"/>
      <c r="AH3254" s="21"/>
      <c r="AI3254" s="21"/>
      <c r="AJ3254" s="21"/>
      <c r="AK3254" s="21"/>
      <c r="AL3254" s="21"/>
      <c r="AM3254" s="21"/>
      <c r="AN3254" s="21"/>
      <c r="AO3254" s="21"/>
      <c r="AP3254" s="21"/>
      <c r="AQ3254" s="21"/>
      <c r="AR3254" s="21"/>
      <c r="AS3254" s="21"/>
      <c r="AT3254" s="21"/>
      <c r="AU3254" s="21"/>
      <c r="AV3254" s="21"/>
      <c r="AW3254" s="21"/>
      <c r="AX3254" s="21"/>
      <c r="AY3254" s="21"/>
      <c r="AZ3254" s="21"/>
      <c r="BA3254" s="21"/>
    </row>
    <row r="3255" spans="1:53" s="45" customFormat="1" ht="20.100000000000001" customHeight="1" x14ac:dyDescent="0.2">
      <c r="A3255" s="12" t="s">
        <v>74</v>
      </c>
      <c r="B3255" s="18" t="s">
        <v>257</v>
      </c>
      <c r="C3255" s="12" t="s">
        <v>427</v>
      </c>
      <c r="D3255" s="12" t="s">
        <v>10949</v>
      </c>
      <c r="E3255" s="19" t="s">
        <v>5</v>
      </c>
      <c r="F3255" s="19" t="s">
        <v>8078</v>
      </c>
      <c r="G3255" s="19" t="s">
        <v>10950</v>
      </c>
      <c r="H3255" s="12" t="s">
        <v>8080</v>
      </c>
      <c r="I3255" s="20">
        <v>2968.8</v>
      </c>
      <c r="J3255" s="12" t="s">
        <v>2258</v>
      </c>
      <c r="K3255" s="12" t="s">
        <v>10951</v>
      </c>
      <c r="L3255" s="12" t="s">
        <v>2260</v>
      </c>
      <c r="M3255" s="12"/>
      <c r="N3255" s="12" t="s">
        <v>10952</v>
      </c>
      <c r="O3255" s="23">
        <v>0</v>
      </c>
      <c r="P3255" s="23">
        <v>2968.8</v>
      </c>
      <c r="Q3255" s="23">
        <v>0</v>
      </c>
      <c r="R3255" s="24">
        <v>0</v>
      </c>
      <c r="S3255" s="25">
        <v>240</v>
      </c>
      <c r="T3255" s="21"/>
      <c r="U3255" s="22" t="str">
        <f>IFERROR(VLOOKUP(B3255,[1]Planilha1!$A$1:$B$34,2,FALSE),"Liberado")</f>
        <v>Liberado</v>
      </c>
      <c r="V3255" s="21"/>
      <c r="W3255" s="21"/>
      <c r="X3255" s="21"/>
      <c r="Y3255" s="21"/>
      <c r="Z3255" s="21"/>
      <c r="AA3255" s="21"/>
      <c r="AB3255" s="21"/>
      <c r="AC3255" s="21"/>
      <c r="AD3255" s="21"/>
      <c r="AE3255" s="21"/>
      <c r="AF3255" s="21"/>
      <c r="AG3255" s="21"/>
      <c r="AH3255" s="21"/>
      <c r="AI3255" s="21"/>
      <c r="AJ3255" s="21"/>
      <c r="AK3255" s="21"/>
      <c r="AL3255" s="21"/>
      <c r="AM3255" s="21"/>
      <c r="AN3255" s="21"/>
      <c r="AO3255" s="21"/>
      <c r="AP3255" s="21"/>
      <c r="AQ3255" s="21"/>
      <c r="AR3255" s="21"/>
      <c r="AS3255" s="21"/>
      <c r="AT3255" s="21"/>
      <c r="AU3255" s="21"/>
      <c r="AV3255" s="21"/>
      <c r="AW3255" s="21"/>
      <c r="AX3255" s="21"/>
      <c r="AY3255" s="21"/>
      <c r="AZ3255" s="21"/>
      <c r="BA3255" s="21"/>
    </row>
    <row r="3256" spans="1:53" s="45" customFormat="1" ht="20.100000000000001" customHeight="1" x14ac:dyDescent="0.2">
      <c r="A3256" s="12" t="s">
        <v>74</v>
      </c>
      <c r="B3256" s="18" t="s">
        <v>257</v>
      </c>
      <c r="C3256" s="12" t="s">
        <v>427</v>
      </c>
      <c r="D3256" s="12" t="s">
        <v>10953</v>
      </c>
      <c r="E3256" s="19" t="s">
        <v>5</v>
      </c>
      <c r="F3256" s="19" t="s">
        <v>10</v>
      </c>
      <c r="G3256" s="19" t="s">
        <v>10954</v>
      </c>
      <c r="H3256" s="12" t="s">
        <v>10955</v>
      </c>
      <c r="I3256" s="20">
        <v>11647.45</v>
      </c>
      <c r="J3256" s="12" t="s">
        <v>2258</v>
      </c>
      <c r="K3256" s="12" t="s">
        <v>2545</v>
      </c>
      <c r="L3256" s="12" t="s">
        <v>7926</v>
      </c>
      <c r="M3256" s="12"/>
      <c r="N3256" s="12" t="s">
        <v>2412</v>
      </c>
      <c r="O3256" s="23">
        <v>0</v>
      </c>
      <c r="P3256" s="23">
        <v>14923.95</v>
      </c>
      <c r="Q3256" s="23">
        <v>0</v>
      </c>
      <c r="R3256" s="24">
        <v>0</v>
      </c>
      <c r="S3256" s="25">
        <v>200</v>
      </c>
      <c r="T3256" s="21"/>
      <c r="U3256" s="22" t="str">
        <f>IFERROR(VLOOKUP(B3256,[1]Planilha1!$A$1:$B$34,2,FALSE),"Liberado")</f>
        <v>Liberado</v>
      </c>
      <c r="V3256" s="21"/>
      <c r="W3256" s="21"/>
      <c r="X3256" s="21"/>
      <c r="Y3256" s="21"/>
      <c r="Z3256" s="21"/>
      <c r="AA3256" s="21"/>
      <c r="AB3256" s="21"/>
      <c r="AC3256" s="21"/>
      <c r="AD3256" s="21"/>
      <c r="AE3256" s="21"/>
      <c r="AF3256" s="21"/>
      <c r="AG3256" s="21"/>
      <c r="AH3256" s="21"/>
      <c r="AI3256" s="21"/>
      <c r="AJ3256" s="21"/>
      <c r="AK3256" s="21"/>
      <c r="AL3256" s="21"/>
      <c r="AM3256" s="21"/>
      <c r="AN3256" s="21"/>
      <c r="AO3256" s="21"/>
      <c r="AP3256" s="21"/>
      <c r="AQ3256" s="21"/>
      <c r="AR3256" s="21"/>
      <c r="AS3256" s="21"/>
      <c r="AT3256" s="21"/>
      <c r="AU3256" s="21"/>
      <c r="AV3256" s="21"/>
      <c r="AW3256" s="21"/>
      <c r="AX3256" s="21"/>
      <c r="AY3256" s="21"/>
      <c r="AZ3256" s="21"/>
      <c r="BA3256" s="21"/>
    </row>
    <row r="3257" spans="1:53" s="45" customFormat="1" ht="20.100000000000001" customHeight="1" x14ac:dyDescent="0.2">
      <c r="A3257" s="12" t="s">
        <v>74</v>
      </c>
      <c r="B3257" s="18" t="s">
        <v>257</v>
      </c>
      <c r="C3257" s="12" t="s">
        <v>427</v>
      </c>
      <c r="D3257" s="12" t="s">
        <v>10953</v>
      </c>
      <c r="E3257" s="19" t="s">
        <v>5</v>
      </c>
      <c r="F3257" s="19" t="s">
        <v>2273</v>
      </c>
      <c r="G3257" s="19" t="s">
        <v>10956</v>
      </c>
      <c r="H3257" s="12" t="s">
        <v>10957</v>
      </c>
      <c r="I3257" s="20">
        <v>2894.98</v>
      </c>
      <c r="J3257" s="12" t="s">
        <v>2258</v>
      </c>
      <c r="K3257" s="12" t="s">
        <v>6111</v>
      </c>
      <c r="L3257" s="12" t="s">
        <v>7926</v>
      </c>
      <c r="M3257" s="12"/>
      <c r="N3257" s="12" t="s">
        <v>8146</v>
      </c>
      <c r="O3257" s="23">
        <v>0</v>
      </c>
      <c r="P3257" s="23">
        <v>11545.98</v>
      </c>
      <c r="Q3257" s="23">
        <v>0</v>
      </c>
      <c r="R3257" s="24">
        <v>0</v>
      </c>
      <c r="S3257" s="25">
        <v>200</v>
      </c>
      <c r="T3257" s="21"/>
      <c r="U3257" s="22" t="str">
        <f>IFERROR(VLOOKUP(B3257,[1]Planilha1!$A$1:$B$34,2,FALSE),"Liberado")</f>
        <v>Liberado</v>
      </c>
      <c r="V3257" s="21"/>
      <c r="W3257" s="21"/>
      <c r="X3257" s="21"/>
      <c r="Y3257" s="21"/>
      <c r="Z3257" s="21"/>
      <c r="AA3257" s="21"/>
      <c r="AB3257" s="21"/>
      <c r="AC3257" s="21"/>
      <c r="AD3257" s="21"/>
      <c r="AE3257" s="21"/>
      <c r="AF3257" s="21"/>
      <c r="AG3257" s="21"/>
      <c r="AH3257" s="21"/>
      <c r="AI3257" s="21"/>
      <c r="AJ3257" s="21"/>
      <c r="AK3257" s="21"/>
      <c r="AL3257" s="21"/>
      <c r="AM3257" s="21"/>
      <c r="AN3257" s="21"/>
      <c r="AO3257" s="21"/>
      <c r="AP3257" s="21"/>
      <c r="AQ3257" s="21"/>
      <c r="AR3257" s="21"/>
      <c r="AS3257" s="21"/>
      <c r="AT3257" s="21"/>
      <c r="AU3257" s="21"/>
      <c r="AV3257" s="21"/>
      <c r="AW3257" s="21"/>
      <c r="AX3257" s="21"/>
      <c r="AY3257" s="21"/>
      <c r="AZ3257" s="21"/>
      <c r="BA3257" s="21"/>
    </row>
    <row r="3258" spans="1:53" s="45" customFormat="1" ht="20.100000000000001" customHeight="1" x14ac:dyDescent="0.2">
      <c r="A3258" s="12" t="s">
        <v>74</v>
      </c>
      <c r="B3258" s="18" t="s">
        <v>257</v>
      </c>
      <c r="C3258" s="12" t="s">
        <v>427</v>
      </c>
      <c r="D3258" s="12" t="s">
        <v>10958</v>
      </c>
      <c r="E3258" s="19" t="s">
        <v>5</v>
      </c>
      <c r="F3258" s="19" t="s">
        <v>2244</v>
      </c>
      <c r="G3258" s="19" t="s">
        <v>10959</v>
      </c>
      <c r="H3258" s="12" t="s">
        <v>2649</v>
      </c>
      <c r="I3258" s="20">
        <v>34939</v>
      </c>
      <c r="J3258" s="12" t="s">
        <v>2258</v>
      </c>
      <c r="K3258" s="12" t="s">
        <v>2545</v>
      </c>
      <c r="L3258" s="12" t="s">
        <v>7926</v>
      </c>
      <c r="M3258" s="12"/>
      <c r="N3258" s="12" t="s">
        <v>2412</v>
      </c>
      <c r="O3258" s="23">
        <v>0</v>
      </c>
      <c r="P3258" s="23">
        <v>10000</v>
      </c>
      <c r="Q3258" s="23">
        <v>0</v>
      </c>
      <c r="R3258" s="24">
        <v>0</v>
      </c>
      <c r="S3258" s="25">
        <v>200</v>
      </c>
      <c r="T3258" s="21"/>
      <c r="U3258" s="22" t="str">
        <f>IFERROR(VLOOKUP(B3258,[1]Planilha1!$A$1:$B$34,2,FALSE),"Liberado")</f>
        <v>Liberado</v>
      </c>
      <c r="V3258" s="21"/>
      <c r="W3258" s="21"/>
      <c r="X3258" s="21"/>
      <c r="Y3258" s="21"/>
      <c r="Z3258" s="21"/>
      <c r="AA3258" s="21"/>
      <c r="AB3258" s="21"/>
      <c r="AC3258" s="21"/>
      <c r="AD3258" s="21"/>
      <c r="AE3258" s="21"/>
      <c r="AF3258" s="21"/>
      <c r="AG3258" s="21"/>
      <c r="AH3258" s="21"/>
      <c r="AI3258" s="21"/>
      <c r="AJ3258" s="21"/>
      <c r="AK3258" s="21"/>
      <c r="AL3258" s="21"/>
      <c r="AM3258" s="21"/>
      <c r="AN3258" s="21"/>
      <c r="AO3258" s="21"/>
      <c r="AP3258" s="21"/>
      <c r="AQ3258" s="21"/>
      <c r="AR3258" s="21"/>
      <c r="AS3258" s="21"/>
      <c r="AT3258" s="21"/>
      <c r="AU3258" s="21"/>
      <c r="AV3258" s="21"/>
      <c r="AW3258" s="21"/>
      <c r="AX3258" s="21"/>
      <c r="AY3258" s="21"/>
      <c r="AZ3258" s="21"/>
      <c r="BA3258" s="21"/>
    </row>
    <row r="3259" spans="1:53" s="45" customFormat="1" ht="20.100000000000001" customHeight="1" x14ac:dyDescent="0.2">
      <c r="A3259" s="12" t="s">
        <v>74</v>
      </c>
      <c r="B3259" s="18" t="s">
        <v>257</v>
      </c>
      <c r="C3259" s="12" t="s">
        <v>427</v>
      </c>
      <c r="D3259" s="12" t="s">
        <v>10960</v>
      </c>
      <c r="E3259" s="19" t="s">
        <v>5</v>
      </c>
      <c r="F3259" s="19" t="s">
        <v>2355</v>
      </c>
      <c r="G3259" s="19" t="s">
        <v>10961</v>
      </c>
      <c r="H3259" s="12" t="s">
        <v>3156</v>
      </c>
      <c r="I3259" s="20">
        <v>22364.7</v>
      </c>
      <c r="J3259" s="12" t="s">
        <v>2258</v>
      </c>
      <c r="K3259" s="12" t="s">
        <v>2545</v>
      </c>
      <c r="L3259" s="12" t="s">
        <v>2330</v>
      </c>
      <c r="M3259" s="12"/>
      <c r="N3259" s="12" t="s">
        <v>2733</v>
      </c>
      <c r="O3259" s="23">
        <v>0</v>
      </c>
      <c r="P3259" s="23">
        <v>10000</v>
      </c>
      <c r="Q3259" s="23">
        <v>0</v>
      </c>
      <c r="R3259" s="24">
        <v>0</v>
      </c>
      <c r="S3259" s="25">
        <v>160</v>
      </c>
      <c r="T3259" s="21"/>
      <c r="U3259" s="22" t="str">
        <f>IFERROR(VLOOKUP(B3259,[1]Planilha1!$A$1:$B$34,2,FALSE),"Liberado")</f>
        <v>Liberado</v>
      </c>
      <c r="V3259" s="21"/>
      <c r="W3259" s="21"/>
      <c r="X3259" s="21"/>
      <c r="Y3259" s="21"/>
      <c r="Z3259" s="21"/>
      <c r="AA3259" s="21"/>
      <c r="AB3259" s="21"/>
      <c r="AC3259" s="21"/>
      <c r="AD3259" s="21"/>
      <c r="AE3259" s="21"/>
      <c r="AF3259" s="21"/>
      <c r="AG3259" s="21"/>
      <c r="AH3259" s="21"/>
      <c r="AI3259" s="21"/>
      <c r="AJ3259" s="21"/>
      <c r="AK3259" s="21"/>
      <c r="AL3259" s="21"/>
      <c r="AM3259" s="21"/>
      <c r="AN3259" s="21"/>
      <c r="AO3259" s="21"/>
      <c r="AP3259" s="21"/>
      <c r="AQ3259" s="21"/>
      <c r="AR3259" s="21"/>
      <c r="AS3259" s="21"/>
      <c r="AT3259" s="21"/>
      <c r="AU3259" s="21"/>
      <c r="AV3259" s="21"/>
      <c r="AW3259" s="21"/>
      <c r="AX3259" s="21"/>
      <c r="AY3259" s="21"/>
      <c r="AZ3259" s="21"/>
      <c r="BA3259" s="21"/>
    </row>
    <row r="3260" spans="1:53" s="45" customFormat="1" ht="20.100000000000001" customHeight="1" x14ac:dyDescent="0.2">
      <c r="A3260" s="12" t="s">
        <v>74</v>
      </c>
      <c r="B3260" s="18" t="s">
        <v>257</v>
      </c>
      <c r="C3260" s="12" t="s">
        <v>466</v>
      </c>
      <c r="D3260" s="12" t="s">
        <v>1805</v>
      </c>
      <c r="E3260" s="19" t="s">
        <v>5</v>
      </c>
      <c r="F3260" s="19" t="s">
        <v>2244</v>
      </c>
      <c r="G3260" s="19" t="s">
        <v>6424</v>
      </c>
      <c r="H3260" s="12" t="s">
        <v>6425</v>
      </c>
      <c r="I3260" s="20">
        <v>2000</v>
      </c>
      <c r="J3260" s="12" t="s">
        <v>2258</v>
      </c>
      <c r="K3260" s="12" t="s">
        <v>2584</v>
      </c>
      <c r="L3260" s="12" t="s">
        <v>8656</v>
      </c>
      <c r="M3260" s="12"/>
      <c r="N3260" s="12" t="s">
        <v>10962</v>
      </c>
      <c r="O3260" s="23">
        <v>8000</v>
      </c>
      <c r="P3260" s="23">
        <v>0</v>
      </c>
      <c r="Q3260" s="23">
        <v>0</v>
      </c>
      <c r="R3260" s="24">
        <v>0</v>
      </c>
      <c r="S3260" s="25">
        <v>800</v>
      </c>
      <c r="T3260" s="21"/>
      <c r="U3260" s="22" t="str">
        <f>IFERROR(VLOOKUP(B3260,[1]Planilha1!$A$1:$B$34,2,FALSE),"Liberado")</f>
        <v>Liberado</v>
      </c>
      <c r="V3260" s="21"/>
      <c r="W3260" s="21"/>
      <c r="X3260" s="21"/>
      <c r="Y3260" s="21"/>
      <c r="Z3260" s="21"/>
      <c r="AA3260" s="21"/>
      <c r="AB3260" s="21"/>
      <c r="AC3260" s="21"/>
      <c r="AD3260" s="21"/>
      <c r="AE3260" s="21"/>
      <c r="AF3260" s="21"/>
      <c r="AG3260" s="21"/>
      <c r="AH3260" s="21"/>
      <c r="AI3260" s="21"/>
      <c r="AJ3260" s="21"/>
      <c r="AK3260" s="21"/>
      <c r="AL3260" s="21"/>
      <c r="AM3260" s="21"/>
      <c r="AN3260" s="21"/>
      <c r="AO3260" s="21"/>
      <c r="AP3260" s="21"/>
      <c r="AQ3260" s="21"/>
      <c r="AR3260" s="21"/>
      <c r="AS3260" s="21"/>
      <c r="AT3260" s="21"/>
      <c r="AU3260" s="21"/>
      <c r="AV3260" s="21"/>
      <c r="AW3260" s="21"/>
      <c r="AX3260" s="21"/>
      <c r="AY3260" s="21"/>
      <c r="AZ3260" s="21"/>
      <c r="BA3260" s="21"/>
    </row>
    <row r="3261" spans="1:53" s="45" customFormat="1" ht="20.100000000000001" customHeight="1" x14ac:dyDescent="0.2">
      <c r="A3261" s="12" t="s">
        <v>74</v>
      </c>
      <c r="B3261" s="18" t="s">
        <v>257</v>
      </c>
      <c r="C3261" s="12" t="s">
        <v>466</v>
      </c>
      <c r="D3261" s="12" t="s">
        <v>10963</v>
      </c>
      <c r="E3261" s="19" t="s">
        <v>5</v>
      </c>
      <c r="F3261" s="19" t="s">
        <v>2273</v>
      </c>
      <c r="G3261" s="19" t="s">
        <v>10964</v>
      </c>
      <c r="H3261" s="12" t="s">
        <v>10965</v>
      </c>
      <c r="I3261" s="20">
        <v>15000</v>
      </c>
      <c r="J3261" s="12" t="s">
        <v>2258</v>
      </c>
      <c r="K3261" s="12" t="s">
        <v>10966</v>
      </c>
      <c r="L3261" s="12" t="s">
        <v>7926</v>
      </c>
      <c r="M3261" s="12"/>
      <c r="N3261" s="12" t="s">
        <v>2733</v>
      </c>
      <c r="O3261" s="23">
        <v>0</v>
      </c>
      <c r="P3261" s="23">
        <v>10000</v>
      </c>
      <c r="Q3261" s="23">
        <v>0</v>
      </c>
      <c r="R3261" s="24">
        <v>0</v>
      </c>
      <c r="S3261" s="25">
        <v>200</v>
      </c>
      <c r="T3261" s="21"/>
      <c r="U3261" s="22" t="str">
        <f>IFERROR(VLOOKUP(B3261,[1]Planilha1!$A$1:$B$34,2,FALSE),"Liberado")</f>
        <v>Liberado</v>
      </c>
      <c r="V3261" s="21"/>
      <c r="W3261" s="21"/>
      <c r="X3261" s="21"/>
      <c r="Y3261" s="21"/>
      <c r="Z3261" s="21"/>
      <c r="AA3261" s="21"/>
      <c r="AB3261" s="21"/>
      <c r="AC3261" s="21"/>
      <c r="AD3261" s="21"/>
      <c r="AE3261" s="21"/>
      <c r="AF3261" s="21"/>
      <c r="AG3261" s="21"/>
      <c r="AH3261" s="21"/>
      <c r="AI3261" s="21"/>
      <c r="AJ3261" s="21"/>
      <c r="AK3261" s="21"/>
      <c r="AL3261" s="21"/>
      <c r="AM3261" s="21"/>
      <c r="AN3261" s="21"/>
      <c r="AO3261" s="21"/>
      <c r="AP3261" s="21"/>
      <c r="AQ3261" s="21"/>
      <c r="AR3261" s="21"/>
      <c r="AS3261" s="21"/>
      <c r="AT3261" s="21"/>
      <c r="AU3261" s="21"/>
      <c r="AV3261" s="21"/>
      <c r="AW3261" s="21"/>
      <c r="AX3261" s="21"/>
      <c r="AY3261" s="21"/>
      <c r="AZ3261" s="21"/>
      <c r="BA3261" s="21"/>
    </row>
    <row r="3262" spans="1:53" s="45" customFormat="1" ht="20.100000000000001" customHeight="1" x14ac:dyDescent="0.2">
      <c r="A3262" s="12" t="s">
        <v>74</v>
      </c>
      <c r="B3262" s="18" t="s">
        <v>257</v>
      </c>
      <c r="C3262" s="12" t="s">
        <v>466</v>
      </c>
      <c r="D3262" s="12" t="s">
        <v>10967</v>
      </c>
      <c r="E3262" s="19" t="s">
        <v>5</v>
      </c>
      <c r="F3262" s="19" t="s">
        <v>2244</v>
      </c>
      <c r="G3262" s="19" t="s">
        <v>10968</v>
      </c>
      <c r="H3262" s="12" t="s">
        <v>10965</v>
      </c>
      <c r="I3262" s="20">
        <v>10201.06</v>
      </c>
      <c r="J3262" s="12" t="s">
        <v>2258</v>
      </c>
      <c r="K3262" s="12" t="s">
        <v>2545</v>
      </c>
      <c r="L3262" s="12" t="s">
        <v>2368</v>
      </c>
      <c r="M3262" s="12"/>
      <c r="N3262" s="12" t="s">
        <v>2412</v>
      </c>
      <c r="O3262" s="23">
        <v>0</v>
      </c>
      <c r="P3262" s="23">
        <v>10000</v>
      </c>
      <c r="Q3262" s="23">
        <v>0</v>
      </c>
      <c r="R3262" s="24">
        <v>0</v>
      </c>
      <c r="S3262" s="25">
        <v>160</v>
      </c>
      <c r="T3262" s="21"/>
      <c r="U3262" s="22" t="str">
        <f>IFERROR(VLOOKUP(B3262,[1]Planilha1!$A$1:$B$34,2,FALSE),"Liberado")</f>
        <v>Liberado</v>
      </c>
      <c r="V3262" s="21"/>
      <c r="W3262" s="21"/>
      <c r="X3262" s="21"/>
      <c r="Y3262" s="21"/>
      <c r="Z3262" s="21"/>
      <c r="AA3262" s="21"/>
      <c r="AB3262" s="21"/>
      <c r="AC3262" s="21"/>
      <c r="AD3262" s="21"/>
      <c r="AE3262" s="21"/>
      <c r="AF3262" s="21"/>
      <c r="AG3262" s="21"/>
      <c r="AH3262" s="21"/>
      <c r="AI3262" s="21"/>
      <c r="AJ3262" s="21"/>
      <c r="AK3262" s="21"/>
      <c r="AL3262" s="21"/>
      <c r="AM3262" s="21"/>
      <c r="AN3262" s="21"/>
      <c r="AO3262" s="21"/>
      <c r="AP3262" s="21"/>
      <c r="AQ3262" s="21"/>
      <c r="AR3262" s="21"/>
      <c r="AS3262" s="21"/>
      <c r="AT3262" s="21"/>
      <c r="AU3262" s="21"/>
      <c r="AV3262" s="21"/>
      <c r="AW3262" s="21"/>
      <c r="AX3262" s="21"/>
      <c r="AY3262" s="21"/>
      <c r="AZ3262" s="21"/>
      <c r="BA3262" s="21"/>
    </row>
    <row r="3263" spans="1:53" s="45" customFormat="1" ht="20.100000000000001" customHeight="1" x14ac:dyDescent="0.2">
      <c r="A3263" s="12" t="s">
        <v>74</v>
      </c>
      <c r="B3263" s="18" t="s">
        <v>257</v>
      </c>
      <c r="C3263" s="12" t="s">
        <v>466</v>
      </c>
      <c r="D3263" s="12" t="s">
        <v>10969</v>
      </c>
      <c r="E3263" s="19" t="s">
        <v>5</v>
      </c>
      <c r="F3263" s="19" t="s">
        <v>2244</v>
      </c>
      <c r="G3263" s="19" t="s">
        <v>10970</v>
      </c>
      <c r="H3263" s="12" t="s">
        <v>10965</v>
      </c>
      <c r="I3263" s="20">
        <v>11664.04</v>
      </c>
      <c r="J3263" s="12" t="s">
        <v>2258</v>
      </c>
      <c r="K3263" s="12" t="s">
        <v>5832</v>
      </c>
      <c r="L3263" s="12" t="s">
        <v>3974</v>
      </c>
      <c r="M3263" s="12"/>
      <c r="N3263" s="12" t="s">
        <v>2763</v>
      </c>
      <c r="O3263" s="23">
        <v>0</v>
      </c>
      <c r="P3263" s="23">
        <v>11664.04</v>
      </c>
      <c r="Q3263" s="23">
        <v>0</v>
      </c>
      <c r="R3263" s="24">
        <v>0</v>
      </c>
      <c r="S3263" s="25">
        <v>40</v>
      </c>
      <c r="T3263" s="21"/>
      <c r="U3263" s="22" t="str">
        <f>IFERROR(VLOOKUP(B3263,[1]Planilha1!$A$1:$B$34,2,FALSE),"Liberado")</f>
        <v>Liberado</v>
      </c>
      <c r="V3263" s="21"/>
      <c r="W3263" s="21"/>
      <c r="X3263" s="21"/>
      <c r="Y3263" s="21"/>
      <c r="Z3263" s="21"/>
      <c r="AA3263" s="21"/>
      <c r="AB3263" s="21"/>
      <c r="AC3263" s="21"/>
      <c r="AD3263" s="21"/>
      <c r="AE3263" s="21"/>
      <c r="AF3263" s="21"/>
      <c r="AG3263" s="21"/>
      <c r="AH3263" s="21"/>
      <c r="AI3263" s="21"/>
      <c r="AJ3263" s="21"/>
      <c r="AK3263" s="21"/>
      <c r="AL3263" s="21"/>
      <c r="AM3263" s="21"/>
      <c r="AN3263" s="21"/>
      <c r="AO3263" s="21"/>
      <c r="AP3263" s="21"/>
      <c r="AQ3263" s="21"/>
      <c r="AR3263" s="21"/>
      <c r="AS3263" s="21"/>
      <c r="AT3263" s="21"/>
      <c r="AU3263" s="21"/>
      <c r="AV3263" s="21"/>
      <c r="AW3263" s="21"/>
      <c r="AX3263" s="21"/>
      <c r="AY3263" s="21"/>
      <c r="AZ3263" s="21"/>
      <c r="BA3263" s="21"/>
    </row>
    <row r="3264" spans="1:53" s="45" customFormat="1" ht="20.100000000000001" customHeight="1" x14ac:dyDescent="0.2">
      <c r="A3264" s="12" t="s">
        <v>74</v>
      </c>
      <c r="B3264" s="18" t="s">
        <v>257</v>
      </c>
      <c r="C3264" s="12" t="s">
        <v>318</v>
      </c>
      <c r="D3264" s="12" t="s">
        <v>1806</v>
      </c>
      <c r="E3264" s="19" t="s">
        <v>5</v>
      </c>
      <c r="F3264" s="19" t="s">
        <v>2273</v>
      </c>
      <c r="G3264" s="19" t="s">
        <v>6426</v>
      </c>
      <c r="H3264" s="12" t="s">
        <v>6427</v>
      </c>
      <c r="I3264" s="20">
        <v>1515</v>
      </c>
      <c r="J3264" s="12" t="s">
        <v>2258</v>
      </c>
      <c r="K3264" s="12" t="s">
        <v>6428</v>
      </c>
      <c r="L3264" s="12" t="s">
        <v>2368</v>
      </c>
      <c r="M3264" s="12"/>
      <c r="N3264" s="12" t="s">
        <v>2682</v>
      </c>
      <c r="O3264" s="23">
        <v>0</v>
      </c>
      <c r="P3264" s="23">
        <v>10000</v>
      </c>
      <c r="Q3264" s="23">
        <v>0</v>
      </c>
      <c r="R3264" s="24">
        <v>0</v>
      </c>
      <c r="S3264" s="25">
        <v>1360</v>
      </c>
      <c r="T3264" s="21"/>
      <c r="U3264" s="22" t="str">
        <f>IFERROR(VLOOKUP(B3264,[1]Planilha1!$A$1:$B$34,2,FALSE),"Liberado")</f>
        <v>Liberado</v>
      </c>
      <c r="V3264" s="21"/>
      <c r="W3264" s="21"/>
      <c r="X3264" s="21"/>
      <c r="Y3264" s="21"/>
      <c r="Z3264" s="21"/>
      <c r="AA3264" s="21"/>
      <c r="AB3264" s="21"/>
      <c r="AC3264" s="21"/>
      <c r="AD3264" s="21"/>
      <c r="AE3264" s="21"/>
      <c r="AF3264" s="21"/>
      <c r="AG3264" s="21"/>
      <c r="AH3264" s="21"/>
      <c r="AI3264" s="21"/>
      <c r="AJ3264" s="21"/>
      <c r="AK3264" s="21"/>
      <c r="AL3264" s="21"/>
      <c r="AM3264" s="21"/>
      <c r="AN3264" s="21"/>
      <c r="AO3264" s="21"/>
      <c r="AP3264" s="21"/>
      <c r="AQ3264" s="21"/>
      <c r="AR3264" s="21"/>
      <c r="AS3264" s="21"/>
      <c r="AT3264" s="21"/>
      <c r="AU3264" s="21"/>
      <c r="AV3264" s="21"/>
      <c r="AW3264" s="21"/>
      <c r="AX3264" s="21"/>
      <c r="AY3264" s="21"/>
      <c r="AZ3264" s="21"/>
      <c r="BA3264" s="21"/>
    </row>
    <row r="3265" spans="1:53" s="45" customFormat="1" ht="20.100000000000001" customHeight="1" x14ac:dyDescent="0.2">
      <c r="A3265" s="12" t="s">
        <v>74</v>
      </c>
      <c r="B3265" s="18" t="s">
        <v>257</v>
      </c>
      <c r="C3265" s="12" t="s">
        <v>320</v>
      </c>
      <c r="D3265" s="12" t="s">
        <v>10971</v>
      </c>
      <c r="E3265" s="19" t="s">
        <v>5</v>
      </c>
      <c r="F3265" s="19" t="s">
        <v>2308</v>
      </c>
      <c r="G3265" s="19" t="s">
        <v>10972</v>
      </c>
      <c r="H3265" s="12" t="s">
        <v>10973</v>
      </c>
      <c r="I3265" s="20">
        <v>4289.62</v>
      </c>
      <c r="J3265" s="12" t="s">
        <v>2258</v>
      </c>
      <c r="K3265" s="12" t="s">
        <v>10974</v>
      </c>
      <c r="L3265" s="12" t="s">
        <v>7926</v>
      </c>
      <c r="M3265" s="12"/>
      <c r="N3265" s="12" t="s">
        <v>2412</v>
      </c>
      <c r="O3265" s="23">
        <v>0</v>
      </c>
      <c r="P3265" s="23">
        <v>10000</v>
      </c>
      <c r="Q3265" s="23">
        <v>0</v>
      </c>
      <c r="R3265" s="24">
        <v>0</v>
      </c>
      <c r="S3265" s="25">
        <v>160</v>
      </c>
      <c r="T3265" s="21"/>
      <c r="U3265" s="22" t="str">
        <f>IFERROR(VLOOKUP(B3265,[1]Planilha1!$A$1:$B$34,2,FALSE),"Liberado")</f>
        <v>Liberado</v>
      </c>
      <c r="V3265" s="21"/>
      <c r="W3265" s="21"/>
      <c r="X3265" s="21"/>
      <c r="Y3265" s="21"/>
      <c r="Z3265" s="21"/>
      <c r="AA3265" s="21"/>
      <c r="AB3265" s="21"/>
      <c r="AC3265" s="21"/>
      <c r="AD3265" s="21"/>
      <c r="AE3265" s="21"/>
      <c r="AF3265" s="21"/>
      <c r="AG3265" s="21"/>
      <c r="AH3265" s="21"/>
      <c r="AI3265" s="21"/>
      <c r="AJ3265" s="21"/>
      <c r="AK3265" s="21"/>
      <c r="AL3265" s="21"/>
      <c r="AM3265" s="21"/>
      <c r="AN3265" s="21"/>
      <c r="AO3265" s="21"/>
      <c r="AP3265" s="21"/>
      <c r="AQ3265" s="21"/>
      <c r="AR3265" s="21"/>
      <c r="AS3265" s="21"/>
      <c r="AT3265" s="21"/>
      <c r="AU3265" s="21"/>
      <c r="AV3265" s="21"/>
      <c r="AW3265" s="21"/>
      <c r="AX3265" s="21"/>
      <c r="AY3265" s="21"/>
      <c r="AZ3265" s="21"/>
      <c r="BA3265" s="21"/>
    </row>
    <row r="3266" spans="1:53" s="45" customFormat="1" ht="20.100000000000001" customHeight="1" x14ac:dyDescent="0.2">
      <c r="A3266" s="12" t="s">
        <v>74</v>
      </c>
      <c r="B3266" s="18" t="s">
        <v>257</v>
      </c>
      <c r="C3266" s="12" t="s">
        <v>519</v>
      </c>
      <c r="D3266" s="12" t="s">
        <v>1807</v>
      </c>
      <c r="E3266" s="19" t="s">
        <v>5</v>
      </c>
      <c r="F3266" s="19" t="s">
        <v>2480</v>
      </c>
      <c r="G3266" s="19" t="s">
        <v>6429</v>
      </c>
      <c r="H3266" s="12" t="s">
        <v>6430</v>
      </c>
      <c r="I3266" s="20">
        <v>30000</v>
      </c>
      <c r="J3266" s="12" t="s">
        <v>2258</v>
      </c>
      <c r="K3266" s="12" t="s">
        <v>6382</v>
      </c>
      <c r="L3266" s="12" t="s">
        <v>8669</v>
      </c>
      <c r="M3266" s="12"/>
      <c r="N3266" s="12" t="s">
        <v>6431</v>
      </c>
      <c r="O3266" s="23">
        <v>0</v>
      </c>
      <c r="P3266" s="23">
        <v>10000</v>
      </c>
      <c r="Q3266" s="23">
        <v>0</v>
      </c>
      <c r="R3266" s="24">
        <v>0</v>
      </c>
      <c r="S3266" s="25">
        <v>1200</v>
      </c>
      <c r="T3266" s="21"/>
      <c r="U3266" s="22" t="str">
        <f>IFERROR(VLOOKUP(B3266,[1]Planilha1!$A$1:$B$34,2,FALSE),"Liberado")</f>
        <v>Liberado</v>
      </c>
      <c r="V3266" s="21"/>
      <c r="W3266" s="21"/>
      <c r="X3266" s="21"/>
      <c r="Y3266" s="21"/>
      <c r="Z3266" s="21"/>
      <c r="AA3266" s="21"/>
      <c r="AB3266" s="21"/>
      <c r="AC3266" s="21"/>
      <c r="AD3266" s="21"/>
      <c r="AE3266" s="21"/>
      <c r="AF3266" s="21"/>
      <c r="AG3266" s="21"/>
      <c r="AH3266" s="21"/>
      <c r="AI3266" s="21"/>
      <c r="AJ3266" s="21"/>
      <c r="AK3266" s="21"/>
      <c r="AL3266" s="21"/>
      <c r="AM3266" s="21"/>
      <c r="AN3266" s="21"/>
      <c r="AO3266" s="21"/>
      <c r="AP3266" s="21"/>
      <c r="AQ3266" s="21"/>
      <c r="AR3266" s="21"/>
      <c r="AS3266" s="21"/>
      <c r="AT3266" s="21"/>
      <c r="AU3266" s="21"/>
      <c r="AV3266" s="21"/>
      <c r="AW3266" s="21"/>
      <c r="AX3266" s="21"/>
      <c r="AY3266" s="21"/>
      <c r="AZ3266" s="21"/>
      <c r="BA3266" s="21"/>
    </row>
    <row r="3267" spans="1:53" s="45" customFormat="1" ht="20.100000000000001" customHeight="1" x14ac:dyDescent="0.2">
      <c r="A3267" s="12" t="s">
        <v>74</v>
      </c>
      <c r="B3267" s="18" t="s">
        <v>257</v>
      </c>
      <c r="C3267" s="12" t="s">
        <v>519</v>
      </c>
      <c r="D3267" s="12" t="s">
        <v>10975</v>
      </c>
      <c r="E3267" s="19" t="s">
        <v>5</v>
      </c>
      <c r="F3267" s="19" t="s">
        <v>2244</v>
      </c>
      <c r="G3267" s="19" t="s">
        <v>10976</v>
      </c>
      <c r="H3267" s="12" t="s">
        <v>10977</v>
      </c>
      <c r="I3267" s="20">
        <v>10000</v>
      </c>
      <c r="J3267" s="12" t="s">
        <v>2258</v>
      </c>
      <c r="K3267" s="12" t="s">
        <v>5832</v>
      </c>
      <c r="L3267" s="12" t="s">
        <v>10978</v>
      </c>
      <c r="M3267" s="12"/>
      <c r="N3267" s="12" t="s">
        <v>2733</v>
      </c>
      <c r="O3267" s="23">
        <v>0</v>
      </c>
      <c r="P3267" s="23">
        <v>10000</v>
      </c>
      <c r="Q3267" s="23">
        <v>0</v>
      </c>
      <c r="R3267" s="24">
        <v>0</v>
      </c>
      <c r="S3267" s="25">
        <v>64</v>
      </c>
      <c r="T3267" s="21"/>
      <c r="U3267" s="22" t="str">
        <f>IFERROR(VLOOKUP(B3267,[1]Planilha1!$A$1:$B$34,2,FALSE),"Liberado")</f>
        <v>Liberado</v>
      </c>
      <c r="V3267" s="21"/>
      <c r="W3267" s="21"/>
      <c r="X3267" s="21"/>
      <c r="Y3267" s="21"/>
      <c r="Z3267" s="21"/>
      <c r="AA3267" s="21"/>
      <c r="AB3267" s="21"/>
      <c r="AC3267" s="21"/>
      <c r="AD3267" s="21"/>
      <c r="AE3267" s="21"/>
      <c r="AF3267" s="21"/>
      <c r="AG3267" s="21"/>
      <c r="AH3267" s="21"/>
      <c r="AI3267" s="21"/>
      <c r="AJ3267" s="21"/>
      <c r="AK3267" s="21"/>
      <c r="AL3267" s="21"/>
      <c r="AM3267" s="21"/>
      <c r="AN3267" s="21"/>
      <c r="AO3267" s="21"/>
      <c r="AP3267" s="21"/>
      <c r="AQ3267" s="21"/>
      <c r="AR3267" s="21"/>
      <c r="AS3267" s="21"/>
      <c r="AT3267" s="21"/>
      <c r="AU3267" s="21"/>
      <c r="AV3267" s="21"/>
      <c r="AW3267" s="21"/>
      <c r="AX3267" s="21"/>
      <c r="AY3267" s="21"/>
      <c r="AZ3267" s="21"/>
      <c r="BA3267" s="21"/>
    </row>
    <row r="3268" spans="1:53" s="45" customFormat="1" ht="20.100000000000001" customHeight="1" x14ac:dyDescent="0.2">
      <c r="A3268" s="12" t="s">
        <v>74</v>
      </c>
      <c r="B3268" s="18" t="s">
        <v>257</v>
      </c>
      <c r="C3268" s="12" t="s">
        <v>534</v>
      </c>
      <c r="D3268" s="12" t="s">
        <v>1808</v>
      </c>
      <c r="E3268" s="19" t="s">
        <v>5</v>
      </c>
      <c r="F3268" s="19" t="s">
        <v>2255</v>
      </c>
      <c r="G3268" s="19" t="s">
        <v>6432</v>
      </c>
      <c r="H3268" s="12" t="s">
        <v>5285</v>
      </c>
      <c r="I3268" s="20">
        <v>15788.32</v>
      </c>
      <c r="J3268" s="12" t="s">
        <v>2258</v>
      </c>
      <c r="K3268" s="12" t="s">
        <v>6433</v>
      </c>
      <c r="L3268" s="12" t="s">
        <v>2368</v>
      </c>
      <c r="M3268" s="12"/>
      <c r="N3268" s="12" t="s">
        <v>6434</v>
      </c>
      <c r="O3268" s="23">
        <v>0</v>
      </c>
      <c r="P3268" s="23">
        <v>10000</v>
      </c>
      <c r="Q3268" s="23">
        <v>0</v>
      </c>
      <c r="R3268" s="24">
        <v>0</v>
      </c>
      <c r="S3268" s="25">
        <v>720</v>
      </c>
      <c r="T3268" s="21"/>
      <c r="U3268" s="22" t="str">
        <f>IFERROR(VLOOKUP(B3268,[1]Planilha1!$A$1:$B$34,2,FALSE),"Liberado")</f>
        <v>Liberado</v>
      </c>
      <c r="V3268" s="21"/>
      <c r="W3268" s="21"/>
      <c r="X3268" s="21"/>
      <c r="Y3268" s="21"/>
      <c r="Z3268" s="21"/>
      <c r="AA3268" s="21"/>
      <c r="AB3268" s="21"/>
      <c r="AC3268" s="21"/>
      <c r="AD3268" s="21"/>
      <c r="AE3268" s="21"/>
      <c r="AF3268" s="21"/>
      <c r="AG3268" s="21"/>
      <c r="AH3268" s="21"/>
      <c r="AI3268" s="21"/>
      <c r="AJ3268" s="21"/>
      <c r="AK3268" s="21"/>
      <c r="AL3268" s="21"/>
      <c r="AM3268" s="21"/>
      <c r="AN3268" s="21"/>
      <c r="AO3268" s="21"/>
      <c r="AP3268" s="21"/>
      <c r="AQ3268" s="21"/>
      <c r="AR3268" s="21"/>
      <c r="AS3268" s="21"/>
      <c r="AT3268" s="21"/>
      <c r="AU3268" s="21"/>
      <c r="AV3268" s="21"/>
      <c r="AW3268" s="21"/>
      <c r="AX3268" s="21"/>
      <c r="AY3268" s="21"/>
      <c r="AZ3268" s="21"/>
      <c r="BA3268" s="21"/>
    </row>
    <row r="3269" spans="1:53" s="45" customFormat="1" ht="20.100000000000001" customHeight="1" x14ac:dyDescent="0.2">
      <c r="A3269" s="12" t="s">
        <v>74</v>
      </c>
      <c r="B3269" s="18" t="s">
        <v>257</v>
      </c>
      <c r="C3269" s="12" t="s">
        <v>556</v>
      </c>
      <c r="D3269" s="12" t="s">
        <v>1809</v>
      </c>
      <c r="E3269" s="19" t="s">
        <v>5</v>
      </c>
      <c r="F3269" s="19" t="s">
        <v>2255</v>
      </c>
      <c r="G3269" s="19" t="s">
        <v>6435</v>
      </c>
      <c r="H3269" s="12" t="s">
        <v>6436</v>
      </c>
      <c r="I3269" s="20">
        <v>5352.69</v>
      </c>
      <c r="J3269" s="12" t="s">
        <v>2258</v>
      </c>
      <c r="K3269" s="12" t="s">
        <v>6437</v>
      </c>
      <c r="L3269" s="12" t="s">
        <v>2368</v>
      </c>
      <c r="M3269" s="12"/>
      <c r="N3269" s="12" t="s">
        <v>2763</v>
      </c>
      <c r="O3269" s="23">
        <v>0</v>
      </c>
      <c r="P3269" s="23">
        <v>10000</v>
      </c>
      <c r="Q3269" s="23">
        <v>0</v>
      </c>
      <c r="R3269" s="24">
        <v>0</v>
      </c>
      <c r="S3269" s="25">
        <v>1040</v>
      </c>
      <c r="T3269" s="21"/>
      <c r="U3269" s="22" t="str">
        <f>IFERROR(VLOOKUP(B3269,[1]Planilha1!$A$1:$B$34,2,FALSE),"Liberado")</f>
        <v>Liberado</v>
      </c>
      <c r="V3269" s="21"/>
      <c r="W3269" s="21"/>
      <c r="X3269" s="21"/>
      <c r="Y3269" s="21"/>
      <c r="Z3269" s="21"/>
      <c r="AA3269" s="21"/>
      <c r="AB3269" s="21"/>
      <c r="AC3269" s="21"/>
      <c r="AD3269" s="21"/>
      <c r="AE3269" s="21"/>
      <c r="AF3269" s="21"/>
      <c r="AG3269" s="21"/>
      <c r="AH3269" s="21"/>
      <c r="AI3269" s="21"/>
      <c r="AJ3269" s="21"/>
      <c r="AK3269" s="21"/>
      <c r="AL3269" s="21"/>
      <c r="AM3269" s="21"/>
      <c r="AN3269" s="21"/>
      <c r="AO3269" s="21"/>
      <c r="AP3269" s="21"/>
      <c r="AQ3269" s="21"/>
      <c r="AR3269" s="21"/>
      <c r="AS3269" s="21"/>
      <c r="AT3269" s="21"/>
      <c r="AU3269" s="21"/>
      <c r="AV3269" s="21"/>
      <c r="AW3269" s="21"/>
      <c r="AX3269" s="21"/>
      <c r="AY3269" s="21"/>
      <c r="AZ3269" s="21"/>
      <c r="BA3269" s="21"/>
    </row>
    <row r="3270" spans="1:53" s="45" customFormat="1" ht="20.100000000000001" customHeight="1" x14ac:dyDescent="0.2">
      <c r="A3270" s="12" t="s">
        <v>74</v>
      </c>
      <c r="B3270" s="18" t="s">
        <v>257</v>
      </c>
      <c r="C3270" s="12" t="s">
        <v>556</v>
      </c>
      <c r="D3270" s="12" t="s">
        <v>1810</v>
      </c>
      <c r="E3270" s="19" t="s">
        <v>5</v>
      </c>
      <c r="F3270" s="19" t="s">
        <v>2244</v>
      </c>
      <c r="G3270" s="19" t="s">
        <v>6438</v>
      </c>
      <c r="H3270" s="12" t="s">
        <v>6439</v>
      </c>
      <c r="I3270" s="20">
        <v>15110.1</v>
      </c>
      <c r="J3270" s="12" t="s">
        <v>2258</v>
      </c>
      <c r="K3270" s="12" t="s">
        <v>6440</v>
      </c>
      <c r="L3270" s="12" t="s">
        <v>2368</v>
      </c>
      <c r="M3270" s="12"/>
      <c r="N3270" s="12" t="s">
        <v>6441</v>
      </c>
      <c r="O3270" s="23">
        <v>0</v>
      </c>
      <c r="P3270" s="23">
        <v>10000</v>
      </c>
      <c r="Q3270" s="23">
        <v>0</v>
      </c>
      <c r="R3270" s="24">
        <v>0</v>
      </c>
      <c r="S3270" s="25">
        <v>1040</v>
      </c>
      <c r="T3270" s="21"/>
      <c r="U3270" s="22" t="str">
        <f>IFERROR(VLOOKUP(B3270,[1]Planilha1!$A$1:$B$34,2,FALSE),"Liberado")</f>
        <v>Liberado</v>
      </c>
      <c r="V3270" s="21"/>
      <c r="W3270" s="21"/>
      <c r="X3270" s="21"/>
      <c r="Y3270" s="21"/>
      <c r="Z3270" s="21"/>
      <c r="AA3270" s="21"/>
      <c r="AB3270" s="21"/>
      <c r="AC3270" s="21"/>
      <c r="AD3270" s="21"/>
      <c r="AE3270" s="21"/>
      <c r="AF3270" s="21"/>
      <c r="AG3270" s="21"/>
      <c r="AH3270" s="21"/>
      <c r="AI3270" s="21"/>
      <c r="AJ3270" s="21"/>
      <c r="AK3270" s="21"/>
      <c r="AL3270" s="21"/>
      <c r="AM3270" s="21"/>
      <c r="AN3270" s="21"/>
      <c r="AO3270" s="21"/>
      <c r="AP3270" s="21"/>
      <c r="AQ3270" s="21"/>
      <c r="AR3270" s="21"/>
      <c r="AS3270" s="21"/>
      <c r="AT3270" s="21"/>
      <c r="AU3270" s="21"/>
      <c r="AV3270" s="21"/>
      <c r="AW3270" s="21"/>
      <c r="AX3270" s="21"/>
      <c r="AY3270" s="21"/>
      <c r="AZ3270" s="21"/>
      <c r="BA3270" s="21"/>
    </row>
    <row r="3271" spans="1:53" s="45" customFormat="1" ht="20.100000000000001" customHeight="1" x14ac:dyDescent="0.2">
      <c r="A3271" s="12" t="s">
        <v>74</v>
      </c>
      <c r="B3271" s="18" t="s">
        <v>257</v>
      </c>
      <c r="C3271" s="12" t="s">
        <v>556</v>
      </c>
      <c r="D3271" s="12" t="s">
        <v>1811</v>
      </c>
      <c r="E3271" s="19" t="s">
        <v>5</v>
      </c>
      <c r="F3271" s="19" t="s">
        <v>2244</v>
      </c>
      <c r="G3271" s="19" t="s">
        <v>6445</v>
      </c>
      <c r="H3271" s="12" t="s">
        <v>6446</v>
      </c>
      <c r="I3271" s="20">
        <v>137567</v>
      </c>
      <c r="J3271" s="12" t="s">
        <v>2258</v>
      </c>
      <c r="K3271" s="12" t="s">
        <v>6447</v>
      </c>
      <c r="L3271" s="12" t="s">
        <v>2368</v>
      </c>
      <c r="M3271" s="12"/>
      <c r="N3271" s="12" t="s">
        <v>6448</v>
      </c>
      <c r="O3271" s="23">
        <v>0</v>
      </c>
      <c r="P3271" s="23">
        <v>10000</v>
      </c>
      <c r="Q3271" s="23">
        <v>0</v>
      </c>
      <c r="R3271" s="24">
        <v>0</v>
      </c>
      <c r="S3271" s="25">
        <v>880</v>
      </c>
      <c r="T3271" s="21"/>
      <c r="U3271" s="22" t="str">
        <f>IFERROR(VLOOKUP(B3271,[1]Planilha1!$A$1:$B$34,2,FALSE),"Liberado")</f>
        <v>Liberado</v>
      </c>
      <c r="V3271" s="21"/>
      <c r="W3271" s="21"/>
      <c r="X3271" s="21"/>
      <c r="Y3271" s="21"/>
      <c r="Z3271" s="21"/>
      <c r="AA3271" s="21"/>
      <c r="AB3271" s="21"/>
      <c r="AC3271" s="21"/>
      <c r="AD3271" s="21"/>
      <c r="AE3271" s="21"/>
      <c r="AF3271" s="21"/>
      <c r="AG3271" s="21"/>
      <c r="AH3271" s="21"/>
      <c r="AI3271" s="21"/>
      <c r="AJ3271" s="21"/>
      <c r="AK3271" s="21"/>
      <c r="AL3271" s="21"/>
      <c r="AM3271" s="21"/>
      <c r="AN3271" s="21"/>
      <c r="AO3271" s="21"/>
      <c r="AP3271" s="21"/>
      <c r="AQ3271" s="21"/>
      <c r="AR3271" s="21"/>
      <c r="AS3271" s="21"/>
      <c r="AT3271" s="21"/>
      <c r="AU3271" s="21"/>
      <c r="AV3271" s="21"/>
      <c r="AW3271" s="21"/>
      <c r="AX3271" s="21"/>
      <c r="AY3271" s="21"/>
      <c r="AZ3271" s="21"/>
      <c r="BA3271" s="21"/>
    </row>
    <row r="3272" spans="1:53" s="45" customFormat="1" ht="20.100000000000001" customHeight="1" x14ac:dyDescent="0.2">
      <c r="A3272" s="12" t="s">
        <v>74</v>
      </c>
      <c r="B3272" s="18" t="s">
        <v>257</v>
      </c>
      <c r="C3272" s="12" t="s">
        <v>556</v>
      </c>
      <c r="D3272" s="12" t="s">
        <v>1811</v>
      </c>
      <c r="E3272" s="19" t="s">
        <v>5</v>
      </c>
      <c r="F3272" s="19" t="s">
        <v>2244</v>
      </c>
      <c r="G3272" s="19" t="s">
        <v>6442</v>
      </c>
      <c r="H3272" s="12" t="s">
        <v>6443</v>
      </c>
      <c r="I3272" s="20">
        <v>1556524.75</v>
      </c>
      <c r="J3272" s="12" t="s">
        <v>2258</v>
      </c>
      <c r="K3272" s="12" t="s">
        <v>6444</v>
      </c>
      <c r="L3272" s="12" t="s">
        <v>2368</v>
      </c>
      <c r="M3272" s="12"/>
      <c r="N3272" s="12" t="s">
        <v>2412</v>
      </c>
      <c r="O3272" s="23">
        <v>0</v>
      </c>
      <c r="P3272" s="23">
        <v>10000</v>
      </c>
      <c r="Q3272" s="23">
        <v>0</v>
      </c>
      <c r="R3272" s="24">
        <v>0</v>
      </c>
      <c r="S3272" s="25">
        <v>800</v>
      </c>
      <c r="T3272" s="21"/>
      <c r="U3272" s="22" t="str">
        <f>IFERROR(VLOOKUP(B3272,[1]Planilha1!$A$1:$B$34,2,FALSE),"Liberado")</f>
        <v>Liberado</v>
      </c>
      <c r="V3272" s="21"/>
      <c r="W3272" s="21"/>
      <c r="X3272" s="21"/>
      <c r="Y3272" s="21"/>
      <c r="Z3272" s="21"/>
      <c r="AA3272" s="21"/>
      <c r="AB3272" s="21"/>
      <c r="AC3272" s="21"/>
      <c r="AD3272" s="21"/>
      <c r="AE3272" s="21"/>
      <c r="AF3272" s="21"/>
      <c r="AG3272" s="21"/>
      <c r="AH3272" s="21"/>
      <c r="AI3272" s="21"/>
      <c r="AJ3272" s="21"/>
      <c r="AK3272" s="21"/>
      <c r="AL3272" s="21"/>
      <c r="AM3272" s="21"/>
      <c r="AN3272" s="21"/>
      <c r="AO3272" s="21"/>
      <c r="AP3272" s="21"/>
      <c r="AQ3272" s="21"/>
      <c r="AR3272" s="21"/>
      <c r="AS3272" s="21"/>
      <c r="AT3272" s="21"/>
      <c r="AU3272" s="21"/>
      <c r="AV3272" s="21"/>
      <c r="AW3272" s="21"/>
      <c r="AX3272" s="21"/>
      <c r="AY3272" s="21"/>
      <c r="AZ3272" s="21"/>
      <c r="BA3272" s="21"/>
    </row>
    <row r="3273" spans="1:53" s="45" customFormat="1" ht="20.100000000000001" customHeight="1" x14ac:dyDescent="0.2">
      <c r="A3273" s="12" t="s">
        <v>74</v>
      </c>
      <c r="B3273" s="18" t="s">
        <v>257</v>
      </c>
      <c r="C3273" s="12" t="s">
        <v>556</v>
      </c>
      <c r="D3273" s="12" t="s">
        <v>1812</v>
      </c>
      <c r="E3273" s="19" t="s">
        <v>5</v>
      </c>
      <c r="F3273" s="19" t="s">
        <v>6</v>
      </c>
      <c r="G3273" s="19" t="s">
        <v>6449</v>
      </c>
      <c r="H3273" s="12" t="s">
        <v>6450</v>
      </c>
      <c r="I3273" s="20">
        <v>148335</v>
      </c>
      <c r="J3273" s="12" t="s">
        <v>2258</v>
      </c>
      <c r="K3273" s="12" t="s">
        <v>6451</v>
      </c>
      <c r="L3273" s="12" t="s">
        <v>2368</v>
      </c>
      <c r="M3273" s="12"/>
      <c r="N3273" s="12" t="s">
        <v>6179</v>
      </c>
      <c r="O3273" s="23">
        <v>0</v>
      </c>
      <c r="P3273" s="23">
        <v>0</v>
      </c>
      <c r="Q3273" s="23">
        <v>0</v>
      </c>
      <c r="R3273" s="24">
        <v>0</v>
      </c>
      <c r="S3273" s="25">
        <v>720</v>
      </c>
      <c r="T3273" s="21"/>
      <c r="U3273" s="22" t="str">
        <f>IFERROR(VLOOKUP(B3273,[1]Planilha1!$A$1:$B$34,2,FALSE),"Liberado")</f>
        <v>Liberado</v>
      </c>
      <c r="V3273" s="21"/>
      <c r="W3273" s="21"/>
      <c r="X3273" s="21"/>
      <c r="Y3273" s="21"/>
      <c r="Z3273" s="21"/>
      <c r="AA3273" s="21"/>
      <c r="AB3273" s="21"/>
      <c r="AC3273" s="21"/>
      <c r="AD3273" s="21"/>
      <c r="AE3273" s="21"/>
      <c r="AF3273" s="21"/>
      <c r="AG3273" s="21"/>
      <c r="AH3273" s="21"/>
      <c r="AI3273" s="21"/>
      <c r="AJ3273" s="21"/>
      <c r="AK3273" s="21"/>
      <c r="AL3273" s="21"/>
      <c r="AM3273" s="21"/>
      <c r="AN3273" s="21"/>
      <c r="AO3273" s="21"/>
      <c r="AP3273" s="21"/>
      <c r="AQ3273" s="21"/>
      <c r="AR3273" s="21"/>
      <c r="AS3273" s="21"/>
      <c r="AT3273" s="21"/>
      <c r="AU3273" s="21"/>
      <c r="AV3273" s="21"/>
      <c r="AW3273" s="21"/>
      <c r="AX3273" s="21"/>
      <c r="AY3273" s="21"/>
      <c r="AZ3273" s="21"/>
      <c r="BA3273" s="21"/>
    </row>
    <row r="3274" spans="1:53" s="45" customFormat="1" ht="20.100000000000001" customHeight="1" x14ac:dyDescent="0.2">
      <c r="A3274" s="12" t="s">
        <v>74</v>
      </c>
      <c r="B3274" s="18" t="s">
        <v>257</v>
      </c>
      <c r="C3274" s="12" t="s">
        <v>556</v>
      </c>
      <c r="D3274" s="12" t="s">
        <v>1813</v>
      </c>
      <c r="E3274" s="19" t="s">
        <v>5</v>
      </c>
      <c r="F3274" s="19" t="s">
        <v>2244</v>
      </c>
      <c r="G3274" s="19" t="s">
        <v>6452</v>
      </c>
      <c r="H3274" s="12" t="s">
        <v>6443</v>
      </c>
      <c r="I3274" s="20">
        <v>3100</v>
      </c>
      <c r="J3274" s="12" t="s">
        <v>2258</v>
      </c>
      <c r="K3274" s="12" t="s">
        <v>2410</v>
      </c>
      <c r="L3274" s="12" t="s">
        <v>2368</v>
      </c>
      <c r="M3274" s="12"/>
      <c r="N3274" s="12" t="s">
        <v>2412</v>
      </c>
      <c r="O3274" s="23">
        <v>0</v>
      </c>
      <c r="P3274" s="23">
        <v>10000</v>
      </c>
      <c r="Q3274" s="23">
        <v>0</v>
      </c>
      <c r="R3274" s="24">
        <v>0</v>
      </c>
      <c r="S3274" s="25">
        <v>560</v>
      </c>
      <c r="T3274" s="21"/>
      <c r="U3274" s="22" t="str">
        <f>IFERROR(VLOOKUP(B3274,[1]Planilha1!$A$1:$B$34,2,FALSE),"Liberado")</f>
        <v>Liberado</v>
      </c>
      <c r="V3274" s="21"/>
      <c r="W3274" s="21"/>
      <c r="X3274" s="21"/>
      <c r="Y3274" s="21"/>
      <c r="Z3274" s="21"/>
      <c r="AA3274" s="21"/>
      <c r="AB3274" s="21"/>
      <c r="AC3274" s="21"/>
      <c r="AD3274" s="21"/>
      <c r="AE3274" s="21"/>
      <c r="AF3274" s="21"/>
      <c r="AG3274" s="21"/>
      <c r="AH3274" s="21"/>
      <c r="AI3274" s="21"/>
      <c r="AJ3274" s="21"/>
      <c r="AK3274" s="21"/>
      <c r="AL3274" s="21"/>
      <c r="AM3274" s="21"/>
      <c r="AN3274" s="21"/>
      <c r="AO3274" s="21"/>
      <c r="AP3274" s="21"/>
      <c r="AQ3274" s="21"/>
      <c r="AR3274" s="21"/>
      <c r="AS3274" s="21"/>
      <c r="AT3274" s="21"/>
      <c r="AU3274" s="21"/>
      <c r="AV3274" s="21"/>
      <c r="AW3274" s="21"/>
      <c r="AX3274" s="21"/>
      <c r="AY3274" s="21"/>
      <c r="AZ3274" s="21"/>
      <c r="BA3274" s="21"/>
    </row>
    <row r="3275" spans="1:53" s="45" customFormat="1" ht="20.100000000000001" customHeight="1" x14ac:dyDescent="0.2">
      <c r="A3275" s="12" t="s">
        <v>74</v>
      </c>
      <c r="B3275" s="18" t="s">
        <v>257</v>
      </c>
      <c r="C3275" s="12" t="s">
        <v>556</v>
      </c>
      <c r="D3275" s="12" t="s">
        <v>1814</v>
      </c>
      <c r="E3275" s="19" t="s">
        <v>5</v>
      </c>
      <c r="F3275" s="19" t="s">
        <v>2273</v>
      </c>
      <c r="G3275" s="19" t="s">
        <v>6453</v>
      </c>
      <c r="H3275" s="12" t="s">
        <v>6454</v>
      </c>
      <c r="I3275" s="20">
        <v>10154.02</v>
      </c>
      <c r="J3275" s="12" t="s">
        <v>2258</v>
      </c>
      <c r="K3275" s="12" t="s">
        <v>6455</v>
      </c>
      <c r="L3275" s="12" t="s">
        <v>2368</v>
      </c>
      <c r="M3275" s="12"/>
      <c r="N3275" s="12" t="s">
        <v>3632</v>
      </c>
      <c r="O3275" s="23">
        <v>0</v>
      </c>
      <c r="P3275" s="23">
        <v>12154.02</v>
      </c>
      <c r="Q3275" s="23">
        <v>0</v>
      </c>
      <c r="R3275" s="24">
        <v>0</v>
      </c>
      <c r="S3275" s="25">
        <v>384</v>
      </c>
      <c r="T3275" s="21"/>
      <c r="U3275" s="22" t="str">
        <f>IFERROR(VLOOKUP(B3275,[1]Planilha1!$A$1:$B$34,2,FALSE),"Liberado")</f>
        <v>Liberado</v>
      </c>
      <c r="V3275" s="21"/>
      <c r="W3275" s="21"/>
      <c r="X3275" s="21"/>
      <c r="Y3275" s="21"/>
      <c r="Z3275" s="21"/>
      <c r="AA3275" s="21"/>
      <c r="AB3275" s="21"/>
      <c r="AC3275" s="21"/>
      <c r="AD3275" s="21"/>
      <c r="AE3275" s="21"/>
      <c r="AF3275" s="21"/>
      <c r="AG3275" s="21"/>
      <c r="AH3275" s="21"/>
      <c r="AI3275" s="21"/>
      <c r="AJ3275" s="21"/>
      <c r="AK3275" s="21"/>
      <c r="AL3275" s="21"/>
      <c r="AM3275" s="21"/>
      <c r="AN3275" s="21"/>
      <c r="AO3275" s="21"/>
      <c r="AP3275" s="21"/>
      <c r="AQ3275" s="21"/>
      <c r="AR3275" s="21"/>
      <c r="AS3275" s="21"/>
      <c r="AT3275" s="21"/>
      <c r="AU3275" s="21"/>
      <c r="AV3275" s="21"/>
      <c r="AW3275" s="21"/>
      <c r="AX3275" s="21"/>
      <c r="AY3275" s="21"/>
      <c r="AZ3275" s="21"/>
      <c r="BA3275" s="21"/>
    </row>
    <row r="3276" spans="1:53" s="45" customFormat="1" ht="20.100000000000001" customHeight="1" x14ac:dyDescent="0.2">
      <c r="A3276" s="12" t="s">
        <v>74</v>
      </c>
      <c r="B3276" s="18" t="s">
        <v>257</v>
      </c>
      <c r="C3276" s="12" t="s">
        <v>556</v>
      </c>
      <c r="D3276" s="12" t="s">
        <v>1815</v>
      </c>
      <c r="E3276" s="19" t="s">
        <v>5</v>
      </c>
      <c r="F3276" s="19" t="s">
        <v>10</v>
      </c>
      <c r="G3276" s="19" t="s">
        <v>6456</v>
      </c>
      <c r="H3276" s="12" t="s">
        <v>6457</v>
      </c>
      <c r="I3276" s="20">
        <v>26812.3</v>
      </c>
      <c r="J3276" s="12" t="s">
        <v>2258</v>
      </c>
      <c r="K3276" s="12" t="s">
        <v>6458</v>
      </c>
      <c r="L3276" s="12" t="s">
        <v>2368</v>
      </c>
      <c r="M3276" s="12"/>
      <c r="N3276" s="12" t="s">
        <v>2412</v>
      </c>
      <c r="O3276" s="23">
        <v>0</v>
      </c>
      <c r="P3276" s="23">
        <v>10000</v>
      </c>
      <c r="Q3276" s="23">
        <v>0</v>
      </c>
      <c r="R3276" s="24">
        <v>0</v>
      </c>
      <c r="S3276" s="25">
        <v>800</v>
      </c>
      <c r="T3276" s="21"/>
      <c r="U3276" s="22" t="str">
        <f>IFERROR(VLOOKUP(B3276,[1]Planilha1!$A$1:$B$34,2,FALSE),"Liberado")</f>
        <v>Liberado</v>
      </c>
      <c r="V3276" s="21"/>
      <c r="W3276" s="21"/>
      <c r="X3276" s="21"/>
      <c r="Y3276" s="21"/>
      <c r="Z3276" s="21"/>
      <c r="AA3276" s="21"/>
      <c r="AB3276" s="21"/>
      <c r="AC3276" s="21"/>
      <c r="AD3276" s="21"/>
      <c r="AE3276" s="21"/>
      <c r="AF3276" s="21"/>
      <c r="AG3276" s="21"/>
      <c r="AH3276" s="21"/>
      <c r="AI3276" s="21"/>
      <c r="AJ3276" s="21"/>
      <c r="AK3276" s="21"/>
      <c r="AL3276" s="21"/>
      <c r="AM3276" s="21"/>
      <c r="AN3276" s="21"/>
      <c r="AO3276" s="21"/>
      <c r="AP3276" s="21"/>
      <c r="AQ3276" s="21"/>
      <c r="AR3276" s="21"/>
      <c r="AS3276" s="21"/>
      <c r="AT3276" s="21"/>
      <c r="AU3276" s="21"/>
      <c r="AV3276" s="21"/>
      <c r="AW3276" s="21"/>
      <c r="AX3276" s="21"/>
      <c r="AY3276" s="21"/>
      <c r="AZ3276" s="21"/>
      <c r="BA3276" s="21"/>
    </row>
    <row r="3277" spans="1:53" s="45" customFormat="1" ht="20.100000000000001" customHeight="1" x14ac:dyDescent="0.2">
      <c r="A3277" s="12" t="s">
        <v>74</v>
      </c>
      <c r="B3277" s="18" t="s">
        <v>257</v>
      </c>
      <c r="C3277" s="12" t="s">
        <v>556</v>
      </c>
      <c r="D3277" s="12" t="s">
        <v>10979</v>
      </c>
      <c r="E3277" s="19" t="s">
        <v>5</v>
      </c>
      <c r="F3277" s="19" t="s">
        <v>2255</v>
      </c>
      <c r="G3277" s="19" t="s">
        <v>10980</v>
      </c>
      <c r="H3277" s="12" t="s">
        <v>6454</v>
      </c>
      <c r="I3277" s="20">
        <v>12489.68</v>
      </c>
      <c r="J3277" s="12" t="s">
        <v>2258</v>
      </c>
      <c r="K3277" s="12" t="s">
        <v>10981</v>
      </c>
      <c r="L3277" s="12" t="s">
        <v>2368</v>
      </c>
      <c r="M3277" s="12"/>
      <c r="N3277" s="12" t="s">
        <v>10982</v>
      </c>
      <c r="O3277" s="23">
        <v>12489.68</v>
      </c>
      <c r="P3277" s="23">
        <v>0</v>
      </c>
      <c r="Q3277" s="23">
        <v>0</v>
      </c>
      <c r="R3277" s="24">
        <v>0</v>
      </c>
      <c r="S3277" s="25">
        <v>480</v>
      </c>
      <c r="T3277" s="21"/>
      <c r="U3277" s="22" t="str">
        <f>IFERROR(VLOOKUP(B3277,[1]Planilha1!$A$1:$B$34,2,FALSE),"Liberado")</f>
        <v>Liberado</v>
      </c>
      <c r="V3277" s="21"/>
      <c r="W3277" s="21"/>
      <c r="X3277" s="21"/>
      <c r="Y3277" s="21"/>
      <c r="Z3277" s="21"/>
      <c r="AA3277" s="21"/>
      <c r="AB3277" s="21"/>
      <c r="AC3277" s="21"/>
      <c r="AD3277" s="21"/>
      <c r="AE3277" s="21"/>
      <c r="AF3277" s="21"/>
      <c r="AG3277" s="21"/>
      <c r="AH3277" s="21"/>
      <c r="AI3277" s="21"/>
      <c r="AJ3277" s="21"/>
      <c r="AK3277" s="21"/>
      <c r="AL3277" s="21"/>
      <c r="AM3277" s="21"/>
      <c r="AN3277" s="21"/>
      <c r="AO3277" s="21"/>
      <c r="AP3277" s="21"/>
      <c r="AQ3277" s="21"/>
      <c r="AR3277" s="21"/>
      <c r="AS3277" s="21"/>
      <c r="AT3277" s="21"/>
      <c r="AU3277" s="21"/>
      <c r="AV3277" s="21"/>
      <c r="AW3277" s="21"/>
      <c r="AX3277" s="21"/>
      <c r="AY3277" s="21"/>
      <c r="AZ3277" s="21"/>
      <c r="BA3277" s="21"/>
    </row>
    <row r="3278" spans="1:53" s="45" customFormat="1" ht="20.100000000000001" customHeight="1" x14ac:dyDescent="0.2">
      <c r="A3278" s="12" t="s">
        <v>74</v>
      </c>
      <c r="B3278" s="18" t="s">
        <v>257</v>
      </c>
      <c r="C3278" s="12" t="s">
        <v>556</v>
      </c>
      <c r="D3278" s="12" t="s">
        <v>10983</v>
      </c>
      <c r="E3278" s="19" t="s">
        <v>5</v>
      </c>
      <c r="F3278" s="19" t="s">
        <v>3968</v>
      </c>
      <c r="G3278" s="19" t="s">
        <v>10984</v>
      </c>
      <c r="H3278" s="12" t="s">
        <v>2583</v>
      </c>
      <c r="I3278" s="20">
        <v>595500</v>
      </c>
      <c r="J3278" s="12" t="s">
        <v>2258</v>
      </c>
      <c r="K3278" s="12" t="s">
        <v>10985</v>
      </c>
      <c r="L3278" s="12" t="s">
        <v>2368</v>
      </c>
      <c r="M3278" s="12"/>
      <c r="N3278" s="12" t="s">
        <v>10986</v>
      </c>
      <c r="O3278" s="23">
        <v>0</v>
      </c>
      <c r="P3278" s="23">
        <v>595500</v>
      </c>
      <c r="Q3278" s="23">
        <v>0</v>
      </c>
      <c r="R3278" s="24">
        <v>0</v>
      </c>
      <c r="S3278" s="25">
        <v>320</v>
      </c>
      <c r="T3278" s="21"/>
      <c r="U3278" s="22" t="str">
        <f>IFERROR(VLOOKUP(B3278,[1]Planilha1!$A$1:$B$34,2,FALSE),"Liberado")</f>
        <v>Liberado</v>
      </c>
      <c r="V3278" s="21"/>
      <c r="W3278" s="21"/>
      <c r="X3278" s="21"/>
      <c r="Y3278" s="21"/>
      <c r="Z3278" s="21"/>
      <c r="AA3278" s="21"/>
      <c r="AB3278" s="21"/>
      <c r="AC3278" s="21"/>
      <c r="AD3278" s="21"/>
      <c r="AE3278" s="21"/>
      <c r="AF3278" s="21"/>
      <c r="AG3278" s="21"/>
      <c r="AH3278" s="21"/>
      <c r="AI3278" s="21"/>
      <c r="AJ3278" s="21"/>
      <c r="AK3278" s="21"/>
      <c r="AL3278" s="21"/>
      <c r="AM3278" s="21"/>
      <c r="AN3278" s="21"/>
      <c r="AO3278" s="21"/>
      <c r="AP3278" s="21"/>
      <c r="AQ3278" s="21"/>
      <c r="AR3278" s="21"/>
      <c r="AS3278" s="21"/>
      <c r="AT3278" s="21"/>
      <c r="AU3278" s="21"/>
      <c r="AV3278" s="21"/>
      <c r="AW3278" s="21"/>
      <c r="AX3278" s="21"/>
      <c r="AY3278" s="21"/>
      <c r="AZ3278" s="21"/>
      <c r="BA3278" s="21"/>
    </row>
    <row r="3279" spans="1:53" s="45" customFormat="1" ht="20.100000000000001" customHeight="1" x14ac:dyDescent="0.2">
      <c r="A3279" s="12" t="s">
        <v>74</v>
      </c>
      <c r="B3279" s="18" t="s">
        <v>257</v>
      </c>
      <c r="C3279" s="12" t="s">
        <v>574</v>
      </c>
      <c r="D3279" s="12" t="s">
        <v>10987</v>
      </c>
      <c r="E3279" s="19" t="s">
        <v>5</v>
      </c>
      <c r="F3279" s="19" t="s">
        <v>4670</v>
      </c>
      <c r="G3279" s="19" t="s">
        <v>10988</v>
      </c>
      <c r="H3279" s="12" t="s">
        <v>3227</v>
      </c>
      <c r="I3279" s="20">
        <v>50033.52</v>
      </c>
      <c r="J3279" s="12" t="s">
        <v>2258</v>
      </c>
      <c r="K3279" s="12" t="s">
        <v>10989</v>
      </c>
      <c r="L3279" s="12" t="s">
        <v>2368</v>
      </c>
      <c r="M3279" s="12"/>
      <c r="N3279" s="12" t="s">
        <v>3083</v>
      </c>
      <c r="O3279" s="23">
        <v>0</v>
      </c>
      <c r="P3279" s="23">
        <v>50033</v>
      </c>
      <c r="Q3279" s="23">
        <v>0</v>
      </c>
      <c r="R3279" s="24">
        <v>0</v>
      </c>
      <c r="S3279" s="25">
        <v>120</v>
      </c>
      <c r="T3279" s="21"/>
      <c r="U3279" s="22" t="str">
        <f>IFERROR(VLOOKUP(B3279,[1]Planilha1!$A$1:$B$34,2,FALSE),"Liberado")</f>
        <v>Liberado</v>
      </c>
      <c r="V3279" s="21"/>
      <c r="W3279" s="21"/>
      <c r="X3279" s="21"/>
      <c r="Y3279" s="21"/>
      <c r="Z3279" s="21"/>
      <c r="AA3279" s="21"/>
      <c r="AB3279" s="21"/>
      <c r="AC3279" s="21"/>
      <c r="AD3279" s="21"/>
      <c r="AE3279" s="21"/>
      <c r="AF3279" s="21"/>
      <c r="AG3279" s="21"/>
      <c r="AH3279" s="21"/>
      <c r="AI3279" s="21"/>
      <c r="AJ3279" s="21"/>
      <c r="AK3279" s="21"/>
      <c r="AL3279" s="21"/>
      <c r="AM3279" s="21"/>
      <c r="AN3279" s="21"/>
      <c r="AO3279" s="21"/>
      <c r="AP3279" s="21"/>
      <c r="AQ3279" s="21"/>
      <c r="AR3279" s="21"/>
      <c r="AS3279" s="21"/>
      <c r="AT3279" s="21"/>
      <c r="AU3279" s="21"/>
      <c r="AV3279" s="21"/>
      <c r="AW3279" s="21"/>
      <c r="AX3279" s="21"/>
      <c r="AY3279" s="21"/>
      <c r="AZ3279" s="21"/>
      <c r="BA3279" s="21"/>
    </row>
    <row r="3280" spans="1:53" s="45" customFormat="1" ht="20.100000000000001" customHeight="1" x14ac:dyDescent="0.2">
      <c r="A3280" s="12" t="s">
        <v>74</v>
      </c>
      <c r="B3280" s="18" t="s">
        <v>257</v>
      </c>
      <c r="C3280" s="12" t="s">
        <v>602</v>
      </c>
      <c r="D3280" s="12" t="s">
        <v>10990</v>
      </c>
      <c r="E3280" s="19" t="s">
        <v>5</v>
      </c>
      <c r="F3280" s="19" t="s">
        <v>2244</v>
      </c>
      <c r="G3280" s="19" t="s">
        <v>10991</v>
      </c>
      <c r="H3280" s="12" t="s">
        <v>10992</v>
      </c>
      <c r="I3280" s="20">
        <v>15000</v>
      </c>
      <c r="J3280" s="12" t="s">
        <v>2258</v>
      </c>
      <c r="K3280" s="12" t="s">
        <v>2410</v>
      </c>
      <c r="L3280" s="12" t="s">
        <v>2368</v>
      </c>
      <c r="M3280" s="12"/>
      <c r="N3280" s="12" t="s">
        <v>2412</v>
      </c>
      <c r="O3280" s="23">
        <v>0</v>
      </c>
      <c r="P3280" s="23">
        <v>10000</v>
      </c>
      <c r="Q3280" s="23">
        <v>0</v>
      </c>
      <c r="R3280" s="24">
        <v>0</v>
      </c>
      <c r="S3280" s="25">
        <v>200</v>
      </c>
      <c r="T3280" s="21"/>
      <c r="U3280" s="22" t="str">
        <f>IFERROR(VLOOKUP(B3280,[1]Planilha1!$A$1:$B$34,2,FALSE),"Liberado")</f>
        <v>Liberado</v>
      </c>
      <c r="V3280" s="21"/>
      <c r="W3280" s="21"/>
      <c r="X3280" s="21"/>
      <c r="Y3280" s="21"/>
      <c r="Z3280" s="21"/>
      <c r="AA3280" s="21"/>
      <c r="AB3280" s="21"/>
      <c r="AC3280" s="21"/>
      <c r="AD3280" s="21"/>
      <c r="AE3280" s="21"/>
      <c r="AF3280" s="21"/>
      <c r="AG3280" s="21"/>
      <c r="AH3280" s="21"/>
      <c r="AI3280" s="21"/>
      <c r="AJ3280" s="21"/>
      <c r="AK3280" s="21"/>
      <c r="AL3280" s="21"/>
      <c r="AM3280" s="21"/>
      <c r="AN3280" s="21"/>
      <c r="AO3280" s="21"/>
      <c r="AP3280" s="21"/>
      <c r="AQ3280" s="21"/>
      <c r="AR3280" s="21"/>
      <c r="AS3280" s="21"/>
      <c r="AT3280" s="21"/>
      <c r="AU3280" s="21"/>
      <c r="AV3280" s="21"/>
      <c r="AW3280" s="21"/>
      <c r="AX3280" s="21"/>
      <c r="AY3280" s="21"/>
      <c r="AZ3280" s="21"/>
      <c r="BA3280" s="21"/>
    </row>
    <row r="3281" spans="1:53" s="45" customFormat="1" ht="20.100000000000001" customHeight="1" x14ac:dyDescent="0.2">
      <c r="A3281" s="12" t="s">
        <v>74</v>
      </c>
      <c r="B3281" s="18" t="s">
        <v>257</v>
      </c>
      <c r="C3281" s="12" t="s">
        <v>602</v>
      </c>
      <c r="D3281" s="12" t="s">
        <v>10993</v>
      </c>
      <c r="E3281" s="19" t="s">
        <v>5</v>
      </c>
      <c r="F3281" s="19" t="s">
        <v>2244</v>
      </c>
      <c r="G3281" s="19" t="s">
        <v>10994</v>
      </c>
      <c r="H3281" s="12" t="s">
        <v>10995</v>
      </c>
      <c r="I3281" s="20">
        <v>15000</v>
      </c>
      <c r="J3281" s="12" t="s">
        <v>2258</v>
      </c>
      <c r="K3281" s="12" t="s">
        <v>2410</v>
      </c>
      <c r="L3281" s="12" t="s">
        <v>2368</v>
      </c>
      <c r="M3281" s="12"/>
      <c r="N3281" s="12" t="s">
        <v>2412</v>
      </c>
      <c r="O3281" s="23">
        <v>0</v>
      </c>
      <c r="P3281" s="23">
        <v>10000</v>
      </c>
      <c r="Q3281" s="23">
        <v>0</v>
      </c>
      <c r="R3281" s="24">
        <v>0</v>
      </c>
      <c r="S3281" s="25">
        <v>240</v>
      </c>
      <c r="T3281" s="21"/>
      <c r="U3281" s="22" t="str">
        <f>IFERROR(VLOOKUP(B3281,[1]Planilha1!$A$1:$B$34,2,FALSE),"Liberado")</f>
        <v>Liberado</v>
      </c>
      <c r="V3281" s="21"/>
      <c r="W3281" s="21"/>
      <c r="X3281" s="21"/>
      <c r="Y3281" s="21"/>
      <c r="Z3281" s="21"/>
      <c r="AA3281" s="21"/>
      <c r="AB3281" s="21"/>
      <c r="AC3281" s="21"/>
      <c r="AD3281" s="21"/>
      <c r="AE3281" s="21"/>
      <c r="AF3281" s="21"/>
      <c r="AG3281" s="21"/>
      <c r="AH3281" s="21"/>
      <c r="AI3281" s="21"/>
      <c r="AJ3281" s="21"/>
      <c r="AK3281" s="21"/>
      <c r="AL3281" s="21"/>
      <c r="AM3281" s="21"/>
      <c r="AN3281" s="21"/>
      <c r="AO3281" s="21"/>
      <c r="AP3281" s="21"/>
      <c r="AQ3281" s="21"/>
      <c r="AR3281" s="21"/>
      <c r="AS3281" s="21"/>
      <c r="AT3281" s="21"/>
      <c r="AU3281" s="21"/>
      <c r="AV3281" s="21"/>
      <c r="AW3281" s="21"/>
      <c r="AX3281" s="21"/>
      <c r="AY3281" s="21"/>
      <c r="AZ3281" s="21"/>
      <c r="BA3281" s="21"/>
    </row>
    <row r="3282" spans="1:53" s="45" customFormat="1" ht="20.100000000000001" customHeight="1" x14ac:dyDescent="0.2">
      <c r="A3282" s="12" t="s">
        <v>74</v>
      </c>
      <c r="B3282" s="18" t="s">
        <v>257</v>
      </c>
      <c r="C3282" s="12">
        <v>1</v>
      </c>
      <c r="D3282" s="12" t="s">
        <v>10996</v>
      </c>
      <c r="E3282" s="19" t="s">
        <v>5</v>
      </c>
      <c r="F3282" s="19" t="s">
        <v>2273</v>
      </c>
      <c r="G3282" s="19" t="s">
        <v>10997</v>
      </c>
      <c r="H3282" s="12" t="s">
        <v>2544</v>
      </c>
      <c r="I3282" s="20">
        <v>20000</v>
      </c>
      <c r="J3282" s="12" t="s">
        <v>2258</v>
      </c>
      <c r="K3282" s="12" t="s">
        <v>2410</v>
      </c>
      <c r="L3282" s="12" t="s">
        <v>2411</v>
      </c>
      <c r="M3282" s="12"/>
      <c r="N3282" s="12" t="s">
        <v>2412</v>
      </c>
      <c r="O3282" s="23">
        <v>0</v>
      </c>
      <c r="P3282" s="23">
        <v>10000</v>
      </c>
      <c r="Q3282" s="23">
        <v>0</v>
      </c>
      <c r="R3282" s="24">
        <v>0</v>
      </c>
      <c r="S3282" s="25">
        <v>192</v>
      </c>
      <c r="T3282" s="21"/>
      <c r="U3282" s="22" t="str">
        <f>IFERROR(VLOOKUP(B3282,[1]Planilha1!$A$1:$B$34,2,FALSE),"Liberado")</f>
        <v>Liberado</v>
      </c>
      <c r="V3282" s="21"/>
      <c r="W3282" s="21"/>
      <c r="X3282" s="21"/>
      <c r="Y3282" s="21"/>
      <c r="Z3282" s="21"/>
      <c r="AA3282" s="21"/>
      <c r="AB3282" s="21"/>
      <c r="AC3282" s="21"/>
      <c r="AD3282" s="21"/>
      <c r="AE3282" s="21"/>
      <c r="AF3282" s="21"/>
      <c r="AG3282" s="21"/>
      <c r="AH3282" s="21"/>
      <c r="AI3282" s="21"/>
      <c r="AJ3282" s="21"/>
      <c r="AK3282" s="21"/>
      <c r="AL3282" s="21"/>
      <c r="AM3282" s="21"/>
      <c r="AN3282" s="21"/>
      <c r="AO3282" s="21"/>
      <c r="AP3282" s="21"/>
      <c r="AQ3282" s="21"/>
      <c r="AR3282" s="21"/>
      <c r="AS3282" s="21"/>
      <c r="AT3282" s="21"/>
      <c r="AU3282" s="21"/>
      <c r="AV3282" s="21"/>
      <c r="AW3282" s="21"/>
      <c r="AX3282" s="21"/>
      <c r="AY3282" s="21"/>
      <c r="AZ3282" s="21"/>
      <c r="BA3282" s="21"/>
    </row>
    <row r="3283" spans="1:53" s="45" customFormat="1" ht="20.100000000000001" customHeight="1" x14ac:dyDescent="0.2">
      <c r="A3283" s="12" t="s">
        <v>74</v>
      </c>
      <c r="B3283" s="18" t="s">
        <v>257</v>
      </c>
      <c r="C3283" s="12" t="s">
        <v>381</v>
      </c>
      <c r="D3283" s="12" t="s">
        <v>1797</v>
      </c>
      <c r="E3283" s="19" t="s">
        <v>5</v>
      </c>
      <c r="F3283" s="19" t="s">
        <v>8004</v>
      </c>
      <c r="G3283" s="19" t="s">
        <v>10998</v>
      </c>
      <c r="H3283" s="12" t="s">
        <v>6398</v>
      </c>
      <c r="I3283" s="20">
        <v>25000</v>
      </c>
      <c r="J3283" s="12" t="s">
        <v>2258</v>
      </c>
      <c r="K3283" s="12" t="s">
        <v>10999</v>
      </c>
      <c r="L3283" s="12" t="s">
        <v>2368</v>
      </c>
      <c r="M3283" s="12"/>
      <c r="N3283" s="12" t="s">
        <v>11000</v>
      </c>
      <c r="O3283" s="23">
        <v>10000</v>
      </c>
      <c r="P3283" s="23">
        <v>0</v>
      </c>
      <c r="Q3283" s="23">
        <v>0</v>
      </c>
      <c r="R3283" s="24">
        <v>0</v>
      </c>
      <c r="S3283" s="25">
        <v>1040</v>
      </c>
      <c r="T3283" s="21"/>
      <c r="U3283" s="22" t="str">
        <f>IFERROR(VLOOKUP(B3283,[1]Planilha1!$A$1:$B$34,2,FALSE),"Liberado")</f>
        <v>Liberado</v>
      </c>
      <c r="V3283" s="21"/>
      <c r="W3283" s="21"/>
      <c r="X3283" s="21"/>
      <c r="Y3283" s="21"/>
      <c r="Z3283" s="21"/>
      <c r="AA3283" s="21"/>
      <c r="AB3283" s="21"/>
      <c r="AC3283" s="21"/>
      <c r="AD3283" s="21"/>
      <c r="AE3283" s="21"/>
      <c r="AF3283" s="21"/>
      <c r="AG3283" s="21"/>
      <c r="AH3283" s="21"/>
      <c r="AI3283" s="21"/>
      <c r="AJ3283" s="21"/>
      <c r="AK3283" s="21"/>
      <c r="AL3283" s="21"/>
      <c r="AM3283" s="21"/>
      <c r="AN3283" s="21"/>
      <c r="AO3283" s="21"/>
      <c r="AP3283" s="21"/>
      <c r="AQ3283" s="21"/>
      <c r="AR3283" s="21"/>
      <c r="AS3283" s="21"/>
      <c r="AT3283" s="21"/>
      <c r="AU3283" s="21"/>
      <c r="AV3283" s="21"/>
      <c r="AW3283" s="21"/>
      <c r="AX3283" s="21"/>
      <c r="AY3283" s="21"/>
      <c r="AZ3283" s="21"/>
      <c r="BA3283" s="21"/>
    </row>
    <row r="3284" spans="1:53" s="45" customFormat="1" ht="20.100000000000001" customHeight="1" x14ac:dyDescent="0.2">
      <c r="A3284" s="12" t="s">
        <v>74</v>
      </c>
      <c r="B3284" s="18" t="s">
        <v>257</v>
      </c>
      <c r="C3284" s="12" t="s">
        <v>381</v>
      </c>
      <c r="D3284" s="12" t="s">
        <v>11001</v>
      </c>
      <c r="E3284" s="19" t="s">
        <v>5</v>
      </c>
      <c r="F3284" s="19" t="s">
        <v>2244</v>
      </c>
      <c r="G3284" s="19" t="s">
        <v>11002</v>
      </c>
      <c r="H3284" s="12" t="s">
        <v>11003</v>
      </c>
      <c r="I3284" s="20">
        <v>26189.46</v>
      </c>
      <c r="J3284" s="12" t="s">
        <v>2258</v>
      </c>
      <c r="K3284" s="12" t="s">
        <v>11004</v>
      </c>
      <c r="L3284" s="12" t="s">
        <v>2368</v>
      </c>
      <c r="M3284" s="12"/>
      <c r="N3284" s="12" t="s">
        <v>2451</v>
      </c>
      <c r="O3284" s="23">
        <v>0</v>
      </c>
      <c r="P3284" s="23">
        <v>12000</v>
      </c>
      <c r="Q3284" s="23">
        <v>0</v>
      </c>
      <c r="R3284" s="24">
        <v>0</v>
      </c>
      <c r="S3284" s="25">
        <v>200</v>
      </c>
      <c r="T3284" s="21"/>
      <c r="U3284" s="22" t="str">
        <f>IFERROR(VLOOKUP(B3284,[1]Planilha1!$A$1:$B$34,2,FALSE),"Liberado")</f>
        <v>Liberado</v>
      </c>
      <c r="V3284" s="21"/>
      <c r="W3284" s="21"/>
      <c r="X3284" s="21"/>
      <c r="Y3284" s="21"/>
      <c r="Z3284" s="21"/>
      <c r="AA3284" s="21"/>
      <c r="AB3284" s="21"/>
      <c r="AC3284" s="21"/>
      <c r="AD3284" s="21"/>
      <c r="AE3284" s="21"/>
      <c r="AF3284" s="21"/>
      <c r="AG3284" s="21"/>
      <c r="AH3284" s="21"/>
      <c r="AI3284" s="21"/>
      <c r="AJ3284" s="21"/>
      <c r="AK3284" s="21"/>
      <c r="AL3284" s="21"/>
      <c r="AM3284" s="21"/>
      <c r="AN3284" s="21"/>
      <c r="AO3284" s="21"/>
      <c r="AP3284" s="21"/>
      <c r="AQ3284" s="21"/>
      <c r="AR3284" s="21"/>
      <c r="AS3284" s="21"/>
      <c r="AT3284" s="21"/>
      <c r="AU3284" s="21"/>
      <c r="AV3284" s="21"/>
      <c r="AW3284" s="21"/>
      <c r="AX3284" s="21"/>
      <c r="AY3284" s="21"/>
      <c r="AZ3284" s="21"/>
      <c r="BA3284" s="21"/>
    </row>
    <row r="3285" spans="1:53" ht="20.100000000000001" customHeight="1" x14ac:dyDescent="0.25">
      <c r="A3285" s="12" t="s">
        <v>74</v>
      </c>
      <c r="B3285" s="18" t="s">
        <v>257</v>
      </c>
      <c r="C3285" s="12" t="s">
        <v>427</v>
      </c>
      <c r="D3285" s="12" t="s">
        <v>1817</v>
      </c>
      <c r="E3285" s="19" t="s">
        <v>5</v>
      </c>
      <c r="F3285" s="19" t="s">
        <v>2244</v>
      </c>
      <c r="G3285" s="19" t="s">
        <v>6462</v>
      </c>
      <c r="H3285" s="12" t="s">
        <v>6463</v>
      </c>
      <c r="I3285" s="20">
        <v>35961.599999999999</v>
      </c>
      <c r="J3285" s="12" t="s">
        <v>2258</v>
      </c>
      <c r="K3285" s="12" t="s">
        <v>3082</v>
      </c>
      <c r="L3285" s="12" t="s">
        <v>2491</v>
      </c>
      <c r="M3285" s="12"/>
      <c r="N3285" s="12" t="s">
        <v>11005</v>
      </c>
      <c r="O3285" s="23">
        <v>0</v>
      </c>
      <c r="P3285" s="23">
        <v>10000</v>
      </c>
      <c r="Q3285" s="23">
        <v>0</v>
      </c>
      <c r="R3285" s="24">
        <v>0</v>
      </c>
      <c r="S3285" s="25">
        <v>600</v>
      </c>
      <c r="T3285" s="21"/>
      <c r="U3285" s="22" t="str">
        <f>IFERROR(VLOOKUP(B3285,[1]Planilha1!$A$1:$B$34,2,FALSE),"Liberado")</f>
        <v>Liberado</v>
      </c>
      <c r="V3285" s="21"/>
      <c r="W3285" s="21"/>
      <c r="X3285" s="21"/>
      <c r="Y3285" s="21"/>
      <c r="Z3285" s="21"/>
      <c r="AA3285" s="21"/>
      <c r="AB3285" s="21"/>
      <c r="AC3285" s="21"/>
      <c r="AD3285" s="21"/>
      <c r="AE3285" s="21"/>
      <c r="AF3285" s="21"/>
      <c r="AG3285" s="21"/>
      <c r="AH3285" s="21"/>
      <c r="AI3285" s="21"/>
      <c r="AJ3285" s="21"/>
      <c r="AK3285" s="21"/>
      <c r="AL3285" s="21"/>
      <c r="AM3285" s="21"/>
      <c r="AN3285" s="21"/>
      <c r="AO3285" s="21"/>
      <c r="AP3285" s="21"/>
      <c r="AQ3285" s="21"/>
      <c r="AR3285" s="21"/>
      <c r="AS3285" s="21"/>
      <c r="AT3285" s="21"/>
      <c r="AU3285" s="21"/>
      <c r="AV3285" s="21"/>
      <c r="AW3285" s="21"/>
      <c r="AX3285" s="21"/>
      <c r="AY3285" s="21"/>
      <c r="AZ3285" s="21"/>
      <c r="BA3285" s="21"/>
    </row>
    <row r="3286" spans="1:53" ht="20.100000000000001" customHeight="1" x14ac:dyDescent="0.25">
      <c r="A3286" s="27" t="s">
        <v>128</v>
      </c>
      <c r="B3286" s="28" t="s">
        <v>257</v>
      </c>
      <c r="C3286" s="27" t="s">
        <v>466</v>
      </c>
      <c r="D3286" s="27" t="s">
        <v>11313</v>
      </c>
      <c r="E3286" s="27" t="s">
        <v>7</v>
      </c>
      <c r="F3286" s="27" t="s">
        <v>6507</v>
      </c>
      <c r="G3286" s="27" t="s">
        <v>11314</v>
      </c>
      <c r="H3286" s="27" t="s">
        <v>7127</v>
      </c>
      <c r="I3286" s="29">
        <v>109118.2</v>
      </c>
      <c r="J3286" s="27" t="s">
        <v>6544</v>
      </c>
      <c r="K3286" s="27" t="s">
        <v>11315</v>
      </c>
      <c r="L3286" s="27" t="s">
        <v>7770</v>
      </c>
      <c r="M3286" s="30" t="s">
        <v>6531</v>
      </c>
      <c r="N3286" s="27" t="s">
        <v>11316</v>
      </c>
      <c r="O3286" s="23">
        <v>9678.07</v>
      </c>
      <c r="P3286" s="23">
        <v>0</v>
      </c>
      <c r="Q3286" s="23">
        <v>0</v>
      </c>
      <c r="R3286" s="24">
        <v>0</v>
      </c>
      <c r="S3286" s="25">
        <v>0</v>
      </c>
      <c r="T3286" s="34" t="s">
        <v>12065</v>
      </c>
      <c r="U3286" s="22" t="str">
        <f>IFERROR(VLOOKUP(B3286,[1]Planilha1!$A$1:$B$34,2,FALSE),"Liberado")</f>
        <v>Liberado</v>
      </c>
      <c r="V3286" s="31"/>
      <c r="W3286" s="31"/>
      <c r="X3286" s="31"/>
      <c r="Y3286" s="31"/>
      <c r="Z3286" s="31"/>
      <c r="AA3286" s="31"/>
      <c r="AB3286" s="31"/>
      <c r="AC3286" s="31"/>
      <c r="AD3286" s="31"/>
      <c r="AE3286" s="31"/>
      <c r="AF3286" s="31"/>
      <c r="AG3286" s="31"/>
      <c r="AH3286" s="31"/>
      <c r="AI3286" s="31"/>
      <c r="AJ3286" s="31"/>
      <c r="AK3286" s="31"/>
      <c r="AL3286" s="31"/>
      <c r="AM3286" s="31"/>
      <c r="AN3286" s="31"/>
      <c r="AO3286" s="31"/>
      <c r="AP3286" s="31"/>
      <c r="AQ3286" s="31"/>
      <c r="AR3286" s="31"/>
      <c r="AS3286" s="31"/>
      <c r="AT3286" s="31"/>
      <c r="AU3286" s="31"/>
      <c r="AV3286" s="31"/>
      <c r="AW3286" s="31"/>
      <c r="AX3286" s="31"/>
      <c r="AY3286" s="31"/>
      <c r="AZ3286" s="31"/>
      <c r="BA3286" s="31"/>
    </row>
    <row r="3287" spans="1:53" ht="20.100000000000001" customHeight="1" x14ac:dyDescent="0.25">
      <c r="A3287" s="27" t="s">
        <v>128</v>
      </c>
      <c r="B3287" s="28" t="s">
        <v>257</v>
      </c>
      <c r="C3287" s="27" t="s">
        <v>337</v>
      </c>
      <c r="D3287" s="27" t="s">
        <v>1924</v>
      </c>
      <c r="E3287" s="27" t="s">
        <v>7</v>
      </c>
      <c r="F3287" s="27" t="s">
        <v>2255</v>
      </c>
      <c r="G3287" s="27" t="s">
        <v>11391</v>
      </c>
      <c r="H3287" s="27" t="s">
        <v>11392</v>
      </c>
      <c r="I3287" s="29">
        <v>24523.77</v>
      </c>
      <c r="J3287" s="27" t="s">
        <v>6544</v>
      </c>
      <c r="K3287" s="27" t="s">
        <v>11393</v>
      </c>
      <c r="L3287" s="27" t="s">
        <v>7770</v>
      </c>
      <c r="M3287" s="30" t="s">
        <v>6531</v>
      </c>
      <c r="N3287" s="27" t="s">
        <v>11121</v>
      </c>
      <c r="O3287" s="23">
        <v>0</v>
      </c>
      <c r="P3287" s="23">
        <v>11140</v>
      </c>
      <c r="Q3287" s="23">
        <v>0</v>
      </c>
      <c r="R3287" s="24">
        <v>0</v>
      </c>
      <c r="S3287" s="25">
        <v>0</v>
      </c>
      <c r="T3287" s="34" t="s">
        <v>12065</v>
      </c>
      <c r="U3287" s="22" t="str">
        <f>IFERROR(VLOOKUP(B3287,[1]Planilha1!$A$1:$B$34,2,FALSE),"Liberado")</f>
        <v>Liberado</v>
      </c>
      <c r="V3287" s="31"/>
      <c r="W3287" s="31"/>
      <c r="X3287" s="31"/>
      <c r="Y3287" s="31"/>
      <c r="Z3287" s="31"/>
      <c r="AA3287" s="31"/>
      <c r="AB3287" s="31"/>
      <c r="AC3287" s="31"/>
      <c r="AD3287" s="31"/>
      <c r="AE3287" s="31"/>
      <c r="AF3287" s="31"/>
      <c r="AG3287" s="31"/>
      <c r="AH3287" s="31"/>
      <c r="AI3287" s="31"/>
      <c r="AJ3287" s="31"/>
      <c r="AK3287" s="31"/>
      <c r="AL3287" s="31"/>
      <c r="AM3287" s="31"/>
      <c r="AN3287" s="31"/>
      <c r="AO3287" s="31"/>
      <c r="AP3287" s="31"/>
      <c r="AQ3287" s="31"/>
      <c r="AR3287" s="31"/>
      <c r="AS3287" s="31"/>
      <c r="AT3287" s="31"/>
      <c r="AU3287" s="31"/>
      <c r="AV3287" s="31"/>
      <c r="AW3287" s="31"/>
      <c r="AX3287" s="31"/>
      <c r="AY3287" s="31"/>
      <c r="AZ3287" s="31"/>
      <c r="BA3287" s="31"/>
    </row>
    <row r="3288" spans="1:53" ht="20.100000000000001" customHeight="1" x14ac:dyDescent="0.25">
      <c r="A3288" s="27" t="s">
        <v>128</v>
      </c>
      <c r="B3288" s="28" t="s">
        <v>257</v>
      </c>
      <c r="C3288" s="27" t="s">
        <v>337</v>
      </c>
      <c r="D3288" s="27" t="s">
        <v>1859</v>
      </c>
      <c r="E3288" s="27" t="s">
        <v>7</v>
      </c>
      <c r="F3288" s="27" t="s">
        <v>6507</v>
      </c>
      <c r="G3288" s="27" t="s">
        <v>6563</v>
      </c>
      <c r="H3288" s="27" t="s">
        <v>6564</v>
      </c>
      <c r="I3288" s="29">
        <v>500000</v>
      </c>
      <c r="J3288" s="27" t="s">
        <v>6544</v>
      </c>
      <c r="K3288" s="27" t="s">
        <v>11477</v>
      </c>
      <c r="L3288" s="27" t="s">
        <v>6579</v>
      </c>
      <c r="M3288" s="30" t="s">
        <v>6531</v>
      </c>
      <c r="N3288" s="27" t="s">
        <v>11121</v>
      </c>
      <c r="O3288" s="23">
        <v>0</v>
      </c>
      <c r="P3288" s="23">
        <v>61065.02</v>
      </c>
      <c r="Q3288" s="23">
        <v>0</v>
      </c>
      <c r="R3288" s="24">
        <v>0</v>
      </c>
      <c r="S3288" s="25">
        <v>0</v>
      </c>
      <c r="T3288" s="34" t="s">
        <v>12065</v>
      </c>
      <c r="U3288" s="22" t="str">
        <f>IFERROR(VLOOKUP(B3288,[1]Planilha1!$A$1:$B$34,2,FALSE),"Liberado")</f>
        <v>Liberado</v>
      </c>
      <c r="V3288" s="31"/>
      <c r="W3288" s="31"/>
      <c r="X3288" s="31"/>
      <c r="Y3288" s="31"/>
      <c r="Z3288" s="31"/>
      <c r="AA3288" s="31"/>
      <c r="AB3288" s="31"/>
      <c r="AC3288" s="31"/>
      <c r="AD3288" s="31"/>
      <c r="AE3288" s="31"/>
      <c r="AF3288" s="31"/>
      <c r="AG3288" s="31"/>
      <c r="AH3288" s="31"/>
      <c r="AI3288" s="31"/>
      <c r="AJ3288" s="31"/>
      <c r="AK3288" s="31"/>
      <c r="AL3288" s="31"/>
      <c r="AM3288" s="31"/>
      <c r="AN3288" s="31"/>
      <c r="AO3288" s="31"/>
      <c r="AP3288" s="31"/>
      <c r="AQ3288" s="31"/>
      <c r="AR3288" s="31"/>
      <c r="AS3288" s="31"/>
      <c r="AT3288" s="31"/>
      <c r="AU3288" s="31"/>
      <c r="AV3288" s="31"/>
      <c r="AW3288" s="31"/>
      <c r="AX3288" s="31"/>
      <c r="AY3288" s="31"/>
      <c r="AZ3288" s="31"/>
      <c r="BA3288" s="31"/>
    </row>
    <row r="3289" spans="1:53" ht="20.100000000000001" customHeight="1" x14ac:dyDescent="0.25">
      <c r="A3289" s="27" t="s">
        <v>128</v>
      </c>
      <c r="B3289" s="28" t="s">
        <v>257</v>
      </c>
      <c r="C3289" s="27" t="s">
        <v>318</v>
      </c>
      <c r="D3289" s="27" t="s">
        <v>1878</v>
      </c>
      <c r="E3289" s="27" t="s">
        <v>7</v>
      </c>
      <c r="F3289" s="27" t="s">
        <v>6507</v>
      </c>
      <c r="G3289" s="27" t="s">
        <v>6601</v>
      </c>
      <c r="H3289" s="27" t="s">
        <v>6602</v>
      </c>
      <c r="I3289" s="29">
        <v>80000</v>
      </c>
      <c r="J3289" s="27" t="s">
        <v>6544</v>
      </c>
      <c r="K3289" s="27" t="s">
        <v>11506</v>
      </c>
      <c r="L3289" s="27" t="s">
        <v>6684</v>
      </c>
      <c r="M3289" s="30">
        <v>42790</v>
      </c>
      <c r="N3289" s="27" t="s">
        <v>11091</v>
      </c>
      <c r="O3289" s="23">
        <v>0</v>
      </c>
      <c r="P3289" s="23">
        <v>24728.58</v>
      </c>
      <c r="Q3289" s="23">
        <v>0</v>
      </c>
      <c r="R3289" s="24">
        <v>0</v>
      </c>
      <c r="S3289" s="25">
        <v>0</v>
      </c>
      <c r="T3289" s="34" t="s">
        <v>12065</v>
      </c>
      <c r="U3289" s="22" t="str">
        <f>IFERROR(VLOOKUP(B3289,[1]Planilha1!$A$1:$B$34,2,FALSE),"Liberado")</f>
        <v>Liberado</v>
      </c>
      <c r="V3289" s="31"/>
      <c r="W3289" s="31"/>
      <c r="X3289" s="31"/>
      <c r="Y3289" s="31"/>
      <c r="Z3289" s="31"/>
      <c r="AA3289" s="31"/>
      <c r="AB3289" s="31"/>
      <c r="AC3289" s="31"/>
      <c r="AD3289" s="31"/>
      <c r="AE3289" s="31"/>
      <c r="AF3289" s="31"/>
      <c r="AG3289" s="31"/>
      <c r="AH3289" s="31"/>
      <c r="AI3289" s="31"/>
      <c r="AJ3289" s="31"/>
      <c r="AK3289" s="31"/>
      <c r="AL3289" s="31"/>
      <c r="AM3289" s="31"/>
      <c r="AN3289" s="31"/>
      <c r="AO3289" s="31"/>
      <c r="AP3289" s="31"/>
      <c r="AQ3289" s="31"/>
      <c r="AR3289" s="31"/>
      <c r="AS3289" s="31"/>
      <c r="AT3289" s="31"/>
      <c r="AU3289" s="31"/>
      <c r="AV3289" s="31"/>
      <c r="AW3289" s="31"/>
      <c r="AX3289" s="31"/>
      <c r="AY3289" s="31"/>
      <c r="AZ3289" s="31"/>
      <c r="BA3289" s="31"/>
    </row>
    <row r="3290" spans="1:53" ht="20.100000000000001" customHeight="1" x14ac:dyDescent="0.25">
      <c r="A3290" s="27" t="s">
        <v>128</v>
      </c>
      <c r="B3290" s="28" t="s">
        <v>257</v>
      </c>
      <c r="C3290" s="27" t="s">
        <v>337</v>
      </c>
      <c r="D3290" s="27" t="s">
        <v>1924</v>
      </c>
      <c r="E3290" s="27" t="s">
        <v>7</v>
      </c>
      <c r="F3290" s="27" t="s">
        <v>6507</v>
      </c>
      <c r="G3290" s="27" t="s">
        <v>6676</v>
      </c>
      <c r="H3290" s="27" t="s">
        <v>6564</v>
      </c>
      <c r="I3290" s="29">
        <v>800000</v>
      </c>
      <c r="J3290" s="27" t="s">
        <v>6544</v>
      </c>
      <c r="K3290" s="27" t="s">
        <v>11592</v>
      </c>
      <c r="L3290" s="27" t="s">
        <v>6579</v>
      </c>
      <c r="M3290" s="30">
        <v>42639</v>
      </c>
      <c r="N3290" s="27" t="s">
        <v>6672</v>
      </c>
      <c r="O3290" s="23">
        <v>0</v>
      </c>
      <c r="P3290" s="23">
        <v>715492.22</v>
      </c>
      <c r="Q3290" s="23">
        <v>0</v>
      </c>
      <c r="R3290" s="24">
        <v>0</v>
      </c>
      <c r="S3290" s="25">
        <v>0</v>
      </c>
      <c r="T3290" s="34" t="s">
        <v>12065</v>
      </c>
      <c r="U3290" s="22" t="str">
        <f>IFERROR(VLOOKUP(B3290,[1]Planilha1!$A$1:$B$34,2,FALSE),"Liberado")</f>
        <v>Liberado</v>
      </c>
      <c r="V3290" s="31"/>
      <c r="W3290" s="31"/>
      <c r="X3290" s="31"/>
      <c r="Y3290" s="31"/>
      <c r="Z3290" s="31"/>
      <c r="AA3290" s="31"/>
      <c r="AB3290" s="31"/>
      <c r="AC3290" s="31"/>
      <c r="AD3290" s="31"/>
      <c r="AE3290" s="31"/>
      <c r="AF3290" s="31"/>
      <c r="AG3290" s="31"/>
      <c r="AH3290" s="31"/>
      <c r="AI3290" s="31"/>
      <c r="AJ3290" s="31"/>
      <c r="AK3290" s="31"/>
      <c r="AL3290" s="31"/>
      <c r="AM3290" s="31"/>
      <c r="AN3290" s="31"/>
      <c r="AO3290" s="31"/>
      <c r="AP3290" s="31"/>
      <c r="AQ3290" s="31"/>
      <c r="AR3290" s="31"/>
      <c r="AS3290" s="31"/>
      <c r="AT3290" s="31"/>
      <c r="AU3290" s="31"/>
      <c r="AV3290" s="31"/>
      <c r="AW3290" s="31"/>
      <c r="AX3290" s="31"/>
      <c r="AY3290" s="31"/>
      <c r="AZ3290" s="31"/>
      <c r="BA3290" s="31"/>
    </row>
    <row r="3291" spans="1:53" ht="20.100000000000001" customHeight="1" x14ac:dyDescent="0.25">
      <c r="A3291" s="27" t="s">
        <v>128</v>
      </c>
      <c r="B3291" s="28" t="s">
        <v>257</v>
      </c>
      <c r="C3291" s="27" t="s">
        <v>381</v>
      </c>
      <c r="D3291" s="27" t="s">
        <v>2007</v>
      </c>
      <c r="E3291" s="27" t="s">
        <v>7</v>
      </c>
      <c r="F3291" s="27" t="s">
        <v>6507</v>
      </c>
      <c r="G3291" s="27" t="s">
        <v>7014</v>
      </c>
      <c r="H3291" s="27" t="s">
        <v>6562</v>
      </c>
      <c r="I3291" s="29">
        <v>600000</v>
      </c>
      <c r="J3291" s="27" t="s">
        <v>6544</v>
      </c>
      <c r="K3291" s="27" t="s">
        <v>11731</v>
      </c>
      <c r="L3291" s="27" t="s">
        <v>6579</v>
      </c>
      <c r="M3291" s="30" t="s">
        <v>6531</v>
      </c>
      <c r="N3291" s="27" t="s">
        <v>7015</v>
      </c>
      <c r="O3291" s="23">
        <v>60000</v>
      </c>
      <c r="P3291" s="23">
        <v>0</v>
      </c>
      <c r="Q3291" s="23">
        <v>0</v>
      </c>
      <c r="R3291" s="24">
        <v>0</v>
      </c>
      <c r="S3291" s="25">
        <v>0</v>
      </c>
      <c r="T3291" s="34" t="s">
        <v>12086</v>
      </c>
      <c r="U3291" s="22" t="str">
        <f>IFERROR(VLOOKUP(B3291,[1]Planilha1!$A$1:$B$34,2,FALSE),"Liberado")</f>
        <v>Liberado</v>
      </c>
      <c r="V3291" s="31"/>
      <c r="W3291" s="31"/>
      <c r="X3291" s="31"/>
      <c r="Y3291" s="31"/>
      <c r="Z3291" s="31"/>
      <c r="AA3291" s="31"/>
      <c r="AB3291" s="31"/>
      <c r="AC3291" s="31"/>
      <c r="AD3291" s="31"/>
      <c r="AE3291" s="31"/>
      <c r="AF3291" s="31"/>
      <c r="AG3291" s="31"/>
      <c r="AH3291" s="31"/>
      <c r="AI3291" s="31"/>
      <c r="AJ3291" s="31"/>
      <c r="AK3291" s="31"/>
      <c r="AL3291" s="31"/>
      <c r="AM3291" s="31"/>
      <c r="AN3291" s="31"/>
      <c r="AO3291" s="31"/>
      <c r="AP3291" s="31"/>
      <c r="AQ3291" s="31"/>
      <c r="AR3291" s="31"/>
      <c r="AS3291" s="31"/>
      <c r="AT3291" s="31"/>
      <c r="AU3291" s="31"/>
      <c r="AV3291" s="31"/>
      <c r="AW3291" s="31"/>
      <c r="AX3291" s="31"/>
      <c r="AY3291" s="31"/>
      <c r="AZ3291" s="31"/>
      <c r="BA3291" s="31"/>
    </row>
    <row r="3292" spans="1:53" ht="20.100000000000001" customHeight="1" x14ac:dyDescent="0.25">
      <c r="A3292" s="27" t="s">
        <v>128</v>
      </c>
      <c r="B3292" s="28" t="s">
        <v>257</v>
      </c>
      <c r="C3292" s="27" t="s">
        <v>534</v>
      </c>
      <c r="D3292" s="27" t="s">
        <v>2009</v>
      </c>
      <c r="E3292" s="27" t="s">
        <v>7</v>
      </c>
      <c r="F3292" s="27" t="s">
        <v>6507</v>
      </c>
      <c r="G3292" s="27" t="s">
        <v>7017</v>
      </c>
      <c r="H3292" s="27" t="s">
        <v>7018</v>
      </c>
      <c r="I3292" s="29">
        <v>150000</v>
      </c>
      <c r="J3292" s="27" t="s">
        <v>6544</v>
      </c>
      <c r="K3292" s="27" t="s">
        <v>11734</v>
      </c>
      <c r="L3292" s="27" t="s">
        <v>7128</v>
      </c>
      <c r="M3292" s="30" t="s">
        <v>6531</v>
      </c>
      <c r="N3292" s="27" t="s">
        <v>7019</v>
      </c>
      <c r="O3292" s="23">
        <v>15872.22</v>
      </c>
      <c r="P3292" s="23">
        <v>0</v>
      </c>
      <c r="Q3292" s="23">
        <v>0</v>
      </c>
      <c r="R3292" s="24">
        <v>7485.83</v>
      </c>
      <c r="S3292" s="25">
        <v>0</v>
      </c>
      <c r="T3292" s="32"/>
      <c r="U3292" s="22" t="str">
        <f>IFERROR(VLOOKUP(B3292,[1]Planilha1!$A$1:$B$34,2,FALSE),"Liberado")</f>
        <v>Liberado</v>
      </c>
      <c r="V3292" s="31"/>
      <c r="W3292" s="31"/>
      <c r="X3292" s="31"/>
      <c r="Y3292" s="31"/>
      <c r="Z3292" s="31"/>
      <c r="AA3292" s="31"/>
      <c r="AB3292" s="31"/>
      <c r="AC3292" s="31"/>
      <c r="AD3292" s="31"/>
      <c r="AE3292" s="31"/>
      <c r="AF3292" s="31"/>
      <c r="AG3292" s="31"/>
      <c r="AH3292" s="31"/>
      <c r="AI3292" s="31"/>
      <c r="AJ3292" s="31"/>
      <c r="AK3292" s="31"/>
      <c r="AL3292" s="31"/>
      <c r="AM3292" s="31"/>
      <c r="AN3292" s="31"/>
      <c r="AO3292" s="31"/>
      <c r="AP3292" s="31"/>
      <c r="AQ3292" s="31"/>
      <c r="AR3292" s="31"/>
      <c r="AS3292" s="31"/>
      <c r="AT3292" s="31"/>
      <c r="AU3292" s="31"/>
      <c r="AV3292" s="31"/>
      <c r="AW3292" s="31"/>
      <c r="AX3292" s="31"/>
      <c r="AY3292" s="31"/>
      <c r="AZ3292" s="31"/>
      <c r="BA3292" s="31"/>
    </row>
    <row r="3293" spans="1:53" ht="20.100000000000001" customHeight="1" x14ac:dyDescent="0.25">
      <c r="A3293" s="27" t="s">
        <v>128</v>
      </c>
      <c r="B3293" s="28" t="s">
        <v>257</v>
      </c>
      <c r="C3293" s="27" t="s">
        <v>397</v>
      </c>
      <c r="D3293" s="27" t="s">
        <v>2077</v>
      </c>
      <c r="E3293" s="27" t="s">
        <v>7</v>
      </c>
      <c r="F3293" s="27" t="s">
        <v>6507</v>
      </c>
      <c r="G3293" s="27" t="s">
        <v>7146</v>
      </c>
      <c r="H3293" s="27" t="s">
        <v>7147</v>
      </c>
      <c r="I3293" s="29">
        <v>101059.84</v>
      </c>
      <c r="J3293" s="27" t="s">
        <v>6544</v>
      </c>
      <c r="K3293" s="27" t="s">
        <v>11832</v>
      </c>
      <c r="L3293" s="27" t="s">
        <v>6579</v>
      </c>
      <c r="M3293" s="30" t="s">
        <v>6531</v>
      </c>
      <c r="N3293" s="27" t="s">
        <v>7089</v>
      </c>
      <c r="O3293" s="23">
        <v>0</v>
      </c>
      <c r="P3293" s="23">
        <v>120000</v>
      </c>
      <c r="Q3293" s="23">
        <v>0</v>
      </c>
      <c r="R3293" s="24">
        <v>0</v>
      </c>
      <c r="S3293" s="25">
        <v>0</v>
      </c>
      <c r="T3293" s="32" t="s">
        <v>12066</v>
      </c>
      <c r="U3293" s="22" t="str">
        <f>IFERROR(VLOOKUP(B3293,[1]Planilha1!$A$1:$B$34,2,FALSE),"Liberado")</f>
        <v>Liberado</v>
      </c>
      <c r="V3293" s="31"/>
      <c r="W3293" s="31"/>
      <c r="X3293" s="31"/>
      <c r="Y3293" s="31"/>
      <c r="Z3293" s="31"/>
      <c r="AA3293" s="31"/>
      <c r="AB3293" s="31"/>
      <c r="AC3293" s="31"/>
      <c r="AD3293" s="31"/>
      <c r="AE3293" s="31"/>
      <c r="AF3293" s="31"/>
      <c r="AG3293" s="31"/>
      <c r="AH3293" s="31"/>
      <c r="AI3293" s="31"/>
      <c r="AJ3293" s="31"/>
      <c r="AK3293" s="31"/>
      <c r="AL3293" s="31"/>
      <c r="AM3293" s="31"/>
      <c r="AN3293" s="31"/>
      <c r="AO3293" s="31"/>
      <c r="AP3293" s="31"/>
      <c r="AQ3293" s="31"/>
      <c r="AR3293" s="31"/>
      <c r="AS3293" s="31"/>
      <c r="AT3293" s="31"/>
      <c r="AU3293" s="31"/>
      <c r="AV3293" s="31"/>
      <c r="AW3293" s="31"/>
      <c r="AX3293" s="31"/>
      <c r="AY3293" s="31"/>
      <c r="AZ3293" s="31"/>
      <c r="BA3293" s="31"/>
    </row>
    <row r="3294" spans="1:53" ht="20.100000000000001" customHeight="1" x14ac:dyDescent="0.25">
      <c r="A3294" s="27" t="s">
        <v>128</v>
      </c>
      <c r="B3294" s="28" t="s">
        <v>257</v>
      </c>
      <c r="C3294" s="27" t="s">
        <v>397</v>
      </c>
      <c r="D3294" s="27" t="s">
        <v>2080</v>
      </c>
      <c r="E3294" s="27" t="s">
        <v>7</v>
      </c>
      <c r="F3294" s="27" t="s">
        <v>6507</v>
      </c>
      <c r="G3294" s="27" t="s">
        <v>7152</v>
      </c>
      <c r="H3294" s="27" t="s">
        <v>7147</v>
      </c>
      <c r="I3294" s="29">
        <v>35000</v>
      </c>
      <c r="J3294" s="27" t="s">
        <v>6544</v>
      </c>
      <c r="K3294" s="27" t="s">
        <v>11835</v>
      </c>
      <c r="L3294" s="27" t="s">
        <v>6684</v>
      </c>
      <c r="M3294" s="30" t="s">
        <v>6531</v>
      </c>
      <c r="N3294" s="27" t="s">
        <v>7089</v>
      </c>
      <c r="O3294" s="23">
        <v>0</v>
      </c>
      <c r="P3294" s="23">
        <v>4000</v>
      </c>
      <c r="Q3294" s="23">
        <v>0</v>
      </c>
      <c r="R3294" s="24">
        <v>0</v>
      </c>
      <c r="S3294" s="25">
        <v>0</v>
      </c>
      <c r="T3294" s="32"/>
      <c r="U3294" s="22" t="str">
        <f>IFERROR(VLOOKUP(B3294,[1]Planilha1!$A$1:$B$34,2,FALSE),"Liberado")</f>
        <v>Liberado</v>
      </c>
      <c r="V3294" s="31"/>
      <c r="W3294" s="31"/>
      <c r="X3294" s="31"/>
      <c r="Y3294" s="31"/>
      <c r="Z3294" s="31"/>
      <c r="AA3294" s="31"/>
      <c r="AB3294" s="31"/>
      <c r="AC3294" s="31"/>
      <c r="AD3294" s="31"/>
      <c r="AE3294" s="31"/>
      <c r="AF3294" s="31"/>
      <c r="AG3294" s="31"/>
      <c r="AH3294" s="31"/>
      <c r="AI3294" s="31"/>
      <c r="AJ3294" s="31"/>
      <c r="AK3294" s="31"/>
      <c r="AL3294" s="31"/>
      <c r="AM3294" s="31"/>
      <c r="AN3294" s="31"/>
      <c r="AO3294" s="31"/>
      <c r="AP3294" s="31"/>
      <c r="AQ3294" s="31"/>
      <c r="AR3294" s="31"/>
      <c r="AS3294" s="31"/>
      <c r="AT3294" s="31"/>
      <c r="AU3294" s="31"/>
      <c r="AV3294" s="31"/>
      <c r="AW3294" s="31"/>
      <c r="AX3294" s="31"/>
      <c r="AY3294" s="31"/>
      <c r="AZ3294" s="31"/>
      <c r="BA3294" s="31"/>
    </row>
    <row r="3295" spans="1:53" ht="20.100000000000001" customHeight="1" x14ac:dyDescent="0.25">
      <c r="A3295" s="27" t="s">
        <v>128</v>
      </c>
      <c r="B3295" s="28" t="s">
        <v>257</v>
      </c>
      <c r="C3295" s="27" t="s">
        <v>397</v>
      </c>
      <c r="D3295" s="27" t="s">
        <v>2044</v>
      </c>
      <c r="E3295" s="27" t="s">
        <v>7</v>
      </c>
      <c r="F3295" s="27" t="s">
        <v>6507</v>
      </c>
      <c r="G3295" s="27" t="s">
        <v>7156</v>
      </c>
      <c r="H3295" s="27" t="s">
        <v>7088</v>
      </c>
      <c r="I3295" s="29">
        <v>85899</v>
      </c>
      <c r="J3295" s="27" t="s">
        <v>6544</v>
      </c>
      <c r="K3295" s="27" t="s">
        <v>11842</v>
      </c>
      <c r="L3295" s="27" t="s">
        <v>6684</v>
      </c>
      <c r="M3295" s="30" t="s">
        <v>6531</v>
      </c>
      <c r="N3295" s="27" t="s">
        <v>7157</v>
      </c>
      <c r="O3295" s="23">
        <v>3500</v>
      </c>
      <c r="P3295" s="23">
        <v>0</v>
      </c>
      <c r="Q3295" s="23">
        <v>0</v>
      </c>
      <c r="R3295" s="24">
        <v>3500</v>
      </c>
      <c r="S3295" s="25">
        <v>0</v>
      </c>
      <c r="T3295" s="32"/>
      <c r="U3295" s="22" t="str">
        <f>IFERROR(VLOOKUP(B3295,[1]Planilha1!$A$1:$B$34,2,FALSE),"Liberado")</f>
        <v>Liberado</v>
      </c>
      <c r="V3295" s="31"/>
      <c r="W3295" s="31"/>
      <c r="X3295" s="31"/>
      <c r="Y3295" s="31"/>
      <c r="Z3295" s="31"/>
      <c r="AA3295" s="31"/>
      <c r="AB3295" s="31"/>
      <c r="AC3295" s="31"/>
      <c r="AD3295" s="31"/>
      <c r="AE3295" s="31"/>
      <c r="AF3295" s="31"/>
      <c r="AG3295" s="31"/>
      <c r="AH3295" s="31"/>
      <c r="AI3295" s="31"/>
      <c r="AJ3295" s="31"/>
      <c r="AK3295" s="31"/>
      <c r="AL3295" s="31"/>
      <c r="AM3295" s="31"/>
      <c r="AN3295" s="31"/>
      <c r="AO3295" s="31"/>
      <c r="AP3295" s="31"/>
      <c r="AQ3295" s="31"/>
      <c r="AR3295" s="31"/>
      <c r="AS3295" s="31"/>
      <c r="AT3295" s="31"/>
      <c r="AU3295" s="31"/>
      <c r="AV3295" s="31"/>
      <c r="AW3295" s="31"/>
      <c r="AX3295" s="31"/>
      <c r="AY3295" s="31"/>
      <c r="AZ3295" s="31"/>
      <c r="BA3295" s="31"/>
    </row>
    <row r="3296" spans="1:53" ht="20.100000000000001" customHeight="1" x14ac:dyDescent="0.25">
      <c r="A3296" s="27" t="s">
        <v>128</v>
      </c>
      <c r="B3296" s="28" t="s">
        <v>257</v>
      </c>
      <c r="C3296" s="27" t="s">
        <v>381</v>
      </c>
      <c r="D3296" s="27" t="s">
        <v>2109</v>
      </c>
      <c r="E3296" s="27" t="s">
        <v>7</v>
      </c>
      <c r="F3296" s="27" t="s">
        <v>6507</v>
      </c>
      <c r="G3296" s="27" t="s">
        <v>7206</v>
      </c>
      <c r="H3296" s="27" t="s">
        <v>6993</v>
      </c>
      <c r="I3296" s="29">
        <v>40000</v>
      </c>
      <c r="J3296" s="27" t="s">
        <v>6544</v>
      </c>
      <c r="K3296" s="27" t="s">
        <v>11879</v>
      </c>
      <c r="L3296" s="27" t="s">
        <v>6684</v>
      </c>
      <c r="M3296" s="30" t="s">
        <v>6531</v>
      </c>
      <c r="N3296" s="27" t="s">
        <v>7207</v>
      </c>
      <c r="O3296" s="23">
        <v>80000</v>
      </c>
      <c r="P3296" s="23">
        <v>0</v>
      </c>
      <c r="Q3296" s="23">
        <v>0</v>
      </c>
      <c r="R3296" s="24">
        <v>17919.259999999998</v>
      </c>
      <c r="S3296" s="25">
        <v>0</v>
      </c>
      <c r="T3296" s="32"/>
      <c r="U3296" s="22" t="str">
        <f>IFERROR(VLOOKUP(B3296,[1]Planilha1!$A$1:$B$34,2,FALSE),"Liberado")</f>
        <v>Liberado</v>
      </c>
      <c r="V3296" s="31"/>
      <c r="W3296" s="31"/>
      <c r="X3296" s="31"/>
      <c r="Y3296" s="31"/>
      <c r="Z3296" s="31"/>
      <c r="AA3296" s="31"/>
      <c r="AB3296" s="31"/>
      <c r="AC3296" s="31"/>
      <c r="AD3296" s="31"/>
      <c r="AE3296" s="31"/>
      <c r="AF3296" s="31"/>
      <c r="AG3296" s="31"/>
      <c r="AH3296" s="31"/>
      <c r="AI3296" s="31"/>
      <c r="AJ3296" s="31"/>
      <c r="AK3296" s="31"/>
      <c r="AL3296" s="31"/>
      <c r="AM3296" s="31"/>
      <c r="AN3296" s="31"/>
      <c r="AO3296" s="31"/>
      <c r="AP3296" s="31"/>
      <c r="AQ3296" s="31"/>
      <c r="AR3296" s="31"/>
      <c r="AS3296" s="31"/>
      <c r="AT3296" s="31"/>
      <c r="AU3296" s="31"/>
      <c r="AV3296" s="31"/>
      <c r="AW3296" s="31"/>
      <c r="AX3296" s="31"/>
      <c r="AY3296" s="31"/>
      <c r="AZ3296" s="31"/>
      <c r="BA3296" s="31"/>
    </row>
    <row r="3297" spans="1:53" ht="20.100000000000001" customHeight="1" x14ac:dyDescent="0.25">
      <c r="A3297" s="12" t="s">
        <v>8138</v>
      </c>
      <c r="B3297" s="18" t="s">
        <v>275</v>
      </c>
      <c r="C3297" s="12" t="s">
        <v>411</v>
      </c>
      <c r="D3297" s="12" t="s">
        <v>425</v>
      </c>
      <c r="E3297" s="19" t="s">
        <v>5</v>
      </c>
      <c r="F3297" s="19" t="s">
        <v>6</v>
      </c>
      <c r="G3297" s="19" t="s">
        <v>2648</v>
      </c>
      <c r="H3297" s="12" t="s">
        <v>2649</v>
      </c>
      <c r="I3297" s="20">
        <v>31858</v>
      </c>
      <c r="J3297" s="12" t="s">
        <v>2258</v>
      </c>
      <c r="K3297" s="12" t="s">
        <v>2410</v>
      </c>
      <c r="L3297" s="12" t="s">
        <v>2411</v>
      </c>
      <c r="M3297" s="12"/>
      <c r="N3297" s="12" t="s">
        <v>2412</v>
      </c>
      <c r="O3297" s="20">
        <v>0</v>
      </c>
      <c r="P3297" s="20">
        <v>0</v>
      </c>
      <c r="Q3297" s="20">
        <v>0</v>
      </c>
      <c r="R3297" s="20">
        <v>0</v>
      </c>
      <c r="S3297" s="20">
        <v>360</v>
      </c>
      <c r="T3297" s="21"/>
      <c r="U3297" s="22" t="str">
        <f>IFERROR(VLOOKUP(B3297,[1]Planilha1!$A$1:$B$34,2,FALSE),"Liberado")</f>
        <v>Liberado</v>
      </c>
      <c r="V3297" s="21"/>
      <c r="W3297" s="21"/>
      <c r="X3297" s="21"/>
      <c r="Y3297" s="21"/>
      <c r="Z3297" s="21"/>
      <c r="AA3297" s="21"/>
      <c r="AB3297" s="21"/>
      <c r="AC3297" s="21"/>
      <c r="AD3297" s="21"/>
      <c r="AE3297" s="21"/>
      <c r="AF3297" s="21"/>
      <c r="AG3297" s="21"/>
      <c r="AH3297" s="21"/>
      <c r="AI3297" s="21"/>
      <c r="AJ3297" s="21"/>
      <c r="AK3297" s="21"/>
      <c r="AL3297" s="21"/>
      <c r="AM3297" s="21"/>
      <c r="AN3297" s="21"/>
      <c r="AO3297" s="21"/>
      <c r="AP3297" s="21"/>
      <c r="AQ3297" s="21"/>
      <c r="AR3297" s="21"/>
      <c r="AS3297" s="21"/>
      <c r="AT3297" s="21"/>
      <c r="AU3297" s="21"/>
      <c r="AV3297" s="21"/>
      <c r="AW3297" s="21"/>
      <c r="AX3297" s="21"/>
      <c r="AY3297" s="21"/>
      <c r="AZ3297" s="21"/>
      <c r="BA3297" s="21"/>
    </row>
    <row r="3298" spans="1:53" ht="20.100000000000001" customHeight="1" x14ac:dyDescent="0.25">
      <c r="A3298" s="12" t="s">
        <v>8138</v>
      </c>
      <c r="B3298" s="18" t="s">
        <v>275</v>
      </c>
      <c r="C3298" s="12" t="s">
        <v>466</v>
      </c>
      <c r="D3298" s="12" t="s">
        <v>482</v>
      </c>
      <c r="E3298" s="19" t="s">
        <v>5</v>
      </c>
      <c r="F3298" s="19" t="s">
        <v>2244</v>
      </c>
      <c r="G3298" s="19" t="s">
        <v>2835</v>
      </c>
      <c r="H3298" s="12" t="s">
        <v>2836</v>
      </c>
      <c r="I3298" s="20">
        <v>44000</v>
      </c>
      <c r="J3298" s="12" t="s">
        <v>2258</v>
      </c>
      <c r="K3298" s="12" t="s">
        <v>2837</v>
      </c>
      <c r="L3298" s="12" t="s">
        <v>2411</v>
      </c>
      <c r="M3298" s="12"/>
      <c r="N3298" s="12" t="s">
        <v>2763</v>
      </c>
      <c r="O3298" s="20">
        <v>0</v>
      </c>
      <c r="P3298" s="20">
        <v>10000</v>
      </c>
      <c r="Q3298" s="20">
        <v>0</v>
      </c>
      <c r="R3298" s="20">
        <v>0</v>
      </c>
      <c r="S3298" s="20">
        <v>720</v>
      </c>
      <c r="T3298" s="21"/>
      <c r="U3298" s="22" t="str">
        <f>IFERROR(VLOOKUP(B3298,[1]Planilha1!$A$1:$B$34,2,FALSE),"Liberado")</f>
        <v>Liberado</v>
      </c>
      <c r="V3298" s="21"/>
      <c r="W3298" s="21"/>
      <c r="X3298" s="21"/>
      <c r="Y3298" s="21"/>
      <c r="Z3298" s="21"/>
      <c r="AA3298" s="21"/>
      <c r="AB3298" s="21"/>
      <c r="AC3298" s="21"/>
      <c r="AD3298" s="21"/>
      <c r="AE3298" s="21"/>
      <c r="AF3298" s="21"/>
      <c r="AG3298" s="21"/>
      <c r="AH3298" s="21"/>
      <c r="AI3298" s="21"/>
      <c r="AJ3298" s="21"/>
      <c r="AK3298" s="21"/>
      <c r="AL3298" s="21"/>
      <c r="AM3298" s="21"/>
      <c r="AN3298" s="21"/>
      <c r="AO3298" s="21"/>
      <c r="AP3298" s="21"/>
      <c r="AQ3298" s="21"/>
      <c r="AR3298" s="21"/>
      <c r="AS3298" s="21"/>
      <c r="AT3298" s="21"/>
      <c r="AU3298" s="21"/>
      <c r="AV3298" s="21"/>
      <c r="AW3298" s="21"/>
      <c r="AX3298" s="21"/>
      <c r="AY3298" s="21"/>
      <c r="AZ3298" s="21"/>
      <c r="BA3298" s="21"/>
    </row>
    <row r="3299" spans="1:53" ht="20.100000000000001" customHeight="1" x14ac:dyDescent="0.25">
      <c r="A3299" s="12" t="s">
        <v>8138</v>
      </c>
      <c r="B3299" s="18" t="s">
        <v>275</v>
      </c>
      <c r="C3299" s="12" t="s">
        <v>466</v>
      </c>
      <c r="D3299" s="12" t="s">
        <v>491</v>
      </c>
      <c r="E3299" s="19" t="s">
        <v>5</v>
      </c>
      <c r="F3299" s="19" t="s">
        <v>2273</v>
      </c>
      <c r="G3299" s="19" t="s">
        <v>2865</v>
      </c>
      <c r="H3299" s="12" t="s">
        <v>2649</v>
      </c>
      <c r="I3299" s="20">
        <v>31809.67</v>
      </c>
      <c r="J3299" s="12" t="s">
        <v>2258</v>
      </c>
      <c r="K3299" s="12" t="s">
        <v>2866</v>
      </c>
      <c r="L3299" s="12" t="s">
        <v>7926</v>
      </c>
      <c r="M3299" s="12"/>
      <c r="N3299" s="12" t="s">
        <v>2867</v>
      </c>
      <c r="O3299" s="20">
        <v>0</v>
      </c>
      <c r="P3299" s="20">
        <v>10000</v>
      </c>
      <c r="Q3299" s="20">
        <v>0</v>
      </c>
      <c r="R3299" s="20">
        <v>0</v>
      </c>
      <c r="S3299" s="20">
        <v>440</v>
      </c>
      <c r="T3299" s="21"/>
      <c r="U3299" s="22" t="str">
        <f>IFERROR(VLOOKUP(B3299,[1]Planilha1!$A$1:$B$34,2,FALSE),"Liberado")</f>
        <v>Liberado</v>
      </c>
      <c r="V3299" s="21"/>
      <c r="W3299" s="21"/>
      <c r="X3299" s="21"/>
      <c r="Y3299" s="21"/>
      <c r="Z3299" s="21"/>
      <c r="AA3299" s="21"/>
      <c r="AB3299" s="21"/>
      <c r="AC3299" s="21"/>
      <c r="AD3299" s="21"/>
      <c r="AE3299" s="21"/>
      <c r="AF3299" s="21"/>
      <c r="AG3299" s="21"/>
      <c r="AH3299" s="21"/>
      <c r="AI3299" s="21"/>
      <c r="AJ3299" s="21"/>
      <c r="AK3299" s="21"/>
      <c r="AL3299" s="21"/>
      <c r="AM3299" s="21"/>
      <c r="AN3299" s="21"/>
      <c r="AO3299" s="21"/>
      <c r="AP3299" s="21"/>
      <c r="AQ3299" s="21"/>
      <c r="AR3299" s="21"/>
      <c r="AS3299" s="21"/>
      <c r="AT3299" s="21"/>
      <c r="AU3299" s="21"/>
      <c r="AV3299" s="21"/>
      <c r="AW3299" s="21"/>
      <c r="AX3299" s="21"/>
      <c r="AY3299" s="21"/>
      <c r="AZ3299" s="21"/>
      <c r="BA3299" s="21"/>
    </row>
    <row r="3300" spans="1:53" ht="20.100000000000001" customHeight="1" x14ac:dyDescent="0.25">
      <c r="A3300" s="12" t="s">
        <v>8138</v>
      </c>
      <c r="B3300" s="18" t="s">
        <v>275</v>
      </c>
      <c r="C3300" s="12" t="s">
        <v>318</v>
      </c>
      <c r="D3300" s="12" t="s">
        <v>502</v>
      </c>
      <c r="E3300" s="19" t="s">
        <v>5</v>
      </c>
      <c r="F3300" s="19" t="s">
        <v>6</v>
      </c>
      <c r="G3300" s="19" t="s">
        <v>2909</v>
      </c>
      <c r="H3300" s="12" t="s">
        <v>2910</v>
      </c>
      <c r="I3300" s="20">
        <v>42651.23</v>
      </c>
      <c r="J3300" s="12" t="s">
        <v>2247</v>
      </c>
      <c r="K3300" s="12" t="s">
        <v>2911</v>
      </c>
      <c r="L3300" s="12" t="s">
        <v>8253</v>
      </c>
      <c r="M3300" s="12"/>
      <c r="N3300" s="12" t="s">
        <v>2912</v>
      </c>
      <c r="O3300" s="20">
        <v>0</v>
      </c>
      <c r="P3300" s="20">
        <v>10000</v>
      </c>
      <c r="Q3300" s="20">
        <v>0</v>
      </c>
      <c r="R3300" s="20">
        <v>0</v>
      </c>
      <c r="S3300" s="20">
        <v>1200</v>
      </c>
      <c r="T3300" s="21"/>
      <c r="U3300" s="22" t="str">
        <f>IFERROR(VLOOKUP(B3300,[1]Planilha1!$A$1:$B$34,2,FALSE),"Liberado")</f>
        <v>Liberado</v>
      </c>
      <c r="V3300" s="21"/>
      <c r="W3300" s="21"/>
      <c r="X3300" s="21"/>
      <c r="Y3300" s="21"/>
      <c r="Z3300" s="21"/>
      <c r="AA3300" s="21"/>
      <c r="AB3300" s="21"/>
      <c r="AC3300" s="21"/>
      <c r="AD3300" s="21"/>
      <c r="AE3300" s="21"/>
      <c r="AF3300" s="21"/>
      <c r="AG3300" s="21"/>
      <c r="AH3300" s="21"/>
      <c r="AI3300" s="21"/>
      <c r="AJ3300" s="21"/>
      <c r="AK3300" s="21"/>
      <c r="AL3300" s="21"/>
      <c r="AM3300" s="21"/>
      <c r="AN3300" s="21"/>
      <c r="AO3300" s="21"/>
      <c r="AP3300" s="21"/>
      <c r="AQ3300" s="21"/>
      <c r="AR3300" s="21"/>
      <c r="AS3300" s="21"/>
      <c r="AT3300" s="21"/>
      <c r="AU3300" s="21"/>
      <c r="AV3300" s="21"/>
      <c r="AW3300" s="21"/>
      <c r="AX3300" s="21"/>
      <c r="AY3300" s="21"/>
      <c r="AZ3300" s="21"/>
      <c r="BA3300" s="21"/>
    </row>
    <row r="3301" spans="1:53" ht="20.100000000000001" customHeight="1" x14ac:dyDescent="0.25">
      <c r="A3301" s="12" t="s">
        <v>8138</v>
      </c>
      <c r="B3301" s="18" t="s">
        <v>275</v>
      </c>
      <c r="C3301" s="12" t="s">
        <v>318</v>
      </c>
      <c r="D3301" s="12" t="s">
        <v>8266</v>
      </c>
      <c r="E3301" s="19" t="s">
        <v>5</v>
      </c>
      <c r="F3301" s="19" t="s">
        <v>4902</v>
      </c>
      <c r="G3301" s="19" t="s">
        <v>8267</v>
      </c>
      <c r="H3301" s="12" t="s">
        <v>8268</v>
      </c>
      <c r="I3301" s="20">
        <v>5000</v>
      </c>
      <c r="J3301" s="12" t="s">
        <v>2258</v>
      </c>
      <c r="K3301" s="12" t="s">
        <v>8269</v>
      </c>
      <c r="L3301" s="12" t="s">
        <v>7926</v>
      </c>
      <c r="M3301" s="12"/>
      <c r="N3301" s="12" t="s">
        <v>3744</v>
      </c>
      <c r="O3301" s="20">
        <v>0</v>
      </c>
      <c r="P3301" s="20">
        <v>0</v>
      </c>
      <c r="Q3301" s="20">
        <v>0</v>
      </c>
      <c r="R3301" s="20">
        <v>0</v>
      </c>
      <c r="S3301" s="20">
        <v>160</v>
      </c>
      <c r="T3301" s="21"/>
      <c r="U3301" s="22" t="str">
        <f>IFERROR(VLOOKUP(B3301,[1]Planilha1!$A$1:$B$34,2,FALSE),"Liberado")</f>
        <v>Liberado</v>
      </c>
      <c r="V3301" s="21"/>
      <c r="W3301" s="21"/>
      <c r="X3301" s="21"/>
      <c r="Y3301" s="21"/>
      <c r="Z3301" s="21"/>
      <c r="AA3301" s="21"/>
      <c r="AB3301" s="21"/>
      <c r="AC3301" s="21"/>
      <c r="AD3301" s="21"/>
      <c r="AE3301" s="21"/>
      <c r="AF3301" s="21"/>
      <c r="AG3301" s="21"/>
      <c r="AH3301" s="21"/>
      <c r="AI3301" s="21"/>
      <c r="AJ3301" s="21"/>
      <c r="AK3301" s="21"/>
      <c r="AL3301" s="21"/>
      <c r="AM3301" s="21"/>
      <c r="AN3301" s="21"/>
      <c r="AO3301" s="21"/>
      <c r="AP3301" s="21"/>
      <c r="AQ3301" s="21"/>
      <c r="AR3301" s="21"/>
      <c r="AS3301" s="21"/>
      <c r="AT3301" s="21"/>
      <c r="AU3301" s="21"/>
      <c r="AV3301" s="21"/>
      <c r="AW3301" s="21"/>
      <c r="AX3301" s="21"/>
      <c r="AY3301" s="21"/>
      <c r="AZ3301" s="21"/>
      <c r="BA3301" s="21"/>
    </row>
    <row r="3302" spans="1:53" ht="20.100000000000001" customHeight="1" x14ac:dyDescent="0.25">
      <c r="A3302" s="12" t="s">
        <v>8138</v>
      </c>
      <c r="B3302" s="18" t="s">
        <v>275</v>
      </c>
      <c r="C3302" s="12" t="s">
        <v>556</v>
      </c>
      <c r="D3302" s="12" t="s">
        <v>8361</v>
      </c>
      <c r="E3302" s="19" t="s">
        <v>5</v>
      </c>
      <c r="F3302" s="19" t="s">
        <v>2273</v>
      </c>
      <c r="G3302" s="19" t="s">
        <v>8362</v>
      </c>
      <c r="H3302" s="12" t="s">
        <v>8363</v>
      </c>
      <c r="I3302" s="20">
        <v>14000</v>
      </c>
      <c r="J3302" s="12" t="s">
        <v>2258</v>
      </c>
      <c r="K3302" s="12" t="s">
        <v>8364</v>
      </c>
      <c r="L3302" s="12" t="s">
        <v>2411</v>
      </c>
      <c r="M3302" s="12"/>
      <c r="N3302" s="12" t="s">
        <v>2412</v>
      </c>
      <c r="O3302" s="20">
        <v>10000</v>
      </c>
      <c r="P3302" s="20">
        <v>0</v>
      </c>
      <c r="Q3302" s="20">
        <v>0</v>
      </c>
      <c r="R3302" s="20">
        <v>0</v>
      </c>
      <c r="S3302" s="20">
        <v>320</v>
      </c>
      <c r="T3302" s="21"/>
      <c r="U3302" s="22" t="str">
        <f>IFERROR(VLOOKUP(B3302,[1]Planilha1!$A$1:$B$34,2,FALSE),"Liberado")</f>
        <v>Liberado</v>
      </c>
      <c r="V3302" s="21"/>
      <c r="W3302" s="21"/>
      <c r="X3302" s="21"/>
      <c r="Y3302" s="21"/>
      <c r="Z3302" s="21"/>
      <c r="AA3302" s="21"/>
      <c r="AB3302" s="21"/>
      <c r="AC3302" s="21"/>
      <c r="AD3302" s="21"/>
      <c r="AE3302" s="21"/>
      <c r="AF3302" s="21"/>
      <c r="AG3302" s="21"/>
      <c r="AH3302" s="21"/>
      <c r="AI3302" s="21"/>
      <c r="AJ3302" s="21"/>
      <c r="AK3302" s="21"/>
      <c r="AL3302" s="21"/>
      <c r="AM3302" s="21"/>
      <c r="AN3302" s="21"/>
      <c r="AO3302" s="21"/>
      <c r="AP3302" s="21"/>
      <c r="AQ3302" s="21"/>
      <c r="AR3302" s="21"/>
      <c r="AS3302" s="21"/>
      <c r="AT3302" s="21"/>
      <c r="AU3302" s="21"/>
      <c r="AV3302" s="21"/>
      <c r="AW3302" s="21"/>
      <c r="AX3302" s="21"/>
      <c r="AY3302" s="21"/>
      <c r="AZ3302" s="21"/>
      <c r="BA3302" s="21"/>
    </row>
    <row r="3303" spans="1:53" ht="20.100000000000001" customHeight="1" x14ac:dyDescent="0.25">
      <c r="A3303" s="12" t="s">
        <v>8138</v>
      </c>
      <c r="B3303" s="18" t="s">
        <v>275</v>
      </c>
      <c r="C3303" s="12" t="s">
        <v>411</v>
      </c>
      <c r="D3303" s="12" t="s">
        <v>1816</v>
      </c>
      <c r="E3303" s="19" t="s">
        <v>5</v>
      </c>
      <c r="F3303" s="19" t="s">
        <v>2244</v>
      </c>
      <c r="G3303" s="19" t="s">
        <v>6459</v>
      </c>
      <c r="H3303" s="12" t="s">
        <v>3156</v>
      </c>
      <c r="I3303" s="20">
        <v>6218.89</v>
      </c>
      <c r="J3303" s="12" t="s">
        <v>2258</v>
      </c>
      <c r="K3303" s="12" t="s">
        <v>6460</v>
      </c>
      <c r="L3303" s="12" t="s">
        <v>7869</v>
      </c>
      <c r="M3303" s="12"/>
      <c r="N3303" s="12" t="s">
        <v>6461</v>
      </c>
      <c r="O3303" s="23">
        <v>0</v>
      </c>
      <c r="P3303" s="23">
        <v>10000</v>
      </c>
      <c r="Q3303" s="23">
        <v>0</v>
      </c>
      <c r="R3303" s="24">
        <v>0</v>
      </c>
      <c r="S3303" s="25">
        <v>960</v>
      </c>
      <c r="T3303" s="21"/>
      <c r="U3303" s="22" t="str">
        <f>IFERROR(VLOOKUP(B3303,[1]Planilha1!$A$1:$B$34,2,FALSE),"Liberado")</f>
        <v>Liberado</v>
      </c>
      <c r="V3303" s="21"/>
      <c r="W3303" s="21"/>
      <c r="X3303" s="21"/>
      <c r="Y3303" s="21"/>
      <c r="Z3303" s="21"/>
      <c r="AA3303" s="21"/>
      <c r="AB3303" s="21"/>
      <c r="AC3303" s="21"/>
      <c r="AD3303" s="21"/>
      <c r="AE3303" s="21"/>
      <c r="AF3303" s="21"/>
      <c r="AG3303" s="21"/>
      <c r="AH3303" s="21"/>
      <c r="AI3303" s="21"/>
      <c r="AJ3303" s="21"/>
      <c r="AK3303" s="21"/>
      <c r="AL3303" s="21"/>
      <c r="AM3303" s="21"/>
      <c r="AN3303" s="21"/>
      <c r="AO3303" s="21"/>
      <c r="AP3303" s="21"/>
      <c r="AQ3303" s="21"/>
      <c r="AR3303" s="21"/>
      <c r="AS3303" s="21"/>
      <c r="AT3303" s="21"/>
      <c r="AU3303" s="21"/>
      <c r="AV3303" s="21"/>
      <c r="AW3303" s="21"/>
      <c r="AX3303" s="21"/>
      <c r="AY3303" s="21"/>
      <c r="AZ3303" s="21"/>
      <c r="BA3303" s="21"/>
    </row>
    <row r="3304" spans="1:53" ht="20.100000000000001" customHeight="1" x14ac:dyDescent="0.25">
      <c r="A3304" s="12" t="s">
        <v>8138</v>
      </c>
      <c r="B3304" s="18" t="s">
        <v>275</v>
      </c>
      <c r="C3304" s="12" t="s">
        <v>466</v>
      </c>
      <c r="D3304" s="12" t="s">
        <v>1818</v>
      </c>
      <c r="E3304" s="19" t="s">
        <v>5</v>
      </c>
      <c r="F3304" s="19" t="s">
        <v>2244</v>
      </c>
      <c r="G3304" s="19" t="s">
        <v>6464</v>
      </c>
      <c r="H3304" s="12" t="s">
        <v>6465</v>
      </c>
      <c r="I3304" s="20">
        <v>10000</v>
      </c>
      <c r="J3304" s="12" t="s">
        <v>2258</v>
      </c>
      <c r="K3304" s="12" t="s">
        <v>2410</v>
      </c>
      <c r="L3304" s="12" t="s">
        <v>10910</v>
      </c>
      <c r="M3304" s="12"/>
      <c r="N3304" s="12" t="s">
        <v>2412</v>
      </c>
      <c r="O3304" s="23">
        <v>0</v>
      </c>
      <c r="P3304" s="23">
        <v>10000</v>
      </c>
      <c r="Q3304" s="23">
        <v>0</v>
      </c>
      <c r="R3304" s="24">
        <v>0</v>
      </c>
      <c r="S3304" s="25">
        <v>240</v>
      </c>
      <c r="T3304" s="21"/>
      <c r="U3304" s="22" t="str">
        <f>IFERROR(VLOOKUP(B3304,[1]Planilha1!$A$1:$B$34,2,FALSE),"Liberado")</f>
        <v>Liberado</v>
      </c>
      <c r="V3304" s="21"/>
      <c r="W3304" s="21"/>
      <c r="X3304" s="21"/>
      <c r="Y3304" s="21"/>
      <c r="Z3304" s="21"/>
      <c r="AA3304" s="21"/>
      <c r="AB3304" s="21"/>
      <c r="AC3304" s="21"/>
      <c r="AD3304" s="21"/>
      <c r="AE3304" s="21"/>
      <c r="AF3304" s="21"/>
      <c r="AG3304" s="21"/>
      <c r="AH3304" s="21"/>
      <c r="AI3304" s="21"/>
      <c r="AJ3304" s="21"/>
      <c r="AK3304" s="21"/>
      <c r="AL3304" s="21"/>
      <c r="AM3304" s="21"/>
      <c r="AN3304" s="21"/>
      <c r="AO3304" s="21"/>
      <c r="AP3304" s="21"/>
      <c r="AQ3304" s="21"/>
      <c r="AR3304" s="21"/>
      <c r="AS3304" s="21"/>
      <c r="AT3304" s="21"/>
      <c r="AU3304" s="21"/>
      <c r="AV3304" s="21"/>
      <c r="AW3304" s="21"/>
      <c r="AX3304" s="21"/>
      <c r="AY3304" s="21"/>
      <c r="AZ3304" s="21"/>
      <c r="BA3304" s="21"/>
    </row>
    <row r="3305" spans="1:53" ht="20.100000000000001" customHeight="1" x14ac:dyDescent="0.25">
      <c r="A3305" s="27" t="s">
        <v>11113</v>
      </c>
      <c r="B3305" s="28" t="s">
        <v>275</v>
      </c>
      <c r="C3305" s="27" t="s">
        <v>519</v>
      </c>
      <c r="D3305" s="27" t="s">
        <v>1858</v>
      </c>
      <c r="E3305" s="27" t="s">
        <v>7</v>
      </c>
      <c r="F3305" s="27" t="s">
        <v>6507</v>
      </c>
      <c r="G3305" s="27" t="s">
        <v>11114</v>
      </c>
      <c r="H3305" s="27" t="s">
        <v>6562</v>
      </c>
      <c r="I3305" s="29">
        <v>100000</v>
      </c>
      <c r="J3305" s="27" t="s">
        <v>6544</v>
      </c>
      <c r="K3305" s="27" t="s">
        <v>11115</v>
      </c>
      <c r="L3305" s="27" t="s">
        <v>7770</v>
      </c>
      <c r="M3305" s="30" t="s">
        <v>6531</v>
      </c>
      <c r="N3305" s="27" t="s">
        <v>11116</v>
      </c>
      <c r="O3305" s="23">
        <v>0</v>
      </c>
      <c r="P3305" s="23">
        <v>80835.839999999997</v>
      </c>
      <c r="Q3305" s="23">
        <v>0</v>
      </c>
      <c r="R3305" s="24">
        <v>0</v>
      </c>
      <c r="S3305" s="25">
        <v>0</v>
      </c>
      <c r="T3305" s="34" t="s">
        <v>12065</v>
      </c>
      <c r="U3305" s="22" t="str">
        <f>IFERROR(VLOOKUP(B3305,[1]Planilha1!$A$1:$B$34,2,FALSE),"Liberado")</f>
        <v>Liberado</v>
      </c>
      <c r="V3305" s="31"/>
      <c r="W3305" s="31"/>
      <c r="X3305" s="31"/>
      <c r="Y3305" s="31"/>
      <c r="Z3305" s="31"/>
      <c r="AA3305" s="31"/>
      <c r="AB3305" s="31"/>
      <c r="AC3305" s="31"/>
      <c r="AD3305" s="31"/>
      <c r="AE3305" s="31"/>
      <c r="AF3305" s="31"/>
      <c r="AG3305" s="31"/>
      <c r="AH3305" s="31"/>
      <c r="AI3305" s="31"/>
      <c r="AJ3305" s="31"/>
      <c r="AK3305" s="31"/>
      <c r="AL3305" s="31"/>
      <c r="AM3305" s="31"/>
      <c r="AN3305" s="31"/>
      <c r="AO3305" s="31"/>
      <c r="AP3305" s="31"/>
      <c r="AQ3305" s="31"/>
      <c r="AR3305" s="31"/>
      <c r="AS3305" s="31"/>
      <c r="AT3305" s="31"/>
      <c r="AU3305" s="31"/>
      <c r="AV3305" s="31"/>
      <c r="AW3305" s="31"/>
      <c r="AX3305" s="31"/>
      <c r="AY3305" s="31"/>
      <c r="AZ3305" s="31"/>
      <c r="BA3305" s="31"/>
    </row>
    <row r="3306" spans="1:53" ht="20.100000000000001" customHeight="1" x14ac:dyDescent="0.25">
      <c r="A3306" s="27" t="s">
        <v>11113</v>
      </c>
      <c r="B3306" s="28" t="s">
        <v>275</v>
      </c>
      <c r="C3306" s="27" t="s">
        <v>466</v>
      </c>
      <c r="D3306" s="27" t="s">
        <v>11148</v>
      </c>
      <c r="E3306" s="27" t="s">
        <v>7</v>
      </c>
      <c r="F3306" s="27" t="s">
        <v>6507</v>
      </c>
      <c r="G3306" s="27" t="s">
        <v>11149</v>
      </c>
      <c r="H3306" s="27" t="s">
        <v>11150</v>
      </c>
      <c r="I3306" s="29">
        <v>40000</v>
      </c>
      <c r="J3306" s="27" t="s">
        <v>6544</v>
      </c>
      <c r="K3306" s="27" t="s">
        <v>11151</v>
      </c>
      <c r="L3306" s="27" t="s">
        <v>7770</v>
      </c>
      <c r="M3306" s="30">
        <v>43067</v>
      </c>
      <c r="N3306" s="27" t="s">
        <v>11121</v>
      </c>
      <c r="O3306" s="23">
        <v>0</v>
      </c>
      <c r="P3306" s="23">
        <v>32360</v>
      </c>
      <c r="Q3306" s="23">
        <v>0</v>
      </c>
      <c r="R3306" s="24">
        <v>0</v>
      </c>
      <c r="S3306" s="25">
        <v>0</v>
      </c>
      <c r="T3306" s="32" t="s">
        <v>12066</v>
      </c>
      <c r="U3306" s="22" t="str">
        <f>IFERROR(VLOOKUP(B3306,[1]Planilha1!$A$1:$B$34,2,FALSE),"Liberado")</f>
        <v>Liberado</v>
      </c>
      <c r="V3306" s="31"/>
      <c r="W3306" s="31"/>
      <c r="X3306" s="31"/>
      <c r="Y3306" s="31"/>
      <c r="Z3306" s="31"/>
      <c r="AA3306" s="31"/>
      <c r="AB3306" s="31"/>
      <c r="AC3306" s="31"/>
      <c r="AD3306" s="31"/>
      <c r="AE3306" s="31"/>
      <c r="AF3306" s="31"/>
      <c r="AG3306" s="31"/>
      <c r="AH3306" s="31"/>
      <c r="AI3306" s="31"/>
      <c r="AJ3306" s="31"/>
      <c r="AK3306" s="31"/>
      <c r="AL3306" s="31"/>
      <c r="AM3306" s="31"/>
      <c r="AN3306" s="31"/>
      <c r="AO3306" s="31"/>
      <c r="AP3306" s="31"/>
      <c r="AQ3306" s="31"/>
      <c r="AR3306" s="31"/>
      <c r="AS3306" s="31"/>
      <c r="AT3306" s="31"/>
      <c r="AU3306" s="31"/>
      <c r="AV3306" s="31"/>
      <c r="AW3306" s="31"/>
      <c r="AX3306" s="31"/>
      <c r="AY3306" s="31"/>
      <c r="AZ3306" s="31"/>
      <c r="BA3306" s="31"/>
    </row>
    <row r="3307" spans="1:53" ht="20.100000000000001" customHeight="1" x14ac:dyDescent="0.25">
      <c r="A3307" s="27" t="s">
        <v>11113</v>
      </c>
      <c r="B3307" s="28" t="s">
        <v>275</v>
      </c>
      <c r="C3307" s="27" t="s">
        <v>411</v>
      </c>
      <c r="D3307" s="27" t="s">
        <v>11182</v>
      </c>
      <c r="E3307" s="27" t="s">
        <v>7</v>
      </c>
      <c r="F3307" s="27" t="s">
        <v>6507</v>
      </c>
      <c r="G3307" s="27" t="s">
        <v>11183</v>
      </c>
      <c r="H3307" s="27" t="s">
        <v>6562</v>
      </c>
      <c r="I3307" s="29">
        <v>40000</v>
      </c>
      <c r="J3307" s="27" t="s">
        <v>6544</v>
      </c>
      <c r="K3307" s="27" t="s">
        <v>11184</v>
      </c>
      <c r="L3307" s="27" t="s">
        <v>7770</v>
      </c>
      <c r="M3307" s="30">
        <v>43164</v>
      </c>
      <c r="N3307" s="27" t="s">
        <v>11121</v>
      </c>
      <c r="O3307" s="23">
        <v>0</v>
      </c>
      <c r="P3307" s="23">
        <v>162878</v>
      </c>
      <c r="Q3307" s="23">
        <v>0</v>
      </c>
      <c r="R3307" s="24">
        <v>0</v>
      </c>
      <c r="S3307" s="25">
        <v>0</v>
      </c>
      <c r="T3307" s="32" t="s">
        <v>12066</v>
      </c>
      <c r="U3307" s="22" t="str">
        <f>IFERROR(VLOOKUP(B3307,[1]Planilha1!$A$1:$B$34,2,FALSE),"Liberado")</f>
        <v>Liberado</v>
      </c>
      <c r="V3307" s="31"/>
      <c r="W3307" s="31"/>
      <c r="X3307" s="31"/>
      <c r="Y3307" s="31"/>
      <c r="Z3307" s="31"/>
      <c r="AA3307" s="31"/>
      <c r="AB3307" s="31"/>
      <c r="AC3307" s="31"/>
      <c r="AD3307" s="31"/>
      <c r="AE3307" s="31"/>
      <c r="AF3307" s="31"/>
      <c r="AG3307" s="31"/>
      <c r="AH3307" s="31"/>
      <c r="AI3307" s="31"/>
      <c r="AJ3307" s="31"/>
      <c r="AK3307" s="31"/>
      <c r="AL3307" s="31"/>
      <c r="AM3307" s="31"/>
      <c r="AN3307" s="31"/>
      <c r="AO3307" s="31"/>
      <c r="AP3307" s="31"/>
      <c r="AQ3307" s="31"/>
      <c r="AR3307" s="31"/>
      <c r="AS3307" s="31"/>
      <c r="AT3307" s="31"/>
      <c r="AU3307" s="31"/>
      <c r="AV3307" s="31"/>
      <c r="AW3307" s="31"/>
      <c r="AX3307" s="31"/>
      <c r="AY3307" s="31"/>
      <c r="AZ3307" s="31"/>
      <c r="BA3307" s="31"/>
    </row>
    <row r="3308" spans="1:53" ht="20.100000000000001" customHeight="1" x14ac:dyDescent="0.25">
      <c r="A3308" s="27" t="s">
        <v>11113</v>
      </c>
      <c r="B3308" s="28" t="s">
        <v>275</v>
      </c>
      <c r="C3308" s="27" t="s">
        <v>318</v>
      </c>
      <c r="D3308" s="27" t="s">
        <v>11229</v>
      </c>
      <c r="E3308" s="27" t="s">
        <v>7</v>
      </c>
      <c r="F3308" s="27" t="s">
        <v>6507</v>
      </c>
      <c r="G3308" s="27" t="s">
        <v>11230</v>
      </c>
      <c r="H3308" s="27" t="s">
        <v>7367</v>
      </c>
      <c r="I3308" s="29">
        <v>40000</v>
      </c>
      <c r="J3308" s="27" t="s">
        <v>6544</v>
      </c>
      <c r="K3308" s="27" t="s">
        <v>11231</v>
      </c>
      <c r="L3308" s="27" t="s">
        <v>7770</v>
      </c>
      <c r="M3308" s="30">
        <v>43123</v>
      </c>
      <c r="N3308" s="27" t="s">
        <v>11121</v>
      </c>
      <c r="O3308" s="23">
        <v>0</v>
      </c>
      <c r="P3308" s="23">
        <v>47900</v>
      </c>
      <c r="Q3308" s="23">
        <v>0</v>
      </c>
      <c r="R3308" s="24">
        <v>0</v>
      </c>
      <c r="S3308" s="25">
        <v>0</v>
      </c>
      <c r="T3308" s="32" t="s">
        <v>12066</v>
      </c>
      <c r="U3308" s="22" t="str">
        <f>IFERROR(VLOOKUP(B3308,[1]Planilha1!$A$1:$B$34,2,FALSE),"Liberado")</f>
        <v>Liberado</v>
      </c>
      <c r="V3308" s="31"/>
      <c r="W3308" s="31"/>
      <c r="X3308" s="31"/>
      <c r="Y3308" s="31"/>
      <c r="Z3308" s="31"/>
      <c r="AA3308" s="31"/>
      <c r="AB3308" s="31"/>
      <c r="AC3308" s="31"/>
      <c r="AD3308" s="31"/>
      <c r="AE3308" s="31"/>
      <c r="AF3308" s="31"/>
      <c r="AG3308" s="31"/>
      <c r="AH3308" s="31"/>
      <c r="AI3308" s="31"/>
      <c r="AJ3308" s="31"/>
      <c r="AK3308" s="31"/>
      <c r="AL3308" s="31"/>
      <c r="AM3308" s="31"/>
      <c r="AN3308" s="31"/>
      <c r="AO3308" s="31"/>
      <c r="AP3308" s="31"/>
      <c r="AQ3308" s="31"/>
      <c r="AR3308" s="31"/>
      <c r="AS3308" s="31"/>
      <c r="AT3308" s="31"/>
      <c r="AU3308" s="31"/>
      <c r="AV3308" s="31"/>
      <c r="AW3308" s="31"/>
      <c r="AX3308" s="31"/>
      <c r="AY3308" s="31"/>
      <c r="AZ3308" s="31"/>
      <c r="BA3308" s="31"/>
    </row>
    <row r="3309" spans="1:53" ht="20.100000000000001" customHeight="1" x14ac:dyDescent="0.25">
      <c r="A3309" s="27" t="s">
        <v>11113</v>
      </c>
      <c r="B3309" s="28" t="s">
        <v>275</v>
      </c>
      <c r="C3309" s="27" t="s">
        <v>466</v>
      </c>
      <c r="D3309" s="27" t="s">
        <v>11249</v>
      </c>
      <c r="E3309" s="27" t="s">
        <v>7</v>
      </c>
      <c r="F3309" s="27" t="s">
        <v>6507</v>
      </c>
      <c r="G3309" s="27" t="s">
        <v>11250</v>
      </c>
      <c r="H3309" s="27" t="s">
        <v>6602</v>
      </c>
      <c r="I3309" s="29">
        <v>40000</v>
      </c>
      <c r="J3309" s="27" t="s">
        <v>6544</v>
      </c>
      <c r="K3309" s="27" t="s">
        <v>11251</v>
      </c>
      <c r="L3309" s="27" t="s">
        <v>7770</v>
      </c>
      <c r="M3309" s="30" t="s">
        <v>6531</v>
      </c>
      <c r="N3309" s="27" t="s">
        <v>11121</v>
      </c>
      <c r="O3309" s="23">
        <v>0</v>
      </c>
      <c r="P3309" s="23">
        <v>83200</v>
      </c>
      <c r="Q3309" s="23">
        <v>0</v>
      </c>
      <c r="R3309" s="24">
        <v>0</v>
      </c>
      <c r="S3309" s="25">
        <v>0</v>
      </c>
      <c r="T3309" s="32" t="s">
        <v>12066</v>
      </c>
      <c r="U3309" s="22" t="str">
        <f>IFERROR(VLOOKUP(B3309,[1]Planilha1!$A$1:$B$34,2,FALSE),"Liberado")</f>
        <v>Liberado</v>
      </c>
      <c r="V3309" s="31"/>
      <c r="W3309" s="31"/>
      <c r="X3309" s="31"/>
      <c r="Y3309" s="31"/>
      <c r="Z3309" s="31"/>
      <c r="AA3309" s="31"/>
      <c r="AB3309" s="31"/>
      <c r="AC3309" s="31"/>
      <c r="AD3309" s="31"/>
      <c r="AE3309" s="31"/>
      <c r="AF3309" s="31"/>
      <c r="AG3309" s="31"/>
      <c r="AH3309" s="31"/>
      <c r="AI3309" s="31"/>
      <c r="AJ3309" s="31"/>
      <c r="AK3309" s="31"/>
      <c r="AL3309" s="31"/>
      <c r="AM3309" s="31"/>
      <c r="AN3309" s="31"/>
      <c r="AO3309" s="31"/>
      <c r="AP3309" s="31"/>
      <c r="AQ3309" s="31"/>
      <c r="AR3309" s="31"/>
      <c r="AS3309" s="31"/>
      <c r="AT3309" s="31"/>
      <c r="AU3309" s="31"/>
      <c r="AV3309" s="31"/>
      <c r="AW3309" s="31"/>
      <c r="AX3309" s="31"/>
      <c r="AY3309" s="31"/>
      <c r="AZ3309" s="31"/>
      <c r="BA3309" s="31"/>
    </row>
    <row r="3310" spans="1:53" ht="20.100000000000001" customHeight="1" x14ac:dyDescent="0.25">
      <c r="A3310" s="27" t="s">
        <v>11113</v>
      </c>
      <c r="B3310" s="28" t="s">
        <v>275</v>
      </c>
      <c r="C3310" s="27" t="s">
        <v>519</v>
      </c>
      <c r="D3310" s="27" t="s">
        <v>11427</v>
      </c>
      <c r="E3310" s="27" t="s">
        <v>7</v>
      </c>
      <c r="F3310" s="27" t="s">
        <v>6507</v>
      </c>
      <c r="G3310" s="27" t="s">
        <v>11428</v>
      </c>
      <c r="H3310" s="27" t="s">
        <v>6602</v>
      </c>
      <c r="I3310" s="29">
        <v>40000</v>
      </c>
      <c r="J3310" s="27" t="s">
        <v>6544</v>
      </c>
      <c r="K3310" s="27" t="s">
        <v>11429</v>
      </c>
      <c r="L3310" s="27" t="s">
        <v>7770</v>
      </c>
      <c r="M3310" s="30" t="s">
        <v>6531</v>
      </c>
      <c r="N3310" s="27" t="s">
        <v>11121</v>
      </c>
      <c r="O3310" s="23">
        <v>0</v>
      </c>
      <c r="P3310" s="23">
        <v>29714.29</v>
      </c>
      <c r="Q3310" s="23">
        <v>0</v>
      </c>
      <c r="R3310" s="24">
        <v>0</v>
      </c>
      <c r="S3310" s="25">
        <v>0</v>
      </c>
      <c r="T3310" s="34" t="s">
        <v>12065</v>
      </c>
      <c r="U3310" s="22" t="str">
        <f>IFERROR(VLOOKUP(B3310,[1]Planilha1!$A$1:$B$34,2,FALSE),"Liberado")</f>
        <v>Liberado</v>
      </c>
      <c r="V3310" s="31"/>
      <c r="W3310" s="31"/>
      <c r="X3310" s="31"/>
      <c r="Y3310" s="31"/>
      <c r="Z3310" s="31"/>
      <c r="AA3310" s="31"/>
      <c r="AB3310" s="31"/>
      <c r="AC3310" s="31"/>
      <c r="AD3310" s="31"/>
      <c r="AE3310" s="31"/>
      <c r="AF3310" s="31"/>
      <c r="AG3310" s="31"/>
      <c r="AH3310" s="31"/>
      <c r="AI3310" s="31"/>
      <c r="AJ3310" s="31"/>
      <c r="AK3310" s="31"/>
      <c r="AL3310" s="31"/>
      <c r="AM3310" s="31"/>
      <c r="AN3310" s="31"/>
      <c r="AO3310" s="31"/>
      <c r="AP3310" s="31"/>
      <c r="AQ3310" s="31"/>
      <c r="AR3310" s="31"/>
      <c r="AS3310" s="31"/>
      <c r="AT3310" s="31"/>
      <c r="AU3310" s="31"/>
      <c r="AV3310" s="31"/>
      <c r="AW3310" s="31"/>
      <c r="AX3310" s="31"/>
      <c r="AY3310" s="31"/>
      <c r="AZ3310" s="31"/>
      <c r="BA3310" s="31"/>
    </row>
    <row r="3311" spans="1:53" ht="20.100000000000001" customHeight="1" x14ac:dyDescent="0.25">
      <c r="A3311" s="27" t="s">
        <v>11113</v>
      </c>
      <c r="B3311" s="28" t="s">
        <v>275</v>
      </c>
      <c r="C3311" s="27" t="s">
        <v>466</v>
      </c>
      <c r="D3311" s="27" t="s">
        <v>1861</v>
      </c>
      <c r="E3311" s="27" t="s">
        <v>7</v>
      </c>
      <c r="F3311" s="27" t="s">
        <v>6507</v>
      </c>
      <c r="G3311" s="27" t="s">
        <v>6568</v>
      </c>
      <c r="H3311" s="27" t="s">
        <v>6562</v>
      </c>
      <c r="I3311" s="29">
        <v>40000</v>
      </c>
      <c r="J3311" s="27" t="s">
        <v>6544</v>
      </c>
      <c r="K3311" s="27" t="s">
        <v>11480</v>
      </c>
      <c r="L3311" s="27" t="s">
        <v>6579</v>
      </c>
      <c r="M3311" s="30">
        <v>42870</v>
      </c>
      <c r="N3311" s="27" t="s">
        <v>11091</v>
      </c>
      <c r="O3311" s="23">
        <v>0</v>
      </c>
      <c r="P3311" s="23">
        <v>202951.08</v>
      </c>
      <c r="Q3311" s="23">
        <v>0</v>
      </c>
      <c r="R3311" s="24">
        <v>0</v>
      </c>
      <c r="S3311" s="25">
        <v>0</v>
      </c>
      <c r="T3311" s="32" t="s">
        <v>12066</v>
      </c>
      <c r="U3311" s="22" t="str">
        <f>IFERROR(VLOOKUP(B3311,[1]Planilha1!$A$1:$B$34,2,FALSE),"Liberado")</f>
        <v>Liberado</v>
      </c>
      <c r="V3311" s="31"/>
      <c r="W3311" s="31"/>
      <c r="X3311" s="31"/>
      <c r="Y3311" s="31"/>
      <c r="Z3311" s="31"/>
      <c r="AA3311" s="31"/>
      <c r="AB3311" s="31"/>
      <c r="AC3311" s="31"/>
      <c r="AD3311" s="31"/>
      <c r="AE3311" s="31"/>
      <c r="AF3311" s="31"/>
      <c r="AG3311" s="31"/>
      <c r="AH3311" s="31"/>
      <c r="AI3311" s="31"/>
      <c r="AJ3311" s="31"/>
      <c r="AK3311" s="31"/>
      <c r="AL3311" s="31"/>
      <c r="AM3311" s="31"/>
      <c r="AN3311" s="31"/>
      <c r="AO3311" s="31"/>
      <c r="AP3311" s="31"/>
      <c r="AQ3311" s="31"/>
      <c r="AR3311" s="31"/>
      <c r="AS3311" s="31"/>
      <c r="AT3311" s="31"/>
      <c r="AU3311" s="31"/>
      <c r="AV3311" s="31"/>
      <c r="AW3311" s="31"/>
      <c r="AX3311" s="31"/>
      <c r="AY3311" s="31"/>
      <c r="AZ3311" s="31"/>
      <c r="BA3311" s="31"/>
    </row>
    <row r="3312" spans="1:53" ht="20.100000000000001" customHeight="1" x14ac:dyDescent="0.25">
      <c r="A3312" s="27" t="s">
        <v>11113</v>
      </c>
      <c r="B3312" s="28" t="s">
        <v>275</v>
      </c>
      <c r="C3312" s="27" t="s">
        <v>320</v>
      </c>
      <c r="D3312" s="27" t="s">
        <v>1921</v>
      </c>
      <c r="E3312" s="27" t="s">
        <v>7</v>
      </c>
      <c r="F3312" s="27" t="s">
        <v>6507</v>
      </c>
      <c r="G3312" s="27" t="s">
        <v>6670</v>
      </c>
      <c r="H3312" s="27" t="s">
        <v>6671</v>
      </c>
      <c r="I3312" s="29">
        <v>40000</v>
      </c>
      <c r="J3312" s="27" t="s">
        <v>6544</v>
      </c>
      <c r="K3312" s="27" t="s">
        <v>11587</v>
      </c>
      <c r="L3312" s="27" t="s">
        <v>6579</v>
      </c>
      <c r="M3312" s="30">
        <v>42703</v>
      </c>
      <c r="N3312" s="27" t="s">
        <v>6672</v>
      </c>
      <c r="O3312" s="23">
        <v>0</v>
      </c>
      <c r="P3312" s="23">
        <v>141728.72</v>
      </c>
      <c r="Q3312" s="23">
        <v>0</v>
      </c>
      <c r="R3312" s="24">
        <v>0</v>
      </c>
      <c r="S3312" s="25">
        <v>0</v>
      </c>
      <c r="T3312" s="34" t="s">
        <v>12065</v>
      </c>
      <c r="U3312" s="22" t="str">
        <f>IFERROR(VLOOKUP(B3312,[1]Planilha1!$A$1:$B$34,2,FALSE),"Liberado")</f>
        <v>Liberado</v>
      </c>
      <c r="V3312" s="31"/>
      <c r="W3312" s="31"/>
      <c r="X3312" s="31"/>
      <c r="Y3312" s="31"/>
      <c r="Z3312" s="31"/>
      <c r="AA3312" s="31"/>
      <c r="AB3312" s="31"/>
      <c r="AC3312" s="31"/>
      <c r="AD3312" s="31"/>
      <c r="AE3312" s="31"/>
      <c r="AF3312" s="31"/>
      <c r="AG3312" s="31"/>
      <c r="AH3312" s="31"/>
      <c r="AI3312" s="31"/>
      <c r="AJ3312" s="31"/>
      <c r="AK3312" s="31"/>
      <c r="AL3312" s="31"/>
      <c r="AM3312" s="31"/>
      <c r="AN3312" s="31"/>
      <c r="AO3312" s="31"/>
      <c r="AP3312" s="31"/>
      <c r="AQ3312" s="31"/>
      <c r="AR3312" s="31"/>
      <c r="AS3312" s="31"/>
      <c r="AT3312" s="31"/>
      <c r="AU3312" s="31"/>
      <c r="AV3312" s="31"/>
      <c r="AW3312" s="31"/>
      <c r="AX3312" s="31"/>
      <c r="AY3312" s="31"/>
      <c r="AZ3312" s="31"/>
      <c r="BA3312" s="31"/>
    </row>
    <row r="3313" spans="1:53" ht="20.100000000000001" customHeight="1" x14ac:dyDescent="0.25">
      <c r="A3313" s="27" t="s">
        <v>11113</v>
      </c>
      <c r="B3313" s="28" t="s">
        <v>275</v>
      </c>
      <c r="C3313" s="27" t="s">
        <v>466</v>
      </c>
      <c r="D3313" s="27" t="s">
        <v>1927</v>
      </c>
      <c r="E3313" s="27" t="s">
        <v>7</v>
      </c>
      <c r="F3313" s="27" t="s">
        <v>6507</v>
      </c>
      <c r="G3313" s="27" t="s">
        <v>6681</v>
      </c>
      <c r="H3313" s="27" t="s">
        <v>6562</v>
      </c>
      <c r="I3313" s="29">
        <v>40000</v>
      </c>
      <c r="J3313" s="27" t="s">
        <v>6544</v>
      </c>
      <c r="K3313" s="27" t="s">
        <v>11596</v>
      </c>
      <c r="L3313" s="27" t="s">
        <v>6680</v>
      </c>
      <c r="M3313" s="30">
        <v>42639</v>
      </c>
      <c r="N3313" s="27" t="s">
        <v>6672</v>
      </c>
      <c r="O3313" s="23">
        <v>0</v>
      </c>
      <c r="P3313" s="23">
        <v>182323.03</v>
      </c>
      <c r="Q3313" s="23">
        <v>0</v>
      </c>
      <c r="R3313" s="24">
        <v>0</v>
      </c>
      <c r="S3313" s="25">
        <v>0</v>
      </c>
      <c r="T3313" s="34" t="s">
        <v>12065</v>
      </c>
      <c r="U3313" s="22" t="str">
        <f>IFERROR(VLOOKUP(B3313,[1]Planilha1!$A$1:$B$34,2,FALSE),"Liberado")</f>
        <v>Liberado</v>
      </c>
      <c r="V3313" s="31"/>
      <c r="W3313" s="31"/>
      <c r="X3313" s="31"/>
      <c r="Y3313" s="31"/>
      <c r="Z3313" s="31"/>
      <c r="AA3313" s="31"/>
      <c r="AB3313" s="31"/>
      <c r="AC3313" s="31"/>
      <c r="AD3313" s="31"/>
      <c r="AE3313" s="31"/>
      <c r="AF3313" s="31"/>
      <c r="AG3313" s="31"/>
      <c r="AH3313" s="31"/>
      <c r="AI3313" s="31"/>
      <c r="AJ3313" s="31"/>
      <c r="AK3313" s="31"/>
      <c r="AL3313" s="31"/>
      <c r="AM3313" s="31"/>
      <c r="AN3313" s="31"/>
      <c r="AO3313" s="31"/>
      <c r="AP3313" s="31"/>
      <c r="AQ3313" s="31"/>
      <c r="AR3313" s="31"/>
      <c r="AS3313" s="31"/>
      <c r="AT3313" s="31"/>
      <c r="AU3313" s="31"/>
      <c r="AV3313" s="31"/>
      <c r="AW3313" s="31"/>
      <c r="AX3313" s="31"/>
      <c r="AY3313" s="31"/>
      <c r="AZ3313" s="31"/>
      <c r="BA3313" s="31"/>
    </row>
    <row r="3314" spans="1:53" ht="20.100000000000001" customHeight="1" x14ac:dyDescent="0.25">
      <c r="A3314" s="27" t="s">
        <v>11113</v>
      </c>
      <c r="B3314" s="28" t="s">
        <v>275</v>
      </c>
      <c r="C3314" s="27" t="s">
        <v>466</v>
      </c>
      <c r="D3314" s="27" t="s">
        <v>1962</v>
      </c>
      <c r="E3314" s="27" t="s">
        <v>7</v>
      </c>
      <c r="F3314" s="27" t="s">
        <v>6507</v>
      </c>
      <c r="G3314" s="27" t="s">
        <v>6811</v>
      </c>
      <c r="H3314" s="27" t="s">
        <v>6812</v>
      </c>
      <c r="I3314" s="29">
        <v>40000</v>
      </c>
      <c r="J3314" s="27" t="s">
        <v>6544</v>
      </c>
      <c r="K3314" s="27" t="s">
        <v>11654</v>
      </c>
      <c r="L3314" s="27" t="s">
        <v>6680</v>
      </c>
      <c r="M3314" s="30">
        <v>42533</v>
      </c>
      <c r="N3314" s="27" t="s">
        <v>6672</v>
      </c>
      <c r="O3314" s="23">
        <v>0</v>
      </c>
      <c r="P3314" s="23">
        <v>20000</v>
      </c>
      <c r="Q3314" s="23">
        <v>0</v>
      </c>
      <c r="R3314" s="24">
        <v>0</v>
      </c>
      <c r="S3314" s="25">
        <v>0</v>
      </c>
      <c r="T3314" s="32"/>
      <c r="U3314" s="22" t="str">
        <f>IFERROR(VLOOKUP(B3314,[1]Planilha1!$A$1:$B$34,2,FALSE),"Liberado")</f>
        <v>Liberado</v>
      </c>
      <c r="V3314" s="31"/>
      <c r="W3314" s="31"/>
      <c r="X3314" s="31"/>
      <c r="Y3314" s="31"/>
      <c r="Z3314" s="31"/>
      <c r="AA3314" s="31"/>
      <c r="AB3314" s="31"/>
      <c r="AC3314" s="31"/>
      <c r="AD3314" s="31"/>
      <c r="AE3314" s="31"/>
      <c r="AF3314" s="31"/>
      <c r="AG3314" s="31"/>
      <c r="AH3314" s="31"/>
      <c r="AI3314" s="31"/>
      <c r="AJ3314" s="31"/>
      <c r="AK3314" s="31"/>
      <c r="AL3314" s="31"/>
      <c r="AM3314" s="31"/>
      <c r="AN3314" s="31"/>
      <c r="AO3314" s="31"/>
      <c r="AP3314" s="31"/>
      <c r="AQ3314" s="31"/>
      <c r="AR3314" s="31"/>
      <c r="AS3314" s="31"/>
      <c r="AT3314" s="31"/>
      <c r="AU3314" s="31"/>
      <c r="AV3314" s="31"/>
      <c r="AW3314" s="31"/>
      <c r="AX3314" s="31"/>
      <c r="AY3314" s="31"/>
      <c r="AZ3314" s="31"/>
      <c r="BA3314" s="31"/>
    </row>
    <row r="3315" spans="1:53" ht="20.100000000000001" customHeight="1" x14ac:dyDescent="0.25">
      <c r="A3315" s="27" t="s">
        <v>11113</v>
      </c>
      <c r="B3315" s="28" t="s">
        <v>275</v>
      </c>
      <c r="C3315" s="27" t="s">
        <v>318</v>
      </c>
      <c r="D3315" s="27" t="s">
        <v>1989</v>
      </c>
      <c r="E3315" s="27" t="s">
        <v>7</v>
      </c>
      <c r="F3315" s="27" t="s">
        <v>6507</v>
      </c>
      <c r="G3315" s="27" t="s">
        <v>6990</v>
      </c>
      <c r="H3315" s="27" t="s">
        <v>6562</v>
      </c>
      <c r="I3315" s="29">
        <v>50000</v>
      </c>
      <c r="J3315" s="27" t="s">
        <v>6544</v>
      </c>
      <c r="K3315" s="27" t="s">
        <v>11703</v>
      </c>
      <c r="L3315" s="27" t="s">
        <v>6585</v>
      </c>
      <c r="M3315" s="30">
        <v>42513</v>
      </c>
      <c r="N3315" s="27" t="s">
        <v>6991</v>
      </c>
      <c r="O3315" s="23">
        <v>0</v>
      </c>
      <c r="P3315" s="23">
        <v>205932.13</v>
      </c>
      <c r="Q3315" s="23">
        <v>0</v>
      </c>
      <c r="R3315" s="24">
        <v>0</v>
      </c>
      <c r="S3315" s="25">
        <v>0</v>
      </c>
      <c r="T3315" s="34" t="s">
        <v>12065</v>
      </c>
      <c r="U3315" s="22" t="str">
        <f>IFERROR(VLOOKUP(B3315,[1]Planilha1!$A$1:$B$34,2,FALSE),"Liberado")</f>
        <v>Liberado</v>
      </c>
      <c r="V3315" s="31"/>
      <c r="W3315" s="31"/>
      <c r="X3315" s="31"/>
      <c r="Y3315" s="31"/>
      <c r="Z3315" s="31"/>
      <c r="AA3315" s="31"/>
      <c r="AB3315" s="31"/>
      <c r="AC3315" s="31"/>
      <c r="AD3315" s="31"/>
      <c r="AE3315" s="31"/>
      <c r="AF3315" s="31"/>
      <c r="AG3315" s="31"/>
      <c r="AH3315" s="31"/>
      <c r="AI3315" s="31"/>
      <c r="AJ3315" s="31"/>
      <c r="AK3315" s="31"/>
      <c r="AL3315" s="31"/>
      <c r="AM3315" s="31"/>
      <c r="AN3315" s="31"/>
      <c r="AO3315" s="31"/>
      <c r="AP3315" s="31"/>
      <c r="AQ3315" s="31"/>
      <c r="AR3315" s="31"/>
      <c r="AS3315" s="31"/>
      <c r="AT3315" s="31"/>
      <c r="AU3315" s="31"/>
      <c r="AV3315" s="31"/>
      <c r="AW3315" s="31"/>
      <c r="AX3315" s="31"/>
      <c r="AY3315" s="31"/>
      <c r="AZ3315" s="31"/>
      <c r="BA3315" s="31"/>
    </row>
    <row r="3316" spans="1:53" ht="20.100000000000001" customHeight="1" x14ac:dyDescent="0.25">
      <c r="A3316" s="12" t="s">
        <v>83</v>
      </c>
      <c r="B3316" s="18" t="s">
        <v>269</v>
      </c>
      <c r="C3316" s="12" t="s">
        <v>381</v>
      </c>
      <c r="D3316" s="12" t="s">
        <v>389</v>
      </c>
      <c r="E3316" s="19" t="s">
        <v>5</v>
      </c>
      <c r="F3316" s="19" t="s">
        <v>2255</v>
      </c>
      <c r="G3316" s="19" t="s">
        <v>2516</v>
      </c>
      <c r="H3316" s="12" t="s">
        <v>2517</v>
      </c>
      <c r="I3316" s="20">
        <v>16800</v>
      </c>
      <c r="J3316" s="12" t="s">
        <v>2258</v>
      </c>
      <c r="K3316" s="12" t="s">
        <v>2518</v>
      </c>
      <c r="L3316" s="12" t="s">
        <v>7926</v>
      </c>
      <c r="M3316" s="12"/>
      <c r="N3316" s="12" t="s">
        <v>2451</v>
      </c>
      <c r="O3316" s="20">
        <v>0</v>
      </c>
      <c r="P3316" s="20">
        <v>10000</v>
      </c>
      <c r="Q3316" s="20">
        <v>0</v>
      </c>
      <c r="R3316" s="20">
        <v>0</v>
      </c>
      <c r="S3316" s="20">
        <v>800</v>
      </c>
      <c r="T3316" s="21"/>
      <c r="U3316" s="22" t="str">
        <f>IFERROR(VLOOKUP(B3316,[1]Planilha1!$A$1:$B$34,2,FALSE),"Liberado")</f>
        <v>Liberado</v>
      </c>
      <c r="V3316" s="21"/>
      <c r="W3316" s="21"/>
      <c r="X3316" s="21"/>
      <c r="Y3316" s="21"/>
      <c r="Z3316" s="21"/>
      <c r="AA3316" s="21"/>
      <c r="AB3316" s="21"/>
      <c r="AC3316" s="21"/>
      <c r="AD3316" s="21"/>
      <c r="AE3316" s="21"/>
      <c r="AF3316" s="21"/>
      <c r="AG3316" s="21"/>
      <c r="AH3316" s="21"/>
      <c r="AI3316" s="21"/>
      <c r="AJ3316" s="21"/>
      <c r="AK3316" s="21"/>
      <c r="AL3316" s="21"/>
      <c r="AM3316" s="21"/>
      <c r="AN3316" s="21"/>
      <c r="AO3316" s="21"/>
      <c r="AP3316" s="21"/>
      <c r="AQ3316" s="21"/>
      <c r="AR3316" s="21"/>
      <c r="AS3316" s="21"/>
      <c r="AT3316" s="21"/>
      <c r="AU3316" s="21"/>
      <c r="AV3316" s="21"/>
      <c r="AW3316" s="21"/>
      <c r="AX3316" s="21"/>
      <c r="AY3316" s="21"/>
      <c r="AZ3316" s="21"/>
      <c r="BA3316" s="21"/>
    </row>
    <row r="3317" spans="1:53" ht="20.100000000000001" customHeight="1" x14ac:dyDescent="0.25">
      <c r="A3317" s="12" t="s">
        <v>83</v>
      </c>
      <c r="B3317" s="18" t="s">
        <v>269</v>
      </c>
      <c r="C3317" s="12" t="s">
        <v>534</v>
      </c>
      <c r="D3317" s="12" t="s">
        <v>546</v>
      </c>
      <c r="E3317" s="19" t="s">
        <v>5</v>
      </c>
      <c r="F3317" s="19" t="s">
        <v>2255</v>
      </c>
      <c r="G3317" s="19" t="s">
        <v>3053</v>
      </c>
      <c r="H3317" s="12" t="s">
        <v>3054</v>
      </c>
      <c r="I3317" s="20">
        <v>83000</v>
      </c>
      <c r="J3317" s="12" t="s">
        <v>2258</v>
      </c>
      <c r="K3317" s="12" t="s">
        <v>3055</v>
      </c>
      <c r="L3317" s="12" t="s">
        <v>2368</v>
      </c>
      <c r="M3317" s="12"/>
      <c r="N3317" s="12" t="s">
        <v>3056</v>
      </c>
      <c r="O3317" s="20">
        <v>0</v>
      </c>
      <c r="P3317" s="20">
        <v>58600</v>
      </c>
      <c r="Q3317" s="20">
        <v>0</v>
      </c>
      <c r="R3317" s="20">
        <v>0</v>
      </c>
      <c r="S3317" s="20">
        <v>960</v>
      </c>
      <c r="T3317" s="21"/>
      <c r="U3317" s="22" t="str">
        <f>IFERROR(VLOOKUP(B3317,[1]Planilha1!$A$1:$B$34,2,FALSE),"Liberado")</f>
        <v>Liberado</v>
      </c>
      <c r="V3317" s="21"/>
      <c r="W3317" s="21"/>
      <c r="X3317" s="21"/>
      <c r="Y3317" s="21"/>
      <c r="Z3317" s="21"/>
      <c r="AA3317" s="21"/>
      <c r="AB3317" s="21"/>
      <c r="AC3317" s="21"/>
      <c r="AD3317" s="21"/>
      <c r="AE3317" s="21"/>
      <c r="AF3317" s="21"/>
      <c r="AG3317" s="21"/>
      <c r="AH3317" s="21"/>
      <c r="AI3317" s="21"/>
      <c r="AJ3317" s="21"/>
      <c r="AK3317" s="21"/>
      <c r="AL3317" s="21"/>
      <c r="AM3317" s="21"/>
      <c r="AN3317" s="21"/>
      <c r="AO3317" s="21"/>
      <c r="AP3317" s="21"/>
      <c r="AQ3317" s="21"/>
      <c r="AR3317" s="21"/>
      <c r="AS3317" s="21"/>
      <c r="AT3317" s="21"/>
      <c r="AU3317" s="21"/>
      <c r="AV3317" s="21"/>
      <c r="AW3317" s="21"/>
      <c r="AX3317" s="21"/>
      <c r="AY3317" s="21"/>
      <c r="AZ3317" s="21"/>
      <c r="BA3317" s="21"/>
    </row>
    <row r="3318" spans="1:53" ht="20.100000000000001" customHeight="1" x14ac:dyDescent="0.25">
      <c r="A3318" s="12" t="s">
        <v>83</v>
      </c>
      <c r="B3318" s="18" t="s">
        <v>269</v>
      </c>
      <c r="C3318" s="12" t="s">
        <v>381</v>
      </c>
      <c r="D3318" s="12" t="s">
        <v>1821</v>
      </c>
      <c r="E3318" s="19" t="s">
        <v>5</v>
      </c>
      <c r="F3318" s="19" t="s">
        <v>3968</v>
      </c>
      <c r="G3318" s="19" t="s">
        <v>6471</v>
      </c>
      <c r="H3318" s="12" t="s">
        <v>6472</v>
      </c>
      <c r="I3318" s="20">
        <v>500000</v>
      </c>
      <c r="J3318" s="12" t="s">
        <v>2258</v>
      </c>
      <c r="K3318" s="12" t="s">
        <v>6473</v>
      </c>
      <c r="L3318" s="12" t="s">
        <v>4407</v>
      </c>
      <c r="M3318" s="12"/>
      <c r="N3318" s="12" t="s">
        <v>2451</v>
      </c>
      <c r="O3318" s="23">
        <v>0</v>
      </c>
      <c r="P3318" s="23">
        <v>10000</v>
      </c>
      <c r="Q3318" s="23">
        <v>0</v>
      </c>
      <c r="R3318" s="24">
        <v>0</v>
      </c>
      <c r="S3318" s="25">
        <v>0</v>
      </c>
      <c r="T3318" s="21"/>
      <c r="U3318" s="22" t="str">
        <f>IFERROR(VLOOKUP(B3318,[1]Planilha1!$A$1:$B$34,2,FALSE),"Liberado")</f>
        <v>Liberado</v>
      </c>
      <c r="V3318" s="21"/>
      <c r="W3318" s="21"/>
      <c r="X3318" s="21"/>
      <c r="Y3318" s="21"/>
      <c r="Z3318" s="21"/>
      <c r="AA3318" s="21"/>
      <c r="AB3318" s="21"/>
      <c r="AC3318" s="21"/>
      <c r="AD3318" s="21"/>
      <c r="AE3318" s="21"/>
      <c r="AF3318" s="21"/>
      <c r="AG3318" s="21"/>
      <c r="AH3318" s="21"/>
      <c r="AI3318" s="21"/>
      <c r="AJ3318" s="21"/>
      <c r="AK3318" s="21"/>
      <c r="AL3318" s="21"/>
      <c r="AM3318" s="21"/>
      <c r="AN3318" s="21"/>
      <c r="AO3318" s="21"/>
      <c r="AP3318" s="21"/>
      <c r="AQ3318" s="21"/>
      <c r="AR3318" s="21"/>
      <c r="AS3318" s="21"/>
      <c r="AT3318" s="21"/>
      <c r="AU3318" s="21"/>
      <c r="AV3318" s="21"/>
      <c r="AW3318" s="21"/>
      <c r="AX3318" s="21"/>
      <c r="AY3318" s="21"/>
      <c r="AZ3318" s="21"/>
      <c r="BA3318" s="21"/>
    </row>
    <row r="3319" spans="1:53" ht="20.100000000000001" customHeight="1" x14ac:dyDescent="0.25">
      <c r="A3319" s="12" t="s">
        <v>83</v>
      </c>
      <c r="B3319" s="18" t="s">
        <v>269</v>
      </c>
      <c r="C3319" s="12" t="s">
        <v>381</v>
      </c>
      <c r="D3319" s="12" t="s">
        <v>11006</v>
      </c>
      <c r="E3319" s="19" t="s">
        <v>5</v>
      </c>
      <c r="F3319" s="19" t="s">
        <v>10</v>
      </c>
      <c r="G3319" s="19" t="s">
        <v>11007</v>
      </c>
      <c r="H3319" s="12" t="s">
        <v>11008</v>
      </c>
      <c r="I3319" s="20">
        <v>12500</v>
      </c>
      <c r="J3319" s="12" t="s">
        <v>2258</v>
      </c>
      <c r="K3319" s="12" t="s">
        <v>5832</v>
      </c>
      <c r="L3319" s="12" t="s">
        <v>2288</v>
      </c>
      <c r="M3319" s="12" t="s">
        <v>11009</v>
      </c>
      <c r="N3319" s="12" t="s">
        <v>11010</v>
      </c>
      <c r="O3319" s="23">
        <v>0</v>
      </c>
      <c r="P3319" s="23">
        <v>12780.37</v>
      </c>
      <c r="Q3319" s="23">
        <v>0</v>
      </c>
      <c r="R3319" s="24">
        <v>0</v>
      </c>
      <c r="S3319" s="25">
        <v>0</v>
      </c>
      <c r="T3319" s="21"/>
      <c r="U3319" s="22" t="str">
        <f>IFERROR(VLOOKUP(B3319,[1]Planilha1!$A$1:$B$34,2,FALSE),"Liberado")</f>
        <v>Liberado</v>
      </c>
      <c r="V3319" s="21"/>
      <c r="W3319" s="21"/>
      <c r="X3319" s="21"/>
      <c r="Y3319" s="21"/>
      <c r="Z3319" s="21"/>
      <c r="AA3319" s="21"/>
      <c r="AB3319" s="21"/>
      <c r="AC3319" s="21"/>
      <c r="AD3319" s="21"/>
      <c r="AE3319" s="21"/>
      <c r="AF3319" s="21"/>
      <c r="AG3319" s="21"/>
      <c r="AH3319" s="21"/>
      <c r="AI3319" s="21"/>
      <c r="AJ3319" s="21"/>
      <c r="AK3319" s="21"/>
      <c r="AL3319" s="21"/>
      <c r="AM3319" s="21"/>
      <c r="AN3319" s="21"/>
      <c r="AO3319" s="21"/>
      <c r="AP3319" s="21"/>
      <c r="AQ3319" s="21"/>
      <c r="AR3319" s="21"/>
      <c r="AS3319" s="21"/>
      <c r="AT3319" s="21"/>
      <c r="AU3319" s="21"/>
      <c r="AV3319" s="21"/>
      <c r="AW3319" s="21"/>
      <c r="AX3319" s="21"/>
      <c r="AY3319" s="21"/>
      <c r="AZ3319" s="21"/>
      <c r="BA3319" s="21"/>
    </row>
    <row r="3320" spans="1:53" ht="20.100000000000001" customHeight="1" x14ac:dyDescent="0.25">
      <c r="A3320" s="12" t="s">
        <v>83</v>
      </c>
      <c r="B3320" s="18" t="s">
        <v>269</v>
      </c>
      <c r="C3320" s="12" t="s">
        <v>397</v>
      </c>
      <c r="D3320" s="12" t="s">
        <v>11011</v>
      </c>
      <c r="E3320" s="19" t="s">
        <v>5</v>
      </c>
      <c r="F3320" s="19" t="s">
        <v>2273</v>
      </c>
      <c r="G3320" s="19" t="s">
        <v>11012</v>
      </c>
      <c r="H3320" s="12" t="s">
        <v>2527</v>
      </c>
      <c r="I3320" s="20">
        <v>10000</v>
      </c>
      <c r="J3320" s="12" t="s">
        <v>2258</v>
      </c>
      <c r="K3320" s="12" t="s">
        <v>11013</v>
      </c>
      <c r="L3320" s="12" t="s">
        <v>2368</v>
      </c>
      <c r="M3320" s="12"/>
      <c r="N3320" s="12" t="s">
        <v>2412</v>
      </c>
      <c r="O3320" s="23">
        <v>0</v>
      </c>
      <c r="P3320" s="23">
        <v>0</v>
      </c>
      <c r="Q3320" s="23">
        <v>0</v>
      </c>
      <c r="R3320" s="24">
        <v>0</v>
      </c>
      <c r="S3320" s="25">
        <v>160</v>
      </c>
      <c r="T3320" s="21"/>
      <c r="U3320" s="22" t="str">
        <f>IFERROR(VLOOKUP(B3320,[1]Planilha1!$A$1:$B$34,2,FALSE),"Liberado")</f>
        <v>Liberado</v>
      </c>
      <c r="V3320" s="21"/>
      <c r="W3320" s="21"/>
      <c r="X3320" s="21"/>
      <c r="Y3320" s="21"/>
      <c r="Z3320" s="21"/>
      <c r="AA3320" s="21"/>
      <c r="AB3320" s="21"/>
      <c r="AC3320" s="21"/>
      <c r="AD3320" s="21"/>
      <c r="AE3320" s="21"/>
      <c r="AF3320" s="21"/>
      <c r="AG3320" s="21"/>
      <c r="AH3320" s="21"/>
      <c r="AI3320" s="21"/>
      <c r="AJ3320" s="21"/>
      <c r="AK3320" s="21"/>
      <c r="AL3320" s="21"/>
      <c r="AM3320" s="21"/>
      <c r="AN3320" s="21"/>
      <c r="AO3320" s="21"/>
      <c r="AP3320" s="21"/>
      <c r="AQ3320" s="21"/>
      <c r="AR3320" s="21"/>
      <c r="AS3320" s="21"/>
      <c r="AT3320" s="21"/>
      <c r="AU3320" s="21"/>
      <c r="AV3320" s="21"/>
      <c r="AW3320" s="21"/>
      <c r="AX3320" s="21"/>
      <c r="AY3320" s="21"/>
      <c r="AZ3320" s="21"/>
      <c r="BA3320" s="21"/>
    </row>
    <row r="3321" spans="1:53" ht="20.100000000000001" customHeight="1" x14ac:dyDescent="0.25">
      <c r="A3321" s="12" t="s">
        <v>83</v>
      </c>
      <c r="B3321" s="18" t="s">
        <v>269</v>
      </c>
      <c r="C3321" s="12" t="s">
        <v>411</v>
      </c>
      <c r="D3321" s="12" t="s">
        <v>1822</v>
      </c>
      <c r="E3321" s="19" t="s">
        <v>5</v>
      </c>
      <c r="F3321" s="19" t="s">
        <v>6474</v>
      </c>
      <c r="G3321" s="19" t="s">
        <v>6475</v>
      </c>
      <c r="H3321" s="12" t="s">
        <v>6430</v>
      </c>
      <c r="I3321" s="20">
        <v>30092.53</v>
      </c>
      <c r="J3321" s="12" t="s">
        <v>2258</v>
      </c>
      <c r="K3321" s="12" t="s">
        <v>6476</v>
      </c>
      <c r="L3321" s="12" t="s">
        <v>2411</v>
      </c>
      <c r="M3321" s="12"/>
      <c r="N3321" s="12" t="s">
        <v>6477</v>
      </c>
      <c r="O3321" s="23">
        <v>0</v>
      </c>
      <c r="P3321" s="23">
        <v>0</v>
      </c>
      <c r="Q3321" s="23">
        <v>0</v>
      </c>
      <c r="R3321" s="24">
        <v>0</v>
      </c>
      <c r="S3321" s="25">
        <v>0</v>
      </c>
      <c r="T3321" s="21"/>
      <c r="U3321" s="22" t="str">
        <f>IFERROR(VLOOKUP(B3321,[1]Planilha1!$A$1:$B$34,2,FALSE),"Liberado")</f>
        <v>Liberado</v>
      </c>
      <c r="V3321" s="21"/>
      <c r="W3321" s="21"/>
      <c r="X3321" s="21"/>
      <c r="Y3321" s="21"/>
      <c r="Z3321" s="21"/>
      <c r="AA3321" s="21"/>
      <c r="AB3321" s="21"/>
      <c r="AC3321" s="21"/>
      <c r="AD3321" s="21"/>
      <c r="AE3321" s="21"/>
      <c r="AF3321" s="21"/>
      <c r="AG3321" s="21"/>
      <c r="AH3321" s="21"/>
      <c r="AI3321" s="21"/>
      <c r="AJ3321" s="21"/>
      <c r="AK3321" s="21"/>
      <c r="AL3321" s="21"/>
      <c r="AM3321" s="21"/>
      <c r="AN3321" s="21"/>
      <c r="AO3321" s="21"/>
      <c r="AP3321" s="21"/>
      <c r="AQ3321" s="21"/>
      <c r="AR3321" s="21"/>
      <c r="AS3321" s="21"/>
      <c r="AT3321" s="21"/>
      <c r="AU3321" s="21"/>
      <c r="AV3321" s="21"/>
      <c r="AW3321" s="21"/>
      <c r="AX3321" s="21"/>
      <c r="AY3321" s="21"/>
      <c r="AZ3321" s="21"/>
      <c r="BA3321" s="21"/>
    </row>
    <row r="3322" spans="1:53" ht="20.100000000000001" customHeight="1" x14ac:dyDescent="0.25">
      <c r="A3322" s="12" t="s">
        <v>83</v>
      </c>
      <c r="B3322" s="18" t="s">
        <v>269</v>
      </c>
      <c r="C3322" s="12" t="s">
        <v>411</v>
      </c>
      <c r="D3322" s="12" t="s">
        <v>1823</v>
      </c>
      <c r="E3322" s="19" t="s">
        <v>5</v>
      </c>
      <c r="F3322" s="19" t="s">
        <v>6393</v>
      </c>
      <c r="G3322" s="19" t="s">
        <v>6478</v>
      </c>
      <c r="H3322" s="12" t="s">
        <v>6479</v>
      </c>
      <c r="I3322" s="20">
        <v>263168.43</v>
      </c>
      <c r="J3322" s="12" t="s">
        <v>2258</v>
      </c>
      <c r="K3322" s="12" t="s">
        <v>6480</v>
      </c>
      <c r="L3322" s="12" t="s">
        <v>8057</v>
      </c>
      <c r="M3322" s="12"/>
      <c r="N3322" s="12" t="s">
        <v>6481</v>
      </c>
      <c r="O3322" s="23">
        <v>10000</v>
      </c>
      <c r="P3322" s="23">
        <v>0</v>
      </c>
      <c r="Q3322" s="23">
        <v>0</v>
      </c>
      <c r="R3322" s="24">
        <v>0</v>
      </c>
      <c r="S3322" s="25">
        <v>0</v>
      </c>
      <c r="T3322" s="21"/>
      <c r="U3322" s="22" t="str">
        <f>IFERROR(VLOOKUP(B3322,[1]Planilha1!$A$1:$B$34,2,FALSE),"Liberado")</f>
        <v>Liberado</v>
      </c>
      <c r="V3322" s="21"/>
      <c r="W3322" s="21"/>
      <c r="X3322" s="21"/>
      <c r="Y3322" s="21"/>
      <c r="Z3322" s="21"/>
      <c r="AA3322" s="21"/>
      <c r="AB3322" s="21"/>
      <c r="AC3322" s="21"/>
      <c r="AD3322" s="21"/>
      <c r="AE3322" s="21"/>
      <c r="AF3322" s="21"/>
      <c r="AG3322" s="21"/>
      <c r="AH3322" s="21"/>
      <c r="AI3322" s="21"/>
      <c r="AJ3322" s="21"/>
      <c r="AK3322" s="21"/>
      <c r="AL3322" s="21"/>
      <c r="AM3322" s="21"/>
      <c r="AN3322" s="21"/>
      <c r="AO3322" s="21"/>
      <c r="AP3322" s="21"/>
      <c r="AQ3322" s="21"/>
      <c r="AR3322" s="21"/>
      <c r="AS3322" s="21"/>
      <c r="AT3322" s="21"/>
      <c r="AU3322" s="21"/>
      <c r="AV3322" s="21"/>
      <c r="AW3322" s="21"/>
      <c r="AX3322" s="21"/>
      <c r="AY3322" s="21"/>
      <c r="AZ3322" s="21"/>
      <c r="BA3322" s="21"/>
    </row>
    <row r="3323" spans="1:53" ht="20.100000000000001" customHeight="1" x14ac:dyDescent="0.25">
      <c r="A3323" s="12" t="s">
        <v>83</v>
      </c>
      <c r="B3323" s="18" t="s">
        <v>269</v>
      </c>
      <c r="C3323" s="12" t="s">
        <v>411</v>
      </c>
      <c r="D3323" s="12" t="s">
        <v>11014</v>
      </c>
      <c r="E3323" s="19" t="s">
        <v>5</v>
      </c>
      <c r="F3323" s="19" t="s">
        <v>16</v>
      </c>
      <c r="G3323" s="19" t="s">
        <v>11015</v>
      </c>
      <c r="H3323" s="12" t="s">
        <v>6430</v>
      </c>
      <c r="I3323" s="20">
        <v>29229.22</v>
      </c>
      <c r="J3323" s="12" t="s">
        <v>2258</v>
      </c>
      <c r="K3323" s="12" t="s">
        <v>10925</v>
      </c>
      <c r="L3323" s="12" t="s">
        <v>7926</v>
      </c>
      <c r="M3323" s="12"/>
      <c r="N3323" s="12" t="s">
        <v>2412</v>
      </c>
      <c r="O3323" s="23">
        <v>15000</v>
      </c>
      <c r="P3323" s="23">
        <v>0</v>
      </c>
      <c r="Q3323" s="23">
        <v>0</v>
      </c>
      <c r="R3323" s="24">
        <v>0</v>
      </c>
      <c r="S3323" s="25">
        <v>280</v>
      </c>
      <c r="T3323" s="21"/>
      <c r="U3323" s="22" t="str">
        <f>IFERROR(VLOOKUP(B3323,[1]Planilha1!$A$1:$B$34,2,FALSE),"Liberado")</f>
        <v>Liberado</v>
      </c>
      <c r="V3323" s="21"/>
      <c r="W3323" s="21"/>
      <c r="X3323" s="21"/>
      <c r="Y3323" s="21"/>
      <c r="Z3323" s="21"/>
      <c r="AA3323" s="21"/>
      <c r="AB3323" s="21"/>
      <c r="AC3323" s="21"/>
      <c r="AD3323" s="21"/>
      <c r="AE3323" s="21"/>
      <c r="AF3323" s="21"/>
      <c r="AG3323" s="21"/>
      <c r="AH3323" s="21"/>
      <c r="AI3323" s="21"/>
      <c r="AJ3323" s="21"/>
      <c r="AK3323" s="21"/>
      <c r="AL3323" s="21"/>
      <c r="AM3323" s="21"/>
      <c r="AN3323" s="21"/>
      <c r="AO3323" s="21"/>
      <c r="AP3323" s="21"/>
      <c r="AQ3323" s="21"/>
      <c r="AR3323" s="21"/>
      <c r="AS3323" s="21"/>
      <c r="AT3323" s="21"/>
      <c r="AU3323" s="21"/>
      <c r="AV3323" s="21"/>
      <c r="AW3323" s="21"/>
      <c r="AX3323" s="21"/>
      <c r="AY3323" s="21"/>
      <c r="AZ3323" s="21"/>
      <c r="BA3323" s="21"/>
    </row>
    <row r="3324" spans="1:53" ht="20.100000000000001" customHeight="1" x14ac:dyDescent="0.25">
      <c r="A3324" s="12" t="s">
        <v>83</v>
      </c>
      <c r="B3324" s="18" t="s">
        <v>269</v>
      </c>
      <c r="C3324" s="12" t="s">
        <v>427</v>
      </c>
      <c r="D3324" s="12" t="s">
        <v>1824</v>
      </c>
      <c r="E3324" s="19" t="s">
        <v>5</v>
      </c>
      <c r="F3324" s="19" t="s">
        <v>2255</v>
      </c>
      <c r="G3324" s="19" t="s">
        <v>6482</v>
      </c>
      <c r="H3324" s="12" t="s">
        <v>6483</v>
      </c>
      <c r="I3324" s="20">
        <v>221768.99</v>
      </c>
      <c r="J3324" s="12" t="s">
        <v>2258</v>
      </c>
      <c r="K3324" s="12" t="s">
        <v>3791</v>
      </c>
      <c r="L3324" s="12" t="s">
        <v>2368</v>
      </c>
      <c r="M3324" s="12"/>
      <c r="N3324" s="12" t="s">
        <v>6484</v>
      </c>
      <c r="O3324" s="23">
        <v>80000</v>
      </c>
      <c r="P3324" s="23">
        <v>0</v>
      </c>
      <c r="Q3324" s="23">
        <v>0</v>
      </c>
      <c r="R3324" s="24">
        <v>11088.45</v>
      </c>
      <c r="S3324" s="25">
        <v>1940</v>
      </c>
      <c r="T3324" s="21"/>
      <c r="U3324" s="22" t="str">
        <f>IFERROR(VLOOKUP(B3324,[1]Planilha1!$A$1:$B$34,2,FALSE),"Liberado")</f>
        <v>Liberado</v>
      </c>
      <c r="V3324" s="21"/>
      <c r="W3324" s="21"/>
      <c r="X3324" s="21"/>
      <c r="Y3324" s="21"/>
      <c r="Z3324" s="21"/>
      <c r="AA3324" s="21"/>
      <c r="AB3324" s="21"/>
      <c r="AC3324" s="21"/>
      <c r="AD3324" s="21"/>
      <c r="AE3324" s="21"/>
      <c r="AF3324" s="21"/>
      <c r="AG3324" s="21"/>
      <c r="AH3324" s="21"/>
      <c r="AI3324" s="21"/>
      <c r="AJ3324" s="21"/>
      <c r="AK3324" s="21"/>
      <c r="AL3324" s="21"/>
      <c r="AM3324" s="21"/>
      <c r="AN3324" s="21"/>
      <c r="AO3324" s="21"/>
      <c r="AP3324" s="21"/>
      <c r="AQ3324" s="21"/>
      <c r="AR3324" s="21"/>
      <c r="AS3324" s="21"/>
      <c r="AT3324" s="21"/>
      <c r="AU3324" s="21"/>
      <c r="AV3324" s="21"/>
      <c r="AW3324" s="21"/>
      <c r="AX3324" s="21"/>
      <c r="AY3324" s="21"/>
      <c r="AZ3324" s="21"/>
      <c r="BA3324" s="21"/>
    </row>
    <row r="3325" spans="1:53" ht="20.100000000000001" customHeight="1" x14ac:dyDescent="0.25">
      <c r="A3325" s="12" t="s">
        <v>83</v>
      </c>
      <c r="B3325" s="18" t="s">
        <v>269</v>
      </c>
      <c r="C3325" s="12" t="s">
        <v>427</v>
      </c>
      <c r="D3325" s="12" t="s">
        <v>1825</v>
      </c>
      <c r="E3325" s="19" t="s">
        <v>5</v>
      </c>
      <c r="F3325" s="19" t="s">
        <v>2244</v>
      </c>
      <c r="G3325" s="19" t="s">
        <v>6485</v>
      </c>
      <c r="H3325" s="12" t="s">
        <v>6486</v>
      </c>
      <c r="I3325" s="20">
        <v>15000</v>
      </c>
      <c r="J3325" s="12" t="s">
        <v>2258</v>
      </c>
      <c r="K3325" s="12" t="s">
        <v>6487</v>
      </c>
      <c r="L3325" s="12" t="s">
        <v>2299</v>
      </c>
      <c r="M3325" s="12"/>
      <c r="N3325" s="12" t="s">
        <v>6488</v>
      </c>
      <c r="O3325" s="23">
        <v>0</v>
      </c>
      <c r="P3325" s="23">
        <v>10000</v>
      </c>
      <c r="Q3325" s="23">
        <v>0</v>
      </c>
      <c r="R3325" s="24">
        <v>0</v>
      </c>
      <c r="S3325" s="25">
        <v>1000</v>
      </c>
      <c r="T3325" s="21"/>
      <c r="U3325" s="22" t="str">
        <f>IFERROR(VLOOKUP(B3325,[1]Planilha1!$A$1:$B$34,2,FALSE),"Liberado")</f>
        <v>Liberado</v>
      </c>
      <c r="V3325" s="21"/>
      <c r="W3325" s="21"/>
      <c r="X3325" s="21"/>
      <c r="Y3325" s="21"/>
      <c r="Z3325" s="21"/>
      <c r="AA3325" s="21"/>
      <c r="AB3325" s="21"/>
      <c r="AC3325" s="21"/>
      <c r="AD3325" s="21"/>
      <c r="AE3325" s="21"/>
      <c r="AF3325" s="21"/>
      <c r="AG3325" s="21"/>
      <c r="AH3325" s="21"/>
      <c r="AI3325" s="21"/>
      <c r="AJ3325" s="21"/>
      <c r="AK3325" s="21"/>
      <c r="AL3325" s="21"/>
      <c r="AM3325" s="21"/>
      <c r="AN3325" s="21"/>
      <c r="AO3325" s="21"/>
      <c r="AP3325" s="21"/>
      <c r="AQ3325" s="21"/>
      <c r="AR3325" s="21"/>
      <c r="AS3325" s="21"/>
      <c r="AT3325" s="21"/>
      <c r="AU3325" s="21"/>
      <c r="AV3325" s="21"/>
      <c r="AW3325" s="21"/>
      <c r="AX3325" s="21"/>
      <c r="AY3325" s="21"/>
      <c r="AZ3325" s="21"/>
      <c r="BA3325" s="21"/>
    </row>
    <row r="3326" spans="1:53" ht="20.100000000000001" customHeight="1" x14ac:dyDescent="0.25">
      <c r="A3326" s="12" t="s">
        <v>83</v>
      </c>
      <c r="B3326" s="18" t="s">
        <v>269</v>
      </c>
      <c r="C3326" s="12" t="s">
        <v>427</v>
      </c>
      <c r="D3326" s="12" t="s">
        <v>1826</v>
      </c>
      <c r="E3326" s="19" t="s">
        <v>5</v>
      </c>
      <c r="F3326" s="19" t="s">
        <v>2324</v>
      </c>
      <c r="G3326" s="19" t="s">
        <v>6489</v>
      </c>
      <c r="H3326" s="12" t="s">
        <v>4567</v>
      </c>
      <c r="I3326" s="20">
        <v>5000</v>
      </c>
      <c r="J3326" s="12" t="s">
        <v>2270</v>
      </c>
      <c r="K3326" s="12" t="s">
        <v>6490</v>
      </c>
      <c r="L3326" s="12" t="s">
        <v>2260</v>
      </c>
      <c r="M3326" s="12"/>
      <c r="N3326" s="12" t="s">
        <v>6491</v>
      </c>
      <c r="O3326" s="23">
        <v>0</v>
      </c>
      <c r="P3326" s="23">
        <v>5000</v>
      </c>
      <c r="Q3326" s="23">
        <v>0</v>
      </c>
      <c r="R3326" s="24">
        <v>0</v>
      </c>
      <c r="S3326" s="25">
        <v>817.6</v>
      </c>
      <c r="T3326" s="21"/>
      <c r="U3326" s="22" t="str">
        <f>IFERROR(VLOOKUP(B3326,[1]Planilha1!$A$1:$B$34,2,FALSE),"Liberado")</f>
        <v>Liberado</v>
      </c>
      <c r="V3326" s="21"/>
      <c r="W3326" s="21"/>
      <c r="X3326" s="21"/>
      <c r="Y3326" s="21"/>
      <c r="Z3326" s="21"/>
      <c r="AA3326" s="21"/>
      <c r="AB3326" s="21"/>
      <c r="AC3326" s="21"/>
      <c r="AD3326" s="21"/>
      <c r="AE3326" s="21"/>
      <c r="AF3326" s="21"/>
      <c r="AG3326" s="21"/>
      <c r="AH3326" s="21"/>
      <c r="AI3326" s="21"/>
      <c r="AJ3326" s="21"/>
      <c r="AK3326" s="21"/>
      <c r="AL3326" s="21"/>
      <c r="AM3326" s="21"/>
      <c r="AN3326" s="21"/>
      <c r="AO3326" s="21"/>
      <c r="AP3326" s="21"/>
      <c r="AQ3326" s="21"/>
      <c r="AR3326" s="21"/>
      <c r="AS3326" s="21"/>
      <c r="AT3326" s="21"/>
      <c r="AU3326" s="21"/>
      <c r="AV3326" s="21"/>
      <c r="AW3326" s="21"/>
      <c r="AX3326" s="21"/>
      <c r="AY3326" s="21"/>
      <c r="AZ3326" s="21"/>
      <c r="BA3326" s="21"/>
    </row>
    <row r="3327" spans="1:53" ht="20.100000000000001" customHeight="1" x14ac:dyDescent="0.25">
      <c r="A3327" s="12" t="s">
        <v>83</v>
      </c>
      <c r="B3327" s="18" t="s">
        <v>269</v>
      </c>
      <c r="C3327" s="12" t="s">
        <v>427</v>
      </c>
      <c r="D3327" s="12" t="s">
        <v>1820</v>
      </c>
      <c r="E3327" s="19" t="s">
        <v>5</v>
      </c>
      <c r="F3327" s="19" t="s">
        <v>2324</v>
      </c>
      <c r="G3327" s="19" t="s">
        <v>6469</v>
      </c>
      <c r="H3327" s="12" t="s">
        <v>6470</v>
      </c>
      <c r="I3327" s="20">
        <v>5000</v>
      </c>
      <c r="J3327" s="12" t="s">
        <v>2258</v>
      </c>
      <c r="K3327" s="12" t="s">
        <v>6275</v>
      </c>
      <c r="L3327" s="12" t="s">
        <v>2368</v>
      </c>
      <c r="M3327" s="12"/>
      <c r="N3327" s="12" t="s">
        <v>11016</v>
      </c>
      <c r="O3327" s="23">
        <v>0</v>
      </c>
      <c r="P3327" s="23">
        <v>0</v>
      </c>
      <c r="Q3327" s="23">
        <v>0</v>
      </c>
      <c r="R3327" s="24">
        <v>0</v>
      </c>
      <c r="S3327" s="25">
        <v>720</v>
      </c>
      <c r="T3327" s="21"/>
      <c r="U3327" s="22" t="str">
        <f>IFERROR(VLOOKUP(B3327,[1]Planilha1!$A$1:$B$34,2,FALSE),"Liberado")</f>
        <v>Liberado</v>
      </c>
      <c r="V3327" s="21"/>
      <c r="W3327" s="21"/>
      <c r="X3327" s="21"/>
      <c r="Y3327" s="21"/>
      <c r="Z3327" s="21"/>
      <c r="AA3327" s="21"/>
      <c r="AB3327" s="21"/>
      <c r="AC3327" s="21"/>
      <c r="AD3327" s="21"/>
      <c r="AE3327" s="21"/>
      <c r="AF3327" s="21"/>
      <c r="AG3327" s="21"/>
      <c r="AH3327" s="21"/>
      <c r="AI3327" s="21"/>
      <c r="AJ3327" s="21"/>
      <c r="AK3327" s="21"/>
      <c r="AL3327" s="21"/>
      <c r="AM3327" s="21"/>
      <c r="AN3327" s="21"/>
      <c r="AO3327" s="21"/>
      <c r="AP3327" s="21"/>
      <c r="AQ3327" s="21"/>
      <c r="AR3327" s="21"/>
      <c r="AS3327" s="21"/>
      <c r="AT3327" s="21"/>
      <c r="AU3327" s="21"/>
      <c r="AV3327" s="21"/>
      <c r="AW3327" s="21"/>
      <c r="AX3327" s="21"/>
      <c r="AY3327" s="21"/>
      <c r="AZ3327" s="21"/>
      <c r="BA3327" s="21"/>
    </row>
    <row r="3328" spans="1:53" ht="20.100000000000001" customHeight="1" x14ac:dyDescent="0.25">
      <c r="A3328" s="12" t="s">
        <v>83</v>
      </c>
      <c r="B3328" s="18" t="s">
        <v>269</v>
      </c>
      <c r="C3328" s="12" t="s">
        <v>427</v>
      </c>
      <c r="D3328" s="12" t="s">
        <v>11017</v>
      </c>
      <c r="E3328" s="19" t="s">
        <v>5</v>
      </c>
      <c r="F3328" s="19" t="s">
        <v>10</v>
      </c>
      <c r="G3328" s="19" t="s">
        <v>11018</v>
      </c>
      <c r="H3328" s="12" t="s">
        <v>3014</v>
      </c>
      <c r="I3328" s="20">
        <v>15000</v>
      </c>
      <c r="J3328" s="12" t="s">
        <v>2258</v>
      </c>
      <c r="K3328" s="12" t="s">
        <v>11019</v>
      </c>
      <c r="L3328" s="12" t="s">
        <v>2831</v>
      </c>
      <c r="M3328" s="12"/>
      <c r="N3328" s="12" t="s">
        <v>2412</v>
      </c>
      <c r="O3328" s="23">
        <v>0</v>
      </c>
      <c r="P3328" s="23">
        <v>10000</v>
      </c>
      <c r="Q3328" s="23">
        <v>0</v>
      </c>
      <c r="R3328" s="24">
        <v>0</v>
      </c>
      <c r="S3328" s="25">
        <v>160</v>
      </c>
      <c r="T3328" s="21"/>
      <c r="U3328" s="22" t="str">
        <f>IFERROR(VLOOKUP(B3328,[1]Planilha1!$A$1:$B$34,2,FALSE),"Liberado")</f>
        <v>Liberado</v>
      </c>
      <c r="V3328" s="21"/>
      <c r="W3328" s="21"/>
      <c r="X3328" s="21"/>
      <c r="Y3328" s="21"/>
      <c r="Z3328" s="21"/>
      <c r="AA3328" s="21"/>
      <c r="AB3328" s="21"/>
      <c r="AC3328" s="21"/>
      <c r="AD3328" s="21"/>
      <c r="AE3328" s="21"/>
      <c r="AF3328" s="21"/>
      <c r="AG3328" s="21"/>
      <c r="AH3328" s="21"/>
      <c r="AI3328" s="21"/>
      <c r="AJ3328" s="21"/>
      <c r="AK3328" s="21"/>
      <c r="AL3328" s="21"/>
      <c r="AM3328" s="21"/>
      <c r="AN3328" s="21"/>
      <c r="AO3328" s="21"/>
      <c r="AP3328" s="21"/>
      <c r="AQ3328" s="21"/>
      <c r="AR3328" s="21"/>
      <c r="AS3328" s="21"/>
      <c r="AT3328" s="21"/>
      <c r="AU3328" s="21"/>
      <c r="AV3328" s="21"/>
      <c r="AW3328" s="21"/>
      <c r="AX3328" s="21"/>
      <c r="AY3328" s="21"/>
      <c r="AZ3328" s="21"/>
      <c r="BA3328" s="21"/>
    </row>
    <row r="3329" spans="1:53" ht="20.100000000000001" customHeight="1" x14ac:dyDescent="0.25">
      <c r="A3329" s="12" t="s">
        <v>83</v>
      </c>
      <c r="B3329" s="18" t="s">
        <v>269</v>
      </c>
      <c r="C3329" s="12" t="s">
        <v>318</v>
      </c>
      <c r="D3329" s="12" t="s">
        <v>11020</v>
      </c>
      <c r="E3329" s="19" t="s">
        <v>5</v>
      </c>
      <c r="F3329" s="19" t="s">
        <v>2644</v>
      </c>
      <c r="G3329" s="19" t="s">
        <v>11021</v>
      </c>
      <c r="H3329" s="12" t="s">
        <v>11022</v>
      </c>
      <c r="I3329" s="20">
        <v>50000</v>
      </c>
      <c r="J3329" s="12" t="s">
        <v>2258</v>
      </c>
      <c r="K3329" s="12" t="s">
        <v>11023</v>
      </c>
      <c r="L3329" s="12" t="s">
        <v>7926</v>
      </c>
      <c r="M3329" s="12"/>
      <c r="N3329" s="12" t="s">
        <v>2412</v>
      </c>
      <c r="O3329" s="23">
        <v>0</v>
      </c>
      <c r="P3329" s="23">
        <v>10000</v>
      </c>
      <c r="Q3329" s="23">
        <v>0</v>
      </c>
      <c r="R3329" s="24">
        <v>0</v>
      </c>
      <c r="S3329" s="25">
        <v>600</v>
      </c>
      <c r="T3329" s="21"/>
      <c r="U3329" s="22" t="str">
        <f>IFERROR(VLOOKUP(B3329,[1]Planilha1!$A$1:$B$34,2,FALSE),"Liberado")</f>
        <v>Liberado</v>
      </c>
      <c r="V3329" s="21"/>
      <c r="W3329" s="21"/>
      <c r="X3329" s="21"/>
      <c r="Y3329" s="21"/>
      <c r="Z3329" s="21"/>
      <c r="AA3329" s="21"/>
      <c r="AB3329" s="21"/>
      <c r="AC3329" s="21"/>
      <c r="AD3329" s="21"/>
      <c r="AE3329" s="21"/>
      <c r="AF3329" s="21"/>
      <c r="AG3329" s="21"/>
      <c r="AH3329" s="21"/>
      <c r="AI3329" s="21"/>
      <c r="AJ3329" s="21"/>
      <c r="AK3329" s="21"/>
      <c r="AL3329" s="21"/>
      <c r="AM3329" s="21"/>
      <c r="AN3329" s="21"/>
      <c r="AO3329" s="21"/>
      <c r="AP3329" s="21"/>
      <c r="AQ3329" s="21"/>
      <c r="AR3329" s="21"/>
      <c r="AS3329" s="21"/>
      <c r="AT3329" s="21"/>
      <c r="AU3329" s="21"/>
      <c r="AV3329" s="21"/>
      <c r="AW3329" s="21"/>
      <c r="AX3329" s="21"/>
      <c r="AY3329" s="21"/>
      <c r="AZ3329" s="21"/>
      <c r="BA3329" s="21"/>
    </row>
    <row r="3330" spans="1:53" ht="20.100000000000001" customHeight="1" x14ac:dyDescent="0.25">
      <c r="A3330" s="12" t="s">
        <v>83</v>
      </c>
      <c r="B3330" s="18" t="s">
        <v>269</v>
      </c>
      <c r="C3330" s="12" t="s">
        <v>318</v>
      </c>
      <c r="D3330" s="12" t="s">
        <v>11024</v>
      </c>
      <c r="E3330" s="19" t="s">
        <v>5</v>
      </c>
      <c r="F3330" s="19" t="s">
        <v>8078</v>
      </c>
      <c r="G3330" s="19" t="s">
        <v>11025</v>
      </c>
      <c r="H3330" s="12" t="s">
        <v>11026</v>
      </c>
      <c r="I3330" s="20">
        <v>0</v>
      </c>
      <c r="J3330" s="12" t="s">
        <v>2258</v>
      </c>
      <c r="K3330" s="12" t="s">
        <v>11027</v>
      </c>
      <c r="L3330" s="12" t="s">
        <v>3974</v>
      </c>
      <c r="M3330" s="12"/>
      <c r="N3330" s="12" t="s">
        <v>11028</v>
      </c>
      <c r="O3330" s="23">
        <v>0</v>
      </c>
      <c r="P3330" s="23">
        <v>1981.31</v>
      </c>
      <c r="Q3330" s="23">
        <v>0</v>
      </c>
      <c r="R3330" s="24">
        <v>0</v>
      </c>
      <c r="S3330" s="25">
        <v>0</v>
      </c>
      <c r="T3330" s="21"/>
      <c r="U3330" s="22" t="str">
        <f>IFERROR(VLOOKUP(B3330,[1]Planilha1!$A$1:$B$34,2,FALSE),"Liberado")</f>
        <v>Liberado</v>
      </c>
      <c r="V3330" s="21"/>
      <c r="W3330" s="21"/>
      <c r="X3330" s="21"/>
      <c r="Y3330" s="21"/>
      <c r="Z3330" s="21"/>
      <c r="AA3330" s="21"/>
      <c r="AB3330" s="21"/>
      <c r="AC3330" s="21"/>
      <c r="AD3330" s="21"/>
      <c r="AE3330" s="21"/>
      <c r="AF3330" s="21"/>
      <c r="AG3330" s="21"/>
      <c r="AH3330" s="21"/>
      <c r="AI3330" s="21"/>
      <c r="AJ3330" s="21"/>
      <c r="AK3330" s="21"/>
      <c r="AL3330" s="21"/>
      <c r="AM3330" s="21"/>
      <c r="AN3330" s="21"/>
      <c r="AO3330" s="21"/>
      <c r="AP3330" s="21"/>
      <c r="AQ3330" s="21"/>
      <c r="AR3330" s="21"/>
      <c r="AS3330" s="21"/>
      <c r="AT3330" s="21"/>
      <c r="AU3330" s="21"/>
      <c r="AV3330" s="21"/>
      <c r="AW3330" s="21"/>
      <c r="AX3330" s="21"/>
      <c r="AY3330" s="21"/>
      <c r="AZ3330" s="21"/>
      <c r="BA3330" s="21"/>
    </row>
    <row r="3331" spans="1:53" ht="20.100000000000001" customHeight="1" x14ac:dyDescent="0.25">
      <c r="A3331" s="12" t="s">
        <v>83</v>
      </c>
      <c r="B3331" s="18" t="s">
        <v>269</v>
      </c>
      <c r="C3331" s="12" t="s">
        <v>320</v>
      </c>
      <c r="D3331" s="12" t="s">
        <v>1827</v>
      </c>
      <c r="E3331" s="19" t="s">
        <v>5</v>
      </c>
      <c r="F3331" s="19" t="s">
        <v>2273</v>
      </c>
      <c r="G3331" s="19" t="s">
        <v>6492</v>
      </c>
      <c r="H3331" s="12" t="s">
        <v>6493</v>
      </c>
      <c r="I3331" s="20">
        <v>1000</v>
      </c>
      <c r="J3331" s="12" t="s">
        <v>2258</v>
      </c>
      <c r="K3331" s="12" t="s">
        <v>6494</v>
      </c>
      <c r="L3331" s="12" t="s">
        <v>2411</v>
      </c>
      <c r="M3331" s="12"/>
      <c r="N3331" s="12" t="s">
        <v>2451</v>
      </c>
      <c r="O3331" s="23">
        <v>0</v>
      </c>
      <c r="P3331" s="23">
        <v>10000</v>
      </c>
      <c r="Q3331" s="23">
        <v>0</v>
      </c>
      <c r="R3331" s="24">
        <v>0</v>
      </c>
      <c r="S3331" s="25">
        <v>1160</v>
      </c>
      <c r="T3331" s="21"/>
      <c r="U3331" s="22" t="str">
        <f>IFERROR(VLOOKUP(B3331,[1]Planilha1!$A$1:$B$34,2,FALSE),"Liberado")</f>
        <v>Liberado</v>
      </c>
      <c r="V3331" s="21"/>
      <c r="W3331" s="21"/>
      <c r="X3331" s="21"/>
      <c r="Y3331" s="21"/>
      <c r="Z3331" s="21"/>
      <c r="AA3331" s="21"/>
      <c r="AB3331" s="21"/>
      <c r="AC3331" s="21"/>
      <c r="AD3331" s="21"/>
      <c r="AE3331" s="21"/>
      <c r="AF3331" s="21"/>
      <c r="AG3331" s="21"/>
      <c r="AH3331" s="21"/>
      <c r="AI3331" s="21"/>
      <c r="AJ3331" s="21"/>
      <c r="AK3331" s="21"/>
      <c r="AL3331" s="21"/>
      <c r="AM3331" s="21"/>
      <c r="AN3331" s="21"/>
      <c r="AO3331" s="21"/>
      <c r="AP3331" s="21"/>
      <c r="AQ3331" s="21"/>
      <c r="AR3331" s="21"/>
      <c r="AS3331" s="21"/>
      <c r="AT3331" s="21"/>
      <c r="AU3331" s="21"/>
      <c r="AV3331" s="21"/>
      <c r="AW3331" s="21"/>
      <c r="AX3331" s="21"/>
      <c r="AY3331" s="21"/>
      <c r="AZ3331" s="21"/>
      <c r="BA3331" s="21"/>
    </row>
    <row r="3332" spans="1:53" ht="20.100000000000001" customHeight="1" x14ac:dyDescent="0.25">
      <c r="A3332" s="12" t="s">
        <v>83</v>
      </c>
      <c r="B3332" s="18" t="s">
        <v>269</v>
      </c>
      <c r="C3332" s="12" t="s">
        <v>519</v>
      </c>
      <c r="D3332" s="12" t="s">
        <v>1828</v>
      </c>
      <c r="E3332" s="19" t="s">
        <v>5</v>
      </c>
      <c r="F3332" s="19" t="s">
        <v>6495</v>
      </c>
      <c r="G3332" s="19" t="s">
        <v>6496</v>
      </c>
      <c r="H3332" s="12" t="s">
        <v>3014</v>
      </c>
      <c r="I3332" s="20">
        <v>1230</v>
      </c>
      <c r="J3332" s="12" t="s">
        <v>2258</v>
      </c>
      <c r="K3332" s="12" t="s">
        <v>6497</v>
      </c>
      <c r="L3332" s="12" t="s">
        <v>2260</v>
      </c>
      <c r="M3332" s="12"/>
      <c r="N3332" s="12" t="s">
        <v>2880</v>
      </c>
      <c r="O3332" s="23">
        <v>0</v>
      </c>
      <c r="P3332" s="23">
        <v>0</v>
      </c>
      <c r="Q3332" s="23">
        <v>0</v>
      </c>
      <c r="R3332" s="24">
        <v>0</v>
      </c>
      <c r="S3332" s="25">
        <v>840</v>
      </c>
      <c r="T3332" s="21"/>
      <c r="U3332" s="22" t="str">
        <f>IFERROR(VLOOKUP(B3332,[1]Planilha1!$A$1:$B$34,2,FALSE),"Liberado")</f>
        <v>Liberado</v>
      </c>
      <c r="V3332" s="21"/>
      <c r="W3332" s="21"/>
      <c r="X3332" s="21"/>
      <c r="Y3332" s="21"/>
      <c r="Z3332" s="21"/>
      <c r="AA3332" s="21"/>
      <c r="AB3332" s="21"/>
      <c r="AC3332" s="21"/>
      <c r="AD3332" s="21"/>
      <c r="AE3332" s="21"/>
      <c r="AF3332" s="21"/>
      <c r="AG3332" s="21"/>
      <c r="AH3332" s="21"/>
      <c r="AI3332" s="21"/>
      <c r="AJ3332" s="21"/>
      <c r="AK3332" s="21"/>
      <c r="AL3332" s="21"/>
      <c r="AM3332" s="21"/>
      <c r="AN3332" s="21"/>
      <c r="AO3332" s="21"/>
      <c r="AP3332" s="21"/>
      <c r="AQ3332" s="21"/>
      <c r="AR3332" s="21"/>
      <c r="AS3332" s="21"/>
      <c r="AT3332" s="21"/>
      <c r="AU3332" s="21"/>
      <c r="AV3332" s="21"/>
      <c r="AW3332" s="21"/>
      <c r="AX3332" s="21"/>
      <c r="AY3332" s="21"/>
      <c r="AZ3332" s="21"/>
      <c r="BA3332" s="21"/>
    </row>
    <row r="3333" spans="1:53" ht="20.100000000000001" customHeight="1" x14ac:dyDescent="0.25">
      <c r="A3333" s="12" t="s">
        <v>83</v>
      </c>
      <c r="B3333" s="18" t="s">
        <v>269</v>
      </c>
      <c r="C3333" s="12" t="s">
        <v>519</v>
      </c>
      <c r="D3333" s="12" t="s">
        <v>1829</v>
      </c>
      <c r="E3333" s="19" t="s">
        <v>5</v>
      </c>
      <c r="F3333" s="19" t="s">
        <v>2255</v>
      </c>
      <c r="G3333" s="19" t="s">
        <v>6498</v>
      </c>
      <c r="H3333" s="12" t="s">
        <v>6499</v>
      </c>
      <c r="I3333" s="20">
        <v>34255</v>
      </c>
      <c r="J3333" s="12" t="s">
        <v>2258</v>
      </c>
      <c r="K3333" s="12" t="s">
        <v>6500</v>
      </c>
      <c r="L3333" s="12" t="s">
        <v>2299</v>
      </c>
      <c r="M3333" s="12"/>
      <c r="N3333" s="12" t="s">
        <v>6501</v>
      </c>
      <c r="O3333" s="23">
        <v>5500</v>
      </c>
      <c r="P3333" s="23">
        <v>0</v>
      </c>
      <c r="Q3333" s="23">
        <v>0</v>
      </c>
      <c r="R3333" s="24">
        <v>0</v>
      </c>
      <c r="S3333" s="25">
        <v>960</v>
      </c>
      <c r="T3333" s="21"/>
      <c r="U3333" s="22" t="str">
        <f>IFERROR(VLOOKUP(B3333,[1]Planilha1!$A$1:$B$34,2,FALSE),"Liberado")</f>
        <v>Liberado</v>
      </c>
      <c r="V3333" s="21"/>
      <c r="W3333" s="21"/>
      <c r="X3333" s="21"/>
      <c r="Y3333" s="21"/>
      <c r="Z3333" s="21"/>
      <c r="AA3333" s="21"/>
      <c r="AB3333" s="21"/>
      <c r="AC3333" s="21"/>
      <c r="AD3333" s="21"/>
      <c r="AE3333" s="21"/>
      <c r="AF3333" s="21"/>
      <c r="AG3333" s="21"/>
      <c r="AH3333" s="21"/>
      <c r="AI3333" s="21"/>
      <c r="AJ3333" s="21"/>
      <c r="AK3333" s="21"/>
      <c r="AL3333" s="21"/>
      <c r="AM3333" s="21"/>
      <c r="AN3333" s="21"/>
      <c r="AO3333" s="21"/>
      <c r="AP3333" s="21"/>
      <c r="AQ3333" s="21"/>
      <c r="AR3333" s="21"/>
      <c r="AS3333" s="21"/>
      <c r="AT3333" s="21"/>
      <c r="AU3333" s="21"/>
      <c r="AV3333" s="21"/>
      <c r="AW3333" s="21"/>
      <c r="AX3333" s="21"/>
      <c r="AY3333" s="21"/>
      <c r="AZ3333" s="21"/>
      <c r="BA3333" s="21"/>
    </row>
    <row r="3334" spans="1:53" ht="20.100000000000001" customHeight="1" x14ac:dyDescent="0.25">
      <c r="A3334" s="12" t="s">
        <v>83</v>
      </c>
      <c r="B3334" s="18" t="s">
        <v>269</v>
      </c>
      <c r="C3334" s="12" t="s">
        <v>519</v>
      </c>
      <c r="D3334" s="12" t="s">
        <v>1830</v>
      </c>
      <c r="E3334" s="19" t="s">
        <v>5</v>
      </c>
      <c r="F3334" s="19" t="s">
        <v>2244</v>
      </c>
      <c r="G3334" s="19" t="s">
        <v>6502</v>
      </c>
      <c r="H3334" s="12" t="s">
        <v>6503</v>
      </c>
      <c r="I3334" s="20">
        <v>25000</v>
      </c>
      <c r="J3334" s="12" t="s">
        <v>2258</v>
      </c>
      <c r="K3334" s="12" t="s">
        <v>6504</v>
      </c>
      <c r="L3334" s="12" t="s">
        <v>10910</v>
      </c>
      <c r="M3334" s="12"/>
      <c r="N3334" s="12" t="s">
        <v>2412</v>
      </c>
      <c r="O3334" s="23">
        <v>0</v>
      </c>
      <c r="P3334" s="23">
        <v>10000</v>
      </c>
      <c r="Q3334" s="23">
        <v>0</v>
      </c>
      <c r="R3334" s="24">
        <v>0</v>
      </c>
      <c r="S3334" s="25">
        <v>192</v>
      </c>
      <c r="T3334" s="21"/>
      <c r="U3334" s="22" t="str">
        <f>IFERROR(VLOOKUP(B3334,[1]Planilha1!$A$1:$B$34,2,FALSE),"Liberado")</f>
        <v>Liberado</v>
      </c>
      <c r="V3334" s="21"/>
      <c r="W3334" s="21"/>
      <c r="X3334" s="21"/>
      <c r="Y3334" s="21"/>
      <c r="Z3334" s="21"/>
      <c r="AA3334" s="21"/>
      <c r="AB3334" s="21"/>
      <c r="AC3334" s="21"/>
      <c r="AD3334" s="21"/>
      <c r="AE3334" s="21"/>
      <c r="AF3334" s="21"/>
      <c r="AG3334" s="21"/>
      <c r="AH3334" s="21"/>
      <c r="AI3334" s="21"/>
      <c r="AJ3334" s="21"/>
      <c r="AK3334" s="21"/>
      <c r="AL3334" s="21"/>
      <c r="AM3334" s="21"/>
      <c r="AN3334" s="21"/>
      <c r="AO3334" s="21"/>
      <c r="AP3334" s="21"/>
      <c r="AQ3334" s="21"/>
      <c r="AR3334" s="21"/>
      <c r="AS3334" s="21"/>
      <c r="AT3334" s="21"/>
      <c r="AU3334" s="21"/>
      <c r="AV3334" s="21"/>
      <c r="AW3334" s="21"/>
      <c r="AX3334" s="21"/>
      <c r="AY3334" s="21"/>
      <c r="AZ3334" s="21"/>
      <c r="BA3334" s="21"/>
    </row>
    <row r="3335" spans="1:53" ht="20.100000000000001" customHeight="1" x14ac:dyDescent="0.25">
      <c r="A3335" s="12" t="s">
        <v>83</v>
      </c>
      <c r="B3335" s="18" t="s">
        <v>269</v>
      </c>
      <c r="C3335" s="12" t="s">
        <v>534</v>
      </c>
      <c r="D3335" s="12" t="s">
        <v>11029</v>
      </c>
      <c r="E3335" s="19" t="s">
        <v>5</v>
      </c>
      <c r="F3335" s="19" t="s">
        <v>4670</v>
      </c>
      <c r="G3335" s="19" t="s">
        <v>11030</v>
      </c>
      <c r="H3335" s="12" t="s">
        <v>11031</v>
      </c>
      <c r="I3335" s="20">
        <v>25000</v>
      </c>
      <c r="J3335" s="12" t="s">
        <v>2258</v>
      </c>
      <c r="K3335" s="12" t="s">
        <v>10787</v>
      </c>
      <c r="L3335" s="12" t="s">
        <v>2288</v>
      </c>
      <c r="M3335" s="12" t="s">
        <v>11032</v>
      </c>
      <c r="N3335" s="12" t="s">
        <v>2733</v>
      </c>
      <c r="O3335" s="23">
        <v>0</v>
      </c>
      <c r="P3335" s="23">
        <v>19475.72</v>
      </c>
      <c r="Q3335" s="23">
        <v>0</v>
      </c>
      <c r="R3335" s="24">
        <v>0</v>
      </c>
      <c r="S3335" s="25">
        <v>0</v>
      </c>
      <c r="T3335" s="21"/>
      <c r="U3335" s="22" t="str">
        <f>IFERROR(VLOOKUP(B3335,[1]Planilha1!$A$1:$B$34,2,FALSE),"Liberado")</f>
        <v>Liberado</v>
      </c>
      <c r="V3335" s="21"/>
      <c r="W3335" s="21"/>
      <c r="X3335" s="21"/>
      <c r="Y3335" s="21"/>
      <c r="Z3335" s="21"/>
      <c r="AA3335" s="21"/>
      <c r="AB3335" s="21"/>
      <c r="AC3335" s="21"/>
      <c r="AD3335" s="21"/>
      <c r="AE3335" s="21"/>
      <c r="AF3335" s="21"/>
      <c r="AG3335" s="21"/>
      <c r="AH3335" s="21"/>
      <c r="AI3335" s="21"/>
      <c r="AJ3335" s="21"/>
      <c r="AK3335" s="21"/>
      <c r="AL3335" s="21"/>
      <c r="AM3335" s="21"/>
      <c r="AN3335" s="21"/>
      <c r="AO3335" s="21"/>
      <c r="AP3335" s="21"/>
      <c r="AQ3335" s="21"/>
      <c r="AR3335" s="21"/>
      <c r="AS3335" s="21"/>
      <c r="AT3335" s="21"/>
      <c r="AU3335" s="21"/>
      <c r="AV3335" s="21"/>
      <c r="AW3335" s="21"/>
      <c r="AX3335" s="21"/>
      <c r="AY3335" s="21"/>
      <c r="AZ3335" s="21"/>
      <c r="BA3335" s="21"/>
    </row>
    <row r="3336" spans="1:53" ht="20.100000000000001" customHeight="1" x14ac:dyDescent="0.25">
      <c r="A3336" s="12" t="s">
        <v>83</v>
      </c>
      <c r="B3336" s="18" t="s">
        <v>269</v>
      </c>
      <c r="C3336" s="12" t="s">
        <v>534</v>
      </c>
      <c r="D3336" s="12" t="s">
        <v>1831</v>
      </c>
      <c r="E3336" s="19" t="s">
        <v>5</v>
      </c>
      <c r="F3336" s="19" t="s">
        <v>2244</v>
      </c>
      <c r="G3336" s="19" t="s">
        <v>6505</v>
      </c>
      <c r="H3336" s="12" t="s">
        <v>6506</v>
      </c>
      <c r="I3336" s="20">
        <v>15000</v>
      </c>
      <c r="J3336" s="12" t="s">
        <v>2258</v>
      </c>
      <c r="K3336" s="12" t="s">
        <v>2441</v>
      </c>
      <c r="L3336" s="12" t="s">
        <v>2368</v>
      </c>
      <c r="M3336" s="12"/>
      <c r="N3336" s="12" t="s">
        <v>2412</v>
      </c>
      <c r="O3336" s="23">
        <v>0</v>
      </c>
      <c r="P3336" s="23">
        <v>10000</v>
      </c>
      <c r="Q3336" s="23">
        <v>0</v>
      </c>
      <c r="R3336" s="24">
        <v>0</v>
      </c>
      <c r="S3336" s="25">
        <v>360</v>
      </c>
      <c r="T3336" s="21"/>
      <c r="U3336" s="22" t="str">
        <f>IFERROR(VLOOKUP(B3336,[1]Planilha1!$A$1:$B$34,2,FALSE),"Liberado")</f>
        <v>Liberado</v>
      </c>
      <c r="V3336" s="21"/>
      <c r="W3336" s="21"/>
      <c r="X3336" s="21"/>
      <c r="Y3336" s="21"/>
      <c r="Z3336" s="21"/>
      <c r="AA3336" s="21"/>
      <c r="AB3336" s="21"/>
      <c r="AC3336" s="21"/>
      <c r="AD3336" s="21"/>
      <c r="AE3336" s="21"/>
      <c r="AF3336" s="21"/>
      <c r="AG3336" s="21"/>
      <c r="AH3336" s="21"/>
      <c r="AI3336" s="21"/>
      <c r="AJ3336" s="21"/>
      <c r="AK3336" s="21"/>
      <c r="AL3336" s="21"/>
      <c r="AM3336" s="21"/>
      <c r="AN3336" s="21"/>
      <c r="AO3336" s="21"/>
      <c r="AP3336" s="21"/>
      <c r="AQ3336" s="21"/>
      <c r="AR3336" s="21"/>
      <c r="AS3336" s="21"/>
      <c r="AT3336" s="21"/>
      <c r="AU3336" s="21"/>
      <c r="AV3336" s="21"/>
      <c r="AW3336" s="21"/>
      <c r="AX3336" s="21"/>
      <c r="AY3336" s="21"/>
      <c r="AZ3336" s="21"/>
      <c r="BA3336" s="21"/>
    </row>
    <row r="3337" spans="1:53" ht="20.100000000000001" customHeight="1" x14ac:dyDescent="0.25">
      <c r="A3337" s="12" t="s">
        <v>83</v>
      </c>
      <c r="B3337" s="18" t="s">
        <v>269</v>
      </c>
      <c r="C3337" s="12" t="s">
        <v>534</v>
      </c>
      <c r="D3337" s="12" t="s">
        <v>11029</v>
      </c>
      <c r="E3337" s="19" t="s">
        <v>5</v>
      </c>
      <c r="F3337" s="19" t="s">
        <v>4670</v>
      </c>
      <c r="G3337" s="19" t="s">
        <v>11033</v>
      </c>
      <c r="H3337" s="12" t="s">
        <v>11031</v>
      </c>
      <c r="I3337" s="20">
        <v>25000</v>
      </c>
      <c r="J3337" s="12" t="s">
        <v>2258</v>
      </c>
      <c r="K3337" s="12" t="s">
        <v>3082</v>
      </c>
      <c r="L3337" s="12" t="s">
        <v>2411</v>
      </c>
      <c r="M3337" s="12"/>
      <c r="N3337" s="12" t="s">
        <v>2412</v>
      </c>
      <c r="O3337" s="23">
        <v>0</v>
      </c>
      <c r="P3337" s="23">
        <v>0</v>
      </c>
      <c r="Q3337" s="23">
        <v>0</v>
      </c>
      <c r="R3337" s="24">
        <v>0</v>
      </c>
      <c r="S3337" s="25">
        <v>280</v>
      </c>
      <c r="T3337" s="21"/>
      <c r="U3337" s="22" t="str">
        <f>IFERROR(VLOOKUP(B3337,[1]Planilha1!$A$1:$B$34,2,FALSE),"Liberado")</f>
        <v>Liberado</v>
      </c>
      <c r="V3337" s="21"/>
      <c r="W3337" s="21"/>
      <c r="X3337" s="21"/>
      <c r="Y3337" s="21"/>
      <c r="Z3337" s="21"/>
      <c r="AA3337" s="21"/>
      <c r="AB3337" s="21"/>
      <c r="AC3337" s="21"/>
      <c r="AD3337" s="21"/>
      <c r="AE3337" s="21"/>
      <c r="AF3337" s="21"/>
      <c r="AG3337" s="21"/>
      <c r="AH3337" s="21"/>
      <c r="AI3337" s="21"/>
      <c r="AJ3337" s="21"/>
      <c r="AK3337" s="21"/>
      <c r="AL3337" s="21"/>
      <c r="AM3337" s="21"/>
      <c r="AN3337" s="21"/>
      <c r="AO3337" s="21"/>
      <c r="AP3337" s="21"/>
      <c r="AQ3337" s="21"/>
      <c r="AR3337" s="21"/>
      <c r="AS3337" s="21"/>
      <c r="AT3337" s="21"/>
      <c r="AU3337" s="21"/>
      <c r="AV3337" s="21"/>
      <c r="AW3337" s="21"/>
      <c r="AX3337" s="21"/>
      <c r="AY3337" s="21"/>
      <c r="AZ3337" s="21"/>
      <c r="BA3337" s="21"/>
    </row>
    <row r="3338" spans="1:53" ht="20.100000000000001" customHeight="1" x14ac:dyDescent="0.25">
      <c r="A3338" s="12" t="s">
        <v>83</v>
      </c>
      <c r="B3338" s="18" t="s">
        <v>269</v>
      </c>
      <c r="C3338" s="12" t="s">
        <v>534</v>
      </c>
      <c r="D3338" s="12" t="s">
        <v>7849</v>
      </c>
      <c r="E3338" s="19" t="s">
        <v>5</v>
      </c>
      <c r="F3338" s="19" t="s">
        <v>2273</v>
      </c>
      <c r="G3338" s="19" t="s">
        <v>11034</v>
      </c>
      <c r="H3338" s="12" t="s">
        <v>6503</v>
      </c>
      <c r="I3338" s="20">
        <v>37480</v>
      </c>
      <c r="J3338" s="12" t="s">
        <v>2258</v>
      </c>
      <c r="K3338" s="12" t="s">
        <v>2410</v>
      </c>
      <c r="L3338" s="12" t="s">
        <v>2330</v>
      </c>
      <c r="M3338" s="12"/>
      <c r="N3338" s="12" t="s">
        <v>3632</v>
      </c>
      <c r="O3338" s="23">
        <v>0</v>
      </c>
      <c r="P3338" s="23">
        <v>10456.719999999999</v>
      </c>
      <c r="Q3338" s="23">
        <v>0</v>
      </c>
      <c r="R3338" s="24">
        <v>0</v>
      </c>
      <c r="S3338" s="25">
        <v>192</v>
      </c>
      <c r="T3338" s="21"/>
      <c r="U3338" s="22" t="str">
        <f>IFERROR(VLOOKUP(B3338,[1]Planilha1!$A$1:$B$34,2,FALSE),"Liberado")</f>
        <v>Liberado</v>
      </c>
      <c r="V3338" s="21"/>
      <c r="W3338" s="21"/>
      <c r="X3338" s="21"/>
      <c r="Y3338" s="21"/>
      <c r="Z3338" s="21"/>
      <c r="AA3338" s="21"/>
      <c r="AB3338" s="21"/>
      <c r="AC3338" s="21"/>
      <c r="AD3338" s="21"/>
      <c r="AE3338" s="21"/>
      <c r="AF3338" s="21"/>
      <c r="AG3338" s="21"/>
      <c r="AH3338" s="21"/>
      <c r="AI3338" s="21"/>
      <c r="AJ3338" s="21"/>
      <c r="AK3338" s="21"/>
      <c r="AL3338" s="21"/>
      <c r="AM3338" s="21"/>
      <c r="AN3338" s="21"/>
      <c r="AO3338" s="21"/>
      <c r="AP3338" s="21"/>
      <c r="AQ3338" s="21"/>
      <c r="AR3338" s="21"/>
      <c r="AS3338" s="21"/>
      <c r="AT3338" s="21"/>
      <c r="AU3338" s="21"/>
      <c r="AV3338" s="21"/>
      <c r="AW3338" s="21"/>
      <c r="AX3338" s="21"/>
      <c r="AY3338" s="21"/>
      <c r="AZ3338" s="21"/>
      <c r="BA3338" s="21"/>
    </row>
    <row r="3339" spans="1:53" ht="20.100000000000001" customHeight="1" x14ac:dyDescent="0.25">
      <c r="A3339" s="12" t="s">
        <v>83</v>
      </c>
      <c r="B3339" s="18" t="s">
        <v>269</v>
      </c>
      <c r="C3339" s="12" t="s">
        <v>534</v>
      </c>
      <c r="D3339" s="12" t="s">
        <v>11035</v>
      </c>
      <c r="E3339" s="19" t="s">
        <v>5</v>
      </c>
      <c r="F3339" s="19" t="s">
        <v>4670</v>
      </c>
      <c r="G3339" s="19" t="s">
        <v>11036</v>
      </c>
      <c r="H3339" s="12" t="s">
        <v>11037</v>
      </c>
      <c r="I3339" s="20">
        <v>21591.200000000001</v>
      </c>
      <c r="J3339" s="12" t="s">
        <v>2258</v>
      </c>
      <c r="K3339" s="12" t="s">
        <v>3216</v>
      </c>
      <c r="L3339" s="12" t="s">
        <v>6531</v>
      </c>
      <c r="M3339" s="12"/>
      <c r="N3339" s="12" t="s">
        <v>3216</v>
      </c>
      <c r="O3339" s="23">
        <v>0</v>
      </c>
      <c r="P3339" s="23">
        <v>0</v>
      </c>
      <c r="Q3339" s="23">
        <v>0</v>
      </c>
      <c r="R3339" s="24">
        <v>0</v>
      </c>
      <c r="S3339" s="25">
        <v>0</v>
      </c>
      <c r="T3339" s="21"/>
      <c r="U3339" s="22" t="str">
        <f>IFERROR(VLOOKUP(B3339,[1]Planilha1!$A$1:$B$34,2,FALSE),"Liberado")</f>
        <v>Liberado</v>
      </c>
      <c r="V3339" s="21"/>
      <c r="W3339" s="21"/>
      <c r="X3339" s="21"/>
      <c r="Y3339" s="21"/>
      <c r="Z3339" s="21"/>
      <c r="AA3339" s="21"/>
      <c r="AB3339" s="21"/>
      <c r="AC3339" s="21"/>
      <c r="AD3339" s="21"/>
      <c r="AE3339" s="21"/>
      <c r="AF3339" s="21"/>
      <c r="AG3339" s="21"/>
      <c r="AH3339" s="21"/>
      <c r="AI3339" s="21"/>
      <c r="AJ3339" s="21"/>
      <c r="AK3339" s="21"/>
      <c r="AL3339" s="21"/>
      <c r="AM3339" s="21"/>
      <c r="AN3339" s="21"/>
      <c r="AO3339" s="21"/>
      <c r="AP3339" s="21"/>
      <c r="AQ3339" s="21"/>
      <c r="AR3339" s="21"/>
      <c r="AS3339" s="21"/>
      <c r="AT3339" s="21"/>
      <c r="AU3339" s="21"/>
      <c r="AV3339" s="21"/>
      <c r="AW3339" s="21"/>
      <c r="AX3339" s="21"/>
      <c r="AY3339" s="21"/>
      <c r="AZ3339" s="21"/>
      <c r="BA3339" s="21"/>
    </row>
    <row r="3340" spans="1:53" ht="20.100000000000001" customHeight="1" x14ac:dyDescent="0.25">
      <c r="A3340" s="12" t="s">
        <v>83</v>
      </c>
      <c r="B3340" s="18" t="s">
        <v>269</v>
      </c>
      <c r="C3340" s="12" t="s">
        <v>534</v>
      </c>
      <c r="D3340" s="12" t="s">
        <v>11038</v>
      </c>
      <c r="E3340" s="19" t="s">
        <v>5</v>
      </c>
      <c r="F3340" s="19" t="s">
        <v>4670</v>
      </c>
      <c r="G3340" s="19" t="s">
        <v>11039</v>
      </c>
      <c r="H3340" s="12" t="s">
        <v>11040</v>
      </c>
      <c r="I3340" s="20">
        <v>12465</v>
      </c>
      <c r="J3340" s="12" t="s">
        <v>2258</v>
      </c>
      <c r="K3340" s="12" t="s">
        <v>5832</v>
      </c>
      <c r="L3340" s="12" t="s">
        <v>2368</v>
      </c>
      <c r="M3340" s="12"/>
      <c r="N3340" s="12" t="s">
        <v>11041</v>
      </c>
      <c r="O3340" s="23">
        <v>0</v>
      </c>
      <c r="P3340" s="23">
        <v>11233</v>
      </c>
      <c r="Q3340" s="23">
        <v>0</v>
      </c>
      <c r="R3340" s="24">
        <v>0</v>
      </c>
      <c r="S3340" s="25">
        <v>96</v>
      </c>
      <c r="T3340" s="21"/>
      <c r="U3340" s="22" t="str">
        <f>IFERROR(VLOOKUP(B3340,[1]Planilha1!$A$1:$B$34,2,FALSE),"Liberado")</f>
        <v>Liberado</v>
      </c>
      <c r="V3340" s="21"/>
      <c r="W3340" s="21"/>
      <c r="X3340" s="21"/>
      <c r="Y3340" s="21"/>
      <c r="Z3340" s="21"/>
      <c r="AA3340" s="21"/>
      <c r="AB3340" s="21"/>
      <c r="AC3340" s="21"/>
      <c r="AD3340" s="21"/>
      <c r="AE3340" s="21"/>
      <c r="AF3340" s="21"/>
      <c r="AG3340" s="21"/>
      <c r="AH3340" s="21"/>
      <c r="AI3340" s="21"/>
      <c r="AJ3340" s="21"/>
      <c r="AK3340" s="21"/>
      <c r="AL3340" s="21"/>
      <c r="AM3340" s="21"/>
      <c r="AN3340" s="21"/>
      <c r="AO3340" s="21"/>
      <c r="AP3340" s="21"/>
      <c r="AQ3340" s="21"/>
      <c r="AR3340" s="21"/>
      <c r="AS3340" s="21"/>
      <c r="AT3340" s="21"/>
      <c r="AU3340" s="21"/>
      <c r="AV3340" s="21"/>
      <c r="AW3340" s="21"/>
      <c r="AX3340" s="21"/>
      <c r="AY3340" s="21"/>
      <c r="AZ3340" s="21"/>
      <c r="BA3340" s="21"/>
    </row>
    <row r="3341" spans="1:53" ht="20.100000000000001" customHeight="1" x14ac:dyDescent="0.25">
      <c r="A3341" s="12" t="s">
        <v>83</v>
      </c>
      <c r="B3341" s="18" t="s">
        <v>269</v>
      </c>
      <c r="C3341" s="12" t="s">
        <v>534</v>
      </c>
      <c r="D3341" s="12" t="s">
        <v>11042</v>
      </c>
      <c r="E3341" s="19" t="s">
        <v>5</v>
      </c>
      <c r="F3341" s="19" t="s">
        <v>2244</v>
      </c>
      <c r="G3341" s="19" t="s">
        <v>11043</v>
      </c>
      <c r="H3341" s="12" t="s">
        <v>11044</v>
      </c>
      <c r="I3341" s="20">
        <v>10000</v>
      </c>
      <c r="J3341" s="12" t="s">
        <v>2258</v>
      </c>
      <c r="K3341" s="12" t="s">
        <v>11045</v>
      </c>
      <c r="L3341" s="12" t="s">
        <v>2368</v>
      </c>
      <c r="M3341" s="12"/>
      <c r="N3341" s="12" t="s">
        <v>2412</v>
      </c>
      <c r="O3341" s="23">
        <v>1000</v>
      </c>
      <c r="P3341" s="23">
        <v>0</v>
      </c>
      <c r="Q3341" s="23">
        <v>0</v>
      </c>
      <c r="R3341" s="24">
        <v>0</v>
      </c>
      <c r="S3341" s="25">
        <v>120</v>
      </c>
      <c r="T3341" s="21"/>
      <c r="U3341" s="22" t="str">
        <f>IFERROR(VLOOKUP(B3341,[1]Planilha1!$A$1:$B$34,2,FALSE),"Liberado")</f>
        <v>Liberado</v>
      </c>
      <c r="V3341" s="21"/>
      <c r="W3341" s="21"/>
      <c r="X3341" s="21"/>
      <c r="Y3341" s="21"/>
      <c r="Z3341" s="21"/>
      <c r="AA3341" s="21"/>
      <c r="AB3341" s="21"/>
      <c r="AC3341" s="21"/>
      <c r="AD3341" s="21"/>
      <c r="AE3341" s="21"/>
      <c r="AF3341" s="21"/>
      <c r="AG3341" s="21"/>
      <c r="AH3341" s="21"/>
      <c r="AI3341" s="21"/>
      <c r="AJ3341" s="21"/>
      <c r="AK3341" s="21"/>
      <c r="AL3341" s="21"/>
      <c r="AM3341" s="21"/>
      <c r="AN3341" s="21"/>
      <c r="AO3341" s="21"/>
      <c r="AP3341" s="21"/>
      <c r="AQ3341" s="21"/>
      <c r="AR3341" s="21"/>
      <c r="AS3341" s="21"/>
      <c r="AT3341" s="21"/>
      <c r="AU3341" s="21"/>
      <c r="AV3341" s="21"/>
      <c r="AW3341" s="21"/>
      <c r="AX3341" s="21"/>
      <c r="AY3341" s="21"/>
      <c r="AZ3341" s="21"/>
      <c r="BA3341" s="21"/>
    </row>
    <row r="3342" spans="1:53" ht="20.100000000000001" customHeight="1" x14ac:dyDescent="0.25">
      <c r="A3342" s="27" t="s">
        <v>135</v>
      </c>
      <c r="B3342" s="28" t="s">
        <v>269</v>
      </c>
      <c r="C3342" s="27" t="s">
        <v>381</v>
      </c>
      <c r="D3342" s="27" t="s">
        <v>11108</v>
      </c>
      <c r="E3342" s="27" t="s">
        <v>7</v>
      </c>
      <c r="F3342" s="27" t="s">
        <v>6507</v>
      </c>
      <c r="G3342" s="27" t="s">
        <v>11109</v>
      </c>
      <c r="H3342" s="27" t="s">
        <v>7358</v>
      </c>
      <c r="I3342" s="29">
        <v>100000</v>
      </c>
      <c r="J3342" s="27" t="s">
        <v>6544</v>
      </c>
      <c r="K3342" s="27" t="s">
        <v>11089</v>
      </c>
      <c r="L3342" s="27" t="s">
        <v>7770</v>
      </c>
      <c r="M3342" s="30">
        <v>43053</v>
      </c>
      <c r="N3342" s="27" t="s">
        <v>12088</v>
      </c>
      <c r="O3342" s="23">
        <v>0</v>
      </c>
      <c r="P3342" s="23">
        <v>10000</v>
      </c>
      <c r="Q3342" s="23">
        <v>0</v>
      </c>
      <c r="R3342" s="24">
        <v>0</v>
      </c>
      <c r="S3342" s="25">
        <v>0</v>
      </c>
      <c r="T3342" s="32" t="s">
        <v>12066</v>
      </c>
      <c r="U3342" s="22" t="str">
        <f>IFERROR(VLOOKUP(B3342,[1]Planilha1!$A$1:$B$34,2,FALSE),"Liberado")</f>
        <v>Liberado</v>
      </c>
      <c r="V3342" s="31"/>
      <c r="W3342" s="31"/>
      <c r="X3342" s="31"/>
      <c r="Y3342" s="31"/>
      <c r="Z3342" s="31"/>
      <c r="AA3342" s="31"/>
      <c r="AB3342" s="31"/>
      <c r="AC3342" s="31"/>
      <c r="AD3342" s="31"/>
      <c r="AE3342" s="31"/>
      <c r="AF3342" s="31"/>
      <c r="AG3342" s="31"/>
      <c r="AH3342" s="31"/>
      <c r="AI3342" s="31"/>
      <c r="AJ3342" s="31"/>
      <c r="AK3342" s="31"/>
      <c r="AL3342" s="31"/>
      <c r="AM3342" s="31"/>
      <c r="AN3342" s="31"/>
      <c r="AO3342" s="31"/>
      <c r="AP3342" s="31"/>
      <c r="AQ3342" s="31"/>
      <c r="AR3342" s="31"/>
      <c r="AS3342" s="31"/>
      <c r="AT3342" s="31"/>
      <c r="AU3342" s="31"/>
      <c r="AV3342" s="31"/>
      <c r="AW3342" s="31"/>
      <c r="AX3342" s="31"/>
      <c r="AY3342" s="31"/>
      <c r="AZ3342" s="31"/>
      <c r="BA3342" s="31"/>
    </row>
    <row r="3343" spans="1:53" ht="20.100000000000001" customHeight="1" x14ac:dyDescent="0.25">
      <c r="A3343" s="27" t="s">
        <v>135</v>
      </c>
      <c r="B3343" s="28" t="s">
        <v>269</v>
      </c>
      <c r="C3343" s="27" t="s">
        <v>534</v>
      </c>
      <c r="D3343" s="27" t="s">
        <v>11222</v>
      </c>
      <c r="E3343" s="27" t="s">
        <v>7</v>
      </c>
      <c r="F3343" s="27" t="s">
        <v>6507</v>
      </c>
      <c r="G3343" s="27" t="s">
        <v>11223</v>
      </c>
      <c r="H3343" s="27" t="s">
        <v>11224</v>
      </c>
      <c r="I3343" s="29">
        <v>232675.7</v>
      </c>
      <c r="J3343" s="27" t="s">
        <v>6544</v>
      </c>
      <c r="K3343" s="27" t="s">
        <v>11225</v>
      </c>
      <c r="L3343" s="27" t="s">
        <v>11090</v>
      </c>
      <c r="M3343" s="30">
        <v>43171</v>
      </c>
      <c r="N3343" s="27" t="s">
        <v>12088</v>
      </c>
      <c r="O3343" s="23">
        <v>0</v>
      </c>
      <c r="P3343" s="23">
        <v>65219.61</v>
      </c>
      <c r="Q3343" s="23">
        <v>0</v>
      </c>
      <c r="R3343" s="24">
        <v>0</v>
      </c>
      <c r="S3343" s="25">
        <v>0</v>
      </c>
      <c r="T3343" s="34" t="s">
        <v>12065</v>
      </c>
      <c r="U3343" s="22" t="str">
        <f>IFERROR(VLOOKUP(B3343,[1]Planilha1!$A$1:$B$34,2,FALSE),"Liberado")</f>
        <v>Liberado</v>
      </c>
      <c r="V3343" s="31"/>
      <c r="W3343" s="31"/>
      <c r="X3343" s="31"/>
      <c r="Y3343" s="31"/>
      <c r="Z3343" s="31"/>
      <c r="AA3343" s="31"/>
      <c r="AB3343" s="31"/>
      <c r="AC3343" s="31"/>
      <c r="AD3343" s="31"/>
      <c r="AE3343" s="31"/>
      <c r="AF3343" s="31"/>
      <c r="AG3343" s="31"/>
      <c r="AH3343" s="31"/>
      <c r="AI3343" s="31"/>
      <c r="AJ3343" s="31"/>
      <c r="AK3343" s="31"/>
      <c r="AL3343" s="31"/>
      <c r="AM3343" s="31"/>
      <c r="AN3343" s="31"/>
      <c r="AO3343" s="31"/>
      <c r="AP3343" s="31"/>
      <c r="AQ3343" s="31"/>
      <c r="AR3343" s="31"/>
      <c r="AS3343" s="31"/>
      <c r="AT3343" s="31"/>
      <c r="AU3343" s="31"/>
      <c r="AV3343" s="31"/>
      <c r="AW3343" s="31"/>
      <c r="AX3343" s="31"/>
      <c r="AY3343" s="31"/>
      <c r="AZ3343" s="31"/>
      <c r="BA3343" s="31"/>
    </row>
    <row r="3344" spans="1:53" ht="20.100000000000001" customHeight="1" x14ac:dyDescent="0.25">
      <c r="A3344" s="27" t="s">
        <v>135</v>
      </c>
      <c r="B3344" s="28" t="s">
        <v>269</v>
      </c>
      <c r="C3344" s="27" t="s">
        <v>411</v>
      </c>
      <c r="D3344" s="27" t="s">
        <v>1885</v>
      </c>
      <c r="E3344" s="27" t="s">
        <v>7</v>
      </c>
      <c r="F3344" s="27" t="s">
        <v>6507</v>
      </c>
      <c r="G3344" s="27" t="s">
        <v>11516</v>
      </c>
      <c r="H3344" s="27" t="s">
        <v>6610</v>
      </c>
      <c r="I3344" s="29">
        <v>300000</v>
      </c>
      <c r="J3344" s="27" t="s">
        <v>6544</v>
      </c>
      <c r="K3344" s="27" t="s">
        <v>11517</v>
      </c>
      <c r="L3344" s="27" t="s">
        <v>6579</v>
      </c>
      <c r="M3344" s="30">
        <v>42842</v>
      </c>
      <c r="N3344" s="27" t="s">
        <v>12088</v>
      </c>
      <c r="O3344" s="23">
        <v>0</v>
      </c>
      <c r="P3344" s="23">
        <v>484746.52</v>
      </c>
      <c r="Q3344" s="23">
        <v>0</v>
      </c>
      <c r="R3344" s="24">
        <v>0</v>
      </c>
      <c r="S3344" s="25">
        <v>0</v>
      </c>
      <c r="T3344" s="34" t="s">
        <v>12065</v>
      </c>
      <c r="U3344" s="22" t="str">
        <f>IFERROR(VLOOKUP(B3344,[1]Planilha1!$A$1:$B$34,2,FALSE),"Liberado")</f>
        <v>Liberado</v>
      </c>
      <c r="V3344" s="31"/>
      <c r="W3344" s="31"/>
      <c r="X3344" s="31"/>
      <c r="Y3344" s="31"/>
      <c r="Z3344" s="31"/>
      <c r="AA3344" s="31"/>
      <c r="AB3344" s="31"/>
      <c r="AC3344" s="31"/>
      <c r="AD3344" s="31"/>
      <c r="AE3344" s="31"/>
      <c r="AF3344" s="31"/>
      <c r="AG3344" s="31"/>
      <c r="AH3344" s="31"/>
      <c r="AI3344" s="31"/>
      <c r="AJ3344" s="31"/>
      <c r="AK3344" s="31"/>
      <c r="AL3344" s="31"/>
      <c r="AM3344" s="31"/>
      <c r="AN3344" s="31"/>
      <c r="AO3344" s="31"/>
      <c r="AP3344" s="31"/>
      <c r="AQ3344" s="31"/>
      <c r="AR3344" s="31"/>
      <c r="AS3344" s="31"/>
      <c r="AT3344" s="31"/>
      <c r="AU3344" s="31"/>
      <c r="AV3344" s="31"/>
      <c r="AW3344" s="31"/>
      <c r="AX3344" s="31"/>
      <c r="AY3344" s="31"/>
      <c r="AZ3344" s="31"/>
      <c r="BA3344" s="31"/>
    </row>
    <row r="3345" spans="1:53" ht="20.100000000000001" customHeight="1" x14ac:dyDescent="0.25">
      <c r="A3345" s="27" t="s">
        <v>135</v>
      </c>
      <c r="B3345" s="28" t="s">
        <v>269</v>
      </c>
      <c r="C3345" s="27" t="s">
        <v>411</v>
      </c>
      <c r="D3345" s="27" t="s">
        <v>2006</v>
      </c>
      <c r="E3345" s="27" t="s">
        <v>7</v>
      </c>
      <c r="F3345" s="27" t="s">
        <v>6507</v>
      </c>
      <c r="G3345" s="27" t="s">
        <v>7013</v>
      </c>
      <c r="H3345" s="27" t="s">
        <v>6610</v>
      </c>
      <c r="I3345" s="29">
        <v>150000</v>
      </c>
      <c r="J3345" s="27" t="s">
        <v>6544</v>
      </c>
      <c r="K3345" s="27" t="s">
        <v>11730</v>
      </c>
      <c r="L3345" s="27" t="s">
        <v>7269</v>
      </c>
      <c r="M3345" s="30">
        <v>42493</v>
      </c>
      <c r="N3345" s="27" t="s">
        <v>6672</v>
      </c>
      <c r="O3345" s="23">
        <v>0</v>
      </c>
      <c r="P3345" s="23">
        <v>10000</v>
      </c>
      <c r="Q3345" s="23">
        <v>0</v>
      </c>
      <c r="R3345" s="24">
        <v>0</v>
      </c>
      <c r="S3345" s="25">
        <v>0</v>
      </c>
      <c r="T3345" s="32" t="s">
        <v>12066</v>
      </c>
      <c r="U3345" s="22" t="str">
        <f>IFERROR(VLOOKUP(B3345,[1]Planilha1!$A$1:$B$34,2,FALSE),"Liberado")</f>
        <v>Liberado</v>
      </c>
      <c r="V3345" s="31"/>
      <c r="W3345" s="31"/>
      <c r="X3345" s="31"/>
      <c r="Y3345" s="31"/>
      <c r="Z3345" s="31"/>
      <c r="AA3345" s="31"/>
      <c r="AB3345" s="31"/>
      <c r="AC3345" s="31"/>
      <c r="AD3345" s="31"/>
      <c r="AE3345" s="31"/>
      <c r="AF3345" s="31"/>
      <c r="AG3345" s="31"/>
      <c r="AH3345" s="31"/>
      <c r="AI3345" s="31"/>
      <c r="AJ3345" s="31"/>
      <c r="AK3345" s="31"/>
      <c r="AL3345" s="31"/>
      <c r="AM3345" s="31"/>
      <c r="AN3345" s="31"/>
      <c r="AO3345" s="31"/>
      <c r="AP3345" s="31"/>
      <c r="AQ3345" s="31"/>
      <c r="AR3345" s="31"/>
      <c r="AS3345" s="31"/>
      <c r="AT3345" s="31"/>
      <c r="AU3345" s="31"/>
      <c r="AV3345" s="31"/>
      <c r="AW3345" s="31"/>
      <c r="AX3345" s="31"/>
      <c r="AY3345" s="31"/>
      <c r="AZ3345" s="31"/>
      <c r="BA3345" s="31"/>
    </row>
    <row r="3346" spans="1:53" ht="20.100000000000001" customHeight="1" x14ac:dyDescent="0.25">
      <c r="A3346" s="27" t="s">
        <v>135</v>
      </c>
      <c r="B3346" s="28" t="s">
        <v>269</v>
      </c>
      <c r="C3346" s="27" t="s">
        <v>427</v>
      </c>
      <c r="D3346" s="27" t="s">
        <v>2201</v>
      </c>
      <c r="E3346" s="27" t="s">
        <v>7</v>
      </c>
      <c r="F3346" s="27" t="s">
        <v>6507</v>
      </c>
      <c r="G3346" s="27" t="s">
        <v>12014</v>
      </c>
      <c r="H3346" s="27" t="s">
        <v>7353</v>
      </c>
      <c r="I3346" s="29">
        <v>200000</v>
      </c>
      <c r="J3346" s="27" t="s">
        <v>6544</v>
      </c>
      <c r="K3346" s="27" t="s">
        <v>12015</v>
      </c>
      <c r="L3346" s="27" t="s">
        <v>12016</v>
      </c>
      <c r="M3346" s="30" t="s">
        <v>6531</v>
      </c>
      <c r="N3346" s="27" t="s">
        <v>7354</v>
      </c>
      <c r="O3346" s="33">
        <v>30000</v>
      </c>
      <c r="P3346" s="33">
        <v>0</v>
      </c>
      <c r="Q3346" s="33">
        <v>0</v>
      </c>
      <c r="R3346" s="29">
        <v>48695.53</v>
      </c>
      <c r="S3346" s="29">
        <v>0</v>
      </c>
      <c r="T3346" s="32"/>
      <c r="U3346" s="22" t="str">
        <f>IFERROR(VLOOKUP(B3346,[1]Planilha1!$A$1:$B$34,2,FALSE),"Liberado")</f>
        <v>Liberado</v>
      </c>
      <c r="V3346" s="31"/>
      <c r="W3346" s="31"/>
      <c r="X3346" s="31"/>
      <c r="Y3346" s="31"/>
      <c r="Z3346" s="31"/>
      <c r="AA3346" s="31"/>
      <c r="AB3346" s="31"/>
      <c r="AC3346" s="31"/>
      <c r="AD3346" s="31"/>
      <c r="AE3346" s="31"/>
      <c r="AF3346" s="31"/>
      <c r="AG3346" s="31"/>
      <c r="AH3346" s="31"/>
      <c r="AI3346" s="31"/>
      <c r="AJ3346" s="31"/>
      <c r="AK3346" s="31"/>
      <c r="AL3346" s="31"/>
      <c r="AM3346" s="31"/>
      <c r="AN3346" s="31"/>
      <c r="AO3346" s="31"/>
      <c r="AP3346" s="31"/>
      <c r="AQ3346" s="31"/>
      <c r="AR3346" s="31"/>
      <c r="AS3346" s="31"/>
      <c r="AT3346" s="31"/>
      <c r="AU3346" s="31"/>
      <c r="AV3346" s="31"/>
      <c r="AW3346" s="31"/>
      <c r="AX3346" s="31"/>
      <c r="AY3346" s="31"/>
      <c r="AZ3346" s="31"/>
      <c r="BA3346" s="31"/>
    </row>
    <row r="3347" spans="1:53" ht="20.100000000000001" customHeight="1" x14ac:dyDescent="0.25">
      <c r="A3347" s="40" t="s">
        <v>233</v>
      </c>
      <c r="B3347" s="41" t="s">
        <v>269</v>
      </c>
      <c r="C3347" s="14">
        <v>1</v>
      </c>
      <c r="D3347" s="40" t="s">
        <v>2242</v>
      </c>
      <c r="E3347" s="42" t="s">
        <v>2220</v>
      </c>
      <c r="F3347" s="43" t="s">
        <v>7389</v>
      </c>
      <c r="G3347" s="36" t="s">
        <v>7608</v>
      </c>
      <c r="H3347" s="40" t="s">
        <v>7609</v>
      </c>
      <c r="I3347" s="44">
        <v>535964.17000000004</v>
      </c>
      <c r="J3347" s="40" t="s">
        <v>7610</v>
      </c>
      <c r="K3347" s="40" t="s">
        <v>7512</v>
      </c>
      <c r="L3347" s="40" t="s">
        <v>7611</v>
      </c>
      <c r="M3347" s="42" t="s">
        <v>40</v>
      </c>
      <c r="N3347" s="40" t="s">
        <v>7612</v>
      </c>
      <c r="O3347" s="23">
        <v>0</v>
      </c>
      <c r="P3347" s="23">
        <v>0</v>
      </c>
      <c r="Q3347" s="23">
        <v>0</v>
      </c>
      <c r="R3347" s="24">
        <v>0</v>
      </c>
      <c r="S3347" s="25">
        <v>0</v>
      </c>
      <c r="T3347" s="32"/>
      <c r="U3347" s="22" t="str">
        <f>IFERROR(VLOOKUP(B3347,[1]Planilha1!$A$1:$B$34,2,FALSE),"Liberado")</f>
        <v>Liberado</v>
      </c>
      <c r="V3347" s="45"/>
      <c r="W3347" s="45"/>
      <c r="X3347" s="45"/>
      <c r="Y3347" s="45"/>
      <c r="Z3347" s="45"/>
      <c r="AA3347" s="45"/>
      <c r="AB3347" s="45"/>
      <c r="AC3347" s="45"/>
      <c r="AD3347" s="45"/>
      <c r="AE3347" s="45"/>
      <c r="AF3347" s="45"/>
      <c r="AG3347" s="45"/>
      <c r="AH3347" s="45"/>
      <c r="AI3347" s="45"/>
      <c r="AJ3347" s="45"/>
      <c r="AK3347" s="45"/>
      <c r="AL3347" s="45"/>
      <c r="AM3347" s="45"/>
      <c r="AN3347" s="45"/>
      <c r="AO3347" s="45"/>
      <c r="AP3347" s="45"/>
      <c r="AQ3347" s="45"/>
      <c r="AR3347" s="45"/>
      <c r="AS3347" s="45"/>
      <c r="AT3347" s="45"/>
      <c r="AU3347" s="45"/>
      <c r="AV3347" s="45"/>
      <c r="AW3347" s="45"/>
      <c r="AX3347" s="45"/>
      <c r="AY3347" s="45"/>
      <c r="AZ3347" s="45"/>
      <c r="BA3347" s="45"/>
    </row>
    <row r="3348" spans="1:53" ht="20.100000000000001" customHeight="1" x14ac:dyDescent="0.25">
      <c r="A3348" s="40" t="s">
        <v>233</v>
      </c>
      <c r="B3348" s="41" t="s">
        <v>269</v>
      </c>
      <c r="C3348" s="14">
        <v>1</v>
      </c>
      <c r="D3348" s="40" t="s">
        <v>2242</v>
      </c>
      <c r="E3348" s="42" t="s">
        <v>2220</v>
      </c>
      <c r="F3348" s="43" t="s">
        <v>7389</v>
      </c>
      <c r="G3348" s="36" t="s">
        <v>7613</v>
      </c>
      <c r="H3348" s="40" t="s">
        <v>2242</v>
      </c>
      <c r="I3348" s="44">
        <v>5124.2</v>
      </c>
      <c r="J3348" s="40" t="s">
        <v>7400</v>
      </c>
      <c r="K3348" s="40" t="s">
        <v>7512</v>
      </c>
      <c r="L3348" s="40" t="s">
        <v>7431</v>
      </c>
      <c r="M3348" s="42" t="s">
        <v>40</v>
      </c>
      <c r="N3348" s="40" t="s">
        <v>7422</v>
      </c>
      <c r="O3348" s="23">
        <v>5124.2</v>
      </c>
      <c r="P3348" s="23">
        <v>0</v>
      </c>
      <c r="Q3348" s="23">
        <v>0</v>
      </c>
      <c r="R3348" s="24">
        <v>0</v>
      </c>
      <c r="S3348" s="25">
        <v>0</v>
      </c>
      <c r="T3348" s="32"/>
      <c r="U3348" s="22" t="str">
        <f>IFERROR(VLOOKUP(B3348,[1]Planilha1!$A$1:$B$34,2,FALSE),"Liberado")</f>
        <v>Liberado</v>
      </c>
      <c r="V3348" s="45"/>
      <c r="W3348" s="45"/>
      <c r="X3348" s="45"/>
      <c r="Y3348" s="45"/>
      <c r="Z3348" s="45"/>
      <c r="AA3348" s="45"/>
      <c r="AB3348" s="45"/>
      <c r="AC3348" s="45"/>
      <c r="AD3348" s="45"/>
      <c r="AE3348" s="45"/>
      <c r="AF3348" s="45"/>
      <c r="AG3348" s="45"/>
      <c r="AH3348" s="45"/>
      <c r="AI3348" s="45"/>
      <c r="AJ3348" s="45"/>
      <c r="AK3348" s="45"/>
      <c r="AL3348" s="45"/>
      <c r="AM3348" s="45"/>
      <c r="AN3348" s="45"/>
      <c r="AO3348" s="45"/>
      <c r="AP3348" s="45"/>
      <c r="AQ3348" s="45"/>
      <c r="AR3348" s="45"/>
      <c r="AS3348" s="45"/>
      <c r="AT3348" s="45"/>
      <c r="AU3348" s="45"/>
      <c r="AV3348" s="45"/>
      <c r="AW3348" s="45"/>
      <c r="AX3348" s="45"/>
      <c r="AY3348" s="45"/>
      <c r="AZ3348" s="45"/>
      <c r="BA3348" s="45"/>
    </row>
    <row r="3349" spans="1:53" ht="20.100000000000001" customHeight="1" x14ac:dyDescent="0.25">
      <c r="A3349" s="40" t="s">
        <v>233</v>
      </c>
      <c r="B3349" s="41" t="s">
        <v>269</v>
      </c>
      <c r="C3349" s="14">
        <v>1</v>
      </c>
      <c r="D3349" s="40" t="s">
        <v>2242</v>
      </c>
      <c r="E3349" s="42" t="s">
        <v>2220</v>
      </c>
      <c r="F3349" s="43" t="s">
        <v>7389</v>
      </c>
      <c r="G3349" s="36" t="s">
        <v>7614</v>
      </c>
      <c r="H3349" s="40" t="s">
        <v>7615</v>
      </c>
      <c r="I3349" s="44">
        <v>2000000</v>
      </c>
      <c r="J3349" s="40" t="s">
        <v>7610</v>
      </c>
      <c r="K3349" s="40" t="s">
        <v>7512</v>
      </c>
      <c r="L3349" s="40" t="s">
        <v>2299</v>
      </c>
      <c r="M3349" s="42" t="s">
        <v>40</v>
      </c>
      <c r="N3349" s="40" t="s">
        <v>7616</v>
      </c>
      <c r="O3349" s="23">
        <v>0</v>
      </c>
      <c r="P3349" s="23">
        <v>0</v>
      </c>
      <c r="Q3349" s="23">
        <v>0</v>
      </c>
      <c r="R3349" s="24">
        <v>0</v>
      </c>
      <c r="S3349" s="25">
        <v>0</v>
      </c>
      <c r="T3349" s="32"/>
      <c r="U3349" s="22" t="str">
        <f>IFERROR(VLOOKUP(B3349,[1]Planilha1!$A$1:$B$34,2,FALSE),"Liberado")</f>
        <v>Liberado</v>
      </c>
      <c r="V3349" s="45"/>
      <c r="W3349" s="45"/>
      <c r="X3349" s="45"/>
      <c r="Y3349" s="45"/>
      <c r="Z3349" s="45"/>
      <c r="AA3349" s="45"/>
      <c r="AB3349" s="45"/>
      <c r="AC3349" s="45"/>
      <c r="AD3349" s="45"/>
      <c r="AE3349" s="45"/>
      <c r="AF3349" s="45"/>
      <c r="AG3349" s="45"/>
      <c r="AH3349" s="45"/>
      <c r="AI3349" s="45"/>
      <c r="AJ3349" s="45"/>
      <c r="AK3349" s="45"/>
      <c r="AL3349" s="45"/>
      <c r="AM3349" s="45"/>
      <c r="AN3349" s="45"/>
      <c r="AO3349" s="45"/>
      <c r="AP3349" s="45"/>
      <c r="AQ3349" s="45"/>
      <c r="AR3349" s="45"/>
      <c r="AS3349" s="45"/>
      <c r="AT3349" s="45"/>
      <c r="AU3349" s="45"/>
      <c r="AV3349" s="45"/>
      <c r="AW3349" s="45"/>
      <c r="AX3349" s="45"/>
      <c r="AY3349" s="45"/>
      <c r="AZ3349" s="45"/>
      <c r="BA3349" s="45"/>
    </row>
  </sheetData>
  <autoFilter ref="A1:BC3349" xr:uid="{00000000-0009-0000-0000-000001000000}">
    <sortState ref="A2:BA3349">
      <sortCondition ref="B1:B3349"/>
    </sortState>
  </autoFilter>
  <conditionalFormatting sqref="C3350:C1048576">
    <cfRule type="duplicateValues" dxfId="21" priority="166"/>
    <cfRule type="duplicateValues" dxfId="20" priority="167"/>
    <cfRule type="duplicateValues" dxfId="19" priority="168"/>
  </conditionalFormatting>
  <conditionalFormatting sqref="G3230">
    <cfRule type="duplicateValues" dxfId="18" priority="5"/>
  </conditionalFormatting>
  <conditionalFormatting sqref="G3206">
    <cfRule type="duplicateValues" dxfId="17" priority="6"/>
  </conditionalFormatting>
  <conditionalFormatting sqref="G3228">
    <cfRule type="duplicateValues" dxfId="16" priority="7"/>
  </conditionalFormatting>
  <conditionalFormatting sqref="G3229">
    <cfRule type="duplicateValues" dxfId="15" priority="8"/>
  </conditionalFormatting>
  <conditionalFormatting sqref="G3234">
    <cfRule type="duplicateValues" dxfId="14" priority="9"/>
  </conditionalFormatting>
  <conditionalFormatting sqref="G3231">
    <cfRule type="duplicateValues" dxfId="13" priority="10"/>
  </conditionalFormatting>
  <conditionalFormatting sqref="G3232">
    <cfRule type="duplicateValues" dxfId="12" priority="11"/>
  </conditionalFormatting>
  <conditionalFormatting sqref="G3233">
    <cfRule type="duplicateValues" dxfId="11" priority="12"/>
  </conditionalFormatting>
  <conditionalFormatting sqref="G3235">
    <cfRule type="duplicateValues" dxfId="10" priority="13"/>
  </conditionalFormatting>
  <conditionalFormatting sqref="G3236">
    <cfRule type="duplicateValues" dxfId="9" priority="14"/>
  </conditionalFormatting>
  <conditionalFormatting sqref="G3239:G3252">
    <cfRule type="duplicateValues" dxfId="8" priority="15"/>
  </conditionalFormatting>
  <conditionalFormatting sqref="D3060:D3103 D3106:D3283">
    <cfRule type="duplicateValues" dxfId="7" priority="16"/>
    <cfRule type="duplicateValues" dxfId="6" priority="17"/>
    <cfRule type="duplicateValues" dxfId="5" priority="18"/>
  </conditionalFormatting>
  <conditionalFormatting sqref="G3060:G3103 G3106:G3283">
    <cfRule type="duplicateValues" dxfId="4" priority="19"/>
  </conditionalFormatting>
  <conditionalFormatting sqref="G3284">
    <cfRule type="duplicateValues" dxfId="3" priority="4"/>
  </conditionalFormatting>
  <conditionalFormatting sqref="D3284">
    <cfRule type="duplicateValues" dxfId="2" priority="1"/>
    <cfRule type="duplicateValues" dxfId="1" priority="2"/>
    <cfRule type="duplicateValues" dxfId="0" priority="3"/>
  </conditionalFormatting>
  <pageMargins left="0.511811024" right="0.511811024" top="0.78740157499999996" bottom="0.78740157499999996" header="0.31496062000000002" footer="0.31496062000000002"/>
  <pageSetup orientation="portrait" r:id="rId1"/>
  <headerFooter>
    <oddFooter>&amp;C&amp;1#&amp;"Calibri"&amp;10 Classificação da informação: Uso Interno</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NALI"/>
  <dimension ref="A1:BD3"/>
  <sheetViews>
    <sheetView workbookViewId="0">
      <selection activeCell="D12" sqref="D12"/>
    </sheetView>
  </sheetViews>
  <sheetFormatPr defaultRowHeight="15" x14ac:dyDescent="0.25"/>
  <cols>
    <col min="2" max="2" width="14" customWidth="1"/>
  </cols>
  <sheetData>
    <row r="1" spans="1:56" ht="28.5" x14ac:dyDescent="0.45">
      <c r="A1" s="77"/>
      <c r="B1" s="78"/>
      <c r="C1" s="78"/>
      <c r="D1" s="78"/>
      <c r="E1" s="78"/>
      <c r="F1" s="78"/>
      <c r="G1" s="79"/>
      <c r="H1" s="79"/>
      <c r="I1" s="79"/>
      <c r="J1" s="79"/>
      <c r="K1" s="79"/>
      <c r="L1" s="79"/>
      <c r="M1" s="78"/>
      <c r="N1" s="78"/>
      <c r="O1" s="78"/>
      <c r="P1" s="78"/>
      <c r="Q1" s="78"/>
      <c r="R1" s="78"/>
      <c r="S1" s="78"/>
      <c r="T1" s="78"/>
      <c r="U1" s="78"/>
      <c r="V1" s="78"/>
      <c r="W1" s="78"/>
      <c r="X1" s="78"/>
      <c r="Y1" s="78"/>
      <c r="Z1" s="78"/>
      <c r="AA1" s="78"/>
      <c r="AB1" s="78"/>
      <c r="AC1" s="78"/>
      <c r="AD1" s="78"/>
      <c r="AE1" s="78"/>
      <c r="AF1" s="80"/>
      <c r="AG1" s="81"/>
      <c r="AH1" s="81"/>
      <c r="AI1" s="81"/>
      <c r="AJ1" s="81"/>
      <c r="AK1" s="81"/>
      <c r="AL1" s="78"/>
      <c r="AM1" s="78"/>
      <c r="AN1" s="78"/>
      <c r="AO1" s="78"/>
      <c r="AP1" s="78"/>
      <c r="AQ1" s="78"/>
      <c r="AR1" s="78"/>
      <c r="AS1" s="78"/>
      <c r="AT1" s="78"/>
      <c r="AU1" s="82"/>
      <c r="AV1" s="83"/>
      <c r="AW1" s="83"/>
      <c r="AX1" s="83"/>
      <c r="AY1" s="83"/>
      <c r="AZ1" s="83"/>
      <c r="BA1" s="84"/>
      <c r="BB1" s="84"/>
      <c r="BC1" s="75"/>
      <c r="BD1" s="76"/>
    </row>
    <row r="2" spans="1:56" x14ac:dyDescent="0.25">
      <c r="A2" s="1"/>
      <c r="B2" s="1" t="s">
        <v>37</v>
      </c>
      <c r="C2" s="1"/>
      <c r="D2" s="1"/>
      <c r="E2" s="1"/>
      <c r="F2" s="1"/>
      <c r="G2" s="2"/>
      <c r="H2" s="3"/>
      <c r="I2" s="3"/>
      <c r="J2" s="3"/>
      <c r="K2" s="3"/>
      <c r="L2" s="3"/>
      <c r="M2" s="3"/>
      <c r="N2" s="3"/>
      <c r="O2" s="3"/>
      <c r="P2" s="3"/>
      <c r="Q2" s="3"/>
      <c r="R2" s="3"/>
      <c r="S2" s="3"/>
      <c r="T2" s="3"/>
      <c r="U2" s="3"/>
      <c r="V2" s="3"/>
      <c r="W2" s="3"/>
      <c r="X2" s="3"/>
      <c r="Y2" s="3"/>
      <c r="Z2" s="3"/>
      <c r="AA2" s="3"/>
      <c r="AB2" s="3"/>
      <c r="AC2" s="3"/>
      <c r="AD2" s="3"/>
      <c r="AE2" s="3"/>
      <c r="AF2" s="4"/>
      <c r="AG2" s="4"/>
      <c r="AH2" s="4"/>
      <c r="AI2" s="4"/>
      <c r="AJ2" s="4"/>
      <c r="AK2" s="4"/>
      <c r="AL2" s="5"/>
      <c r="AM2" s="5"/>
      <c r="AN2" s="5"/>
      <c r="AO2" s="5"/>
      <c r="AP2" s="5"/>
      <c r="AQ2" s="5"/>
      <c r="AR2" s="5"/>
      <c r="AS2" s="5"/>
      <c r="AT2" s="5"/>
      <c r="AU2" s="6"/>
      <c r="AV2" s="6"/>
      <c r="AW2" s="6"/>
      <c r="AX2" s="6"/>
      <c r="AY2" s="6"/>
      <c r="AZ2" s="6"/>
      <c r="BA2" s="7"/>
      <c r="BB2" s="7"/>
      <c r="BC2" s="8"/>
      <c r="BD2" s="8"/>
    </row>
    <row r="3" spans="1:56" x14ac:dyDescent="0.25">
      <c r="A3" t="s">
        <v>41</v>
      </c>
      <c r="B3" s="10" t="s">
        <v>18</v>
      </c>
      <c r="C3" t="s">
        <v>41</v>
      </c>
      <c r="D3" t="s">
        <v>41</v>
      </c>
      <c r="E3" t="s">
        <v>41</v>
      </c>
      <c r="F3" t="s">
        <v>41</v>
      </c>
      <c r="G3" t="s">
        <v>41</v>
      </c>
      <c r="H3" t="s">
        <v>41</v>
      </c>
      <c r="I3" t="s">
        <v>41</v>
      </c>
      <c r="J3" t="s">
        <v>41</v>
      </c>
      <c r="K3" t="s">
        <v>41</v>
      </c>
      <c r="L3" t="s">
        <v>41</v>
      </c>
      <c r="M3" t="s">
        <v>41</v>
      </c>
      <c r="N3" t="s">
        <v>41</v>
      </c>
      <c r="O3" t="s">
        <v>41</v>
      </c>
      <c r="P3" t="s">
        <v>41</v>
      </c>
      <c r="Q3" t="s">
        <v>41</v>
      </c>
      <c r="R3" t="s">
        <v>41</v>
      </c>
      <c r="S3" t="s">
        <v>41</v>
      </c>
      <c r="T3" t="s">
        <v>41</v>
      </c>
      <c r="U3" t="s">
        <v>41</v>
      </c>
      <c r="V3" t="s">
        <v>41</v>
      </c>
      <c r="W3" t="s">
        <v>41</v>
      </c>
      <c r="X3" t="s">
        <v>41</v>
      </c>
      <c r="Y3" t="s">
        <v>41</v>
      </c>
      <c r="Z3" t="s">
        <v>41</v>
      </c>
      <c r="AA3" t="s">
        <v>41</v>
      </c>
      <c r="AB3" t="s">
        <v>41</v>
      </c>
      <c r="AC3" t="s">
        <v>41</v>
      </c>
      <c r="AD3" t="s">
        <v>41</v>
      </c>
      <c r="AE3" t="s">
        <v>41</v>
      </c>
      <c r="AF3" t="s">
        <v>41</v>
      </c>
      <c r="AG3" t="s">
        <v>41</v>
      </c>
      <c r="AH3" t="s">
        <v>41</v>
      </c>
      <c r="AI3" t="s">
        <v>41</v>
      </c>
      <c r="AJ3" t="s">
        <v>41</v>
      </c>
      <c r="AK3" t="s">
        <v>41</v>
      </c>
      <c r="AL3" t="s">
        <v>41</v>
      </c>
      <c r="AM3" t="s">
        <v>41</v>
      </c>
      <c r="AN3" t="s">
        <v>41</v>
      </c>
      <c r="AO3" t="s">
        <v>41</v>
      </c>
      <c r="AP3" t="s">
        <v>41</v>
      </c>
      <c r="AQ3" t="s">
        <v>41</v>
      </c>
      <c r="AR3" t="s">
        <v>41</v>
      </c>
      <c r="AS3" t="s">
        <v>41</v>
      </c>
      <c r="AT3" t="s">
        <v>41</v>
      </c>
      <c r="AU3" t="s">
        <v>41</v>
      </c>
      <c r="AV3" t="s">
        <v>41</v>
      </c>
      <c r="AW3" t="s">
        <v>41</v>
      </c>
      <c r="AX3" t="s">
        <v>41</v>
      </c>
      <c r="AY3" t="s">
        <v>41</v>
      </c>
      <c r="AZ3" t="s">
        <v>41</v>
      </c>
      <c r="BA3" t="s">
        <v>41</v>
      </c>
      <c r="BB3" t="s">
        <v>41</v>
      </c>
      <c r="BC3" t="s">
        <v>41</v>
      </c>
      <c r="BD3" t="s">
        <v>41</v>
      </c>
    </row>
  </sheetData>
  <mergeCells count="6">
    <mergeCell ref="BC1:BD1"/>
    <mergeCell ref="A1:F1"/>
    <mergeCell ref="G1:AE1"/>
    <mergeCell ref="AF1:AT1"/>
    <mergeCell ref="AU1:AZ1"/>
    <mergeCell ref="BA1:BB1"/>
  </mergeCells>
  <pageMargins left="0.511811024" right="0.511811024" top="0.78740157499999996" bottom="0.78740157499999996" header="0.31496062000000002" footer="0.31496062000000002"/>
  <pageSetup orientation="portrait" r:id="rId1"/>
  <headerFooter>
    <oddFooter>&amp;C&amp;1#&amp;"Calibri"&amp;10 Classificação da informação: Uso Interno</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EMAIL</vt:lpstr>
      <vt:lpstr>CAD</vt:lpstr>
      <vt:lpstr>PROCESSOS GERAL</vt:lpstr>
      <vt:lpstr>PROCESSOS ANALÍTICO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eduarda_deoliveira</dc:creator>
  <cp:lastModifiedBy>Jorge Luis Ribeiro da Rosa Junior</cp:lastModifiedBy>
  <dcterms:created xsi:type="dcterms:W3CDTF">2013-05-20T18:51:28Z</dcterms:created>
  <dcterms:modified xsi:type="dcterms:W3CDTF">2019-02-27T19:37:52Z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9deea41-824f-4c3c-afd5-7afdfc16eee8_Enabled">
    <vt:lpwstr>True</vt:lpwstr>
  </property>
  <property fmtid="{D5CDD505-2E9C-101B-9397-08002B2CF9AE}" pid="3" name="MSIP_Label_99deea41-824f-4c3c-afd5-7afdfc16eee8_SiteId">
    <vt:lpwstr>3223964c-6e1f-48ba-b705-423351281a8c</vt:lpwstr>
  </property>
  <property fmtid="{D5CDD505-2E9C-101B-9397-08002B2CF9AE}" pid="4" name="MSIP_Label_99deea41-824f-4c3c-afd5-7afdfc16eee8_Ref">
    <vt:lpwstr>https://api.informationprotection.azure.com/api/3223964c-6e1f-48ba-b705-423351281a8c</vt:lpwstr>
  </property>
  <property fmtid="{D5CDD505-2E9C-101B-9397-08002B2CF9AE}" pid="5" name="MSIP_Label_99deea41-824f-4c3c-afd5-7afdfc16eee8_SetBy">
    <vt:lpwstr>matheus_forte@sicredi.com.br</vt:lpwstr>
  </property>
  <property fmtid="{D5CDD505-2E9C-101B-9397-08002B2CF9AE}" pid="6" name="MSIP_Label_99deea41-824f-4c3c-afd5-7afdfc16eee8_SetDate">
    <vt:lpwstr>2017-06-07T11:54:54.8044926-03:00</vt:lpwstr>
  </property>
  <property fmtid="{D5CDD505-2E9C-101B-9397-08002B2CF9AE}" pid="7" name="MSIP_Label_99deea41-824f-4c3c-afd5-7afdfc16eee8_Name">
    <vt:lpwstr>Uso Interno</vt:lpwstr>
  </property>
  <property fmtid="{D5CDD505-2E9C-101B-9397-08002B2CF9AE}" pid="8" name="MSIP_Label_99deea41-824f-4c3c-afd5-7afdfc16eee8_Application">
    <vt:lpwstr>Microsoft Azure Information Protection</vt:lpwstr>
  </property>
  <property fmtid="{D5CDD505-2E9C-101B-9397-08002B2CF9AE}" pid="9" name="MSIP_Label_99deea41-824f-4c3c-afd5-7afdfc16eee8_Extended_MSFT_Method">
    <vt:lpwstr>Automatic</vt:lpwstr>
  </property>
  <property fmtid="{D5CDD505-2E9C-101B-9397-08002B2CF9AE}" pid="10" name="Sensitivity">
    <vt:lpwstr>Uso Interno</vt:lpwstr>
  </property>
</Properties>
</file>