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9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2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octopus\"/>
    </mc:Choice>
  </mc:AlternateContent>
  <xr:revisionPtr revIDLastSave="0" documentId="13_ncr:1_{5034A888-8BFF-416D-B6B2-26BBD9CA67EC}" xr6:coauthVersionLast="47" xr6:coauthVersionMax="47" xr10:uidLastSave="{00000000-0000-0000-0000-000000000000}"/>
  <workbookProtection workbookAlgorithmName="SHA-512" workbookHashValue="3IFd3B2LWNHpHlettcekpOOyhp8t/hTLYlJY26CKKdEWi5ZfGKpX342NfaTzNBnunQjlNeM0huKAOR+iyJaHcw==" workbookSaltValue="JYW0T3xpmNudbaM43cTRcQ==" workbookSpinCount="100000" lockStructure="1"/>
  <bookViews>
    <workbookView xWindow="-38520" yWindow="-120" windowWidth="38640" windowHeight="21120" tabRatio="824" xr2:uid="{C3E5FE56-4EDC-4EF3-A880-53C4342B099B}"/>
  </bookViews>
  <sheets>
    <sheet name="Accueil" sheetId="1" r:id="rId1"/>
    <sheet name="Liste Depart" sheetId="49" state="hidden" r:id="rId2"/>
    <sheet name="DiplomeRecords" sheetId="61" state="hidden" r:id="rId3"/>
    <sheet name="MotifsEpreuve" sheetId="53" state="hidden" r:id="rId4"/>
    <sheet name="Fiche Arbitre" sheetId="50" state="hidden" r:id="rId5"/>
    <sheet name="Classements" sheetId="56" state="hidden" r:id="rId6"/>
    <sheet name="Recap Club" sheetId="58" state="hidden" r:id="rId7"/>
    <sheet name="Points" sheetId="57" state="hidden" r:id="rId8"/>
    <sheet name="Equipes" sheetId="7" r:id="rId9"/>
    <sheet name="Compétiteurs" sheetId="6" r:id="rId10"/>
    <sheet name="Résultats" sheetId="62" r:id="rId11"/>
    <sheet name="Epreuves" sheetId="17" state="hidden" r:id="rId12"/>
    <sheet name="Catégories" sheetId="46" state="hidden" r:id="rId13"/>
    <sheet name="Disqualif" sheetId="52" state="hidden" r:id="rId14"/>
    <sheet name="MPF RF" sheetId="60" state="hidden" r:id="rId15"/>
    <sheet name="Equipes_relais" sheetId="16" r:id="rId16"/>
    <sheet name="Temps Qualif" sheetId="47" state="hidden" r:id="rId17"/>
    <sheet name="Localisation" sheetId="55" state="hidden" r:id="rId18"/>
    <sheet name="Motifs FFESSM" sheetId="65" state="hidden" r:id="rId19"/>
    <sheet name="Conf" sheetId="63" state="veryHidden" r:id="rId20"/>
    <sheet name="Drapeaux" sheetId="64" state="hidden" r:id="rId21"/>
  </sheets>
  <functionGroups builtInGroupCount="19"/>
  <definedNames>
    <definedName name="_xlcn.WorksheetConnection_OctopusPSP2023CN2.xlsmCompetiteurs1" hidden="1">Competiteurs[]</definedName>
    <definedName name="_xlcn.WorksheetConnection_OctopusPSP2023CN2.xlsmDepartements1" hidden="1">Departements[]</definedName>
    <definedName name="_xlcn.WorksheetConnection_OctopusPSP2023CN2.xlsmDisqualifications1" hidden="1">Disqualifications[]</definedName>
    <definedName name="_xlcn.WorksheetConnection_OctopusPSP2023CN2.xlsmEpreuves1" hidden="1">Epreuves[]</definedName>
    <definedName name="_xlcn.WorksheetConnection_OctopusPSP2023CN2.xlsmEquipes_relais1" hidden="1">Equipes_relais[]</definedName>
    <definedName name="_xlcn.WorksheetConnection_OctopusPSP2023CN2.xlsmEquipes1" hidden="1">Equipes[]</definedName>
    <definedName name="_xlcn.WorksheetConnection_OctopusPSP2023CN2.xlsmResultats1" hidden="1">Resultats[]</definedName>
    <definedName name="Admin_LongueurPiscine">Conf!$B$14</definedName>
    <definedName name="Admin_NomPiscine">Conf!$B$13</definedName>
    <definedName name="Categorie">DiplomeRecords!$D$14</definedName>
    <definedName name="Classement_DateEpreuve">Classements!$E$1</definedName>
    <definedName name="Classement_DateVersion">Classements!$B$17</definedName>
    <definedName name="Classement_Distance">Classements!$H$14</definedName>
    <definedName name="Classement_LongueurBassin">Classements!$H$13</definedName>
    <definedName name="Classement_NbAllerRetour">Classements!$H$12</definedName>
    <definedName name="Classement_NbLignesUtilisees">Classements!$T$12</definedName>
    <definedName name="Classement_NbParticipants">Classements!$T$11</definedName>
    <definedName name="Classement_NomEpreuve">Classements!$P$1</definedName>
    <definedName name="Classement_NomEpreuve2">Classements!$D$11</definedName>
    <definedName name="Classement_NomPiscine">Classements!$P$13</definedName>
    <definedName name="Classement_TempsMoyen">Classements!$H$15</definedName>
    <definedName name="Classement_Titre">Classements!$M$3</definedName>
    <definedName name="Classement_TitrePage">Classements!$F$8</definedName>
    <definedName name="Conf_Bin_HC">Conf!$B$20</definedName>
    <definedName name="Conf_Date_Expiration" localSheetId="20">#REF!</definedName>
    <definedName name="Conf_Date_Expiration">Conf!$B$26</definedName>
    <definedName name="Conf_Equipe_HC">Conf!$B$21</definedName>
    <definedName name="Conf_Mode_Compet">Conf!$B$2</definedName>
    <definedName name="Conf_Nb_Lignes">Conf!$B$8</definedName>
    <definedName name="Date_Epreuve">DiplomeRecords!$I$27</definedName>
    <definedName name="Date_Event" localSheetId="20">#REF!</definedName>
    <definedName name="Date_Event">Conf!$B$9</definedName>
    <definedName name="DateDernierImportBilan">Conf!$B$17</definedName>
    <definedName name="DateVersion" localSheetId="3">MotifsEpreuve!$V$9</definedName>
    <definedName name="Destinataire" localSheetId="20">#REF!</definedName>
    <definedName name="Destinataire">Conf!$B$22</definedName>
    <definedName name="FicheArbitrageChrono_DateEpreuve">'Fiche Arbitre'!$E$4</definedName>
    <definedName name="FicheArbitrageChrono_DateVersion">'Fiche Arbitre'!$X$4</definedName>
    <definedName name="FicheArbitrageChrono_NbSeries">'Fiche Arbitre'!$V$3</definedName>
    <definedName name="FicheArbitrageChrono_NomEpreuve">'Fiche Arbitre'!$T$1</definedName>
    <definedName name="FicheArbitrageChrono_NumFiche">'Fiche Arbitre'!$AG$6</definedName>
    <definedName name="FicheArbitrageChrono_NumLigne">'Fiche Arbitre'!$A$6</definedName>
    <definedName name="FicheArbitrageChrono_SexeSerie">'Fiche Arbitre'!$AB$2</definedName>
    <definedName name="_xlnm.Print_Titles" localSheetId="5">Classements!$1:$18</definedName>
    <definedName name="_xlnm.Print_Titles" localSheetId="4">'Fiche Arbitre'!$1:$29</definedName>
    <definedName name="_xlnm.Print_Titles" localSheetId="1">'Liste Depart'!$1:$17</definedName>
    <definedName name="_xlnm.Print_Titles" localSheetId="3">MotifsEpreuve!$1:$10</definedName>
    <definedName name="_xlnm.Print_Titles" localSheetId="7">Points!$1:$9</definedName>
    <definedName name="_xlnm.Print_Titles" localSheetId="6">'Recap Club'!$A:$B,'Recap Club'!$1:$5</definedName>
    <definedName name="LANGUE">Conf!$B$28</definedName>
    <definedName name="ListeDepart_DateEpreuve">'Liste Depart'!$B$5</definedName>
    <definedName name="ListeDepart_DateVersion">'Liste Depart'!$V$9</definedName>
    <definedName name="ListeDepart_Distance">'Liste Depart'!$H$15</definedName>
    <definedName name="ListeDepart_LongueurBassin">'Liste Depart'!$H$14</definedName>
    <definedName name="ListeDepart_NbAllerRetour">'Liste Depart'!$H$13</definedName>
    <definedName name="ListeDepart_NbLignesUtilisees">'Liste Depart'!$T$13</definedName>
    <definedName name="ListeDepart_NbParticipants">'Liste Depart'!$T$12</definedName>
    <definedName name="ListeDepart_NomEpreuve" localSheetId="20">#REF!</definedName>
    <definedName name="ListeDepart_NomEpreuve">'Liste Depart'!$L$4</definedName>
    <definedName name="ListeDepart_NomPiscine">'Liste Depart'!$P$14</definedName>
    <definedName name="ListeDepart_SexeSerie">'Liste Depart'!$L$5:$X$5</definedName>
    <definedName name="ListGridFC" hidden="1">"6BED5E35C871515B667DB32423EC713DEF7A1A7A865E709DCEE9153C5D01AAF8DE1BE0EED0629EF65DEEB6173DEC5FBDBBDB3E375CBA5AF0C0AE15A3BFDD2CE8"</definedName>
    <definedName name="Maintenance">Conf!$B$24</definedName>
    <definedName name="Mode_Plaques">Conf!$B$15</definedName>
    <definedName name="MotifsEpreuve_DateEpreuve">MotifsEpreuve!$E$5</definedName>
    <definedName name="MotifsEpreuve_NomEpreuve">MotifsEpreuve!$L$4</definedName>
    <definedName name="Nom_1">DiplomeRecords!$D$19</definedName>
    <definedName name="Nom_2">DiplomeRecords!$D$21</definedName>
    <definedName name="Nom_3">DiplomeRecords!$D$23</definedName>
    <definedName name="Nom_4">DiplomeRecords!$D$25</definedName>
    <definedName name="Nom_Compet" localSheetId="20">#REF!</definedName>
    <definedName name="Nom_Compet">Conf!$B$11</definedName>
    <definedName name="Nom_Epreuve">DiplomeRecords!$D$16</definedName>
    <definedName name="OrdreParTemps">Conf!$B$16</definedName>
    <definedName name="OrdreParTempsNbSeries" localSheetId="20">#REF!</definedName>
    <definedName name="OrdreParTempsNbSeries">Conf!$B$18</definedName>
    <definedName name="Points_DatesCompetition">Points!$E$5</definedName>
    <definedName name="Prenom_1">DiplomeRecords!$I$19</definedName>
    <definedName name="Prenom_2">DiplomeRecords!$I$21</definedName>
    <definedName name="Prenom_3">DiplomeRecords!$I$23</definedName>
    <definedName name="Prenom_4">DiplomeRecords!$I$25</definedName>
    <definedName name="Recap_DatesCompetition">'Recap Club'!$I$3</definedName>
    <definedName name="Temps_Perf">DiplomeRecords!$D$27</definedName>
    <definedName name="TypeRecord">DiplomeRecords!$A$9</definedName>
    <definedName name="Verrou" localSheetId="20">#REF!</definedName>
    <definedName name="Verrou">Conf!$B$23</definedName>
    <definedName name="Version">Conf!$B$25</definedName>
    <definedName name="Version_Inscript">Conf!$B$27</definedName>
    <definedName name="Ville_Compet" localSheetId="20">#REF!</definedName>
    <definedName name="Ville_Compet">Conf!$B$12</definedName>
    <definedName name="_xlnm.Print_Area" localSheetId="0">Accueil!$A$1:$Q$34</definedName>
    <definedName name="_xlnm.Print_Area" localSheetId="9">Competiteurs[[#All],[Dossard]:[Assurance]]</definedName>
    <definedName name="_xlnm.Print_Area" localSheetId="11">Epreuves!$A$1:$J$7</definedName>
    <definedName name="_xlnm.Print_Area" localSheetId="8">Equipes!$A$2:$G$2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esultats" name="Resultats" connection="WorksheetConnection_Octopus PSP 2023 CN 2.xlsm!Resultats"/>
          <x15:modelTable id="Equipes_relais" name="Equipes_relais" connection="WorksheetConnection_Octopus PSP 2023 CN 2.xlsm!Equipes_relais"/>
          <x15:modelTable id="Equipes" name="Equipes" connection="WorksheetConnection_Octopus PSP 2023 CN 2.xlsm!Equipes"/>
          <x15:modelTable id="Epreuves" name="Epreuves" connection="WorksheetConnection_Octopus PSP 2023 CN 2.xlsm!Epreuves"/>
          <x15:modelTable id="Disqualifications" name="Disqualifications" connection="WorksheetConnection_Octopus PSP 2023 CN 2.xlsm!Disqualifications"/>
          <x15:modelTable id="Departements" name="Departements" connection="WorksheetConnection_Octopus PSP 2023 CN 2.xlsm!Departements"/>
          <x15:modelTable id="Competiteurs" name="Competiteurs" connection="WorksheetConnection_Octopus PSP 2023 CN 2.xlsm!Competiteurs"/>
        </x15:modelTables>
        <x15:modelRelationships>
          <x15:modelRelationship fromTable="Equipes" fromColumn="Id_Departement" toTable="Departements" toColumn="id"/>
          <x15:modelRelationship fromTable="Competiteurs" fromColumn="id_Club" toTable="Equipes" toColumn="Numéro"/>
          <x15:modelRelationship fromTable="Resultats" fromColumn="IdPspeur" toTable="Competiteurs" toColumn="Dossard"/>
          <x15:modelRelationship fromTable="Resultats" fromColumn="Code_Epreuve" toTable="Epreuves" toColumn="Code épreuve"/>
          <x15:modelRelationship fromTable="Equipes_relais" fromColumn="Code Epreuve" toTable="Epreuves" toColumn="Code épreuve"/>
          <x15:modelRelationship fromTable="Equipes_relais" fromColumn="Club" toTable="Equipes" toColumn="Numéro"/>
          <x15:modelRelationship fromTable="Disqualifications" fromColumn="CodeEpreuve" toTable="Epreuves" toColumn="Code épreuv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7" i="63" l="1"/>
  <c r="E37" i="63"/>
  <c r="B4" i="56"/>
  <c r="D19" i="63" l="1"/>
  <c r="E19" i="63"/>
  <c r="E36" i="63"/>
  <c r="D36" i="63"/>
  <c r="E35" i="63"/>
  <c r="D35" i="63"/>
  <c r="E34" i="63"/>
  <c r="D34" i="63"/>
  <c r="E33" i="63"/>
  <c r="D33" i="63"/>
  <c r="E32" i="63"/>
  <c r="D32" i="63"/>
  <c r="E31" i="63"/>
  <c r="D31" i="63"/>
  <c r="E30" i="63"/>
  <c r="D30" i="63"/>
  <c r="E29" i="63"/>
  <c r="D29" i="63"/>
  <c r="E28" i="63"/>
  <c r="D28" i="63"/>
  <c r="E27" i="63"/>
  <c r="D27" i="63"/>
  <c r="E26" i="63"/>
  <c r="D26" i="63"/>
  <c r="E25" i="63"/>
  <c r="D25" i="63"/>
  <c r="E24" i="63"/>
  <c r="D24" i="63"/>
  <c r="E23" i="63"/>
  <c r="D23" i="63"/>
  <c r="E22" i="63"/>
  <c r="D22" i="63"/>
  <c r="E21" i="63"/>
  <c r="D21" i="63"/>
  <c r="E20" i="63"/>
  <c r="D20" i="63"/>
  <c r="E18" i="63"/>
  <c r="D18" i="63"/>
  <c r="E17" i="63"/>
  <c r="D17" i="63"/>
  <c r="E16" i="63"/>
  <c r="D16" i="63"/>
  <c r="E15" i="63"/>
  <c r="D15" i="63"/>
  <c r="E14" i="63"/>
  <c r="D14" i="63"/>
  <c r="E13" i="63"/>
  <c r="D13" i="63"/>
  <c r="E12" i="63"/>
  <c r="D12" i="63"/>
  <c r="E11" i="63"/>
  <c r="D11" i="63"/>
  <c r="E10" i="63"/>
  <c r="D10" i="63"/>
  <c r="E9" i="63"/>
  <c r="D9" i="63"/>
  <c r="E8" i="63"/>
  <c r="D8" i="63"/>
  <c r="E7" i="63"/>
  <c r="D7" i="63"/>
  <c r="E6" i="63"/>
  <c r="D6" i="63"/>
  <c r="E5" i="63"/>
  <c r="D5" i="63"/>
  <c r="E4" i="63"/>
  <c r="D4" i="63"/>
  <c r="E3" i="63"/>
  <c r="D3" i="63"/>
  <c r="E2" i="63"/>
  <c r="D2" i="63"/>
  <c r="E19" i="46"/>
  <c r="E18" i="46"/>
  <c r="E17" i="46"/>
  <c r="E16" i="46"/>
  <c r="E15" i="46"/>
  <c r="E14" i="46"/>
  <c r="E13" i="46"/>
  <c r="E12" i="46"/>
  <c r="E11" i="46"/>
  <c r="E10" i="46"/>
  <c r="E9" i="46"/>
  <c r="E8" i="46"/>
  <c r="E7" i="46"/>
  <c r="E6" i="46"/>
  <c r="E5" i="46"/>
  <c r="E4" i="46"/>
  <c r="E3" i="46"/>
  <c r="E2" i="46"/>
  <c r="AE6" i="17" a="1"/>
  <c r="AE6" i="17" s="1"/>
  <c r="AD6" i="17" a="1"/>
  <c r="AD6" i="17" s="1"/>
  <c r="AC6" i="17" a="1"/>
  <c r="AC6" i="17" s="1"/>
  <c r="AE5" i="17" a="1"/>
  <c r="AE5" i="17" s="1"/>
  <c r="AD5" i="17" a="1"/>
  <c r="AD5" i="17" s="1"/>
  <c r="AC5" i="17" a="1"/>
  <c r="AC5" i="17" s="1"/>
  <c r="AE4" i="17" a="1"/>
  <c r="AE4" i="17" s="1"/>
  <c r="AD4" i="17" a="1"/>
  <c r="AD4" i="17" s="1"/>
  <c r="AC4" i="17" a="1"/>
  <c r="AC4" i="17" s="1"/>
  <c r="AE3" i="17" a="1"/>
  <c r="AE3" i="17" s="1"/>
  <c r="AD3" i="17" a="1"/>
  <c r="AD3" i="17" s="1"/>
  <c r="AC3" i="17" a="1"/>
  <c r="AC3" i="17" s="1"/>
  <c r="AE2" i="17" a="1"/>
  <c r="AE2" i="17" s="1"/>
  <c r="AD2" i="17" a="1"/>
  <c r="AD2" i="17" s="1"/>
  <c r="AC2" i="17" a="1"/>
  <c r="AC2" i="17" s="1"/>
  <c r="E3" i="57"/>
  <c r="E2" i="57"/>
  <c r="A4" i="58"/>
  <c r="H2" i="58"/>
  <c r="D1" i="58"/>
  <c r="B15" i="56"/>
  <c r="B14" i="56"/>
  <c r="P13" i="56"/>
  <c r="N13" i="56"/>
  <c r="B13" i="56"/>
  <c r="N12" i="56"/>
  <c r="B12" i="56"/>
  <c r="N11" i="56"/>
  <c r="B11" i="56"/>
  <c r="E2" i="56"/>
  <c r="AB10" i="50"/>
  <c r="S10" i="50"/>
  <c r="L10" i="50"/>
  <c r="J10" i="50"/>
  <c r="D10" i="50"/>
  <c r="E9" i="50"/>
  <c r="E7" i="50"/>
  <c r="E2" i="50"/>
  <c r="E1" i="50"/>
  <c r="C13" i="53"/>
  <c r="B12" i="53"/>
  <c r="V9" i="53"/>
  <c r="V8" i="53"/>
  <c r="E8" i="53"/>
  <c r="E3" i="53"/>
  <c r="E2" i="53"/>
  <c r="B15" i="49"/>
  <c r="P14" i="49"/>
  <c r="N14" i="49"/>
  <c r="B14" i="49"/>
  <c r="N13" i="49"/>
  <c r="B13" i="49"/>
  <c r="N12" i="49"/>
  <c r="D12" i="49"/>
  <c r="B12" i="49"/>
  <c r="B11" i="49"/>
  <c r="V8" i="49"/>
  <c r="H8" i="49"/>
  <c r="F4" i="49"/>
  <c r="F2" i="49"/>
  <c r="Q34" i="1"/>
  <c r="B34" i="1"/>
  <c r="B33" i="1"/>
  <c r="P7" i="1"/>
  <c r="P6" i="1"/>
  <c r="O10" i="1" s="1"/>
  <c r="B4" i="1"/>
  <c r="B1" i="1"/>
  <c r="O9" i="1" l="1"/>
  <c r="P9" i="1" s="1"/>
  <c r="P1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Olivier Perdrix</author>
  </authors>
  <commentList>
    <comment ref="D2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>Olivier Perdrix:</t>
        </r>
        <r>
          <rPr>
            <sz val="9"/>
            <color indexed="81"/>
            <rFont val="Tahoma"/>
            <family val="2"/>
          </rPr>
          <t xml:space="preserve">
Inscription du compétiteur à l'épreuve (0: non inscrit, 1: inscrit, 2: désisté)</t>
        </r>
      </text>
    </comment>
    <comment ref="E2" authorId="0" shapeId="0" xr:uid="{00000000-0006-0000-0D00-000002000000}">
      <text>
        <r>
          <rPr>
            <b/>
            <sz val="9"/>
            <color indexed="81"/>
            <rFont val="Tahoma"/>
            <family val="2"/>
          </rPr>
          <t>Olivier Perdrix:</t>
        </r>
        <r>
          <rPr>
            <sz val="9"/>
            <color indexed="81"/>
            <rFont val="Tahoma"/>
            <family val="2"/>
          </rPr>
          <t xml:space="preserve">
Numéro de dossard du binôme 
OU
Numéro d'ID de l'équipe</t>
        </r>
      </text>
    </comment>
    <comment ref="F2" authorId="0" shapeId="0" xr:uid="{00000000-0006-0000-0D00-000003000000}">
      <text>
        <r>
          <rPr>
            <b/>
            <sz val="9"/>
            <color indexed="81"/>
            <rFont val="Tahoma"/>
            <family val="2"/>
          </rPr>
          <t>Olivier Perdrix:</t>
        </r>
        <r>
          <rPr>
            <sz val="9"/>
            <color indexed="81"/>
            <rFont val="Tahoma"/>
            <family val="2"/>
          </rPr>
          <t xml:space="preserve">
Temps initial avant pénalités</t>
        </r>
      </text>
    </comment>
    <comment ref="G2" authorId="0" shapeId="0" xr:uid="{00000000-0006-0000-0D00-000004000000}">
      <text>
        <r>
          <rPr>
            <b/>
            <sz val="9"/>
            <color indexed="81"/>
            <rFont val="Tahoma"/>
            <family val="2"/>
          </rPr>
          <t>Olivier Perdrix:</t>
        </r>
        <r>
          <rPr>
            <sz val="9"/>
            <color indexed="81"/>
            <rFont val="Tahoma"/>
            <family val="2"/>
          </rPr>
          <t xml:space="preserve">
Pénalités en secondes</t>
        </r>
      </text>
    </comment>
    <comment ref="H2" authorId="0" shapeId="0" xr:uid="{00000000-0006-0000-0D00-000005000000}">
      <text>
        <r>
          <rPr>
            <b/>
            <sz val="9"/>
            <color indexed="81"/>
            <rFont val="Tahoma"/>
            <family val="2"/>
          </rPr>
          <t>Olivier Perdrix:</t>
        </r>
        <r>
          <rPr>
            <sz val="9"/>
            <color indexed="81"/>
            <rFont val="Tahoma"/>
            <family val="2"/>
          </rPr>
          <t xml:space="preserve">
Motifs de disqualifications</t>
        </r>
      </text>
    </comment>
    <comment ref="I2" authorId="0" shapeId="0" xr:uid="{00000000-0006-0000-0D00-000006000000}">
      <text>
        <r>
          <rPr>
            <b/>
            <sz val="9"/>
            <color indexed="81"/>
            <rFont val="Tahoma"/>
            <family val="2"/>
          </rPr>
          <t>Olivier Perdrix:</t>
        </r>
        <r>
          <rPr>
            <sz val="9"/>
            <color indexed="81"/>
            <rFont val="Tahoma"/>
            <family val="2"/>
          </rPr>
          <t xml:space="preserve">
Temps final, pénalités incluses</t>
        </r>
      </text>
    </comment>
    <comment ref="J2" authorId="0" shapeId="0" xr:uid="{00000000-0006-0000-0D00-000007000000}">
      <text>
        <r>
          <rPr>
            <b/>
            <sz val="9"/>
            <color indexed="81"/>
            <rFont val="Tahoma"/>
            <family val="2"/>
          </rPr>
          <t>Olivier Perdrix:</t>
        </r>
        <r>
          <rPr>
            <sz val="9"/>
            <color indexed="81"/>
            <rFont val="Tahoma"/>
            <family val="2"/>
          </rPr>
          <t xml:space="preserve">
Nombre d'objets ramassés pour épreuves avec objets</t>
        </r>
      </text>
    </comment>
    <comment ref="K2" authorId="0" shapeId="0" xr:uid="{00000000-0006-0000-0D00-000008000000}">
      <text>
        <r>
          <rPr>
            <b/>
            <sz val="9"/>
            <color indexed="81"/>
            <rFont val="Tahoma"/>
            <family val="2"/>
          </rPr>
          <t>Olivier Perdrix:</t>
        </r>
        <r>
          <rPr>
            <sz val="9"/>
            <color indexed="81"/>
            <rFont val="Tahoma"/>
            <family val="2"/>
          </rPr>
          <t xml:space="preserve">
Inscription du compétiteur à l'épreuve (0: non inscrit, 1: inscrit, 2: désisté)</t>
        </r>
      </text>
    </comment>
    <comment ref="L2" authorId="0" shapeId="0" xr:uid="{00000000-0006-0000-0D00-000009000000}">
      <text>
        <r>
          <rPr>
            <b/>
            <sz val="9"/>
            <color indexed="81"/>
            <rFont val="Tahoma"/>
            <family val="2"/>
          </rPr>
          <t>Olivier Perdrix:</t>
        </r>
        <r>
          <rPr>
            <sz val="9"/>
            <color indexed="81"/>
            <rFont val="Tahoma"/>
            <family val="2"/>
          </rPr>
          <t xml:space="preserve">
Numéro de dossard du binôme 
OU
Numéro d'ID de l'équipe</t>
        </r>
      </text>
    </comment>
    <comment ref="M2" authorId="0" shapeId="0" xr:uid="{00000000-0006-0000-0D00-00000A000000}">
      <text>
        <r>
          <rPr>
            <b/>
            <sz val="9"/>
            <color indexed="81"/>
            <rFont val="Tahoma"/>
            <family val="2"/>
          </rPr>
          <t>Olivier Perdrix:</t>
        </r>
        <r>
          <rPr>
            <sz val="9"/>
            <color indexed="81"/>
            <rFont val="Tahoma"/>
            <family val="2"/>
          </rPr>
          <t xml:space="preserve">
Temps initial avant pénalités</t>
        </r>
      </text>
    </comment>
    <comment ref="N2" authorId="0" shapeId="0" xr:uid="{00000000-0006-0000-0D00-00000B000000}">
      <text>
        <r>
          <rPr>
            <b/>
            <sz val="9"/>
            <color indexed="81"/>
            <rFont val="Tahoma"/>
            <family val="2"/>
          </rPr>
          <t>Olivier Perdrix:</t>
        </r>
        <r>
          <rPr>
            <sz val="9"/>
            <color indexed="81"/>
            <rFont val="Tahoma"/>
            <family val="2"/>
          </rPr>
          <t xml:space="preserve">
Pénalités en secondes</t>
        </r>
      </text>
    </comment>
    <comment ref="O2" authorId="0" shapeId="0" xr:uid="{00000000-0006-0000-0D00-00000C000000}">
      <text>
        <r>
          <rPr>
            <b/>
            <sz val="9"/>
            <color indexed="81"/>
            <rFont val="Tahoma"/>
            <family val="2"/>
          </rPr>
          <t>Olivier Perdrix:</t>
        </r>
        <r>
          <rPr>
            <sz val="9"/>
            <color indexed="81"/>
            <rFont val="Tahoma"/>
            <family val="2"/>
          </rPr>
          <t xml:space="preserve">
Motifs de disqualifications</t>
        </r>
      </text>
    </comment>
    <comment ref="P2" authorId="0" shapeId="0" xr:uid="{00000000-0006-0000-0D00-00000D000000}">
      <text>
        <r>
          <rPr>
            <b/>
            <sz val="9"/>
            <color indexed="81"/>
            <rFont val="Tahoma"/>
            <family val="2"/>
          </rPr>
          <t>Olivier Perdrix:</t>
        </r>
        <r>
          <rPr>
            <sz val="9"/>
            <color indexed="81"/>
            <rFont val="Tahoma"/>
            <family val="2"/>
          </rPr>
          <t xml:space="preserve">
Temps final, pénalités incluses</t>
        </r>
      </text>
    </comment>
    <comment ref="Q2" authorId="0" shapeId="0" xr:uid="{00000000-0006-0000-0D00-00000E000000}">
      <text>
        <r>
          <rPr>
            <b/>
            <sz val="9"/>
            <color indexed="81"/>
            <rFont val="Tahoma"/>
            <family val="2"/>
          </rPr>
          <t>Olivier Perdrix:</t>
        </r>
        <r>
          <rPr>
            <sz val="9"/>
            <color indexed="81"/>
            <rFont val="Tahoma"/>
            <family val="2"/>
          </rPr>
          <t xml:space="preserve">
Nombre d'objets ramassés pour épreuves avec objets</t>
        </r>
      </text>
    </comment>
    <comment ref="R2" authorId="0" shapeId="0" xr:uid="{00000000-0006-0000-0D00-00000F000000}">
      <text>
        <r>
          <rPr>
            <b/>
            <sz val="9"/>
            <color indexed="81"/>
            <rFont val="Tahoma"/>
            <family val="2"/>
          </rPr>
          <t>Olivier Perdrix:</t>
        </r>
        <r>
          <rPr>
            <sz val="9"/>
            <color indexed="81"/>
            <rFont val="Tahoma"/>
            <family val="2"/>
          </rPr>
          <t xml:space="preserve">
Inscription du compétiteur à l'épreuve (0: non inscrit, 1: inscrit, 2: désisté)</t>
        </r>
      </text>
    </comment>
    <comment ref="S2" authorId="0" shapeId="0" xr:uid="{00000000-0006-0000-0D00-000010000000}">
      <text>
        <r>
          <rPr>
            <b/>
            <sz val="9"/>
            <color indexed="81"/>
            <rFont val="Tahoma"/>
            <family val="2"/>
          </rPr>
          <t>Olivier Perdrix:</t>
        </r>
        <r>
          <rPr>
            <sz val="9"/>
            <color indexed="81"/>
            <rFont val="Tahoma"/>
            <family val="2"/>
          </rPr>
          <t xml:space="preserve">
Numéro de dossard du binôme 
OU
Numéro d'ID de l'équipe</t>
        </r>
      </text>
    </comment>
    <comment ref="T2" authorId="0" shapeId="0" xr:uid="{00000000-0006-0000-0D00-000011000000}">
      <text>
        <r>
          <rPr>
            <b/>
            <sz val="9"/>
            <color indexed="81"/>
            <rFont val="Tahoma"/>
            <family val="2"/>
          </rPr>
          <t>Olivier Perdrix:</t>
        </r>
        <r>
          <rPr>
            <sz val="9"/>
            <color indexed="81"/>
            <rFont val="Tahoma"/>
            <family val="2"/>
          </rPr>
          <t xml:space="preserve">
Temps initial avant pénalités</t>
        </r>
      </text>
    </comment>
    <comment ref="U2" authorId="0" shapeId="0" xr:uid="{00000000-0006-0000-0D00-000012000000}">
      <text>
        <r>
          <rPr>
            <b/>
            <sz val="9"/>
            <color indexed="81"/>
            <rFont val="Tahoma"/>
            <family val="2"/>
          </rPr>
          <t>Olivier Perdrix:</t>
        </r>
        <r>
          <rPr>
            <sz val="9"/>
            <color indexed="81"/>
            <rFont val="Tahoma"/>
            <family val="2"/>
          </rPr>
          <t xml:space="preserve">
Pénalités en secondes</t>
        </r>
      </text>
    </comment>
    <comment ref="V2" authorId="0" shapeId="0" xr:uid="{00000000-0006-0000-0D00-000013000000}">
      <text>
        <r>
          <rPr>
            <b/>
            <sz val="9"/>
            <color indexed="81"/>
            <rFont val="Tahoma"/>
            <family val="2"/>
          </rPr>
          <t>Olivier Perdrix:</t>
        </r>
        <r>
          <rPr>
            <sz val="9"/>
            <color indexed="81"/>
            <rFont val="Tahoma"/>
            <family val="2"/>
          </rPr>
          <t xml:space="preserve">
Motifs de disqualifications</t>
        </r>
      </text>
    </comment>
    <comment ref="W2" authorId="0" shapeId="0" xr:uid="{00000000-0006-0000-0D00-000014000000}">
      <text>
        <r>
          <rPr>
            <b/>
            <sz val="9"/>
            <color indexed="81"/>
            <rFont val="Tahoma"/>
            <family val="2"/>
          </rPr>
          <t>Olivier Perdrix:</t>
        </r>
        <r>
          <rPr>
            <sz val="9"/>
            <color indexed="81"/>
            <rFont val="Tahoma"/>
            <family val="2"/>
          </rPr>
          <t xml:space="preserve">
Temps final, pénalités incluses</t>
        </r>
      </text>
    </comment>
    <comment ref="X2" authorId="0" shapeId="0" xr:uid="{00000000-0006-0000-0D00-000015000000}">
      <text>
        <r>
          <rPr>
            <b/>
            <sz val="9"/>
            <color indexed="81"/>
            <rFont val="Tahoma"/>
            <family val="2"/>
          </rPr>
          <t>Olivier Perdrix:</t>
        </r>
        <r>
          <rPr>
            <sz val="9"/>
            <color indexed="81"/>
            <rFont val="Tahoma"/>
            <family val="2"/>
          </rPr>
          <t xml:space="preserve">
Nombre d'objets ramassés pour épreuves avec objets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Oliv' Perdrix</author>
    <author>tc={1522587B-C0B0-43BB-A8A1-81FCCA1C8AE2}</author>
    <author>tc={1F46C485-30B6-41A4-924C-A1BC80AB5D3F}</author>
    <author>tc={2D61275D-8FD5-47B4-9703-C1BBA2C5AFCC}</author>
    <author>tc={C9FF6DFE-F303-4DEC-92D8-E1AC23EB15FE}</author>
  </authors>
  <commentList>
    <comment ref="J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Oliv':</t>
        </r>
        <r>
          <rPr>
            <sz val="9"/>
            <color indexed="81"/>
            <rFont val="Tahoma"/>
            <family val="2"/>
          </rPr>
          <t xml:space="preserve">
Oui : Obligation 2H et 2F
Non : Pas d'obligations</t>
        </r>
      </text>
    </comment>
    <comment ref="S1" authorId="1" shapeId="0" xr:uid="{1522587B-C0B0-43BB-A8A1-81FCCA1C8AE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 de l'épreuve affichée sur le fichier des qualifiés pour récupérer les temps de qualification</t>
      </text>
    </comment>
    <comment ref="W1" authorId="2" shapeId="0" xr:uid="{1F46C485-30B6-41A4-924C-A1BC80AB5D3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ID;Série;Ligne</t>
      </text>
    </comment>
    <comment ref="X1" authorId="3" shapeId="0" xr:uid="{2D61275D-8FD5-47B4-9703-C1BBA2C5AFC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ID;Série;Ligne</t>
      </text>
    </comment>
    <comment ref="Y1" authorId="4" shapeId="0" xr:uid="{C9FF6DFE-F303-4DEC-92D8-E1AC23EB15F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ID;Série;Ligne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9713516-4027-4C69-9AE6-DDAC2D83E5F0}" keepAlive="1" name="ThisWorkbookDataModel" description="Modèle de données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C9FDA3BF-2377-4781-9E37-4BC1407F8B8C}" name="WorksheetConnection_Octopus PSP 2023 CN 2.xlsm!Competiteurs" type="102" refreshedVersion="8" minRefreshableVersion="5">
    <extLst>
      <ext xmlns:x15="http://schemas.microsoft.com/office/spreadsheetml/2010/11/main" uri="{DE250136-89BD-433C-8126-D09CA5730AF9}">
        <x15:connection id="Competiteurs">
          <x15:rangePr sourceName="_xlcn.WorksheetConnection_OctopusPSP2023CN2.xlsmCompetiteurs1"/>
        </x15:connection>
      </ext>
    </extLst>
  </connection>
  <connection id="3" xr16:uid="{49A801D7-82CA-45FD-8DC0-BFA07F55A239}" name="WorksheetConnection_Octopus PSP 2023 CN 2.xlsm!Departements" type="102" refreshedVersion="8" minRefreshableVersion="5">
    <extLst>
      <ext xmlns:x15="http://schemas.microsoft.com/office/spreadsheetml/2010/11/main" uri="{DE250136-89BD-433C-8126-D09CA5730AF9}">
        <x15:connection id="Departements">
          <x15:rangePr sourceName="_xlcn.WorksheetConnection_OctopusPSP2023CN2.xlsmDepartements1"/>
        </x15:connection>
      </ext>
    </extLst>
  </connection>
  <connection id="4" xr16:uid="{4C9D0105-0E2C-4903-8A97-39DC0A4B9644}" name="WorksheetConnection_Octopus PSP 2023 CN 2.xlsm!Disqualifications" type="102" refreshedVersion="8" minRefreshableVersion="5">
    <extLst>
      <ext xmlns:x15="http://schemas.microsoft.com/office/spreadsheetml/2010/11/main" uri="{DE250136-89BD-433C-8126-D09CA5730AF9}">
        <x15:connection id="Disqualifications">
          <x15:rangePr sourceName="_xlcn.WorksheetConnection_OctopusPSP2023CN2.xlsmDisqualifications1"/>
        </x15:connection>
      </ext>
    </extLst>
  </connection>
  <connection id="5" xr16:uid="{26771FA2-20A0-417F-B663-0C588E7748E4}" name="WorksheetConnection_Octopus PSP 2023 CN 2.xlsm!Epreuves" type="102" refreshedVersion="8" minRefreshableVersion="5">
    <extLst>
      <ext xmlns:x15="http://schemas.microsoft.com/office/spreadsheetml/2010/11/main" uri="{DE250136-89BD-433C-8126-D09CA5730AF9}">
        <x15:connection id="Epreuves">
          <x15:rangePr sourceName="_xlcn.WorksheetConnection_OctopusPSP2023CN2.xlsmEpreuves1"/>
        </x15:connection>
      </ext>
    </extLst>
  </connection>
  <connection id="6" xr16:uid="{A5A244D9-67A9-4458-A43D-223C5A9D60A8}" name="WorksheetConnection_Octopus PSP 2023 CN 2.xlsm!Equipes" type="102" refreshedVersion="8" minRefreshableVersion="5">
    <extLst>
      <ext xmlns:x15="http://schemas.microsoft.com/office/spreadsheetml/2010/11/main" uri="{DE250136-89BD-433C-8126-D09CA5730AF9}">
        <x15:connection id="Equipes">
          <x15:rangePr sourceName="_xlcn.WorksheetConnection_OctopusPSP2023CN2.xlsmEquipes1"/>
        </x15:connection>
      </ext>
    </extLst>
  </connection>
  <connection id="7" xr16:uid="{6F657CFD-1C06-4EA2-8BA8-BF6685CE7AD5}" name="WorksheetConnection_Octopus PSP 2023 CN 2.xlsm!Equipes_relais" type="102" refreshedVersion="8" minRefreshableVersion="5">
    <extLst>
      <ext xmlns:x15="http://schemas.microsoft.com/office/spreadsheetml/2010/11/main" uri="{DE250136-89BD-433C-8126-D09CA5730AF9}">
        <x15:connection id="Equipes_relais">
          <x15:rangePr sourceName="_xlcn.WorksheetConnection_OctopusPSP2023CN2.xlsmEquipes_relais1"/>
        </x15:connection>
      </ext>
    </extLst>
  </connection>
  <connection id="8" xr16:uid="{852CAE06-1053-457A-9641-AC8B850C715A}" name="WorksheetConnection_Octopus PSP 2023 CN 2.xlsm!Resultats" type="102" refreshedVersion="8" minRefreshableVersion="5">
    <extLst>
      <ext xmlns:x15="http://schemas.microsoft.com/office/spreadsheetml/2010/11/main" uri="{DE250136-89BD-433C-8126-D09CA5730AF9}">
        <x15:connection id="Resultats">
          <x15:rangePr sourceName="_xlcn.WorksheetConnection_OctopusPSP2023CN2.xlsmResultats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<sst xmlns="http://schemas.openxmlformats.org/spreadsheetml/2006/main" count="1479" uniqueCount="528">
  <si>
    <t>L'outil de gestion n°1 des compétitions de PSP</t>
  </si>
  <si>
    <t>Statistiques</t>
  </si>
  <si>
    <t>Phase préparation</t>
  </si>
  <si>
    <t>|</t>
  </si>
  <si>
    <t>Jour J</t>
  </si>
  <si>
    <t>Nombres d'inscrits :</t>
  </si>
  <si>
    <t>Nombre de clubs :</t>
  </si>
  <si>
    <t>Nombre d'hommes :</t>
  </si>
  <si>
    <t>Nombre de femmes :</t>
  </si>
  <si>
    <t>Statut</t>
  </si>
  <si>
    <t>Hommes :</t>
  </si>
  <si>
    <t>Femmes :</t>
  </si>
  <si>
    <t>50m Octopus :</t>
  </si>
  <si>
    <t>Mixte :</t>
  </si>
  <si>
    <t>Créé par Olivier Perdrix, membre du GLUP Lyon www.plongeeglup.fr. Approuvé par la commission PSP FFESSM.</t>
  </si>
  <si>
    <t>Contact : logiciel.psp@outlook.fr / 06.03.48.78.56</t>
  </si>
  <si>
    <t/>
  </si>
  <si>
    <t>Nom :</t>
  </si>
  <si>
    <t>Prénom :</t>
  </si>
  <si>
    <t>Performance :</t>
  </si>
  <si>
    <t>Date :</t>
  </si>
  <si>
    <t>Le président de la CN PSP</t>
  </si>
  <si>
    <t>Le Juge-Arbitre</t>
  </si>
  <si>
    <t>O</t>
  </si>
  <si>
    <t>DNS</t>
  </si>
  <si>
    <t>DNF</t>
  </si>
  <si>
    <t>O :</t>
  </si>
  <si>
    <t>DNS :</t>
  </si>
  <si>
    <t>DNF :</t>
  </si>
  <si>
    <r>
      <t xml:space="preserve">Chonométreur 1
</t>
    </r>
    <r>
      <rPr>
        <b/>
        <sz val="11"/>
        <color theme="1"/>
        <rFont val="Calibri"/>
        <family val="2"/>
        <scheme val="minor"/>
      </rPr>
      <t>Nom :
Signature :</t>
    </r>
  </si>
  <si>
    <r>
      <t>Chronométreur 2</t>
    </r>
    <r>
      <rPr>
        <b/>
        <sz val="11"/>
        <color theme="1"/>
        <rFont val="Calibri"/>
        <family val="2"/>
        <scheme val="minor"/>
      </rPr>
      <t xml:space="preserve">
Nom :
Signature :</t>
    </r>
  </si>
  <si>
    <r>
      <t>Chef Chronométreur</t>
    </r>
    <r>
      <rPr>
        <b/>
        <sz val="11"/>
        <color theme="1"/>
        <rFont val="Calibri"/>
        <family val="2"/>
        <scheme val="minor"/>
      </rPr>
      <t xml:space="preserve">
Nom :
Signature :</t>
    </r>
  </si>
  <si>
    <r>
      <t>Bureau des performances</t>
    </r>
    <r>
      <rPr>
        <b/>
        <sz val="11"/>
        <color theme="1"/>
        <rFont val="Calibri"/>
        <family val="2"/>
        <scheme val="minor"/>
      </rPr>
      <t xml:space="preserve">
Nom :
Signature :</t>
    </r>
  </si>
  <si>
    <r>
      <t>Juge Arbitre</t>
    </r>
    <r>
      <rPr>
        <b/>
        <sz val="11"/>
        <color theme="1"/>
        <rFont val="Calibri"/>
        <family val="2"/>
        <scheme val="minor"/>
      </rPr>
      <t xml:space="preserve">
Nom :
Signature :</t>
    </r>
  </si>
  <si>
    <t>Informations sur la course</t>
  </si>
  <si>
    <t>Nom</t>
  </si>
  <si>
    <t>Résultats Officiels des meilleurs clubs et Pspeurs</t>
  </si>
  <si>
    <t>Numéro</t>
  </si>
  <si>
    <t>Num_FFESSM</t>
  </si>
  <si>
    <t>Nom_Court</t>
  </si>
  <si>
    <t>Nom_Long</t>
  </si>
  <si>
    <t>Ville</t>
  </si>
  <si>
    <t>Pays</t>
  </si>
  <si>
    <t>Chef_Equipe</t>
  </si>
  <si>
    <t>Tel</t>
  </si>
  <si>
    <t>Mail</t>
  </si>
  <si>
    <t>FRA</t>
  </si>
  <si>
    <t>France</t>
  </si>
  <si>
    <t>Morocco</t>
  </si>
  <si>
    <t>EST</t>
  </si>
  <si>
    <t>Estonia</t>
  </si>
  <si>
    <t>MAR</t>
  </si>
  <si>
    <t>ESP</t>
  </si>
  <si>
    <t>Espana</t>
  </si>
  <si>
    <t>Dossard</t>
  </si>
  <si>
    <t>Prénom</t>
  </si>
  <si>
    <t>Sexe</t>
  </si>
  <si>
    <t>id_Club</t>
  </si>
  <si>
    <t>Club</t>
  </si>
  <si>
    <t>Date Naissance</t>
  </si>
  <si>
    <t>Age</t>
  </si>
  <si>
    <t>Surclassement</t>
  </si>
  <si>
    <t>Licence</t>
  </si>
  <si>
    <t>Niveau</t>
  </si>
  <si>
    <t>Certif</t>
  </si>
  <si>
    <t>Assurance</t>
  </si>
  <si>
    <t>Présent</t>
  </si>
  <si>
    <t>Epreuve</t>
  </si>
  <si>
    <t>Code épreuve</t>
  </si>
  <si>
    <t>Activé</t>
  </si>
  <si>
    <t>Type d'épreuve</t>
  </si>
  <si>
    <t>Nb Pspeur (1/2/4)</t>
  </si>
  <si>
    <t>Séries H</t>
  </si>
  <si>
    <t>Séries F</t>
  </si>
  <si>
    <t>Séries M</t>
  </si>
  <si>
    <t>FA min (H;F;M)</t>
  </si>
  <si>
    <t>Parité relais Mixte</t>
  </si>
  <si>
    <t>Autorise Femmes dans Ep Hommes</t>
  </si>
  <si>
    <t>Ordre des épreuves</t>
  </si>
  <si>
    <t>Jour épreuve</t>
  </si>
  <si>
    <t>Distance (m)</t>
  </si>
  <si>
    <t>Utilise Temps Qualif</t>
  </si>
  <si>
    <t>Soumis à Qualification</t>
  </si>
  <si>
    <t>Ordre Passage Catégories</t>
  </si>
  <si>
    <t>Définition classements prédéfinis</t>
  </si>
  <si>
    <t>Liste Départs Hommes</t>
  </si>
  <si>
    <t>Liste Départs Femmes</t>
  </si>
  <si>
    <t>Liste Départs Mixte</t>
  </si>
  <si>
    <t>Classements Hommes</t>
  </si>
  <si>
    <t>Classements Femmes</t>
  </si>
  <si>
    <t>Classements Mixte</t>
  </si>
  <si>
    <t>Temps renseignés hommes</t>
  </si>
  <si>
    <t>Temps renseignés femmes</t>
  </si>
  <si>
    <t>Temps renseignés mixte</t>
  </si>
  <si>
    <t>50m Octopus</t>
  </si>
  <si>
    <t>Serie 1=H 2=F 3=M</t>
  </si>
  <si>
    <t>Categorie</t>
  </si>
  <si>
    <t>Temps</t>
  </si>
  <si>
    <t>Type (RF MPF)</t>
  </si>
  <si>
    <t>Categorie MPF</t>
  </si>
  <si>
    <t>Nouveau Temps</t>
  </si>
  <si>
    <t>S</t>
  </si>
  <si>
    <t>MPF</t>
  </si>
  <si>
    <t>V3</t>
  </si>
  <si>
    <t>C</t>
  </si>
  <si>
    <t>J</t>
  </si>
  <si>
    <t>RF</t>
  </si>
  <si>
    <t>Toutes</t>
  </si>
  <si>
    <t>V1</t>
  </si>
  <si>
    <t>V2</t>
  </si>
  <si>
    <t>V4</t>
  </si>
  <si>
    <t>V5</t>
  </si>
  <si>
    <t>V6</t>
  </si>
  <si>
    <t>V7</t>
  </si>
  <si>
    <t>M</t>
  </si>
  <si>
    <t>Trial</t>
  </si>
  <si>
    <t>V8</t>
  </si>
  <si>
    <t>V9</t>
  </si>
  <si>
    <t>Code Epreuve</t>
  </si>
  <si>
    <t>Epreuves femmes</t>
  </si>
  <si>
    <t>Epreuves hommes</t>
  </si>
  <si>
    <t>Epreuves mixtes</t>
  </si>
  <si>
    <t>IdPspeur</t>
  </si>
  <si>
    <t>Code_Epreuve</t>
  </si>
  <si>
    <t>Present</t>
  </si>
  <si>
    <t>Inscrit_F</t>
  </si>
  <si>
    <t>Bin_Eq_F</t>
  </si>
  <si>
    <t>Ti_F</t>
  </si>
  <si>
    <t>P_F</t>
  </si>
  <si>
    <t>D_F</t>
  </si>
  <si>
    <t>T_F</t>
  </si>
  <si>
    <t>NbO_F</t>
  </si>
  <si>
    <t>Inscrit_H</t>
  </si>
  <si>
    <t>Bin_Eq_H</t>
  </si>
  <si>
    <t>Ti_H</t>
  </si>
  <si>
    <t>P_H</t>
  </si>
  <si>
    <t>D_H</t>
  </si>
  <si>
    <t>T_H</t>
  </si>
  <si>
    <t>NbO_H</t>
  </si>
  <si>
    <t>Inscrit_M</t>
  </si>
  <si>
    <t>Bin_Eq_M</t>
  </si>
  <si>
    <t>Ti_M</t>
  </si>
  <si>
    <t>P_M</t>
  </si>
  <si>
    <t>D_M</t>
  </si>
  <si>
    <t>T_M</t>
  </si>
  <si>
    <t>NbO_M</t>
  </si>
  <si>
    <t>CodeEpreuve</t>
  </si>
  <si>
    <t>Type</t>
  </si>
  <si>
    <t>Motif</t>
  </si>
  <si>
    <t>TempsPena</t>
  </si>
  <si>
    <t>Disqua</t>
  </si>
  <si>
    <t>Pena</t>
  </si>
  <si>
    <t>Code</t>
  </si>
  <si>
    <t>Age_Min</t>
  </si>
  <si>
    <t>Age_Max</t>
  </si>
  <si>
    <t>Actif</t>
  </si>
  <si>
    <t>Possibilités_Surclassements</t>
  </si>
  <si>
    <t>Regroupements</t>
  </si>
  <si>
    <t>B</t>
  </si>
  <si>
    <t>Benjamin</t>
  </si>
  <si>
    <t>Minime</t>
  </si>
  <si>
    <t>Cadet</t>
  </si>
  <si>
    <t>C;J;S</t>
  </si>
  <si>
    <t>Junior</t>
  </si>
  <si>
    <t>J;S</t>
  </si>
  <si>
    <t>Sénior</t>
  </si>
  <si>
    <t>Vétéran 1</t>
  </si>
  <si>
    <t>V1;S</t>
  </si>
  <si>
    <t>Vétéran 2</t>
  </si>
  <si>
    <t>V2;V1;S</t>
  </si>
  <si>
    <t>Vétéran 3</t>
  </si>
  <si>
    <t>V3;V2;V1;S</t>
  </si>
  <si>
    <t>Vétéran 4</t>
  </si>
  <si>
    <t>V4;V3;V2;V1;S</t>
  </si>
  <si>
    <t>Vétéran 5</t>
  </si>
  <si>
    <t>V5;V4;V3;V2;V1;S</t>
  </si>
  <si>
    <t>Vétéran 6</t>
  </si>
  <si>
    <t>V6;V5;V4;V3;V2;V1;S</t>
  </si>
  <si>
    <t>Vétéran 7</t>
  </si>
  <si>
    <t>V7;V6;V5;V4;V3;V2;V1;S</t>
  </si>
  <si>
    <t>Vétéran 8</t>
  </si>
  <si>
    <t>V8;V7;V6;V5;V4;V3;V2;V1;S</t>
  </si>
  <si>
    <t>Vétéran 9</t>
  </si>
  <si>
    <t>V9;V8;V7;V6;V5;V4;V3;V2;V1;S</t>
  </si>
  <si>
    <t>V10</t>
  </si>
  <si>
    <t>Vétéran 10</t>
  </si>
  <si>
    <t>V10;V9;V8;V7;V6;V5;V4;V3;V2;V1;S</t>
  </si>
  <si>
    <t>V11</t>
  </si>
  <si>
    <t>Vétéran 11</t>
  </si>
  <si>
    <t>V11;V10;V9;V8;V7;V6;V5;V4;V3;V2;V1;S</t>
  </si>
  <si>
    <t>V12</t>
  </si>
  <si>
    <t>Vétéran 12</t>
  </si>
  <si>
    <t>V12;V11;V10;V9;V8;V7;V6;V5;V4;V3;V2;V1;S</t>
  </si>
  <si>
    <t>V13</t>
  </si>
  <si>
    <t>Vétéran 13</t>
  </si>
  <si>
    <t>V13;V12;V11;V10;V9;V8;V7;V6;V5;V4;V3;V2;V1;S</t>
  </si>
  <si>
    <t>Num_Licence</t>
  </si>
  <si>
    <t>id</t>
  </si>
  <si>
    <t>departmentCode</t>
  </si>
  <si>
    <t>departmentName</t>
  </si>
  <si>
    <t>regionName</t>
  </si>
  <si>
    <t>Ain</t>
  </si>
  <si>
    <t>Auvergne-Rhône-Alpes</t>
  </si>
  <si>
    <t>Allier</t>
  </si>
  <si>
    <t>Ardèche</t>
  </si>
  <si>
    <t>Cantal</t>
  </si>
  <si>
    <t>Drôme</t>
  </si>
  <si>
    <t>Isère</t>
  </si>
  <si>
    <t>Loire</t>
  </si>
  <si>
    <t>Haute-Loire</t>
  </si>
  <si>
    <t>Puy-de-Dôme</t>
  </si>
  <si>
    <t>Rhône</t>
  </si>
  <si>
    <t>Savoie</t>
  </si>
  <si>
    <t>Haute-Savoie</t>
  </si>
  <si>
    <t>Côte-d'or</t>
  </si>
  <si>
    <t>Bourgogne-Franche-Comté</t>
  </si>
  <si>
    <t>Doubs</t>
  </si>
  <si>
    <t>Jura</t>
  </si>
  <si>
    <t>Nièvre</t>
  </si>
  <si>
    <t>Haute-Saône</t>
  </si>
  <si>
    <t>Saône-et-Loire</t>
  </si>
  <si>
    <t>Yonne</t>
  </si>
  <si>
    <t>Territoire de Belfort</t>
  </si>
  <si>
    <t>Côtes-d'armor</t>
  </si>
  <si>
    <t>Bretagne</t>
  </si>
  <si>
    <t>Finistère</t>
  </si>
  <si>
    <t>Ille-et-Vilaine</t>
  </si>
  <si>
    <t>Morbihan</t>
  </si>
  <si>
    <t>Cher</t>
  </si>
  <si>
    <t>Centre-Val de Loire</t>
  </si>
  <si>
    <t>Eure-et-Loir</t>
  </si>
  <si>
    <t>Indre</t>
  </si>
  <si>
    <t>Indre-et-Loire</t>
  </si>
  <si>
    <t>Loir-et-Cher</t>
  </si>
  <si>
    <t>Loiret</t>
  </si>
  <si>
    <t>2a</t>
  </si>
  <si>
    <t>Corse-du-Sud</t>
  </si>
  <si>
    <t>Corse</t>
  </si>
  <si>
    <t>2b</t>
  </si>
  <si>
    <t>Haute-Corse</t>
  </si>
  <si>
    <t>Guadeloupe</t>
  </si>
  <si>
    <t>Département d'outre-mer</t>
  </si>
  <si>
    <t>Martinique</t>
  </si>
  <si>
    <t>Guyane</t>
  </si>
  <si>
    <t>La Réunion</t>
  </si>
  <si>
    <t>Mayotte</t>
  </si>
  <si>
    <t>Ardennes</t>
  </si>
  <si>
    <t>Grand Est</t>
  </si>
  <si>
    <t>Aube</t>
  </si>
  <si>
    <t>Marne</t>
  </si>
  <si>
    <t>Haute-Marne</t>
  </si>
  <si>
    <t>Meurthe-et-Moselle</t>
  </si>
  <si>
    <t>Meuse</t>
  </si>
  <si>
    <t>Moselle</t>
  </si>
  <si>
    <t>Bas-Rhin</t>
  </si>
  <si>
    <t>Haut-Rhin</t>
  </si>
  <si>
    <t>Vosges</t>
  </si>
  <si>
    <t>Aisne</t>
  </si>
  <si>
    <t>Hauts-de-France</t>
  </si>
  <si>
    <t>Nord</t>
  </si>
  <si>
    <t>Oise</t>
  </si>
  <si>
    <t>Pas-de-Calais</t>
  </si>
  <si>
    <t>Somme</t>
  </si>
  <si>
    <t>Paris</t>
  </si>
  <si>
    <t>Ile-de-France</t>
  </si>
  <si>
    <t>Seine-et-Marne</t>
  </si>
  <si>
    <t>Yvelines</t>
  </si>
  <si>
    <t>Essonne</t>
  </si>
  <si>
    <t>Hauts-de-Seine</t>
  </si>
  <si>
    <t>Seine-Saint-Denis</t>
  </si>
  <si>
    <t>Val-de-Marne</t>
  </si>
  <si>
    <t>Val-d'oise</t>
  </si>
  <si>
    <t>Calvados</t>
  </si>
  <si>
    <t>Normandie</t>
  </si>
  <si>
    <t>Eure</t>
  </si>
  <si>
    <t>Manche</t>
  </si>
  <si>
    <t>Orne</t>
  </si>
  <si>
    <t>Seine-Maritime</t>
  </si>
  <si>
    <t>Charente</t>
  </si>
  <si>
    <t>Nouvelle-Aquitaine</t>
  </si>
  <si>
    <t>Charente-Maritime</t>
  </si>
  <si>
    <t>Corrèze</t>
  </si>
  <si>
    <t>Creuse</t>
  </si>
  <si>
    <t>Dordogne</t>
  </si>
  <si>
    <t>Gironde</t>
  </si>
  <si>
    <t>Landes</t>
  </si>
  <si>
    <t>Lot-et-Garonne</t>
  </si>
  <si>
    <t>Pyrénées-Atlantiques</t>
  </si>
  <si>
    <t>Deux-Sèvres</t>
  </si>
  <si>
    <t>Vienne</t>
  </si>
  <si>
    <t>Haute-Vienne</t>
  </si>
  <si>
    <t>Ariège</t>
  </si>
  <si>
    <t>Occitanie</t>
  </si>
  <si>
    <t>Aude</t>
  </si>
  <si>
    <t>Aveyron</t>
  </si>
  <si>
    <t>Gard</t>
  </si>
  <si>
    <t>Haute-Garonne</t>
  </si>
  <si>
    <t>Gers</t>
  </si>
  <si>
    <t>Hérault</t>
  </si>
  <si>
    <t>Lot</t>
  </si>
  <si>
    <t>Lozère</t>
  </si>
  <si>
    <t>Hautes-Pyrénées</t>
  </si>
  <si>
    <t>Pyrénées-Orientales</t>
  </si>
  <si>
    <t>Tarn</t>
  </si>
  <si>
    <t>Tarn-et-Garonne</t>
  </si>
  <si>
    <t>Loire-Atlantique</t>
  </si>
  <si>
    <t>Pays de la Loire</t>
  </si>
  <si>
    <t>Maine-et-Loire</t>
  </si>
  <si>
    <t>Mayenne</t>
  </si>
  <si>
    <t>Sarthe</t>
  </si>
  <si>
    <t>Vendée</t>
  </si>
  <si>
    <t>Alpes-de-Haute-Provence</t>
  </si>
  <si>
    <t>Région Sud</t>
  </si>
  <si>
    <t>Hautes-Alpes</t>
  </si>
  <si>
    <t>Alpes-Maritimes</t>
  </si>
  <si>
    <t>Bouches-du-Rhône</t>
  </si>
  <si>
    <t>Var</t>
  </si>
  <si>
    <t>Vaucluse</t>
  </si>
  <si>
    <t>Espania</t>
  </si>
  <si>
    <t>Lors des épreuves mixtes, si un binôme n'est pas mixte, il peut concourir mais sera d'office disqualifié</t>
  </si>
  <si>
    <t>Lors des épreuves de relais mixte paritaire, si une équipe n'est pas mixte paritaire elle peut concourir mais sera d'office disqualifiée</t>
  </si>
  <si>
    <t>100m Combiné</t>
  </si>
  <si>
    <t>paramètre</t>
  </si>
  <si>
    <t>valeur</t>
  </si>
  <si>
    <t>Commentaire</t>
  </si>
  <si>
    <t>LireConfig</t>
  </si>
  <si>
    <t>EcrireConfig</t>
  </si>
  <si>
    <t>COMPETITION_MODE</t>
  </si>
  <si>
    <t>NB_COULOIRS</t>
  </si>
  <si>
    <t>DATE_PREMIER_JOUR</t>
  </si>
  <si>
    <t>NB_JOURS_COMPETITION</t>
  </si>
  <si>
    <t>NOM_COMPETITION</t>
  </si>
  <si>
    <t>VILLE</t>
  </si>
  <si>
    <t>PISCINE</t>
  </si>
  <si>
    <t>LONGUEUR_PISCINE</t>
  </si>
  <si>
    <t>PLAQUES</t>
  </si>
  <si>
    <t>UTILISE_TEMPS_QUALIF</t>
  </si>
  <si>
    <t>MODE_REPARTITION_SERIES_TEMPS_QUALIF</t>
  </si>
  <si>
    <t>1 à 4 pour répartir selon les temps de qualif</t>
  </si>
  <si>
    <t>AUTORISE_BINOME_NON_MIXTE</t>
  </si>
  <si>
    <t>AUTORISE_TEAM_NON_MIXTE_PARITAIRE</t>
  </si>
  <si>
    <t>DESTINATAIRE_LOGICIEL</t>
  </si>
  <si>
    <t>VERROUILLAGE</t>
  </si>
  <si>
    <t>MAINTENANCE</t>
  </si>
  <si>
    <t>VERSION</t>
  </si>
  <si>
    <t>EXPIRATION</t>
  </si>
  <si>
    <t>DATE_IMPORT_QUALIFIES</t>
  </si>
  <si>
    <t>VERSION_FICHIER_INSCRIPTION</t>
  </si>
  <si>
    <t>LANGUE</t>
  </si>
  <si>
    <t>Langue EN ou FR</t>
  </si>
  <si>
    <t>CLUB_OU_DELEGATION</t>
  </si>
  <si>
    <t>1: club, 2: délégation</t>
  </si>
  <si>
    <t>INSCRIPT_VERIF_LICENCE</t>
  </si>
  <si>
    <t>Vérification du numéro de licence sur les fichiers d'inscription</t>
  </si>
  <si>
    <t>INSCRIPT_VERIF_NIVEAU</t>
  </si>
  <si>
    <t>Vérification du niveau sur les fichiers d'inscription</t>
  </si>
  <si>
    <t>INSCRIPT_VERIF_ASSU</t>
  </si>
  <si>
    <t>Vérification de l'assurance sur les fichiers d'inscription</t>
  </si>
  <si>
    <t>INSCRIPT_VERIF_CERTIF</t>
  </si>
  <si>
    <t>Vérification de la date de certif sur les fichiers d'inscription</t>
  </si>
  <si>
    <t>1: FFESSM; 2:CMAS</t>
  </si>
  <si>
    <t>Kuwait</t>
  </si>
  <si>
    <t>KWT</t>
  </si>
  <si>
    <t>South sudan</t>
  </si>
  <si>
    <t>Burkina Faso</t>
  </si>
  <si>
    <t>Central Africa</t>
  </si>
  <si>
    <t>Comoros</t>
  </si>
  <si>
    <t>Djibouti</t>
  </si>
  <si>
    <t>Guine Conakry</t>
  </si>
  <si>
    <t>Madagascar</t>
  </si>
  <si>
    <t>Mali</t>
  </si>
  <si>
    <t>Mauritania</t>
  </si>
  <si>
    <t>Niger</t>
  </si>
  <si>
    <t>Rwanda</t>
  </si>
  <si>
    <t>Senegal</t>
  </si>
  <si>
    <t>Chad</t>
  </si>
  <si>
    <t>Togo</t>
  </si>
  <si>
    <t>Uguanda</t>
  </si>
  <si>
    <t>Gabon</t>
  </si>
  <si>
    <t>SSD</t>
  </si>
  <si>
    <t>BUR</t>
  </si>
  <si>
    <t>CAF</t>
  </si>
  <si>
    <t>COM</t>
  </si>
  <si>
    <t>DJI</t>
  </si>
  <si>
    <t>GUI</t>
  </si>
  <si>
    <t>MAD</t>
  </si>
  <si>
    <t>NIG</t>
  </si>
  <si>
    <t>RWA</t>
  </si>
  <si>
    <t>SEN</t>
  </si>
  <si>
    <t>CHA</t>
  </si>
  <si>
    <t>TOG</t>
  </si>
  <si>
    <t>GAB</t>
  </si>
  <si>
    <t>MLI</t>
  </si>
  <si>
    <t>MTN</t>
  </si>
  <si>
    <t>UGA</t>
  </si>
  <si>
    <t>GEQ</t>
  </si>
  <si>
    <t>Equatorial Guinea</t>
  </si>
  <si>
    <t>Mexico</t>
  </si>
  <si>
    <t>MEX</t>
  </si>
  <si>
    <t>Chili</t>
  </si>
  <si>
    <t>100m Combiné :</t>
  </si>
  <si>
    <t>COMBI</t>
  </si>
  <si>
    <t>50m Emersion</t>
  </si>
  <si>
    <t>EMER</t>
  </si>
  <si>
    <t>50m Emersion :</t>
  </si>
  <si>
    <t>200m Trial</t>
  </si>
  <si>
    <t>TRIAL</t>
  </si>
  <si>
    <t>OCTO</t>
  </si>
  <si>
    <t>4X50m Relais Torpédo</t>
  </si>
  <si>
    <t>200m Trial :</t>
  </si>
  <si>
    <t>4X50m Relais Torpédo :</t>
  </si>
  <si>
    <t>FR</t>
  </si>
  <si>
    <t>2023-05</t>
  </si>
  <si>
    <t>RELAIS</t>
  </si>
  <si>
    <t>Utilisation ou non des catégories d'âges ? Si FAUX, compétition Sénior</t>
  </si>
  <si>
    <t>AFFICHER_DRAPEAUX</t>
  </si>
  <si>
    <t>Affiche ou non les drapeaux sur les rapports</t>
  </si>
  <si>
    <t>TYPE_FEDERATION</t>
  </si>
  <si>
    <t>20; 50; 5025</t>
  </si>
  <si>
    <t>1: locale, 2: nationale, 3: internationale (Déprécié, remplacé par les options ci-dessous)</t>
  </si>
  <si>
    <t>UTILISE_CATEGORIES_AGE</t>
  </si>
  <si>
    <t>NOM_CATEGORIE_UNIQUE</t>
  </si>
  <si>
    <t>Senior</t>
  </si>
  <si>
    <t>Si on n'utilise pas les catégories d'âges, quel sera le nom du regroupement de catégories appliqué à tout le monde ?</t>
  </si>
  <si>
    <t>longueur piscine</t>
  </si>
  <si>
    <t>temps pénalité</t>
  </si>
  <si>
    <t>texte</t>
  </si>
  <si>
    <t>disque/pénalité</t>
  </si>
  <si>
    <t>global</t>
  </si>
  <si>
    <t>Epreuve non effectuée dans sa totalité</t>
  </si>
  <si>
    <t>Faux départ</t>
  </si>
  <si>
    <t>FD</t>
  </si>
  <si>
    <t>Déplacement en surface avant l’immersion</t>
  </si>
  <si>
    <t>Une partie quelconque du corps ou de l’équipement fait surface pendant les temps d'immersion</t>
  </si>
  <si>
    <t>Absent / Forfait - ne participe plus à l'épreuve</t>
  </si>
  <si>
    <t>Ne pas toucher, lors des virages, la partie verticale du mur</t>
  </si>
  <si>
    <t>Evoluer en dehors de son couloir</t>
  </si>
  <si>
    <t>S’immerger après la ligne des 3 mètres du mur lors du 2nd parcours en apnée</t>
  </si>
  <si>
    <t>Une partie quelconque du corps ou de l'équipement fait surface pendant le temps de l’épreuve</t>
  </si>
  <si>
    <t>L’équipement obligatoire n’est pas complet et ajusté à la fin de l’épreuve.</t>
  </si>
  <si>
    <t>Emersion</t>
  </si>
  <si>
    <t>Modifier le conditionnement du parachute avant de commencer l’immersion</t>
  </si>
  <si>
    <t>Introduire un détendeur dans le parachute avant l’accrochage de ce dernier au poids</t>
  </si>
  <si>
    <t>Déplacer le poids en dehors de la zone matérialisée avant le gonflage du parachute</t>
  </si>
  <si>
    <t>Emerger l’objet dans un autre couloir</t>
  </si>
  <si>
    <t>Utiliser d’autres moyens que le parachute pour remonter l’objet</t>
  </si>
  <si>
    <t>L’ascension du parachute sans l’objet complet</t>
  </si>
  <si>
    <t>DSQ5</t>
  </si>
  <si>
    <t>DSQ7</t>
  </si>
  <si>
    <t>DSQ8</t>
  </si>
  <si>
    <t>DSQ9</t>
  </si>
  <si>
    <t>Ne pas ventiler sur octopus avant les 12,5m</t>
  </si>
  <si>
    <t>Octopus mono</t>
  </si>
  <si>
    <t>Combiné</t>
  </si>
  <si>
    <t>Une partie quelconque du corps ou de l’équipement fait surface pendant les temps d’immersion</t>
  </si>
  <si>
    <t>Evoluer en dehors de la zone qui lui est dévolue</t>
  </si>
  <si>
    <t>Lors du passage dans un tunnel, le pspeur détache un élément du tunnel</t>
  </si>
  <si>
    <t>Lors du passage dans un tunnel, le pspeur a besoin d’un juge pour se libérer</t>
  </si>
  <si>
    <t>Les deux masques ne sont pas chacun dans un panier</t>
  </si>
  <si>
    <t>Lors du transport de l’objet, un pspeur perd le contact avec l’objet plus de 10 secondes</t>
  </si>
  <si>
    <t>Lors du transport de l’objet aucun membre du trinôme n’est en surface</t>
  </si>
  <si>
    <t>A l’arrivée le trinôme n'est pas constitué</t>
  </si>
  <si>
    <t>PEN1</t>
  </si>
  <si>
    <t>PEN2</t>
  </si>
  <si>
    <t>Relais Torpedo</t>
  </si>
  <si>
    <t>Une partie quelconque du corps ou de l'équipement fait surface pendant les temps d’immersion (hormis la bouée)</t>
  </si>
  <si>
    <t>Le témoin de la bouée n’est pas en possession des relayeurs pendant la totalité du parcours. S’il est accidentellement lâché il doit être immédiatement repris</t>
  </si>
  <si>
    <t>Les pspeurs déjà arrivés gênent ceux encore en course</t>
  </si>
  <si>
    <t>DSQ1-g</t>
  </si>
  <si>
    <t>L’équipement obligatoire n’est pas complet et ajusté à la fin de l’épreuve. Le tuba est considéré comme faisant partie de l’équipement obligatoire s’il est utilisé</t>
  </si>
  <si>
    <t>Ne pas toucher, lors du virage, la partie verticale du mur (en bassin de 25m si 50m émersion)</t>
  </si>
  <si>
    <t>Epreuve non effectuée dans sa totalité. (Si un pspeur oublie une partie de l’épreuve, il peut revenir au départ de l’épreuve oubliée et la recommencer)</t>
  </si>
  <si>
    <t>Ne pas toucher, lors des virages, la partie verticale du mur (en bassin de 25m si 4x50m ou de 50m si 4x100m)</t>
  </si>
  <si>
    <t>Modèle Disqua / Péna</t>
  </si>
  <si>
    <t>INDICE_REGLEMENT_FFESSM</t>
  </si>
  <si>
    <t>lettre de l'indice du règlement FFESSM utilisé pour les motifs de disqua par défaut</t>
  </si>
  <si>
    <t>DSQ10</t>
  </si>
  <si>
    <t>DSQ11</t>
  </si>
  <si>
    <t>PEN3</t>
  </si>
  <si>
    <t>Chaque manoeuvre en dehors des zones prévues</t>
  </si>
  <si>
    <t>Chaque contact d'une partie du corps ou de l'équipement avec un cerceau</t>
  </si>
  <si>
    <t>Chaque perte du contact du Pspeur avec l'objet durant le déplacement en surface</t>
  </si>
  <si>
    <t>DSQ12</t>
  </si>
  <si>
    <t>Parachute non stabilisé en surface à l’arrivée</t>
  </si>
  <si>
    <t>Emerger avant la ligne des 25m</t>
  </si>
  <si>
    <t>Tout matériel avant la ligne des 12,5m</t>
  </si>
  <si>
    <t>L'équipement obligatoire n'est pas complet et ajusté à la fin de l'épreuve, dont le relai</t>
  </si>
  <si>
    <t>Le relayeur rompt le contact avec le mur en surface avant possession du relai</t>
  </si>
  <si>
    <t>DSQ2-g</t>
  </si>
  <si>
    <t>DSQ3-g</t>
  </si>
  <si>
    <t>DSQ4-g</t>
  </si>
  <si>
    <t>DSQ6-g</t>
  </si>
  <si>
    <t>Ne pas toucher, lors du virage, la partie verticale du mur</t>
  </si>
  <si>
    <t>(non applicable)</t>
  </si>
  <si>
    <t>applicabilité piscine</t>
  </si>
  <si>
    <t>Mixer homes et femmes dans épreuves indiv ?</t>
  </si>
  <si>
    <t>Correspondances bilan qualifiés</t>
  </si>
  <si>
    <t>200 m Trial</t>
  </si>
  <si>
    <t>Octo Mixte</t>
  </si>
  <si>
    <t>BILAN_QUALIF_NUM_COL_LICENCE</t>
  </si>
  <si>
    <t>Bilan</t>
  </si>
  <si>
    <t>[Bilan des qualifiés] Numéro de la colonne contenant les numéros de licences</t>
  </si>
  <si>
    <t>[Bilan des qualifiés] Numéro de la première ligne de données</t>
  </si>
  <si>
    <t>BILAN_QUALIF_NOM_FEUILLE_BILAN</t>
  </si>
  <si>
    <t>[Bilan des qualifiés] Nom de la feuille Excel contenant le bilan</t>
  </si>
  <si>
    <t>BILAN_QUALIF_NUM_LIGNE_ENTETE</t>
  </si>
  <si>
    <t>CALCUL_TEMPS_QUALIF_GROUPE</t>
  </si>
  <si>
    <t>1: Addition des deux ou 4 temps, 2: Meilleur temps des 2 ou des 4, 3: Moyenne des 2 ou 4 temps. Permet de savoir, pour un binôme ou une équipe, quel est le temps de qualif qui sera pris en compte pour l'ordre de départ</t>
  </si>
  <si>
    <t>Id_Departement</t>
  </si>
  <si>
    <t>100M COMBINÉ</t>
  </si>
  <si>
    <t>RÉSULTATS PROVISOIRES</t>
  </si>
  <si>
    <t>RESULTATS_PROVISOIRES</t>
  </si>
  <si>
    <t>Affiche Provisoire ou officiel sur les feuilles de résultats</t>
  </si>
  <si>
    <t>DIM. 10 DÉCEMBRE 2023</t>
  </si>
  <si>
    <t>0 binômes</t>
  </si>
  <si>
    <t>ACTIVE</t>
  </si>
  <si>
    <t>0 compétiteurs</t>
  </si>
  <si>
    <t>0 équipes</t>
  </si>
  <si>
    <t>Championnat départemental de l'Aisne 2024</t>
  </si>
  <si>
    <t>Championnat départemental de l'Aisne</t>
  </si>
  <si>
    <t>Saint-Quentin</t>
  </si>
  <si>
    <t>Piscine Jean Bouin</t>
  </si>
  <si>
    <t>Cadets</t>
  </si>
  <si>
    <t>Juniors</t>
  </si>
  <si>
    <t>Séniors</t>
  </si>
  <si>
    <t>Master 1</t>
  </si>
  <si>
    <t>Master 2</t>
  </si>
  <si>
    <t>{Cadets-Juniors-Séniors-Master 1-Master 2};{Cadets};{Juniors};{Séniors};{Master 1};{Master 2}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</si>
</sst>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[=0]&quot;Non&quot;;[=1]&quot;Oui&quot;"/>
    <numFmt numFmtId="165" formatCode="[mm]:ss.00"/>
    <numFmt numFmtId="166" formatCode="[=1]&quot;Oui&quot;;[=2]&quot;Désisté&quot;;&quot;&quot;"/>
    <numFmt numFmtId="167" formatCode="dd/mm"/>
    <numFmt numFmtId="168" formatCode="000"/>
    <numFmt numFmtId="169" formatCode="[$-40C]ddd\ dd\ mmm\ yyyy;@"/>
    <numFmt numFmtId="170" formatCode="[$-40C]dd\ mmm\ hh:mm;@"/>
  </numFmts>
  <fonts count="42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0"/>
      <color rgb="FF8F45C7"/>
      <name val="Calibri"/>
      <family val="2"/>
      <scheme val="minor"/>
    </font>
    <font>
      <b/>
      <sz val="12"/>
      <color rgb="FF8F45C7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36"/>
      <color rgb="FFFF0000"/>
      <name val="Calibri Light"/>
      <family val="2"/>
      <scheme val="major"/>
    </font>
    <font>
      <b/>
      <sz val="14"/>
      <color rgb="FFFF0000"/>
      <name val="Lucida Console"/>
      <family val="3"/>
    </font>
    <font>
      <b/>
      <sz val="11"/>
      <color theme="5" tint="-0.249977111117893"/>
      <name val="Calibri"/>
      <family val="2"/>
      <scheme val="minor"/>
    </font>
    <font>
      <b/>
      <sz val="36"/>
      <color rgb="FF8F45C7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rgb="FF7030A0"/>
      <name val="Calibri"/>
      <family val="2"/>
      <scheme val="minor"/>
    </font>
    <font>
      <b/>
      <sz val="12"/>
      <color rgb="FF7030A0"/>
      <name val="Calibri"/>
      <family val="2"/>
      <scheme val="minor"/>
    </font>
    <font>
      <sz val="16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22"/>
      <color theme="8"/>
      <name val="Calibri Light"/>
      <family val="2"/>
      <scheme val="major"/>
    </font>
    <font>
      <b/>
      <sz val="2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i/>
      <sz val="20"/>
      <color theme="1"/>
      <name val="Ink Free"/>
      <family val="4"/>
    </font>
    <font>
      <b/>
      <i/>
      <sz val="20"/>
      <color theme="1"/>
      <name val="Ink Free"/>
      <family val="4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70AD47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2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48">
    <border>
      <left/>
      <right/>
      <top/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medium">
        <color rgb="FF4472C4"/>
      </left>
      <right/>
      <top style="medium">
        <color rgb="FF4472C4"/>
      </top>
      <bottom/>
      <diagonal/>
    </border>
    <border>
      <left/>
      <right/>
      <top style="medium">
        <color rgb="FF4472C4"/>
      </top>
      <bottom/>
      <diagonal/>
    </border>
    <border>
      <left/>
      <right style="medium">
        <color rgb="FF4472C4"/>
      </right>
      <top style="medium">
        <color rgb="FF4472C4"/>
      </top>
      <bottom/>
      <diagonal/>
    </border>
    <border>
      <left style="medium">
        <color rgb="FF4472C4"/>
      </left>
      <right/>
      <top/>
      <bottom/>
      <diagonal/>
    </border>
    <border>
      <left/>
      <right style="medium">
        <color rgb="FF4472C4"/>
      </right>
      <top/>
      <bottom/>
      <diagonal/>
    </border>
    <border>
      <left style="medium">
        <color rgb="FF4472C4"/>
      </left>
      <right/>
      <top/>
      <bottom style="medium">
        <color rgb="FF4472C4"/>
      </bottom>
      <diagonal/>
    </border>
    <border>
      <left/>
      <right/>
      <top/>
      <bottom style="medium">
        <color rgb="FF4472C4"/>
      </bottom>
      <diagonal/>
    </border>
    <border>
      <left/>
      <right style="medium">
        <color rgb="FF4472C4"/>
      </right>
      <top/>
      <bottom style="medium">
        <color rgb="FF4472C4"/>
      </bottom>
      <diagonal/>
    </border>
    <border>
      <left style="medium">
        <color rgb="FF4472C4"/>
      </left>
      <right/>
      <top style="medium">
        <color rgb="FF4472C4"/>
      </top>
      <bottom style="medium">
        <color rgb="FF4472C4"/>
      </bottom>
      <diagonal/>
    </border>
    <border>
      <left/>
      <right/>
      <top style="medium">
        <color rgb="FF4472C4"/>
      </top>
      <bottom style="medium">
        <color rgb="FF4472C4"/>
      </bottom>
      <diagonal/>
    </border>
    <border>
      <left/>
      <right style="medium">
        <color rgb="FF4472C4"/>
      </right>
      <top style="medium">
        <color rgb="FF4472C4"/>
      </top>
      <bottom style="medium">
        <color rgb="FF4472C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/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theme="8"/>
      </right>
      <top style="medium">
        <color theme="8"/>
      </top>
      <bottom/>
      <diagonal/>
    </border>
    <border>
      <left/>
      <right style="medium">
        <color theme="8"/>
      </right>
      <top/>
      <bottom/>
      <diagonal/>
    </border>
    <border>
      <left/>
      <right style="medium">
        <color theme="8"/>
      </right>
      <top/>
      <bottom style="medium">
        <color rgb="FF4472C4"/>
      </bottom>
      <diagonal/>
    </border>
    <border>
      <left style="thin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thin">
        <color auto="1"/>
      </right>
      <top/>
      <bottom/>
      <diagonal/>
    </border>
    <border>
      <left style="thin">
        <color indexed="64"/>
      </left>
      <right style="dashed">
        <color indexed="64"/>
      </right>
      <top/>
      <bottom style="medium">
        <color auto="1"/>
      </bottom>
      <diagonal/>
    </border>
    <border>
      <left style="dashed">
        <color indexed="64"/>
      </left>
      <right style="dashed">
        <color indexed="64"/>
      </right>
      <top/>
      <bottom style="medium">
        <color auto="1"/>
      </bottom>
      <diagonal/>
    </border>
    <border>
      <left style="dashed">
        <color indexed="64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thin">
        <color auto="1"/>
      </right>
      <top style="medium">
        <color auto="1"/>
      </top>
      <bottom/>
      <diagonal/>
    </border>
    <border>
      <left/>
      <right/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</borders>
  <cellStyleXfs count="2">
    <xf numFmtId="0" fontId="0" fillId="0" borderId="0"/>
    <xf numFmtId="9" fontId="21" fillId="0" borderId="0" applyFont="0" applyFill="0" applyBorder="0" applyAlignment="0" applyProtection="0"/>
  </cellStyleXfs>
  <cellXfs count="23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3" xfId="0" applyBorder="1"/>
    <xf numFmtId="0" fontId="0" fillId="0" borderId="6" xfId="0" applyBorder="1"/>
    <xf numFmtId="0" fontId="0" fillId="0" borderId="7" xfId="0" applyBorder="1"/>
    <xf numFmtId="0" fontId="7" fillId="0" borderId="0" xfId="0" applyFont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>
      <alignment wrapText="1"/>
    </xf>
    <xf numFmtId="0" fontId="12" fillId="0" borderId="0" xfId="0" applyFont="1"/>
    <xf numFmtId="0" fontId="0" fillId="0" borderId="0" xfId="0" applyAlignment="1">
      <alignment horizontal="center" vertical="center" wrapText="1"/>
    </xf>
    <xf numFmtId="0" fontId="14" fillId="0" borderId="0" xfId="0" applyFont="1"/>
    <xf numFmtId="49" fontId="0" fillId="0" borderId="0" xfId="0" applyNumberFormat="1"/>
    <xf numFmtId="0" fontId="0" fillId="0" borderId="17" xfId="0" applyBorder="1"/>
    <xf numFmtId="0" fontId="6" fillId="0" borderId="0" xfId="0" applyFont="1"/>
    <xf numFmtId="0" fontId="5" fillId="4" borderId="17" xfId="0" applyFont="1" applyFill="1" applyBorder="1"/>
    <xf numFmtId="0" fontId="0" fillId="0" borderId="16" xfId="0" applyBorder="1"/>
    <xf numFmtId="0" fontId="5" fillId="4" borderId="0" xfId="0" applyFont="1" applyFill="1" applyAlignment="1">
      <alignment horizontal="center" vertical="top"/>
    </xf>
    <xf numFmtId="0" fontId="16" fillId="0" borderId="0" xfId="0" applyFont="1"/>
    <xf numFmtId="0" fontId="2" fillId="0" borderId="18" xfId="0" applyFont="1" applyBorder="1" applyAlignment="1">
      <alignment horizontal="center" vertical="center"/>
    </xf>
    <xf numFmtId="0" fontId="1" fillId="0" borderId="0" xfId="0" applyFont="1"/>
    <xf numFmtId="0" fontId="5" fillId="0" borderId="17" xfId="0" applyFont="1" applyBorder="1"/>
    <xf numFmtId="0" fontId="15" fillId="0" borderId="0" xfId="0" applyFont="1"/>
    <xf numFmtId="0" fontId="19" fillId="0" borderId="16" xfId="0" applyFont="1" applyBorder="1"/>
    <xf numFmtId="0" fontId="14" fillId="0" borderId="18" xfId="0" applyFont="1" applyBorder="1"/>
    <xf numFmtId="0" fontId="19" fillId="0" borderId="18" xfId="0" applyFont="1" applyBorder="1" applyAlignment="1">
      <alignment horizontal="left" indent="1"/>
    </xf>
    <xf numFmtId="0" fontId="19" fillId="0" borderId="20" xfId="0" applyFont="1" applyBorder="1"/>
    <xf numFmtId="0" fontId="19" fillId="0" borderId="0" xfId="0" applyFont="1" applyAlignment="1">
      <alignment horizontal="left" indent="1"/>
    </xf>
    <xf numFmtId="0" fontId="19" fillId="0" borderId="22" xfId="0" applyFont="1" applyBorder="1"/>
    <xf numFmtId="0" fontId="14" fillId="0" borderId="23" xfId="0" applyFont="1" applyBorder="1"/>
    <xf numFmtId="0" fontId="14" fillId="0" borderId="22" xfId="0" applyFont="1" applyBorder="1"/>
    <xf numFmtId="0" fontId="14" fillId="0" borderId="23" xfId="0" applyFont="1" applyBorder="1" applyAlignment="1">
      <alignment horizontal="right" vertical="top" wrapText="1" indent="1"/>
    </xf>
    <xf numFmtId="0" fontId="14" fillId="0" borderId="24" xfId="0" applyFont="1" applyBorder="1" applyAlignment="1">
      <alignment horizontal="right" vertical="top" wrapText="1" indent="1"/>
    </xf>
    <xf numFmtId="0" fontId="19" fillId="0" borderId="23" xfId="0" applyFont="1" applyBorder="1"/>
    <xf numFmtId="0" fontId="0" fillId="0" borderId="23" xfId="0" applyBorder="1"/>
    <xf numFmtId="0" fontId="0" fillId="0" borderId="23" xfId="0" applyBorder="1" applyAlignment="1">
      <alignment horizontal="right"/>
    </xf>
    <xf numFmtId="0" fontId="10" fillId="0" borderId="3" xfId="0" applyFont="1" applyBorder="1" applyAlignment="1">
      <alignment vertical="center"/>
    </xf>
    <xf numFmtId="0" fontId="10" fillId="0" borderId="4" xfId="0" applyFont="1" applyBorder="1" applyAlignment="1">
      <alignment vertical="center"/>
    </xf>
    <xf numFmtId="0" fontId="13" fillId="0" borderId="4" xfId="0" applyFont="1" applyBorder="1" applyAlignment="1">
      <alignment vertical="top"/>
    </xf>
    <xf numFmtId="0" fontId="0" fillId="0" borderId="4" xfId="0" applyBorder="1"/>
    <xf numFmtId="0" fontId="10" fillId="0" borderId="8" xfId="0" applyFont="1" applyBorder="1" applyAlignment="1">
      <alignment vertical="center"/>
    </xf>
    <xf numFmtId="0" fontId="10" fillId="0" borderId="9" xfId="0" applyFont="1" applyBorder="1" applyAlignment="1">
      <alignment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0" fontId="0" fillId="3" borderId="0" xfId="0" applyFill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" fontId="0" fillId="0" borderId="0" xfId="0" applyNumberFormat="1" applyAlignment="1">
      <alignment horizontal="center" vertical="center"/>
    </xf>
    <xf numFmtId="0" fontId="1" fillId="0" borderId="0" xfId="0" applyFont="1" applyAlignment="1">
      <alignment vertical="center"/>
    </xf>
    <xf numFmtId="167" fontId="2" fillId="0" borderId="0" xfId="0" applyNumberFormat="1" applyFont="1" applyAlignment="1">
      <alignment vertical="center"/>
    </xf>
    <xf numFmtId="167" fontId="2" fillId="0" borderId="0" xfId="0" applyNumberFormat="1" applyFont="1" applyAlignment="1">
      <alignment horizontal="left" vertical="center" indent="5"/>
    </xf>
    <xf numFmtId="0" fontId="0" fillId="0" borderId="0" xfId="0" applyAlignment="1">
      <alignment horizontal="left" vertical="center" wrapText="1"/>
    </xf>
    <xf numFmtId="0" fontId="2" fillId="0" borderId="0" xfId="0" applyFont="1"/>
    <xf numFmtId="0" fontId="8" fillId="0" borderId="0" xfId="0" applyFont="1" applyAlignment="1">
      <alignment horizontal="left"/>
    </xf>
    <xf numFmtId="0" fontId="8" fillId="0" borderId="0" xfId="0" applyFont="1" applyAlignment="1" applyProtection="1">
      <alignment horizontal="left"/>
      <protection locked="0"/>
    </xf>
    <xf numFmtId="0" fontId="0" fillId="0" borderId="33" xfId="0" applyBorder="1"/>
    <xf numFmtId="0" fontId="0" fillId="0" borderId="34" xfId="0" applyBorder="1"/>
    <xf numFmtId="0" fontId="2" fillId="0" borderId="34" xfId="0" applyFont="1" applyBorder="1" applyAlignment="1" applyProtection="1">
      <alignment horizontal="center"/>
      <protection locked="0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 shrinkToFit="1"/>
    </xf>
    <xf numFmtId="164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left"/>
    </xf>
    <xf numFmtId="10" fontId="23" fillId="0" borderId="0" xfId="1" applyNumberFormat="1" applyFont="1" applyAlignment="1">
      <alignment horizontal="left"/>
    </xf>
    <xf numFmtId="0" fontId="23" fillId="0" borderId="0" xfId="0" applyFont="1" applyAlignment="1" applyProtection="1">
      <alignment horizontal="left"/>
      <protection locked="0"/>
    </xf>
    <xf numFmtId="0" fontId="24" fillId="0" borderId="4" xfId="0" applyFont="1" applyBorder="1" applyAlignment="1">
      <alignment horizontal="left" vertical="center" indent="4"/>
    </xf>
    <xf numFmtId="0" fontId="0" fillId="0" borderId="14" xfId="0" applyBorder="1" applyAlignment="1">
      <alignment horizontal="center" vertical="center" wrapText="1"/>
    </xf>
    <xf numFmtId="49" fontId="0" fillId="0" borderId="0" xfId="0" applyNumberFormat="1" applyAlignment="1">
      <alignment horizontal="left"/>
    </xf>
    <xf numFmtId="165" fontId="0" fillId="0" borderId="0" xfId="0" applyNumberFormat="1"/>
    <xf numFmtId="0" fontId="0" fillId="0" borderId="0" xfId="0" applyAlignment="1">
      <alignment horizontal="right"/>
    </xf>
    <xf numFmtId="0" fontId="33" fillId="0" borderId="0" xfId="0" applyFont="1" applyAlignment="1">
      <alignment horizontal="right"/>
    </xf>
    <xf numFmtId="0" fontId="33" fillId="0" borderId="0" xfId="0" applyFont="1" applyAlignment="1">
      <alignment horizontal="right" vertical="center"/>
    </xf>
    <xf numFmtId="0" fontId="34" fillId="0" borderId="0" xfId="0" applyFont="1"/>
    <xf numFmtId="14" fontId="0" fillId="0" borderId="0" xfId="0" applyNumberFormat="1" applyAlignment="1">
      <alignment horizontal="center" vertical="center"/>
    </xf>
    <xf numFmtId="0" fontId="37" fillId="0" borderId="0" xfId="0" applyFont="1" applyAlignment="1">
      <alignment horizontal="right"/>
    </xf>
    <xf numFmtId="166" fontId="0" fillId="0" borderId="0" xfId="0" applyNumberFormat="1"/>
    <xf numFmtId="1" fontId="0" fillId="0" borderId="0" xfId="0" applyNumberFormat="1"/>
    <xf numFmtId="0" fontId="15" fillId="7" borderId="45" xfId="0" applyFont="1" applyFill="1" applyBorder="1" applyAlignment="1">
      <alignment horizontal="centerContinuous" vertical="center"/>
    </xf>
    <xf numFmtId="0" fontId="15" fillId="6" borderId="45" xfId="0" applyFont="1" applyFill="1" applyBorder="1" applyAlignment="1">
      <alignment horizontal="centerContinuous" vertical="center"/>
    </xf>
    <xf numFmtId="0" fontId="15" fillId="9" borderId="45" xfId="0" applyFont="1" applyFill="1" applyBorder="1" applyAlignment="1">
      <alignment horizontal="centerContinuous" vertical="center"/>
    </xf>
    <xf numFmtId="0" fontId="0" fillId="10" borderId="0" xfId="0" applyFill="1" applyAlignment="1">
      <alignment vertical="center"/>
    </xf>
    <xf numFmtId="0" fontId="0" fillId="7" borderId="0" xfId="0" applyFill="1" applyAlignment="1">
      <alignment vertical="center"/>
    </xf>
    <xf numFmtId="0" fontId="0" fillId="8" borderId="0" xfId="0" applyFill="1" applyAlignment="1">
      <alignment vertical="center"/>
    </xf>
    <xf numFmtId="0" fontId="0" fillId="9" borderId="0" xfId="0" applyFill="1" applyAlignment="1">
      <alignment vertical="center"/>
    </xf>
    <xf numFmtId="164" fontId="0" fillId="0" borderId="0" xfId="0" applyNumberFormat="1"/>
    <xf numFmtId="0" fontId="0" fillId="0" borderId="0" xfId="0" applyAlignment="1">
      <alignment horizontal="center" vertical="center" shrinkToFit="1"/>
    </xf>
    <xf numFmtId="2" fontId="0" fillId="0" borderId="0" xfId="0" applyNumberFormat="1"/>
    <xf numFmtId="0" fontId="39" fillId="0" borderId="34" xfId="0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center"/>
    </xf>
    <xf numFmtId="0" fontId="0" fillId="11" borderId="0" xfId="0" applyFill="1"/>
    <xf numFmtId="0" fontId="0" fillId="11" borderId="46" xfId="0" applyFill="1" applyBorder="1"/>
    <xf numFmtId="0" fontId="1" fillId="0" borderId="0" xfId="0" applyFont="1" applyAlignment="1">
      <alignment shrinkToFit="1"/>
    </xf>
    <xf numFmtId="0" fontId="2" fillId="0" borderId="31" xfId="0" applyFont="1" applyBorder="1" applyAlignment="1">
      <alignment horizontal="center" vertic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22" fontId="0" fillId="0" borderId="0" xfId="0" applyNumberFormat="1" applyAlignment="1">
      <alignment horizontal="left"/>
    </xf>
    <xf numFmtId="0" fontId="0" fillId="13" borderId="0" xfId="0" applyFill="1"/>
    <xf numFmtId="0" fontId="0" fillId="13" borderId="0" xfId="0" applyFill="1" applyAlignment="1">
      <alignment wrapText="1"/>
    </xf>
    <xf numFmtId="0" fontId="0" fillId="14" borderId="0" xfId="0" applyFill="1"/>
    <xf numFmtId="0" fontId="0" fillId="14" borderId="0" xfId="0" applyFill="1" applyAlignment="1">
      <alignment wrapText="1"/>
    </xf>
    <xf numFmtId="0" fontId="0" fillId="15" borderId="0" xfId="0" applyFill="1"/>
    <xf numFmtId="0" fontId="0" fillId="15" borderId="0" xfId="0" applyFill="1" applyAlignment="1">
      <alignment wrapText="1"/>
    </xf>
    <xf numFmtId="0" fontId="0" fillId="16" borderId="0" xfId="0" applyFill="1"/>
    <xf numFmtId="0" fontId="0" fillId="16" borderId="0" xfId="0" applyFill="1" applyAlignment="1">
      <alignment wrapText="1"/>
    </xf>
    <xf numFmtId="0" fontId="0" fillId="12" borderId="0" xfId="0" applyFill="1"/>
    <xf numFmtId="0" fontId="0" fillId="12" borderId="0" xfId="0" applyFill="1" applyAlignment="1">
      <alignment wrapText="1"/>
    </xf>
    <xf numFmtId="0" fontId="0" fillId="17" borderId="0" xfId="0" applyFill="1"/>
    <xf numFmtId="0" fontId="0" fillId="17" borderId="0" xfId="0" applyFill="1" applyAlignment="1">
      <alignment wrapText="1"/>
    </xf>
    <xf numFmtId="0" fontId="14" fillId="0" borderId="0" xfId="0" applyFont="1" applyAlignment="1">
      <alignment vertical="top"/>
    </xf>
    <xf numFmtId="0" fontId="2" fillId="0" borderId="31" xfId="0" applyFont="1" applyBorder="1" applyAlignment="1">
      <alignment horizontal="left" vertical="center"/>
    </xf>
    <xf numFmtId="0" fontId="2" fillId="0" borderId="30" xfId="0" applyFont="1" applyBorder="1" applyAlignment="1">
      <alignment horizontal="left" vertical="center"/>
    </xf>
    <xf numFmtId="0" fontId="14" fillId="0" borderId="31" xfId="0" applyFont="1" applyBorder="1" applyAlignment="1">
      <alignment vertical="center"/>
    </xf>
    <xf numFmtId="0" fontId="14" fillId="0" borderId="31" xfId="0" applyFont="1" applyBorder="1" applyAlignment="1">
      <alignment horizontal="left" vertical="center"/>
    </xf>
    <xf numFmtId="0" fontId="14" fillId="0" borderId="29" xfId="0" applyFont="1" applyBorder="1" applyAlignment="1">
      <alignment horizontal="left" vertical="center"/>
    </xf>
    <xf numFmtId="0" fontId="14" fillId="0" borderId="32" xfId="0" applyFont="1" applyBorder="1" applyAlignment="1">
      <alignment vertical="center"/>
    </xf>
    <xf numFmtId="0" fontId="14" fillId="0" borderId="32" xfId="0" applyFont="1" applyBorder="1" applyAlignment="1">
      <alignment horizontal="left" vertical="center"/>
    </xf>
    <xf numFmtId="0" fontId="14" fillId="0" borderId="29" xfId="0" applyFont="1" applyBorder="1" applyAlignment="1">
      <alignment vertical="center"/>
    </xf>
    <xf numFmtId="0" fontId="2" fillId="0" borderId="22" xfId="0" applyFont="1" applyBorder="1" applyAlignment="1">
      <alignment horizontal="left" vertical="center"/>
    </xf>
    <xf numFmtId="0" fontId="2" fillId="0" borderId="47" xfId="0" applyFont="1" applyBorder="1" applyAlignment="1">
      <alignment horizontal="left" vertical="center"/>
    </xf>
    <xf numFmtId="0" fontId="2" fillId="0" borderId="2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27" fillId="0" borderId="0" xfId="0" applyFont="1" applyAlignment="1">
      <alignment vertical="top" shrinkToFit="1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1" xfId="0" applyBorder="1" applyAlignment="1">
      <alignment horizontal="left" vertical="center"/>
    </xf>
    <xf numFmtId="0" fontId="0" fillId="0" borderId="32" xfId="0" applyBorder="1" applyAlignment="1">
      <alignment horizontal="left" vertical="center"/>
    </xf>
    <xf numFmtId="0" fontId="2" fillId="0" borderId="0" xfId="0" applyFont="1" applyAlignment="1" applyProtection="1">
      <alignment shrinkToFit="1"/>
      <protection locked="0"/>
    </xf>
    <xf numFmtId="0" fontId="22" fillId="0" borderId="0" xfId="0" applyFont="1" applyAlignment="1">
      <alignment horizontal="center"/>
    </xf>
    <xf numFmtId="0" fontId="22" fillId="0" borderId="34" xfId="0" applyFont="1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9" fillId="5" borderId="0" xfId="0" applyFont="1" applyFill="1" applyAlignment="1">
      <alignment horizontal="center"/>
    </xf>
    <xf numFmtId="0" fontId="2" fillId="0" borderId="0" xfId="0" applyFont="1"/>
    <xf numFmtId="0" fontId="24" fillId="0" borderId="4" xfId="0" applyFont="1" applyBorder="1" applyAlignment="1">
      <alignment horizontal="left" vertical="center" indent="13"/>
    </xf>
    <xf numFmtId="0" fontId="24" fillId="0" borderId="4" xfId="0" applyFont="1" applyBorder="1" applyAlignment="1">
      <alignment horizontal="left" vertical="center" indent="8"/>
    </xf>
    <xf numFmtId="0" fontId="24" fillId="0" borderId="5" xfId="0" applyFont="1" applyBorder="1" applyAlignment="1">
      <alignment horizontal="left" vertical="center" indent="8"/>
    </xf>
    <xf numFmtId="0" fontId="26" fillId="0" borderId="9" xfId="0" applyFont="1" applyBorder="1" applyAlignment="1">
      <alignment horizontal="right" vertical="center"/>
    </xf>
    <xf numFmtId="0" fontId="25" fillId="0" borderId="8" xfId="0" applyFont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35" xfId="0" applyFont="1" applyBorder="1" applyAlignment="1">
      <alignment horizontal="center"/>
    </xf>
    <xf numFmtId="0" fontId="26" fillId="2" borderId="11" xfId="0" applyFont="1" applyFill="1" applyBorder="1" applyAlignment="1">
      <alignment horizontal="center" vertical="center" shrinkToFit="1"/>
    </xf>
    <xf numFmtId="0" fontId="26" fillId="2" borderId="12" xfId="0" applyFont="1" applyFill="1" applyBorder="1" applyAlignment="1">
      <alignment horizontal="center" vertical="center" shrinkToFit="1"/>
    </xf>
    <xf numFmtId="0" fontId="26" fillId="2" borderId="13" xfId="0" applyFont="1" applyFill="1" applyBorder="1" applyAlignment="1">
      <alignment horizontal="center" vertical="center" shrinkToFit="1"/>
    </xf>
    <xf numFmtId="0" fontId="1" fillId="0" borderId="0" xfId="0" applyFont="1" applyAlignment="1">
      <alignment shrinkToFit="1"/>
    </xf>
    <xf numFmtId="49" fontId="5" fillId="4" borderId="0" xfId="0" applyNumberFormat="1" applyFont="1" applyFill="1" applyAlignment="1">
      <alignment horizontal="center" vertical="top" shrinkToFit="1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14" fillId="0" borderId="18" xfId="0" applyFont="1" applyBorder="1" applyAlignment="1">
      <alignment horizontal="right" indent="1"/>
    </xf>
    <xf numFmtId="0" fontId="14" fillId="0" borderId="19" xfId="0" applyFont="1" applyBorder="1" applyAlignment="1">
      <alignment horizontal="right" indent="1"/>
    </xf>
    <xf numFmtId="0" fontId="14" fillId="0" borderId="0" xfId="0" applyFont="1" applyAlignment="1">
      <alignment horizontal="right" indent="1"/>
    </xf>
    <xf numFmtId="0" fontId="14" fillId="0" borderId="21" xfId="0" applyFont="1" applyBorder="1" applyAlignment="1">
      <alignment horizontal="right" indent="1"/>
    </xf>
    <xf numFmtId="0" fontId="40" fillId="0" borderId="0" xfId="0" applyFont="1" applyAlignment="1">
      <alignment horizontal="right"/>
    </xf>
    <xf numFmtId="0" fontId="15" fillId="4" borderId="0" xfId="0" applyFont="1" applyFill="1" applyAlignment="1">
      <alignment horizontal="center" shrinkToFit="1"/>
    </xf>
    <xf numFmtId="0" fontId="28" fillId="0" borderId="0" xfId="0" applyFont="1" applyAlignment="1">
      <alignment horizontal="center" vertical="top"/>
    </xf>
    <xf numFmtId="49" fontId="2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0" fontId="14" fillId="0" borderId="23" xfId="0" applyFont="1" applyBorder="1" applyAlignment="1">
      <alignment horizontal="right" indent="1"/>
    </xf>
    <xf numFmtId="0" fontId="14" fillId="0" borderId="24" xfId="0" applyFont="1" applyBorder="1" applyAlignment="1">
      <alignment horizontal="right" indent="1"/>
    </xf>
    <xf numFmtId="0" fontId="14" fillId="0" borderId="0" xfId="0" applyFont="1" applyAlignment="1">
      <alignment horizontal="right" vertical="top" wrapText="1" indent="1"/>
    </xf>
    <xf numFmtId="0" fontId="14" fillId="0" borderId="21" xfId="0" applyFont="1" applyBorder="1" applyAlignment="1">
      <alignment horizontal="right" vertical="top" wrapText="1" indent="1"/>
    </xf>
    <xf numFmtId="0" fontId="14" fillId="0" borderId="23" xfId="0" applyFont="1" applyBorder="1" applyAlignment="1">
      <alignment horizontal="right" vertical="top" wrapText="1" indent="1"/>
    </xf>
    <xf numFmtId="0" fontId="14" fillId="0" borderId="24" xfId="0" applyFont="1" applyBorder="1" applyAlignment="1">
      <alignment horizontal="right" vertical="top" wrapText="1" indent="1"/>
    </xf>
    <xf numFmtId="0" fontId="35" fillId="0" borderId="0" xfId="0" applyFont="1" applyAlignment="1">
      <alignment horizontal="center"/>
    </xf>
    <xf numFmtId="0" fontId="32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33" fillId="0" borderId="0" xfId="0" applyFont="1" applyAlignment="1">
      <alignment horizontal="center" vertical="center"/>
    </xf>
    <xf numFmtId="0" fontId="34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14" fontId="35" fillId="0" borderId="0" xfId="0" applyNumberFormat="1" applyFont="1" applyAlignment="1">
      <alignment horizontal="center"/>
    </xf>
    <xf numFmtId="0" fontId="1" fillId="0" borderId="0" xfId="0" applyFont="1" applyAlignment="1">
      <alignment horizontal="left" indent="1"/>
    </xf>
    <xf numFmtId="0" fontId="14" fillId="0" borderId="0" xfId="0" applyFont="1" applyAlignment="1">
      <alignment horizontal="left" indent="1"/>
    </xf>
    <xf numFmtId="169" fontId="2" fillId="0" borderId="0" xfId="0" applyNumberFormat="1" applyFont="1" applyAlignment="1">
      <alignment horizontal="left" indent="1"/>
    </xf>
    <xf numFmtId="167" fontId="2" fillId="0" borderId="0" xfId="0" applyNumberFormat="1" applyFont="1" applyAlignment="1">
      <alignment horizontal="left" indent="1"/>
    </xf>
    <xf numFmtId="0" fontId="16" fillId="0" borderId="0" xfId="0" applyFont="1" applyAlignment="1">
      <alignment horizontal="right"/>
    </xf>
    <xf numFmtId="0" fontId="2" fillId="0" borderId="0" xfId="0" applyFont="1" applyAlignment="1">
      <alignment horizontal="left" vertical="top"/>
    </xf>
    <xf numFmtId="0" fontId="0" fillId="0" borderId="0" xfId="0" applyAlignment="1">
      <alignment horizontal="left" vertical="top" wrapText="1" indent="1"/>
    </xf>
    <xf numFmtId="0" fontId="29" fillId="0" borderId="0" xfId="0" applyFont="1" applyAlignment="1">
      <alignment horizontal="center" vertical="top"/>
    </xf>
    <xf numFmtId="170" fontId="5" fillId="4" borderId="0" xfId="0" applyNumberFormat="1" applyFont="1" applyFill="1" applyAlignment="1">
      <alignment horizontal="center" vertical="top"/>
    </xf>
    <xf numFmtId="0" fontId="5" fillId="4" borderId="0" xfId="0" applyFont="1" applyFill="1" applyAlignment="1">
      <alignment horizontal="center" vertical="top"/>
    </xf>
    <xf numFmtId="0" fontId="15" fillId="4" borderId="0" xfId="0" applyFont="1" applyFill="1" applyAlignment="1">
      <alignment horizontal="center"/>
    </xf>
    <xf numFmtId="168" fontId="17" fillId="4" borderId="17" xfId="0" applyNumberFormat="1" applyFont="1" applyFill="1" applyBorder="1" applyAlignment="1">
      <alignment horizontal="center" vertical="center"/>
    </xf>
    <xf numFmtId="168" fontId="17" fillId="4" borderId="28" xfId="0" applyNumberFormat="1" applyFont="1" applyFill="1" applyBorder="1" applyAlignment="1">
      <alignment horizontal="center" vertical="center"/>
    </xf>
    <xf numFmtId="168" fontId="17" fillId="4" borderId="0" xfId="0" applyNumberFormat="1" applyFont="1" applyFill="1" applyAlignment="1">
      <alignment horizontal="center" vertical="center"/>
    </xf>
    <xf numFmtId="168" fontId="17" fillId="4" borderId="21" xfId="0" applyNumberFormat="1" applyFont="1" applyFill="1" applyBorder="1" applyAlignment="1">
      <alignment horizontal="center" vertical="center"/>
    </xf>
    <xf numFmtId="168" fontId="17" fillId="4" borderId="23" xfId="0" applyNumberFormat="1" applyFont="1" applyFill="1" applyBorder="1" applyAlignment="1">
      <alignment horizontal="center" vertical="center"/>
    </xf>
    <xf numFmtId="168" fontId="17" fillId="4" borderId="24" xfId="0" applyNumberFormat="1" applyFont="1" applyFill="1" applyBorder="1" applyAlignment="1">
      <alignment horizontal="center" vertical="center"/>
    </xf>
    <xf numFmtId="0" fontId="0" fillId="0" borderId="31" xfId="0" applyBorder="1"/>
    <xf numFmtId="0" fontId="0" fillId="0" borderId="31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32" xfId="0" applyBorder="1"/>
    <xf numFmtId="0" fontId="30" fillId="0" borderId="42" xfId="0" applyFont="1" applyBorder="1" applyAlignment="1">
      <alignment horizontal="left" vertical="top" wrapText="1" indent="1"/>
    </xf>
    <xf numFmtId="0" fontId="30" fillId="0" borderId="43" xfId="0" applyFont="1" applyBorder="1" applyAlignment="1">
      <alignment horizontal="left" vertical="top" indent="1"/>
    </xf>
    <xf numFmtId="0" fontId="30" fillId="0" borderId="36" xfId="0" applyFont="1" applyBorder="1" applyAlignment="1">
      <alignment horizontal="left" vertical="top" indent="1"/>
    </xf>
    <xf numFmtId="0" fontId="30" fillId="0" borderId="37" xfId="0" applyFont="1" applyBorder="1" applyAlignment="1">
      <alignment horizontal="left" vertical="top" indent="1"/>
    </xf>
    <xf numFmtId="0" fontId="30" fillId="0" borderId="39" xfId="0" applyFont="1" applyBorder="1" applyAlignment="1">
      <alignment horizontal="left" vertical="top" indent="1"/>
    </xf>
    <xf numFmtId="0" fontId="30" fillId="0" borderId="40" xfId="0" applyFont="1" applyBorder="1" applyAlignment="1">
      <alignment horizontal="left" vertical="top" indent="1"/>
    </xf>
    <xf numFmtId="0" fontId="30" fillId="0" borderId="43" xfId="0" applyFont="1" applyBorder="1" applyAlignment="1">
      <alignment horizontal="left" vertical="top" wrapText="1" indent="1"/>
    </xf>
    <xf numFmtId="0" fontId="30" fillId="0" borderId="44" xfId="0" applyFont="1" applyBorder="1" applyAlignment="1">
      <alignment horizontal="left" vertical="top" indent="1"/>
    </xf>
    <xf numFmtId="0" fontId="30" fillId="0" borderId="38" xfId="0" applyFont="1" applyBorder="1" applyAlignment="1">
      <alignment horizontal="left" vertical="top" indent="1"/>
    </xf>
    <xf numFmtId="0" fontId="30" fillId="0" borderId="41" xfId="0" applyFont="1" applyBorder="1" applyAlignment="1">
      <alignment horizontal="left" vertical="top" indent="1"/>
    </xf>
    <xf numFmtId="0" fontId="31" fillId="0" borderId="31" xfId="0" applyFont="1" applyBorder="1" applyAlignment="1">
      <alignment horizontal="right" indent="1"/>
    </xf>
    <xf numFmtId="0" fontId="16" fillId="0" borderId="25" xfId="0" applyFont="1" applyBorder="1" applyAlignment="1">
      <alignment horizontal="right" indent="1"/>
    </xf>
    <xf numFmtId="0" fontId="16" fillId="0" borderId="31" xfId="0" applyFont="1" applyBorder="1" applyAlignment="1">
      <alignment horizontal="right" indent="1"/>
    </xf>
    <xf numFmtId="0" fontId="29" fillId="0" borderId="15" xfId="0" applyFont="1" applyBorder="1" applyAlignment="1">
      <alignment horizontal="center" vertical="top"/>
    </xf>
    <xf numFmtId="0" fontId="1" fillId="0" borderId="0" xfId="0" applyFont="1" applyAlignment="1">
      <alignment horizontal="left" indent="1" shrinkToFit="1"/>
    </xf>
    <xf numFmtId="49" fontId="2" fillId="0" borderId="0" xfId="0" applyNumberFormat="1" applyFont="1" applyAlignment="1">
      <alignment horizontal="left" indent="1"/>
    </xf>
    <xf numFmtId="0" fontId="2" fillId="0" borderId="1" xfId="0" applyFont="1" applyBorder="1" applyAlignment="1">
      <alignment horizontal="center"/>
    </xf>
    <xf numFmtId="0" fontId="2" fillId="0" borderId="26" xfId="0" applyFont="1" applyBorder="1" applyAlignment="1">
      <alignment horizontal="center"/>
    </xf>
    <xf numFmtId="0" fontId="18" fillId="4" borderId="27" xfId="0" applyFont="1" applyFill="1" applyBorder="1" applyAlignment="1">
      <alignment horizontal="center" vertical="center" shrinkToFit="1"/>
    </xf>
    <xf numFmtId="0" fontId="18" fillId="4" borderId="17" xfId="0" applyFont="1" applyFill="1" applyBorder="1" applyAlignment="1">
      <alignment horizontal="center" vertical="center" shrinkToFit="1"/>
    </xf>
    <xf numFmtId="0" fontId="18" fillId="4" borderId="20" xfId="0" applyFont="1" applyFill="1" applyBorder="1" applyAlignment="1">
      <alignment horizontal="center" vertical="center" shrinkToFit="1"/>
    </xf>
    <xf numFmtId="0" fontId="18" fillId="4" borderId="0" xfId="0" applyFont="1" applyFill="1" applyAlignment="1">
      <alignment horizontal="center" vertical="center" shrinkToFit="1"/>
    </xf>
    <xf numFmtId="0" fontId="18" fillId="4" borderId="22" xfId="0" applyFont="1" applyFill="1" applyBorder="1" applyAlignment="1">
      <alignment horizontal="center" vertical="center" shrinkToFit="1"/>
    </xf>
    <xf numFmtId="0" fontId="18" fillId="4" borderId="23" xfId="0" applyFont="1" applyFill="1" applyBorder="1" applyAlignment="1">
      <alignment horizontal="center" vertical="center" shrinkToFit="1"/>
    </xf>
    <xf numFmtId="0" fontId="6" fillId="0" borderId="0" xfId="0" applyFont="1" applyAlignment="1">
      <alignment horizontal="right"/>
    </xf>
    <xf numFmtId="49" fontId="9" fillId="4" borderId="0" xfId="0" applyNumberFormat="1" applyFont="1" applyFill="1" applyAlignment="1">
      <alignment horizontal="center"/>
    </xf>
    <xf numFmtId="167" fontId="2" fillId="0" borderId="0" xfId="0" applyNumberFormat="1" applyFont="1" applyAlignment="1">
      <alignment horizontal="left"/>
    </xf>
    <xf numFmtId="0" fontId="19" fillId="0" borderId="23" xfId="0" applyFont="1" applyBorder="1" applyAlignment="1">
      <alignment horizontal="left" wrapText="1"/>
    </xf>
    <xf numFmtId="0" fontId="1" fillId="0" borderId="0" xfId="0" applyFont="1" applyAlignment="1">
      <alignment horizontal="left" shrinkToFit="1"/>
    </xf>
    <xf numFmtId="0" fontId="27" fillId="0" borderId="0" xfId="0" applyFont="1" applyAlignment="1">
      <alignment horizontal="right" vertical="top" shrinkToFit="1"/>
    </xf>
    <xf numFmtId="0" fontId="41" fillId="0" borderId="0" xfId="0" applyFont="1" applyAlignment="1">
      <alignment horizontal="right" vertical="center" shrinkToFit="1"/>
    </xf>
    <xf numFmtId="0" fontId="1" fillId="0" borderId="0" xfId="0" applyFont="1" applyAlignment="1">
      <alignment horizontal="right" vertical="center" indent="1"/>
    </xf>
    <xf numFmtId="0" fontId="20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center" vertical="center"/>
    </xf>
    <xf numFmtId="0" fontId="14" fillId="0" borderId="0" xfId="0" applyFont="1" applyAlignment="1">
      <alignment horizontal="right" vertical="center" indent="1"/>
    </xf>
    <xf numFmtId="167" fontId="2" fillId="0" borderId="0" xfId="0" applyNumberFormat="1" applyFont="1" applyAlignment="1">
      <alignment horizontal="right" vertical="center" indent="1"/>
    </xf>
    <xf numFmtId="0" fontId="28" fillId="0" borderId="0" xfId="0" applyFont="1" applyAlignment="1">
      <alignment horizontal="center"/>
    </xf>
    <xf numFmtId="0" fontId="0" fillId="0" borderId="30" xfId="0" applyFont="1" applyBorder="1" applyAlignment="1">
      <alignment horizontal="left" vertical="center"/>
    </xf>
    <xf numFmtId="0" fontId="0" fillId="0" borderId="31" xfId="0" applyFont="1" applyBorder="1" applyAlignment="1">
      <alignment horizontal="left" vertical="center"/>
    </xf>
    <xf numFmtId="0" fontId="0" fillId="0" borderId="31" xfId="0" applyFont="1" applyBorder="1" applyAlignment="1">
      <alignment horizontal="right" vertical="center"/>
    </xf>
    <xf numFmtId="0" fontId="0" fillId="0" borderId="32" xfId="0" applyFont="1" applyBorder="1" applyAlignment="1">
      <alignment horizontal="right" vertical="center"/>
    </xf>
    <xf numFmtId="0" fontId="0" fillId="0" borderId="0" xfId="0" applyFont="1" applyAlignment="1"/>
    <xf numFmtId="0" fontId="0" fillId="0" borderId="30" xfId="0" applyFont="1" applyBorder="1" applyAlignment="1">
      <alignment horizontal="right" vertical="center"/>
    </xf>
    <xf numFmtId="0" fontId="0" fillId="0" borderId="0" xfId="0" applyFont="1" applyAlignment="1">
      <alignment vertical="center"/>
    </xf>
  </cellXfs>
  <cellStyles count="2">
    <cellStyle name="Normal" xfId="0" builtinId="0"/>
    <cellStyle name="Pourcentage" xfId="1" builtinId="5"/>
  </cellStyles>
  <dxfs count="114">
    <dxf>
      <fill>
        <patternFill>
          <bgColor theme="7"/>
        </patternFill>
      </fill>
    </dxf>
    <dxf>
      <fill>
        <patternFill>
          <bgColor theme="9"/>
        </patternFill>
      </fill>
    </dxf>
    <dxf>
      <fill>
        <patternFill>
          <bgColor rgb="FFCC99FF"/>
        </patternFill>
      </fill>
    </dxf>
    <dxf>
      <fill>
        <patternFill>
          <bgColor theme="4"/>
        </patternFill>
      </fill>
    </dxf>
    <dxf>
      <fill>
        <patternFill>
          <bgColor theme="5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rgb="FFFF7C80"/>
        </patternFill>
      </fill>
    </dxf>
    <dxf>
      <fill>
        <patternFill>
          <bgColor theme="9" tint="0.39994506668294322"/>
        </patternFill>
      </fill>
    </dxf>
    <dxf>
      <fill>
        <patternFill>
          <bgColor rgb="FFFF7C80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ill>
        <patternFill patternType="solid">
          <fgColor indexed="64"/>
          <bgColor theme="5" tint="0.39997558519241921"/>
        </patternFill>
      </fill>
    </dxf>
    <dxf>
      <alignment horizontal="general" vertical="bottom" textRotation="0" wrapText="1" indent="0" justifyLastLine="0" shrinkToFit="0" readingOrder="0"/>
    </dxf>
    <dxf>
      <numFmt numFmtId="30" formatCode="@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</dxf>
    <dxf>
      <numFmt numFmtId="165" formatCode="[mm]:ss.00"/>
    </dxf>
    <dxf>
      <alignment horizontal="general" vertical="bottom" textRotation="0" wrapText="1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numFmt numFmtId="30" formatCode="@"/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numFmt numFmtId="165" formatCode="[mm]:ss.00"/>
      <alignment horizontal="center" vertical="center" textRotation="0" wrapText="0" indent="0" justifyLastLine="0" shrinkToFit="0" readingOrder="0"/>
    </dxf>
    <dxf>
      <numFmt numFmtId="165" formatCode="[mm]:ss.00"/>
      <alignment horizontal="center" vertical="center" textRotation="0" wrapText="0" indent="0" justifyLastLine="0" shrinkToFit="0" readingOrder="0"/>
    </dxf>
    <dxf>
      <numFmt numFmtId="165" formatCode="[mm]:ss.00"/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numFmt numFmtId="0" formatCode="General"/>
      <alignment horizontal="center" vertical="center" textRotation="0" wrapText="1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" formatCode="0"/>
    </dxf>
    <dxf>
      <numFmt numFmtId="165" formatCode="[mm]:ss.00"/>
    </dxf>
    <dxf>
      <numFmt numFmtId="1" formatCode="0"/>
    </dxf>
    <dxf>
      <numFmt numFmtId="2" formatCode="0.00"/>
    </dxf>
    <dxf>
      <numFmt numFmtId="165" formatCode="[mm]:ss.00"/>
    </dxf>
    <dxf>
      <numFmt numFmtId="1" formatCode="0"/>
    </dxf>
    <dxf>
      <numFmt numFmtId="166" formatCode="[=1]&quot;Oui&quot;;[=2]&quot;Désisté&quot;;&quot;&quot;"/>
    </dxf>
    <dxf>
      <numFmt numFmtId="1" formatCode="0"/>
    </dxf>
    <dxf>
      <numFmt numFmtId="165" formatCode="[mm]:ss.00"/>
    </dxf>
    <dxf>
      <numFmt numFmtId="1" formatCode="0"/>
    </dxf>
    <dxf>
      <numFmt numFmtId="2" formatCode="0.00"/>
    </dxf>
    <dxf>
      <numFmt numFmtId="165" formatCode="[mm]:ss.00"/>
    </dxf>
    <dxf>
      <numFmt numFmtId="1" formatCode="0"/>
    </dxf>
    <dxf>
      <numFmt numFmtId="166" formatCode="[=1]&quot;Oui&quot;;[=2]&quot;Désisté&quot;;&quot;&quot;"/>
    </dxf>
    <dxf>
      <numFmt numFmtId="1" formatCode="0"/>
    </dxf>
    <dxf>
      <numFmt numFmtId="165" formatCode="[mm]:ss.00"/>
    </dxf>
    <dxf>
      <numFmt numFmtId="1" formatCode="0"/>
    </dxf>
    <dxf>
      <numFmt numFmtId="2" formatCode="0.00"/>
    </dxf>
    <dxf>
      <numFmt numFmtId="165" formatCode="[mm]:ss.00"/>
    </dxf>
    <dxf>
      <numFmt numFmtId="166" formatCode="[=1]&quot;Oui&quot;;[=2]&quot;Désisté&quot;;&quot;&quot;"/>
    </dxf>
    <dxf>
      <numFmt numFmtId="164" formatCode="[=0]&quot;Non&quot;;[=1]&quot;Oui&quot;"/>
    </dxf>
    <dxf>
      <alignment horizontal="general" vertical="center" textRotation="0" wrapText="0" indent="0" justifyLastLine="0" shrinkToFit="0" readingOrder="0"/>
    </dxf>
    <dxf>
      <numFmt numFmtId="164" formatCode="[=0]&quot;Non&quot;;[=1]&quot;Oui&quot;"/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numFmt numFmtId="19" formatCode="dd/mm/yyyy"/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" formatCode="0"/>
      <alignment horizontal="center" vertical="center" textRotation="0" wrapText="0" indent="0" justifyLastLine="0" shrinkToFit="0" readingOrder="0"/>
      <protection locked="1" hidden="0"/>
    </dxf>
    <dxf>
      <numFmt numFmtId="19" formatCode="dd/mm/yyyy"/>
      <alignment horizontal="center" vertical="center" textRotation="0" wrapText="0" indent="0" justifyLastLine="0" shrinkToFit="0" readingOrder="0"/>
      <protection locked="1" hidden="0"/>
    </dxf>
    <dxf>
      <numFmt numFmtId="0" formatCode="General"/>
      <alignment horizontal="center" vertical="center" textRotation="0" wrapText="0" indent="0" justifyLastLine="0" shrinkToFit="1" readingOrder="0"/>
      <protection locked="1" hidden="0"/>
    </dxf>
    <dxf>
      <numFmt numFmtId="1" formatCode="0"/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numFmt numFmtId="30" formatCode="@"/>
      <alignment horizontal="center" vertical="center" textRotation="0" wrapText="0" indent="0" justifyLastLine="0" shrinkToFit="1" readingOrder="0"/>
      <protection locked="1" hidden="0"/>
    </dxf>
    <dxf>
      <numFmt numFmtId="30" formatCode="@"/>
      <alignment horizontal="center" vertical="center" textRotation="0" wrapText="0" indent="0" justifyLastLine="0" shrinkToFit="1" readingOrder="0"/>
      <protection locked="1" hidden="0"/>
    </dxf>
    <dxf>
      <numFmt numFmtId="1" formatCode="0"/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/>
        <i val="0"/>
        <color theme="0"/>
      </font>
      <fill>
        <patternFill>
          <bgColor rgb="FF8F45C7"/>
        </patternFill>
      </fill>
      <border>
        <left style="medium">
          <color rgb="FF8F45C7"/>
        </left>
        <right style="medium">
          <color rgb="FF8F45C7"/>
        </right>
        <top style="medium">
          <color rgb="FF8F45C7"/>
        </top>
        <bottom style="medium">
          <color rgb="FF8F45C7"/>
        </bottom>
        <vertical style="thin">
          <color rgb="FF8F45C7"/>
        </vertical>
        <horizontal style="thin">
          <color rgb="FF8F45C7"/>
        </horizontal>
      </border>
    </dxf>
    <dxf>
      <border>
        <left style="medium">
          <color rgb="FF8F45C7"/>
        </left>
        <right style="medium">
          <color rgb="FF8F45C7"/>
        </right>
        <top style="medium">
          <color rgb="FF8F45C7"/>
        </top>
        <bottom style="medium">
          <color rgb="FF8F45C7"/>
        </bottom>
        <vertical style="thin">
          <color rgb="FF8F45C7"/>
        </vertical>
        <horizontal style="thin">
          <color rgb="FF8F45C7"/>
        </horizontal>
      </border>
    </dxf>
    <dxf>
      <border>
        <left style="medium">
          <color rgb="FF8F45C7"/>
        </left>
        <right style="medium">
          <color rgb="FF8F45C7"/>
        </right>
        <top style="medium">
          <color rgb="FF8F45C7"/>
        </top>
        <bottom style="medium">
          <color rgb="FF8F45C7"/>
        </bottom>
      </border>
    </dxf>
    <dxf>
      <font>
        <b/>
        <i val="0"/>
        <color theme="0"/>
      </font>
      <fill>
        <patternFill>
          <bgColor rgb="FFFF0000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</border>
    </dxf>
    <dxf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 style="thin">
          <color rgb="FFFF0000"/>
        </vertical>
        <horizontal style="thin">
          <color rgb="FFFF0000"/>
        </horizontal>
      </border>
    </dxf>
  </dxfs>
  <tableStyles count="3" defaultTableStyle="TableStyleMedium2" defaultPivotStyle="PivotStyleLight16">
    <tableStyle name="GLUP" pivot="0" count="2" xr9:uid="{00000000-0011-0000-FFFF-FFFF00000000}">
      <tableStyleElement type="wholeTable" dxfId="113"/>
      <tableStyleElement type="headerRow" dxfId="112"/>
    </tableStyle>
    <tableStyle name="PSP" pivot="0" count="1" xr9:uid="{00000000-0011-0000-FFFF-FFFF01000000}">
      <tableStyleElement type="wholeTable" dxfId="111"/>
    </tableStyle>
    <tableStyle name="PSP2" pivot="0" count="2" xr9:uid="{00000000-0011-0000-FFFF-FFFF02000000}">
      <tableStyleElement type="wholeTable" dxfId="110"/>
      <tableStyleElement type="headerRow" dxfId="109"/>
    </tableStyle>
  </tableStyles>
  <colors>
    <mruColors>
      <color rgb="FFFFC7CE"/>
      <color rgb="FFCC99FF"/>
      <color rgb="FFFFCCCC"/>
      <color rgb="FFFF9999"/>
      <color rgb="FF8F45C7"/>
      <color rgb="FF005EB8"/>
      <color rgb="FF9C0006"/>
      <color rgb="FFF8696B"/>
      <color rgb="FFFF7C80"/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9" Type="http://schemas.openxmlformats.org/officeDocument/2006/relationships/customXml" Target="../customXml/item10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5.xml"/><Relationship Id="rId42" Type="http://schemas.openxmlformats.org/officeDocument/2006/relationships/customXml" Target="../customXml/item13.xml"/><Relationship Id="rId47" Type="http://schemas.openxmlformats.org/officeDocument/2006/relationships/customXml" Target="../customXml/item18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alcChain" Target="calcChain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openxmlformats.org/officeDocument/2006/relationships/customXml" Target="../customXml/item3.xml"/><Relationship Id="rId37" Type="http://schemas.openxmlformats.org/officeDocument/2006/relationships/customXml" Target="../customXml/item8.xml"/><Relationship Id="rId40" Type="http://schemas.openxmlformats.org/officeDocument/2006/relationships/customXml" Target="../customXml/item11.xml"/><Relationship Id="rId45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17/10/relationships/person" Target="persons/person.xml"/><Relationship Id="rId36" Type="http://schemas.openxmlformats.org/officeDocument/2006/relationships/customXml" Target="../customXml/item7.xml"/><Relationship Id="rId49" Type="http://schemas.openxmlformats.org/officeDocument/2006/relationships/customXml" Target="../customXml/item20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2.xml"/><Relationship Id="rId44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powerPivotData" Target="model/item.data"/><Relationship Id="rId30" Type="http://schemas.openxmlformats.org/officeDocument/2006/relationships/customXml" Target="../customXml/item1.xml"/><Relationship Id="rId35" Type="http://schemas.openxmlformats.org/officeDocument/2006/relationships/customXml" Target="../customXml/item6.xml"/><Relationship Id="rId43" Type="http://schemas.openxmlformats.org/officeDocument/2006/relationships/customXml" Target="../customXml/item14.xml"/><Relationship Id="rId48" Type="http://schemas.openxmlformats.org/officeDocument/2006/relationships/customXml" Target="../customXml/item19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33" Type="http://schemas.openxmlformats.org/officeDocument/2006/relationships/customXml" Target="../customXml/item4.xml"/><Relationship Id="rId38" Type="http://schemas.openxmlformats.org/officeDocument/2006/relationships/customXml" Target="../customXml/item9.xml"/><Relationship Id="rId46" Type="http://schemas.openxmlformats.org/officeDocument/2006/relationships/customXml" Target="../customXml/item17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jpeg"/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hyperlink" Target="https://openclipart.org/detail/17762/" TargetMode="External"/><Relationship Id="rId18" Type="http://schemas.openxmlformats.org/officeDocument/2006/relationships/image" Target="../media/image22.png"/><Relationship Id="rId26" Type="http://schemas.openxmlformats.org/officeDocument/2006/relationships/image" Target="../media/image26.png"/><Relationship Id="rId39" Type="http://schemas.openxmlformats.org/officeDocument/2006/relationships/hyperlink" Target="https://www.rocketremit.com/send_money/uganda/uganda-flag/" TargetMode="External"/><Relationship Id="rId21" Type="http://schemas.openxmlformats.org/officeDocument/2006/relationships/hyperlink" Target="https://socdemwiki.miraheze.org/wiki/Equatorial_Guinea" TargetMode="External"/><Relationship Id="rId34" Type="http://schemas.openxmlformats.org/officeDocument/2006/relationships/image" Target="../media/image30.png"/><Relationship Id="rId42" Type="http://schemas.openxmlformats.org/officeDocument/2006/relationships/image" Target="../media/image34.png"/><Relationship Id="rId7" Type="http://schemas.openxmlformats.org/officeDocument/2006/relationships/hyperlink" Target="https://elmersflag.com/product/kuwait-flag/" TargetMode="External"/><Relationship Id="rId2" Type="http://schemas.openxmlformats.org/officeDocument/2006/relationships/image" Target="../media/image13.png"/><Relationship Id="rId16" Type="http://schemas.openxmlformats.org/officeDocument/2006/relationships/image" Target="../media/image21.png"/><Relationship Id="rId20" Type="http://schemas.openxmlformats.org/officeDocument/2006/relationships/image" Target="../media/image23.png"/><Relationship Id="rId29" Type="http://schemas.openxmlformats.org/officeDocument/2006/relationships/hyperlink" Target="https://www.one.org/international/blog/girls-education-toughest/niger-flag/" TargetMode="External"/><Relationship Id="rId41" Type="http://schemas.openxmlformats.org/officeDocument/2006/relationships/hyperlink" Target="https://www.flickr.com/photos/easy-pics/8743161043" TargetMode="External"/><Relationship Id="rId1" Type="http://schemas.openxmlformats.org/officeDocument/2006/relationships/image" Target="../media/image12.png"/><Relationship Id="rId6" Type="http://schemas.openxmlformats.org/officeDocument/2006/relationships/image" Target="../media/image16.jpeg"/><Relationship Id="rId11" Type="http://schemas.openxmlformats.org/officeDocument/2006/relationships/hyperlink" Target="https://pixabay.com/vectors/burkina-faso-flag-national-flag-162255/" TargetMode="External"/><Relationship Id="rId24" Type="http://schemas.openxmlformats.org/officeDocument/2006/relationships/image" Target="../media/image25.png"/><Relationship Id="rId32" Type="http://schemas.openxmlformats.org/officeDocument/2006/relationships/image" Target="../media/image29.jpeg"/><Relationship Id="rId37" Type="http://schemas.openxmlformats.org/officeDocument/2006/relationships/hyperlink" Target="https://www.privateinternetaccess.com/blog/2017/09/theres-currently-politically-motivated-internet-shutdown-small-african-country-togo/" TargetMode="External"/><Relationship Id="rId40" Type="http://schemas.openxmlformats.org/officeDocument/2006/relationships/image" Target="../media/image33.jpeg"/><Relationship Id="rId5" Type="http://schemas.openxmlformats.org/officeDocument/2006/relationships/hyperlink" Target="https://www.sylmpedia.fr/index.php?title=Fichier:Drapeau_du_Royaume_d'Espagne_en_1785.png" TargetMode="External"/><Relationship Id="rId15" Type="http://schemas.openxmlformats.org/officeDocument/2006/relationships/hyperlink" Target="http://commons.wikimedia.org/wiki/Comores_%D8%A7%D9%84%D8%A7%D8%AA%D8%AD%D8%A7%D8%AF_%D8%A7%D9%84%D9%82%D9%85%D8%B1" TargetMode="External"/><Relationship Id="rId23" Type="http://schemas.openxmlformats.org/officeDocument/2006/relationships/hyperlink" Target="http://public-domain-image.com/full-image/flags-of-the-world-public-domain-images-pictures/flag-of-madagascar.jpg-royalty-free-stock-photograph.html" TargetMode="External"/><Relationship Id="rId28" Type="http://schemas.openxmlformats.org/officeDocument/2006/relationships/image" Target="../media/image27.jpeg"/><Relationship Id="rId36" Type="http://schemas.openxmlformats.org/officeDocument/2006/relationships/image" Target="../media/image31.png"/><Relationship Id="rId10" Type="http://schemas.openxmlformats.org/officeDocument/2006/relationships/image" Target="../media/image18.png"/><Relationship Id="rId19" Type="http://schemas.openxmlformats.org/officeDocument/2006/relationships/hyperlink" Target="https://klexikon.zum.de/wiki/Guinea" TargetMode="External"/><Relationship Id="rId31" Type="http://schemas.openxmlformats.org/officeDocument/2006/relationships/hyperlink" Target="https://commons.wikimedia.org/wiki/File:Flag_of_Rwanda.svg" TargetMode="External"/><Relationship Id="rId4" Type="http://schemas.openxmlformats.org/officeDocument/2006/relationships/image" Target="../media/image15.png"/><Relationship Id="rId9" Type="http://schemas.openxmlformats.org/officeDocument/2006/relationships/hyperlink" Target="https://fr.wikipedia.org/wiki/Drapeau_du_Sud-Soudan" TargetMode="External"/><Relationship Id="rId14" Type="http://schemas.openxmlformats.org/officeDocument/2006/relationships/image" Target="../media/image20.png"/><Relationship Id="rId22" Type="http://schemas.openxmlformats.org/officeDocument/2006/relationships/image" Target="../media/image24.jpeg"/><Relationship Id="rId27" Type="http://schemas.openxmlformats.org/officeDocument/2006/relationships/hyperlink" Target="https://commons.wikimedia.org/wiki/File:Flag_of_Mauritania_(Dark_Green).svg" TargetMode="External"/><Relationship Id="rId30" Type="http://schemas.openxmlformats.org/officeDocument/2006/relationships/image" Target="../media/image28.png"/><Relationship Id="rId35" Type="http://schemas.openxmlformats.org/officeDocument/2006/relationships/hyperlink" Target="https://fr.m.wikipedia.org/wiki/Drapeau_du_Tchad" TargetMode="External"/><Relationship Id="rId43" Type="http://schemas.openxmlformats.org/officeDocument/2006/relationships/hyperlink" Target="https://en.wikipedia.org/wiki/Flag_of_Mexico" TargetMode="External"/><Relationship Id="rId8" Type="http://schemas.openxmlformats.org/officeDocument/2006/relationships/image" Target="../media/image17.png"/><Relationship Id="rId3" Type="http://schemas.openxmlformats.org/officeDocument/2006/relationships/image" Target="../media/image14.png"/><Relationship Id="rId12" Type="http://schemas.openxmlformats.org/officeDocument/2006/relationships/image" Target="../media/image19.png"/><Relationship Id="rId17" Type="http://schemas.openxmlformats.org/officeDocument/2006/relationships/hyperlink" Target="https://openclipart.org/detail/9600/flag%20of%20djibouti" TargetMode="External"/><Relationship Id="rId25" Type="http://schemas.openxmlformats.org/officeDocument/2006/relationships/hyperlink" Target="https://pixabay.com/vectors/mali-flag-national-flag-nation-162353/" TargetMode="External"/><Relationship Id="rId33" Type="http://schemas.openxmlformats.org/officeDocument/2006/relationships/hyperlink" Target="https://pixnio.com/fr/drapeaux-of-the-world/drapeau-senegal" TargetMode="External"/><Relationship Id="rId38" Type="http://schemas.openxmlformats.org/officeDocument/2006/relationships/image" Target="../media/image32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328613</xdr:colOff>
      <xdr:row>25</xdr:row>
      <xdr:rowOff>133350</xdr:rowOff>
    </xdr:from>
    <xdr:to>
      <xdr:col>3</xdr:col>
      <xdr:colOff>598557</xdr:colOff>
      <xdr:row>27</xdr:row>
      <xdr:rowOff>139420</xdr:rowOff>
    </xdr:to>
    <xdr:sp macro="[0]!Sauv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01254" y="6032897"/>
          <a:ext cx="1800000" cy="419962"/>
        </a:xfrm>
        <a:prstGeom prst="rect">
          <a:avLst/>
        </a:prstGeom>
        <a:ln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Sauvegarde</a:t>
          </a:r>
        </a:p>
      </xdr:txBody>
    </xdr:sp>
    <xdr:clientData/>
  </xdr:twoCellAnchor>
  <xdr:twoCellAnchor editAs="oneCell">
    <xdr:from>
      <xdr:col>13</xdr:col>
      <xdr:colOff>1009655</xdr:colOff>
      <xdr:row>3</xdr:row>
      <xdr:rowOff>76200</xdr:rowOff>
    </xdr:from>
    <xdr:to>
      <xdr:col>15</xdr:col>
      <xdr:colOff>685805</xdr:colOff>
      <xdr:row>4</xdr:row>
      <xdr:rowOff>180967</xdr:rowOff>
    </xdr:to>
    <xdr:sp macro="[0]!Statistiques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0377493" y="1257300"/>
          <a:ext cx="1481137" cy="428625"/>
        </a:xfrm>
        <a:prstGeom prst="rect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Actualiser</a:t>
          </a:r>
        </a:p>
      </xdr:txBody>
    </xdr:sp>
    <xdr:clientData/>
  </xdr:twoCellAnchor>
  <xdr:twoCellAnchor editAs="oneCell">
    <xdr:from>
      <xdr:col>1</xdr:col>
      <xdr:colOff>147635</xdr:colOff>
      <xdr:row>4</xdr:row>
      <xdr:rowOff>332350</xdr:rowOff>
    </xdr:from>
    <xdr:to>
      <xdr:col>3</xdr:col>
      <xdr:colOff>609157</xdr:colOff>
      <xdr:row>8</xdr:row>
      <xdr:rowOff>10908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A94A26C-35FB-4872-956A-08ADB327555D}"/>
            </a:ext>
          </a:extLst>
        </xdr:cNvPr>
        <xdr:cNvGrpSpPr/>
      </xdr:nvGrpSpPr>
      <xdr:grpSpPr>
        <a:xfrm>
          <a:off x="319085" y="1856350"/>
          <a:ext cx="1985522" cy="612008"/>
          <a:chOff x="316968" y="1867975"/>
          <a:chExt cx="1985522" cy="1194719"/>
        </a:xfrm>
      </xdr:grpSpPr>
      <xdr:sp macro="[0]!AfficheAdmin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502490" y="1867975"/>
            <a:ext cx="1800000" cy="1194719"/>
          </a:xfrm>
          <a:prstGeom prst="rect">
            <a:avLst/>
          </a:prstGeom>
          <a:ln/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6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a:rPr>
              <a:t>Configuration</a:t>
            </a:r>
            <a:r>
              <a:rPr lang="fr-FR" sz="1600" baseline="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a:rPr>
              <a:t> de la compétition</a:t>
            </a:r>
            <a:endParaRPr lang="fr-FR" sz="16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endParaRPr>
          </a:p>
        </xdr:txBody>
      </xdr:sp>
      <xdr:sp macro="[0]!AfficheAdmin" textlink="">
        <xdr:nvSpPr>
          <xdr:cNvPr id="6" name="Ellips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316968" y="1874902"/>
            <a:ext cx="324000" cy="626309"/>
          </a:xfrm>
          <a:prstGeom prst="ellipse">
            <a:avLst/>
          </a:prstGeom>
          <a:ln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fr-FR" sz="1050">
                <a:effectLst>
                  <a:outerShdw blurRad="50800" dist="50800" dir="5400000" algn="ctr" rotWithShape="0">
                    <a:schemeClr val="tx1"/>
                  </a:outerShdw>
                </a:effectLst>
              </a:rPr>
              <a:t>1.1</a:t>
            </a:r>
          </a:p>
        </xdr:txBody>
      </xdr:sp>
    </xdr:grpSp>
    <xdr:clientData/>
  </xdr:twoCellAnchor>
  <xdr:twoCellAnchor editAs="oneCell">
    <xdr:from>
      <xdr:col>1</xdr:col>
      <xdr:colOff>147635</xdr:colOff>
      <xdr:row>15</xdr:row>
      <xdr:rowOff>25783</xdr:rowOff>
    </xdr:from>
    <xdr:to>
      <xdr:col>3</xdr:col>
      <xdr:colOff>609157</xdr:colOff>
      <xdr:row>18</xdr:row>
      <xdr:rowOff>38405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319085" y="3883408"/>
          <a:ext cx="1985522" cy="612697"/>
          <a:chOff x="333373" y="2862263"/>
          <a:chExt cx="2089785" cy="612767"/>
        </a:xfrm>
      </xdr:grpSpPr>
      <xdr:sp macro="[0]!Gestion_Competiteurs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528637" y="2862263"/>
            <a:ext cx="1894521" cy="612767"/>
          </a:xfrm>
          <a:prstGeom prst="rect">
            <a:avLst/>
          </a:prstGeom>
          <a:ln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6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a:rPr>
              <a:t>Gérer les compétiteurs</a:t>
            </a:r>
          </a:p>
        </xdr:txBody>
      </xdr:sp>
      <xdr:sp macro="[0]!Gestion_Competiteurs" textlink="">
        <xdr:nvSpPr>
          <xdr:cNvPr id="44" name="Ellipse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/>
        </xdr:nvSpPr>
        <xdr:spPr>
          <a:xfrm>
            <a:off x="333373" y="2863209"/>
            <a:ext cx="341014" cy="322164"/>
          </a:xfrm>
          <a:prstGeom prst="ellipse">
            <a:avLst/>
          </a:prstGeom>
          <a:ln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1050">
                <a:effectLst>
                  <a:outerShdw blurRad="50800" dist="50800" dir="5400000" algn="ctr" rotWithShape="0">
                    <a:schemeClr val="tx1"/>
                  </a:outerShdw>
                </a:effectLst>
              </a:rPr>
              <a:t>2.2</a:t>
            </a:r>
            <a:endParaRPr lang="fr-FR" sz="400">
              <a:effectLst>
                <a:outerShdw blurRad="50800" dist="50800" dir="5400000" algn="ctr" rotWithShape="0">
                  <a:schemeClr val="tx1"/>
                </a:outerShdw>
              </a:effectLst>
            </a:endParaRPr>
          </a:p>
        </xdr:txBody>
      </xdr:sp>
    </xdr:grpSp>
    <xdr:clientData/>
  </xdr:twoCellAnchor>
  <xdr:twoCellAnchor editAs="oneCell">
    <xdr:from>
      <xdr:col>1</xdr:col>
      <xdr:colOff>147635</xdr:colOff>
      <xdr:row>11</xdr:row>
      <xdr:rowOff>180972</xdr:rowOff>
    </xdr:from>
    <xdr:to>
      <xdr:col>3</xdr:col>
      <xdr:colOff>609158</xdr:colOff>
      <xdr:row>15</xdr:row>
      <xdr:rowOff>1371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319085" y="3238497"/>
          <a:ext cx="1985523" cy="620499"/>
          <a:chOff x="333373" y="3643311"/>
          <a:chExt cx="2089786" cy="612873"/>
        </a:xfrm>
      </xdr:grpSpPr>
      <xdr:sp macro="[0]!Gestion_Clubs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528638" y="3643311"/>
            <a:ext cx="1894521" cy="612873"/>
          </a:xfrm>
          <a:prstGeom prst="rect">
            <a:avLst/>
          </a:prstGeom>
          <a:ln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6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a:rPr>
              <a:t>Gérer les clubs</a:t>
            </a:r>
          </a:p>
        </xdr:txBody>
      </xdr:sp>
      <xdr:sp macro="[0]!Gestion_Clubs" textlink="">
        <xdr:nvSpPr>
          <xdr:cNvPr id="45" name="Ellipse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SpPr/>
        </xdr:nvSpPr>
        <xdr:spPr>
          <a:xfrm>
            <a:off x="333373" y="3644789"/>
            <a:ext cx="341014" cy="321910"/>
          </a:xfrm>
          <a:prstGeom prst="ellipse">
            <a:avLst/>
          </a:prstGeom>
          <a:ln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1050">
                <a:effectLst>
                  <a:outerShdw blurRad="50800" dist="50800" dir="5400000" algn="ctr" rotWithShape="0">
                    <a:schemeClr val="tx1"/>
                  </a:outerShdw>
                </a:effectLst>
              </a:rPr>
              <a:t>2.1</a:t>
            </a:r>
            <a:endParaRPr lang="fr-FR" sz="400">
              <a:effectLst>
                <a:outerShdw blurRad="50800" dist="50800" dir="5400000" algn="ctr" rotWithShape="0">
                  <a:schemeClr val="tx1"/>
                </a:outerShdw>
              </a:effectLst>
            </a:endParaRPr>
          </a:p>
        </xdr:txBody>
      </xdr:sp>
    </xdr:grpSp>
    <xdr:clientData/>
  </xdr:twoCellAnchor>
  <xdr:twoCellAnchor editAs="oneCell">
    <xdr:from>
      <xdr:col>1</xdr:col>
      <xdr:colOff>147635</xdr:colOff>
      <xdr:row>18</xdr:row>
      <xdr:rowOff>158156</xdr:rowOff>
    </xdr:from>
    <xdr:to>
      <xdr:col>3</xdr:col>
      <xdr:colOff>609158</xdr:colOff>
      <xdr:row>21</xdr:row>
      <xdr:rowOff>163440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319085" y="4615856"/>
          <a:ext cx="1985523" cy="605359"/>
          <a:chOff x="319085" y="4271961"/>
          <a:chExt cx="1985523" cy="601006"/>
        </a:xfrm>
      </xdr:grpSpPr>
      <xdr:sp macro="[0]!Gerer_Binomes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504608" y="4271961"/>
            <a:ext cx="1800000" cy="601006"/>
          </a:xfrm>
          <a:prstGeom prst="rect">
            <a:avLst/>
          </a:prstGeom>
          <a:ln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6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a:rPr>
              <a:t>Gérer les binômes</a:t>
            </a:r>
          </a:p>
        </xdr:txBody>
      </xdr:sp>
      <xdr:sp macro="[0]!Gerer_Binomes" textlink="">
        <xdr:nvSpPr>
          <xdr:cNvPr id="48" name="Ellipse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/>
        </xdr:nvSpPr>
        <xdr:spPr>
          <a:xfrm>
            <a:off x="319085" y="4272632"/>
            <a:ext cx="324000" cy="316114"/>
          </a:xfrm>
          <a:prstGeom prst="ellipse">
            <a:avLst/>
          </a:prstGeom>
          <a:ln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1050">
                <a:effectLst>
                  <a:outerShdw blurRad="50800" dist="50800" dir="5400000" algn="ctr" rotWithShape="0">
                    <a:schemeClr val="tx1"/>
                  </a:outerShdw>
                </a:effectLst>
              </a:rPr>
              <a:t>3.1</a:t>
            </a:r>
            <a:endParaRPr lang="fr-FR" sz="400">
              <a:effectLst>
                <a:outerShdw blurRad="50800" dist="50800" dir="5400000" algn="ctr" rotWithShape="0">
                  <a:schemeClr val="tx1"/>
                </a:outerShdw>
              </a:effectLst>
            </a:endParaRPr>
          </a:p>
        </xdr:txBody>
      </xdr:sp>
    </xdr:grpSp>
    <xdr:clientData/>
  </xdr:twoCellAnchor>
  <xdr:twoCellAnchor editAs="oneCell">
    <xdr:from>
      <xdr:col>1</xdr:col>
      <xdr:colOff>147635</xdr:colOff>
      <xdr:row>22</xdr:row>
      <xdr:rowOff>4764</xdr:rowOff>
    </xdr:from>
    <xdr:to>
      <xdr:col>3</xdr:col>
      <xdr:colOff>609158</xdr:colOff>
      <xdr:row>25</xdr:row>
      <xdr:rowOff>8838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319085" y="5262564"/>
          <a:ext cx="1985523" cy="604149"/>
          <a:chOff x="333373" y="4772024"/>
          <a:chExt cx="2089786" cy="611999"/>
        </a:xfrm>
      </xdr:grpSpPr>
      <xdr:sp macro="[0]!Gerer_Equipes" textlink="">
        <xdr:nvSpPr>
          <xdr:cNvPr id="42" name="Rectangle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/>
        </xdr:nvSpPr>
        <xdr:spPr>
          <a:xfrm>
            <a:off x="528638" y="4772024"/>
            <a:ext cx="1894521" cy="611999"/>
          </a:xfrm>
          <a:prstGeom prst="rect">
            <a:avLst/>
          </a:prstGeom>
          <a:ln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6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a:rPr>
              <a:t>Gérer les équipes relais</a:t>
            </a:r>
          </a:p>
        </xdr:txBody>
      </xdr:sp>
      <xdr:sp macro="[0]!Gerer_Equipes" textlink="">
        <xdr:nvSpPr>
          <xdr:cNvPr id="49" name="Ellipse 48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SpPr/>
        </xdr:nvSpPr>
        <xdr:spPr>
          <a:xfrm>
            <a:off x="333373" y="4776145"/>
            <a:ext cx="341014" cy="322487"/>
          </a:xfrm>
          <a:prstGeom prst="ellipse">
            <a:avLst/>
          </a:prstGeom>
          <a:ln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1050">
                <a:effectLst>
                  <a:outerShdw blurRad="50800" dist="50800" dir="5400000" algn="ctr" rotWithShape="0">
                    <a:schemeClr val="tx1"/>
                  </a:outerShdw>
                </a:effectLst>
              </a:rPr>
              <a:t>3.2</a:t>
            </a:r>
            <a:endParaRPr lang="fr-FR" sz="400">
              <a:effectLst>
                <a:outerShdw blurRad="50800" dist="50800" dir="5400000" algn="ctr" rotWithShape="0">
                  <a:schemeClr val="tx1"/>
                </a:outerShdw>
              </a:effectLst>
            </a:endParaRPr>
          </a:p>
        </xdr:txBody>
      </xdr:sp>
    </xdr:grpSp>
    <xdr:clientData/>
  </xdr:twoCellAnchor>
  <xdr:twoCellAnchor editAs="oneCell">
    <xdr:from>
      <xdr:col>4</xdr:col>
      <xdr:colOff>203198</xdr:colOff>
      <xdr:row>5</xdr:row>
      <xdr:rowOff>2</xdr:rowOff>
    </xdr:from>
    <xdr:to>
      <xdr:col>7</xdr:col>
      <xdr:colOff>237793</xdr:colOff>
      <xdr:row>8</xdr:row>
      <xdr:rowOff>127192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2660648" y="1857377"/>
          <a:ext cx="2320595" cy="727265"/>
          <a:chOff x="2832098" y="1462088"/>
          <a:chExt cx="2475145" cy="720001"/>
        </a:xfrm>
      </xdr:grpSpPr>
      <xdr:sp macro="[0]!Prepa_Series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3000374" y="1462088"/>
            <a:ext cx="2306869" cy="720001"/>
          </a:xfrm>
          <a:prstGeom prst="rect">
            <a:avLst/>
          </a:prstGeom>
          <a:ln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6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a:rPr>
              <a:t>Création des</a:t>
            </a:r>
            <a:r>
              <a:rPr lang="fr-FR" sz="1600" baseline="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a:rPr>
              <a:t> </a:t>
            </a:r>
            <a:br>
              <a:rPr lang="fr-FR" sz="1600" baseline="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a:rPr>
            </a:br>
            <a:r>
              <a:rPr lang="fr-FR" sz="1600" baseline="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a:rPr>
              <a:t>listes de départ</a:t>
            </a:r>
            <a:endParaRPr lang="fr-FR" sz="16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endParaRPr>
          </a:p>
        </xdr:txBody>
      </xdr:sp>
      <xdr:sp macro="[0]!Prepa_Series" textlink="">
        <xdr:nvSpPr>
          <xdr:cNvPr id="50" name="Ellipse 49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SpPr/>
        </xdr:nvSpPr>
        <xdr:spPr>
          <a:xfrm>
            <a:off x="2832098" y="1464612"/>
            <a:ext cx="346030" cy="320359"/>
          </a:xfrm>
          <a:prstGeom prst="ellipse">
            <a:avLst/>
          </a:prstGeom>
          <a:ln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fr-FR" sz="1200">
                <a:effectLst>
                  <a:outerShdw blurRad="50800" dist="50800" dir="5400000" algn="ctr" rotWithShape="0">
                    <a:schemeClr val="tx1"/>
                  </a:outerShdw>
                </a:effectLst>
              </a:rPr>
              <a:t>4</a:t>
            </a:r>
          </a:p>
        </xdr:txBody>
      </xdr:sp>
    </xdr:grpSp>
    <xdr:clientData/>
  </xdr:twoCellAnchor>
  <xdr:twoCellAnchor editAs="oneCell">
    <xdr:from>
      <xdr:col>4</xdr:col>
      <xdr:colOff>203198</xdr:colOff>
      <xdr:row>8</xdr:row>
      <xdr:rowOff>159806</xdr:rowOff>
    </xdr:from>
    <xdr:to>
      <xdr:col>7</xdr:col>
      <xdr:colOff>237793</xdr:colOff>
      <xdr:row>12</xdr:row>
      <xdr:rowOff>89090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2660648" y="2617256"/>
          <a:ext cx="2320595" cy="729384"/>
          <a:chOff x="2832098" y="2250544"/>
          <a:chExt cx="2475145" cy="722119"/>
        </a:xfrm>
      </xdr:grpSpPr>
      <xdr:sp macro="[0]!Change_Ordre" textlink="">
        <xdr:nvSpPr>
          <xdr:cNvPr id="24" name="Rectangle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3000374" y="2252663"/>
            <a:ext cx="2306869" cy="720000"/>
          </a:xfrm>
          <a:prstGeom prst="rect">
            <a:avLst/>
          </a:prstGeom>
          <a:ln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6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a:rPr>
              <a:t>Visualiser et Optimiser</a:t>
            </a:r>
            <a:r>
              <a:rPr lang="fr-FR" sz="1600" baseline="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a:rPr>
              <a:t> les listes de départ</a:t>
            </a:r>
            <a:endParaRPr lang="fr-FR" sz="16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endParaRPr>
          </a:p>
        </xdr:txBody>
      </xdr:sp>
      <xdr:sp macro="[0]!Change_Ordre" textlink="">
        <xdr:nvSpPr>
          <xdr:cNvPr id="51" name="Ellipse 50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SpPr/>
        </xdr:nvSpPr>
        <xdr:spPr>
          <a:xfrm>
            <a:off x="2832098" y="2250544"/>
            <a:ext cx="346030" cy="322607"/>
          </a:xfrm>
          <a:prstGeom prst="ellipse">
            <a:avLst/>
          </a:prstGeom>
          <a:ln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fr-FR" sz="1200">
                <a:effectLst>
                  <a:outerShdw blurRad="50800" dist="50800" dir="5400000" algn="ctr" rotWithShape="0">
                    <a:schemeClr val="tx1"/>
                  </a:outerShdw>
                </a:effectLst>
              </a:rPr>
              <a:t>5</a:t>
            </a:r>
          </a:p>
        </xdr:txBody>
      </xdr:sp>
    </xdr:grpSp>
    <xdr:clientData/>
  </xdr:twoCellAnchor>
  <xdr:twoCellAnchor editAs="oneCell">
    <xdr:from>
      <xdr:col>4</xdr:col>
      <xdr:colOff>360757</xdr:colOff>
      <xdr:row>22</xdr:row>
      <xdr:rowOff>164451</xdr:rowOff>
    </xdr:from>
    <xdr:to>
      <xdr:col>7</xdr:col>
      <xdr:colOff>227475</xdr:colOff>
      <xdr:row>27</xdr:row>
      <xdr:rowOff>180157</xdr:rowOff>
    </xdr:to>
    <xdr:sp macro="[0]!Impressions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2818207" y="5422251"/>
          <a:ext cx="2152718" cy="1011606"/>
        </a:xfrm>
        <a:prstGeom prst="rect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fr-FR" sz="1600">
            <a:effectLst>
              <a:outerShdw blurRad="50800" dist="50800" dir="5400000" algn="ctr" rotWithShape="0">
                <a:schemeClr val="tx1"/>
              </a:outerShdw>
            </a:effectLst>
          </a:endParaRPr>
        </a:p>
      </xdr:txBody>
    </xdr:sp>
    <xdr:clientData/>
  </xdr:twoCellAnchor>
  <xdr:twoCellAnchor editAs="oneCell">
    <xdr:from>
      <xdr:col>5</xdr:col>
      <xdr:colOff>270319</xdr:colOff>
      <xdr:row>21</xdr:row>
      <xdr:rowOff>51154</xdr:rowOff>
    </xdr:from>
    <xdr:to>
      <xdr:col>6</xdr:col>
      <xdr:colOff>408833</xdr:colOff>
      <xdr:row>25</xdr:row>
      <xdr:rowOff>161569</xdr:rowOff>
    </xdr:to>
    <xdr:pic macro="[0]!Impressions">
      <xdr:nvPicPr>
        <xdr:cNvPr id="33" name="Imag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colorTemperature colorTemp="4700"/>
                  </a14:imgEffect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9769" y="5108929"/>
          <a:ext cx="896289" cy="918366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4</xdr:col>
      <xdr:colOff>360756</xdr:colOff>
      <xdr:row>24</xdr:row>
      <xdr:rowOff>157734</xdr:rowOff>
    </xdr:from>
    <xdr:to>
      <xdr:col>7</xdr:col>
      <xdr:colOff>227474</xdr:colOff>
      <xdr:row>27</xdr:row>
      <xdr:rowOff>190500</xdr:rowOff>
    </xdr:to>
    <xdr:sp macro="[0]!Impressions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2820691" y="5789908"/>
          <a:ext cx="2152718" cy="629114"/>
        </a:xfrm>
        <a:prstGeom prst="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Impressions</a:t>
          </a:r>
          <a:r>
            <a:rPr lang="fr-FR" sz="1600" baseline="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</a:t>
          </a:r>
          <a:br>
            <a:rPr lang="fr-FR" sz="1600" baseline="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</a:br>
          <a:r>
            <a:rPr lang="fr-FR" sz="1600" baseline="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avant départ</a:t>
          </a:r>
          <a:endParaRPr lang="fr-FR" sz="1600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4</xdr:col>
      <xdr:colOff>203197</xdr:colOff>
      <xdr:row>22</xdr:row>
      <xdr:rowOff>162386</xdr:rowOff>
    </xdr:from>
    <xdr:to>
      <xdr:col>4</xdr:col>
      <xdr:colOff>524165</xdr:colOff>
      <xdr:row>24</xdr:row>
      <xdr:rowOff>88461</xdr:rowOff>
    </xdr:to>
    <xdr:sp macro="[0]!Impressions" textlink="">
      <xdr:nvSpPr>
        <xdr:cNvPr id="55" name="Ellipse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2661112" y="5417398"/>
          <a:ext cx="324000" cy="321420"/>
        </a:xfrm>
        <a:prstGeom prst="ellipse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200">
              <a:effectLst>
                <a:outerShdw blurRad="50800" dist="50800" dir="5400000" algn="ctr" rotWithShape="0">
                  <a:schemeClr val="tx1"/>
                </a:outerShdw>
              </a:effectLst>
            </a:rPr>
            <a:t>6</a:t>
          </a:r>
        </a:p>
      </xdr:txBody>
    </xdr:sp>
    <xdr:clientData/>
  </xdr:twoCellAnchor>
  <xdr:twoCellAnchor>
    <xdr:from>
      <xdr:col>7</xdr:col>
      <xdr:colOff>571500</xdr:colOff>
      <xdr:row>5</xdr:row>
      <xdr:rowOff>9525</xdr:rowOff>
    </xdr:from>
    <xdr:to>
      <xdr:col>10</xdr:col>
      <xdr:colOff>437925</xdr:colOff>
      <xdr:row>12</xdr:row>
      <xdr:rowOff>114300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5314950" y="1866900"/>
          <a:ext cx="2152425" cy="1504950"/>
          <a:chOff x="5314950" y="1866900"/>
          <a:chExt cx="2152947" cy="1504950"/>
        </a:xfrm>
      </xdr:grpSpPr>
      <xdr:grpSp>
        <xdr:nvGrpSpPr>
          <xdr:cNvPr id="26" name="Groupe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GrpSpPr/>
        </xdr:nvGrpSpPr>
        <xdr:grpSpPr>
          <a:xfrm>
            <a:off x="5457825" y="1866900"/>
            <a:ext cx="2010072" cy="1504950"/>
            <a:chOff x="5458290" y="984792"/>
            <a:chExt cx="2010072" cy="1504021"/>
          </a:xfrm>
        </xdr:grpSpPr>
        <xdr:sp macro="[0]!Renseigner_Temps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SpPr/>
          </xdr:nvSpPr>
          <xdr:spPr>
            <a:xfrm>
              <a:off x="5458290" y="984792"/>
              <a:ext cx="1971450" cy="1504021"/>
            </a:xfrm>
            <a:prstGeom prst="rect">
              <a:avLst/>
            </a:prstGeom>
            <a:solidFill>
              <a:srgbClr val="FFC000"/>
            </a:solidFill>
            <a:ln>
              <a:solidFill>
                <a:schemeClr val="accent4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fr-FR" sz="2400" b="1">
                <a:effectLst>
                  <a:innerShdw blurRad="63500" dist="50800" dir="5400000">
                    <a:prstClr val="black">
                      <a:alpha val="50000"/>
                    </a:prstClr>
                  </a:innerShdw>
                  <a:reflection blurRad="6350" stA="60000" endA="900" endPos="58000" dir="5400000" sy="-100000" algn="bl" rotWithShape="0"/>
                </a:effectLst>
              </a:endParaRPr>
            </a:p>
          </xdr:txBody>
        </xdr:sp>
        <xdr:sp macro="[0]!Renseigner_Temps" textlink="">
          <xdr:nvSpPr>
            <xdr:cNvPr id="31" name="Rectangle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/>
          </xdr:nvSpPr>
          <xdr:spPr>
            <a:xfrm>
              <a:off x="5496911" y="1111384"/>
              <a:ext cx="1971451" cy="130562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2400" b="1">
                  <a:effectLst>
                    <a:innerShdw blurRad="63500" dist="50800" dir="5400000">
                      <a:prstClr val="black">
                        <a:alpha val="50000"/>
                      </a:prstClr>
                    </a:innerShdw>
                  </a:effectLst>
                </a:rPr>
                <a:t>Renseigner</a:t>
              </a:r>
              <a:br>
                <a:rPr lang="fr-FR" sz="2400" b="1">
                  <a:effectLst>
                    <a:innerShdw blurRad="63500" dist="50800" dir="5400000">
                      <a:prstClr val="black">
                        <a:alpha val="50000"/>
                      </a:prstClr>
                    </a:innerShdw>
                  </a:effectLst>
                </a:rPr>
              </a:br>
              <a:r>
                <a:rPr lang="fr-FR" sz="2400" b="1">
                  <a:effectLst>
                    <a:innerShdw blurRad="63500" dist="50800" dir="5400000">
                      <a:prstClr val="black">
                        <a:alpha val="50000"/>
                      </a:prstClr>
                    </a:innerShdw>
                  </a:effectLst>
                </a:rPr>
                <a:t>les</a:t>
              </a:r>
              <a:br>
                <a:rPr lang="fr-FR" sz="2400" b="1">
                  <a:effectLst>
                    <a:innerShdw blurRad="63500" dist="50800" dir="5400000">
                      <a:prstClr val="black">
                        <a:alpha val="50000"/>
                      </a:prstClr>
                    </a:innerShdw>
                  </a:effectLst>
                </a:rPr>
              </a:br>
              <a:r>
                <a:rPr lang="fr-FR" sz="2400" b="1">
                  <a:effectLst>
                    <a:innerShdw blurRad="63500" dist="50800" dir="5400000">
                      <a:prstClr val="black">
                        <a:alpha val="50000"/>
                      </a:prstClr>
                    </a:innerShdw>
                  </a:effectLst>
                </a:rPr>
                <a:t>temps</a:t>
              </a:r>
            </a:p>
          </xdr:txBody>
        </xdr:sp>
      </xdr:grpSp>
      <xdr:sp macro="[0]!Renseigner_Temps" textlink="">
        <xdr:nvSpPr>
          <xdr:cNvPr id="57" name="Ellipse 56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SpPr/>
        </xdr:nvSpPr>
        <xdr:spPr>
          <a:xfrm>
            <a:off x="5314950" y="1866900"/>
            <a:ext cx="312141" cy="319829"/>
          </a:xfrm>
          <a:prstGeom prst="ellipse">
            <a:avLst/>
          </a:prstGeom>
          <a:ln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fr-FR" sz="1200">
                <a:effectLst>
                  <a:outerShdw blurRad="50800" dist="50800" dir="5400000" algn="ctr" rotWithShape="0">
                    <a:schemeClr val="tx1"/>
                  </a:outerShdw>
                </a:effectLst>
              </a:rPr>
              <a:t>7.1</a:t>
            </a:r>
          </a:p>
        </xdr:txBody>
      </xdr:sp>
    </xdr:grpSp>
    <xdr:clientData/>
  </xdr:twoCellAnchor>
  <xdr:twoCellAnchor>
    <xdr:from>
      <xdr:col>7</xdr:col>
      <xdr:colOff>561974</xdr:colOff>
      <xdr:row>17</xdr:row>
      <xdr:rowOff>71435</xdr:rowOff>
    </xdr:from>
    <xdr:to>
      <xdr:col>10</xdr:col>
      <xdr:colOff>404812</xdr:colOff>
      <xdr:row>23</xdr:row>
      <xdr:rowOff>116697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5305424" y="4329110"/>
          <a:ext cx="2128838" cy="1245412"/>
          <a:chOff x="5305424" y="3805235"/>
          <a:chExt cx="2128838" cy="1245412"/>
        </a:xfrm>
      </xdr:grpSpPr>
      <xdr:grpSp>
        <xdr:nvGrpSpPr>
          <xdr:cNvPr id="35" name="Groupe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GrpSpPr/>
        </xdr:nvGrpSpPr>
        <xdr:grpSpPr>
          <a:xfrm>
            <a:off x="5462587" y="3805235"/>
            <a:ext cx="1971675" cy="1245412"/>
            <a:chOff x="5457825" y="3819526"/>
            <a:chExt cx="1971675" cy="852497"/>
          </a:xfrm>
          <a:solidFill>
            <a:srgbClr val="8F45C7"/>
          </a:solidFill>
        </xdr:grpSpPr>
        <xdr:sp macro="[0]!Edition_Classements" textlink="">
          <xdr:nvSpPr>
            <xdr:cNvPr id="36" name="Rectangle 35">
              <a:extLst>
                <a:ext uri="{FF2B5EF4-FFF2-40B4-BE49-F238E27FC236}">
                  <a16:creationId xmlns:a16="http://schemas.microsoft.com/office/drawing/2014/main" id="{00000000-0008-0000-0000-000024000000}"/>
                </a:ext>
              </a:extLst>
            </xdr:cNvPr>
            <xdr:cNvSpPr/>
          </xdr:nvSpPr>
          <xdr:spPr>
            <a:xfrm>
              <a:off x="6815138" y="4057650"/>
              <a:ext cx="614362" cy="201973"/>
            </a:xfrm>
            <a:prstGeom prst="rect">
              <a:avLst/>
            </a:prstGeom>
            <a:ln/>
          </xdr:spPr>
          <xdr:style>
            <a:lnRef idx="2">
              <a:schemeClr val="accent5">
                <a:shade val="50000"/>
              </a:schemeClr>
            </a:lnRef>
            <a:fillRef idx="1">
              <a:schemeClr val="accent5"/>
            </a:fillRef>
            <a:effectRef idx="0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1600"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a:rPr>
                <a:t>3</a:t>
              </a:r>
            </a:p>
          </xdr:txBody>
        </xdr:sp>
        <xdr:sp macro="[0]!Edition_Classements" textlink="">
          <xdr:nvSpPr>
            <xdr:cNvPr id="37" name="Rectangle 36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:cNvPr>
            <xdr:cNvSpPr/>
          </xdr:nvSpPr>
          <xdr:spPr>
            <a:xfrm>
              <a:off x="5457825" y="4000500"/>
              <a:ext cx="633413" cy="285202"/>
            </a:xfrm>
            <a:prstGeom prst="rect">
              <a:avLst/>
            </a:prstGeom>
            <a:ln/>
          </xdr:spPr>
          <xdr:style>
            <a:lnRef idx="2">
              <a:schemeClr val="accent5">
                <a:shade val="50000"/>
              </a:schemeClr>
            </a:lnRef>
            <a:fillRef idx="1">
              <a:schemeClr val="accent5"/>
            </a:fillRef>
            <a:effectRef idx="0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1600"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a:rPr>
                <a:t>2</a:t>
              </a:r>
            </a:p>
          </xdr:txBody>
        </xdr:sp>
        <xdr:sp macro="[0]!Edition_Classements" textlink="">
          <xdr:nvSpPr>
            <xdr:cNvPr id="38" name="Rectangle 37">
              <a:extLst>
                <a:ext uri="{FF2B5EF4-FFF2-40B4-BE49-F238E27FC236}">
                  <a16:creationId xmlns:a16="http://schemas.microsoft.com/office/drawing/2014/main" id="{00000000-0008-0000-0000-000026000000}"/>
                </a:ext>
              </a:extLst>
            </xdr:cNvPr>
            <xdr:cNvSpPr/>
          </xdr:nvSpPr>
          <xdr:spPr>
            <a:xfrm>
              <a:off x="6067425" y="3819526"/>
              <a:ext cx="752475" cy="446617"/>
            </a:xfrm>
            <a:prstGeom prst="rect">
              <a:avLst/>
            </a:prstGeom>
            <a:ln/>
          </xdr:spPr>
          <xdr:style>
            <a:lnRef idx="2">
              <a:schemeClr val="accent5">
                <a:shade val="50000"/>
              </a:schemeClr>
            </a:lnRef>
            <a:fillRef idx="1">
              <a:schemeClr val="accent5"/>
            </a:fillRef>
            <a:effectRef idx="0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1600"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a:rPr>
                <a:t>1</a:t>
              </a:r>
            </a:p>
          </xdr:txBody>
        </xdr:sp>
        <xdr:sp macro="[0]!Edition_Classements" textlink="">
          <xdr:nvSpPr>
            <xdr:cNvPr id="39" name="Rectangle 38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/>
          </xdr:nvSpPr>
          <xdr:spPr>
            <a:xfrm>
              <a:off x="5457825" y="4253103"/>
              <a:ext cx="1971450" cy="418920"/>
            </a:xfrm>
            <a:prstGeom prst="rect">
              <a:avLst/>
            </a:prstGeom>
            <a:ln/>
          </xdr:spPr>
          <xdr:style>
            <a:lnRef idx="2">
              <a:schemeClr val="accent5">
                <a:shade val="50000"/>
              </a:schemeClr>
            </a:lnRef>
            <a:fillRef idx="1">
              <a:schemeClr val="accent5"/>
            </a:fillRef>
            <a:effectRef idx="0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1600"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a:rPr>
                <a:t>Gérer les classements</a:t>
              </a:r>
            </a:p>
          </xdr:txBody>
        </xdr:sp>
      </xdr:grpSp>
      <xdr:sp macro="[0]!Edition_Classements" textlink="">
        <xdr:nvSpPr>
          <xdr:cNvPr id="58" name="Ellipse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5305424" y="4071826"/>
            <a:ext cx="324000" cy="324418"/>
          </a:xfrm>
          <a:prstGeom prst="ellipse">
            <a:avLst/>
          </a:prstGeom>
          <a:ln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fr-FR" sz="1200">
                <a:effectLst>
                  <a:outerShdw blurRad="50800" dist="50800" dir="5400000" algn="ctr" rotWithShape="0">
                    <a:schemeClr val="tx1"/>
                  </a:outerShdw>
                </a:effectLst>
              </a:rPr>
              <a:t>8</a:t>
            </a:r>
          </a:p>
        </xdr:txBody>
      </xdr:sp>
    </xdr:grpSp>
    <xdr:clientData/>
  </xdr:twoCellAnchor>
  <xdr:twoCellAnchor>
    <xdr:from>
      <xdr:col>7</xdr:col>
      <xdr:colOff>552449</xdr:colOff>
      <xdr:row>24</xdr:row>
      <xdr:rowOff>152399</xdr:rowOff>
    </xdr:from>
    <xdr:to>
      <xdr:col>10</xdr:col>
      <xdr:colOff>401175</xdr:colOff>
      <xdr:row>27</xdr:row>
      <xdr:rowOff>164325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5295899" y="5810249"/>
          <a:ext cx="2134726" cy="612001"/>
          <a:chOff x="5295899" y="5629274"/>
          <a:chExt cx="2134726" cy="612001"/>
        </a:xfrm>
      </xdr:grpSpPr>
      <xdr:sp macro="[0]!Edition_Classements_Points" textlink="">
        <xdr:nvSpPr>
          <xdr:cNvPr id="54" name="Rectangle 5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SpPr/>
        </xdr:nvSpPr>
        <xdr:spPr>
          <a:xfrm>
            <a:off x="5457825" y="5629275"/>
            <a:ext cx="1972800" cy="612000"/>
          </a:xfrm>
          <a:prstGeom prst="rect">
            <a:avLst/>
          </a:prstGeom>
          <a:ln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6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a:rPr>
              <a:t>Editions fin de compétition</a:t>
            </a:r>
          </a:p>
        </xdr:txBody>
      </xdr:sp>
      <xdr:sp macro="[0]!Edition_Classements_Points" textlink="">
        <xdr:nvSpPr>
          <xdr:cNvPr id="59" name="Ellipse 58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5295899" y="5629274"/>
            <a:ext cx="324000" cy="324386"/>
          </a:xfrm>
          <a:prstGeom prst="ellipse">
            <a:avLst/>
          </a:prstGeom>
          <a:ln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fr-FR" sz="1200">
                <a:effectLst>
                  <a:outerShdw blurRad="50800" dist="50800" dir="5400000" algn="ctr" rotWithShape="0">
                    <a:schemeClr val="tx1"/>
                  </a:outerShdw>
                </a:effectLst>
              </a:rPr>
              <a:t>9</a:t>
            </a:r>
          </a:p>
        </xdr:txBody>
      </xdr:sp>
    </xdr:grpSp>
    <xdr:clientData/>
  </xdr:twoCellAnchor>
  <xdr:twoCellAnchor editAs="absolute">
    <xdr:from>
      <xdr:col>5</xdr:col>
      <xdr:colOff>200033</xdr:colOff>
      <xdr:row>1</xdr:row>
      <xdr:rowOff>76200</xdr:rowOff>
    </xdr:from>
    <xdr:to>
      <xdr:col>10</xdr:col>
      <xdr:colOff>162280</xdr:colOff>
      <xdr:row>1</xdr:row>
      <xdr:rowOff>545601</xdr:rowOff>
    </xdr:to>
    <xdr:pic>
      <xdr:nvPicPr>
        <xdr:cNvPr id="47" name="Image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19475" y="314325"/>
          <a:ext cx="3776480" cy="469393"/>
        </a:xfrm>
        <a:prstGeom prst="rect">
          <a:avLst/>
        </a:prstGeom>
      </xdr:spPr>
    </xdr:pic>
    <xdr:clientData/>
  </xdr:twoCellAnchor>
  <xdr:twoCellAnchor editAs="oneCell">
    <xdr:from>
      <xdr:col>4</xdr:col>
      <xdr:colOff>466725</xdr:colOff>
      <xdr:row>12</xdr:row>
      <xdr:rowOff>190499</xdr:rowOff>
    </xdr:from>
    <xdr:to>
      <xdr:col>7</xdr:col>
      <xdr:colOff>141956</xdr:colOff>
      <xdr:row>21</xdr:row>
      <xdr:rowOff>27052</xdr:rowOff>
    </xdr:to>
    <xdr:pic>
      <xdr:nvPicPr>
        <xdr:cNvPr id="52" name="Image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4175" y="3448049"/>
          <a:ext cx="1961239" cy="1630137"/>
        </a:xfrm>
        <a:prstGeom prst="rect">
          <a:avLst/>
        </a:prstGeom>
      </xdr:spPr>
    </xdr:pic>
    <xdr:clientData/>
  </xdr:twoCellAnchor>
  <xdr:twoCellAnchor editAs="oneCell">
    <xdr:from>
      <xdr:col>0</xdr:col>
      <xdr:colOff>19049</xdr:colOff>
      <xdr:row>0</xdr:row>
      <xdr:rowOff>209550</xdr:rowOff>
    </xdr:from>
    <xdr:to>
      <xdr:col>3</xdr:col>
      <xdr:colOff>104766</xdr:colOff>
      <xdr:row>3</xdr:row>
      <xdr:rowOff>12559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1589" b="22803"/>
        <a:stretch/>
      </xdr:blipFill>
      <xdr:spPr>
        <a:xfrm>
          <a:off x="190499" y="209550"/>
          <a:ext cx="1781175" cy="995894"/>
        </a:xfrm>
        <a:prstGeom prst="rect">
          <a:avLst/>
        </a:prstGeom>
      </xdr:spPr>
    </xdr:pic>
    <xdr:clientData/>
  </xdr:twoCellAnchor>
  <xdr:twoCellAnchor editAs="oneCell">
    <xdr:from>
      <xdr:col>7</xdr:col>
      <xdr:colOff>561974</xdr:colOff>
      <xdr:row>13</xdr:row>
      <xdr:rowOff>102125</xdr:rowOff>
    </xdr:from>
    <xdr:to>
      <xdr:col>10</xdr:col>
      <xdr:colOff>407294</xdr:colOff>
      <xdr:row>16</xdr:row>
      <xdr:rowOff>114050</xdr:rowOff>
    </xdr:to>
    <xdr:grpSp>
      <xdr:nvGrpSpPr>
        <xdr:cNvPr id="56" name="Groupe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GrpSpPr/>
      </xdr:nvGrpSpPr>
      <xdr:grpSpPr>
        <a:xfrm>
          <a:off x="5305424" y="3559700"/>
          <a:ext cx="2131320" cy="612000"/>
          <a:chOff x="2832098" y="2252662"/>
          <a:chExt cx="2281238" cy="611998"/>
        </a:xfrm>
      </xdr:grpSpPr>
      <xdr:sp macro="[0]!Renseigner_Temps_Plaques" textlink="">
        <xdr:nvSpPr>
          <xdr:cNvPr id="60" name="Rectangle 59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3000374" y="2252662"/>
            <a:ext cx="2112962" cy="611998"/>
          </a:xfrm>
          <a:prstGeom prst="rect">
            <a:avLst/>
          </a:prstGeom>
          <a:ln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6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a:rPr>
              <a:t>Temps</a:t>
            </a:r>
            <a:r>
              <a:rPr lang="fr-FR" sz="1600" baseline="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a:rPr>
              <a:t> Plaques</a:t>
            </a:r>
            <a:endParaRPr lang="fr-FR" sz="16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endParaRPr>
          </a:p>
        </xdr:txBody>
      </xdr:sp>
      <xdr:sp macro="[0]!Renseigner_Temps_Plaques" textlink="">
        <xdr:nvSpPr>
          <xdr:cNvPr id="61" name="Ellipse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/>
        </xdr:nvSpPr>
        <xdr:spPr>
          <a:xfrm>
            <a:off x="2832098" y="2255195"/>
            <a:ext cx="347973" cy="324317"/>
          </a:xfrm>
          <a:prstGeom prst="ellipse">
            <a:avLst/>
          </a:prstGeom>
          <a:ln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fr-FR" sz="1200">
                <a:effectLst>
                  <a:outerShdw blurRad="50800" dist="50800" dir="5400000" algn="ctr" rotWithShape="0">
                    <a:schemeClr val="tx1"/>
                  </a:outerShdw>
                </a:effectLst>
              </a:rPr>
              <a:t>7.2</a:t>
            </a:r>
          </a:p>
        </xdr:txBody>
      </xdr:sp>
    </xdr:grpSp>
    <xdr:clientData/>
  </xdr:twoCellAnchor>
  <xdr:twoCellAnchor editAs="oneCell">
    <xdr:from>
      <xdr:col>6</xdr:col>
      <xdr:colOff>9525</xdr:colOff>
      <xdr:row>33</xdr:row>
      <xdr:rowOff>0</xdr:rowOff>
    </xdr:from>
    <xdr:to>
      <xdr:col>6</xdr:col>
      <xdr:colOff>714366</xdr:colOff>
      <xdr:row>34</xdr:row>
      <xdr:rowOff>0</xdr:rowOff>
    </xdr:to>
    <xdr:sp macro="[0]!ListGridAboutLicence" textlink="">
      <xdr:nvSpPr>
        <xdr:cNvPr id="62" name="Rectangle 61">
          <a:extLst>
            <a:ext uri="{FF2B5EF4-FFF2-40B4-BE49-F238E27FC236}">
              <a16:creationId xmlns:a16="http://schemas.microsoft.com/office/drawing/2014/main" id="{463FF44E-07FA-45D4-BF0B-505185990EE6}"/>
            </a:ext>
          </a:extLst>
        </xdr:cNvPr>
        <xdr:cNvSpPr/>
      </xdr:nvSpPr>
      <xdr:spPr>
        <a:xfrm>
          <a:off x="3990975" y="7458075"/>
          <a:ext cx="704849" cy="190500"/>
        </a:xfrm>
        <a:prstGeom prst="rect">
          <a:avLst/>
        </a:prstGeom>
        <a:solidFill>
          <a:srgbClr val="7030A0"/>
        </a:solidFill>
        <a:ln>
          <a:solidFill>
            <a:srgbClr val="7030A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effectLst/>
            </a:rPr>
            <a:t>ListGrid</a:t>
          </a:r>
        </a:p>
      </xdr:txBody>
    </xdr:sp>
    <xdr:clientData/>
  </xdr:twoCellAnchor>
  <xdr:twoCellAnchor editAs="oneCell">
    <xdr:from>
      <xdr:col>1</xdr:col>
      <xdr:colOff>143536</xdr:colOff>
      <xdr:row>8</xdr:row>
      <xdr:rowOff>43386</xdr:rowOff>
    </xdr:from>
    <xdr:to>
      <xdr:col>3</xdr:col>
      <xdr:colOff>599003</xdr:colOff>
      <xdr:row>11</xdr:row>
      <xdr:rowOff>47460</xdr:rowOff>
    </xdr:to>
    <xdr:grpSp>
      <xdr:nvGrpSpPr>
        <xdr:cNvPr id="63" name="Groupe 62">
          <a:extLst>
            <a:ext uri="{FF2B5EF4-FFF2-40B4-BE49-F238E27FC236}">
              <a16:creationId xmlns:a16="http://schemas.microsoft.com/office/drawing/2014/main" id="{1ECB6390-EFA8-484F-B696-27670F885668}"/>
            </a:ext>
          </a:extLst>
        </xdr:cNvPr>
        <xdr:cNvGrpSpPr/>
      </xdr:nvGrpSpPr>
      <xdr:grpSpPr>
        <a:xfrm>
          <a:off x="314986" y="2500836"/>
          <a:ext cx="1979467" cy="604149"/>
          <a:chOff x="333373" y="3643311"/>
          <a:chExt cx="2089786" cy="611995"/>
        </a:xfrm>
      </xdr:grpSpPr>
      <xdr:sp macro="[0]!AfficheEpreuves" textlink="">
        <xdr:nvSpPr>
          <xdr:cNvPr id="64" name="Rectangle 63">
            <a:extLst>
              <a:ext uri="{FF2B5EF4-FFF2-40B4-BE49-F238E27FC236}">
                <a16:creationId xmlns:a16="http://schemas.microsoft.com/office/drawing/2014/main" id="{705E42F9-7CF0-4F33-9139-CE565B107D09}"/>
              </a:ext>
            </a:extLst>
          </xdr:cNvPr>
          <xdr:cNvSpPr/>
        </xdr:nvSpPr>
        <xdr:spPr>
          <a:xfrm>
            <a:off x="528638" y="3643311"/>
            <a:ext cx="1894521" cy="611995"/>
          </a:xfrm>
          <a:prstGeom prst="rect">
            <a:avLst/>
          </a:prstGeom>
          <a:ln/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6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a:rPr>
              <a:t>Epreuves</a:t>
            </a:r>
          </a:p>
        </xdr:txBody>
      </xdr:sp>
      <xdr:sp macro="[0]!AfficheEpreuves" textlink="">
        <xdr:nvSpPr>
          <xdr:cNvPr id="65" name="Ellipse 64">
            <a:extLst>
              <a:ext uri="{FF2B5EF4-FFF2-40B4-BE49-F238E27FC236}">
                <a16:creationId xmlns:a16="http://schemas.microsoft.com/office/drawing/2014/main" id="{6D519616-F1D0-4D42-9DEC-6928B55DFC32}"/>
              </a:ext>
            </a:extLst>
          </xdr:cNvPr>
          <xdr:cNvSpPr/>
        </xdr:nvSpPr>
        <xdr:spPr>
          <a:xfrm>
            <a:off x="333373" y="3644789"/>
            <a:ext cx="341014" cy="321910"/>
          </a:xfrm>
          <a:prstGeom prst="ellipse">
            <a:avLst/>
          </a:prstGeom>
          <a:ln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1050">
                <a:effectLst>
                  <a:outerShdw blurRad="50800" dist="50800" dir="5400000" algn="ctr" rotWithShape="0">
                    <a:schemeClr val="tx1"/>
                  </a:outerShdw>
                </a:effectLst>
              </a:rPr>
              <a:t>1.2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0</xdr:row>
      <xdr:rowOff>114299</xdr:rowOff>
    </xdr:from>
    <xdr:to>
      <xdr:col>4</xdr:col>
      <xdr:colOff>114300</xdr:colOff>
      <xdr:row>3</xdr:row>
      <xdr:rowOff>228599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9BDCFF63-96F0-CFF5-591B-017C946858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347" b="24253"/>
        <a:stretch/>
      </xdr:blipFill>
      <xdr:spPr>
        <a:xfrm>
          <a:off x="123825" y="114299"/>
          <a:ext cx="1057275" cy="542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161925</xdr:colOff>
      <xdr:row>0</xdr:row>
      <xdr:rowOff>57149</xdr:rowOff>
    </xdr:from>
    <xdr:to>
      <xdr:col>9</xdr:col>
      <xdr:colOff>188459</xdr:colOff>
      <xdr:row>7</xdr:row>
      <xdr:rowOff>9524</xdr:rowOff>
    </xdr:to>
    <xdr:pic>
      <xdr:nvPicPr>
        <xdr:cNvPr id="2" name="Image 1" descr="Bandeau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19375" y="57149"/>
          <a:ext cx="4941434" cy="1285875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0</xdr:col>
      <xdr:colOff>180975</xdr:colOff>
      <xdr:row>0</xdr:row>
      <xdr:rowOff>76200</xdr:rowOff>
    </xdr:from>
    <xdr:to>
      <xdr:col>1</xdr:col>
      <xdr:colOff>152400</xdr:colOff>
      <xdr:row>5</xdr:row>
      <xdr:rowOff>0</xdr:rowOff>
    </xdr:to>
    <xdr:pic>
      <xdr:nvPicPr>
        <xdr:cNvPr id="3" name="irc_mi" descr="Résultat de recherche d'images pour &quot;drapeau français&quot;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76200"/>
          <a:ext cx="790575" cy="876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</xdr:col>
      <xdr:colOff>657225</xdr:colOff>
      <xdr:row>0</xdr:row>
      <xdr:rowOff>76200</xdr:rowOff>
    </xdr:from>
    <xdr:to>
      <xdr:col>11</xdr:col>
      <xdr:colOff>628650</xdr:colOff>
      <xdr:row>5</xdr:row>
      <xdr:rowOff>0</xdr:rowOff>
    </xdr:to>
    <xdr:pic>
      <xdr:nvPicPr>
        <xdr:cNvPr id="4" name="irc_mi" descr="Résultat de recherche d'images pour &quot;drapeau français&quot;">
          <a:extLst>
            <a:ext uri="{FF2B5EF4-FFF2-40B4-BE49-F238E27FC236}">
              <a16:creationId xmlns:a16="http://schemas.microsoft.com/office/drawing/2014/main" id="{977C72A6-88A2-431F-9FEC-4B97D63023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48725" y="76200"/>
          <a:ext cx="790575" cy="876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142875</xdr:rowOff>
    </xdr:from>
    <xdr:to>
      <xdr:col>3</xdr:col>
      <xdr:colOff>85725</xdr:colOff>
      <xdr:row>3</xdr:row>
      <xdr:rowOff>66675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9290909D-86BC-4692-8312-39552233D0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347" b="24253"/>
        <a:stretch/>
      </xdr:blipFill>
      <xdr:spPr>
        <a:xfrm>
          <a:off x="19050" y="142875"/>
          <a:ext cx="1057275" cy="5429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119494</xdr:colOff>
      <xdr:row>0</xdr:row>
      <xdr:rowOff>74085</xdr:rowOff>
    </xdr:from>
    <xdr:to>
      <xdr:col>35</xdr:col>
      <xdr:colOff>181755</xdr:colOff>
      <xdr:row>3</xdr:row>
      <xdr:rowOff>171734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634844" y="74085"/>
          <a:ext cx="862361" cy="7167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95250</xdr:rowOff>
    </xdr:from>
    <xdr:to>
      <xdr:col>4</xdr:col>
      <xdr:colOff>9525</xdr:colOff>
      <xdr:row>3</xdr:row>
      <xdr:rowOff>19050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B647670D-F86C-48E1-936C-8924899F9C2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347" b="24253"/>
        <a:stretch/>
      </xdr:blipFill>
      <xdr:spPr>
        <a:xfrm>
          <a:off x="0" y="95250"/>
          <a:ext cx="1057275" cy="5429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28575</xdr:rowOff>
    </xdr:from>
    <xdr:to>
      <xdr:col>3</xdr:col>
      <xdr:colOff>253730</xdr:colOff>
      <xdr:row>2</xdr:row>
      <xdr:rowOff>74476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6E2A0245-044A-4297-9BDF-764CFE18DB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347" b="24253"/>
        <a:stretch/>
      </xdr:blipFill>
      <xdr:spPr>
        <a:xfrm>
          <a:off x="0" y="28575"/>
          <a:ext cx="1053830" cy="56025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342900</xdr:colOff>
      <xdr:row>0</xdr:row>
      <xdr:rowOff>57150</xdr:rowOff>
    </xdr:from>
    <xdr:to>
      <xdr:col>1</xdr:col>
      <xdr:colOff>1310640</xdr:colOff>
      <xdr:row>3</xdr:row>
      <xdr:rowOff>53546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87D6CB85-9FE8-4957-A258-EB4A5727DB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347" b="24253"/>
        <a:stretch/>
      </xdr:blipFill>
      <xdr:spPr>
        <a:xfrm>
          <a:off x="342900" y="57150"/>
          <a:ext cx="1495425" cy="76792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10235</xdr:colOff>
      <xdr:row>3</xdr:row>
      <xdr:rowOff>129540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71320" cy="75247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90487</xdr:colOff>
      <xdr:row>0</xdr:row>
      <xdr:rowOff>147637</xdr:rowOff>
    </xdr:from>
    <xdr:ext cx="1104900" cy="702945"/>
    <xdr:pic>
      <xdr:nvPicPr>
        <xdr:cNvPr id="2" name="EST">
          <a:extLst>
            <a:ext uri="{FF2B5EF4-FFF2-40B4-BE49-F238E27FC236}">
              <a16:creationId xmlns:a16="http://schemas.microsoft.com/office/drawing/2014/main" id="{1B8C672E-C69F-45CB-AB33-68DE0AA58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8287" y="147637"/>
          <a:ext cx="1104900" cy="702945"/>
        </a:xfrm>
        <a:prstGeom prst="rect">
          <a:avLst/>
        </a:prstGeom>
        <a:ln>
          <a:solidFill>
            <a:schemeClr val="tx1"/>
          </a:solidFill>
        </a:ln>
      </xdr:spPr>
    </xdr:pic>
    <xdr:clientData/>
  </xdr:oneCellAnchor>
  <xdr:oneCellAnchor>
    <xdr:from>
      <xdr:col>2</xdr:col>
      <xdr:colOff>100013</xdr:colOff>
      <xdr:row>1</xdr:row>
      <xdr:rowOff>128588</xdr:rowOff>
    </xdr:from>
    <xdr:ext cx="1085850" cy="736283"/>
    <xdr:pic>
      <xdr:nvPicPr>
        <xdr:cNvPr id="5" name="MAR">
          <a:extLst>
            <a:ext uri="{FF2B5EF4-FFF2-40B4-BE49-F238E27FC236}">
              <a16:creationId xmlns:a16="http://schemas.microsoft.com/office/drawing/2014/main" id="{FC370F7E-AB33-42C3-BAFA-694DF021B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7813" y="700088"/>
          <a:ext cx="1085850" cy="736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oneCellAnchor>
  <xdr:oneCellAnchor>
    <xdr:from>
      <xdr:col>2</xdr:col>
      <xdr:colOff>85725</xdr:colOff>
      <xdr:row>2</xdr:row>
      <xdr:rowOff>123825</xdr:rowOff>
    </xdr:from>
    <xdr:ext cx="1104900" cy="736283"/>
    <xdr:pic>
      <xdr:nvPicPr>
        <xdr:cNvPr id="6" name="FRA">
          <a:extLst>
            <a:ext uri="{FF2B5EF4-FFF2-40B4-BE49-F238E27FC236}">
              <a16:creationId xmlns:a16="http://schemas.microsoft.com/office/drawing/2014/main" id="{27624EF0-73C7-4573-A723-3C793B4C0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3525" y="885825"/>
          <a:ext cx="1104900" cy="736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oneCellAnchor>
  <xdr:twoCellAnchor editAs="oneCell">
    <xdr:from>
      <xdr:col>2</xdr:col>
      <xdr:colOff>66675</xdr:colOff>
      <xdr:row>3</xdr:row>
      <xdr:rowOff>114300</xdr:rowOff>
    </xdr:from>
    <xdr:to>
      <xdr:col>2</xdr:col>
      <xdr:colOff>1181100</xdr:colOff>
      <xdr:row>3</xdr:row>
      <xdr:rowOff>857250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2F238334-AC73-B649-B717-E293159420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"/>
            </a:ext>
          </a:extLst>
        </a:blip>
        <a:stretch>
          <a:fillRect/>
        </a:stretch>
      </xdr:blipFill>
      <xdr:spPr>
        <a:xfrm>
          <a:off x="2447925" y="5162550"/>
          <a:ext cx="1114425" cy="7429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25400</xdr:colOff>
      <xdr:row>4</xdr:row>
      <xdr:rowOff>57150</xdr:rowOff>
    </xdr:from>
    <xdr:to>
      <xdr:col>2</xdr:col>
      <xdr:colOff>1225550</xdr:colOff>
      <xdr:row>4</xdr:row>
      <xdr:rowOff>857250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3BA2BD9-1104-442A-0633-98D0175B19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7"/>
            </a:ext>
          </a:extLst>
        </a:blip>
        <a:stretch>
          <a:fillRect/>
        </a:stretch>
      </xdr:blipFill>
      <xdr:spPr>
        <a:xfrm>
          <a:off x="2514600" y="4076700"/>
          <a:ext cx="1200150" cy="8001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2</xdr:col>
      <xdr:colOff>38100</xdr:colOff>
      <xdr:row>5</xdr:row>
      <xdr:rowOff>215901</xdr:rowOff>
    </xdr:from>
    <xdr:to>
      <xdr:col>2</xdr:col>
      <xdr:colOff>1174750</xdr:colOff>
      <xdr:row>5</xdr:row>
      <xdr:rowOff>784226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C06E705-4D81-7BD9-20B3-C6E97EB17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9"/>
            </a:ext>
          </a:extLst>
        </a:blip>
        <a:stretch>
          <a:fillRect/>
        </a:stretch>
      </xdr:blipFill>
      <xdr:spPr>
        <a:xfrm>
          <a:off x="2527300" y="5226051"/>
          <a:ext cx="1136650" cy="56832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2</xdr:col>
      <xdr:colOff>38100</xdr:colOff>
      <xdr:row>6</xdr:row>
      <xdr:rowOff>69851</xdr:rowOff>
    </xdr:from>
    <xdr:to>
      <xdr:col>2</xdr:col>
      <xdr:colOff>1210131</xdr:colOff>
      <xdr:row>6</xdr:row>
      <xdr:rowOff>850900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6993D86D-D80A-3429-34E3-20EA0A5894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2527300" y="6070601"/>
          <a:ext cx="1172031" cy="781049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2</xdr:col>
      <xdr:colOff>31751</xdr:colOff>
      <xdr:row>7</xdr:row>
      <xdr:rowOff>82551</xdr:rowOff>
    </xdr:from>
    <xdr:to>
      <xdr:col>2</xdr:col>
      <xdr:colOff>1225550</xdr:colOff>
      <xdr:row>7</xdr:row>
      <xdr:rowOff>878417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2E72C4D8-B8AB-A39A-EA7D-E7A52E44B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2520951" y="7073901"/>
          <a:ext cx="1193799" cy="795866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2</xdr:col>
      <xdr:colOff>31750</xdr:colOff>
      <xdr:row>8</xdr:row>
      <xdr:rowOff>139700</xdr:rowOff>
    </xdr:from>
    <xdr:to>
      <xdr:col>2</xdr:col>
      <xdr:colOff>1217083</xdr:colOff>
      <xdr:row>8</xdr:row>
      <xdr:rowOff>850900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A863F269-80A5-A207-7DE7-BC89582813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5"/>
            </a:ext>
          </a:extLst>
        </a:blip>
        <a:stretch>
          <a:fillRect/>
        </a:stretch>
      </xdr:blipFill>
      <xdr:spPr>
        <a:xfrm>
          <a:off x="2520950" y="8121650"/>
          <a:ext cx="1185333" cy="7112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2</xdr:col>
      <xdr:colOff>25400</xdr:colOff>
      <xdr:row>9</xdr:row>
      <xdr:rowOff>69850</xdr:rowOff>
    </xdr:from>
    <xdr:to>
      <xdr:col>2</xdr:col>
      <xdr:colOff>1225550</xdr:colOff>
      <xdr:row>9</xdr:row>
      <xdr:rowOff>869950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93951F55-F926-625D-5E5E-76306BE22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7"/>
            </a:ext>
          </a:extLst>
        </a:blip>
        <a:stretch>
          <a:fillRect/>
        </a:stretch>
      </xdr:blipFill>
      <xdr:spPr>
        <a:xfrm>
          <a:off x="2514600" y="9042400"/>
          <a:ext cx="1200150" cy="8001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2</xdr:col>
      <xdr:colOff>25400</xdr:colOff>
      <xdr:row>10</xdr:row>
      <xdr:rowOff>25401</xdr:rowOff>
    </xdr:from>
    <xdr:to>
      <xdr:col>2</xdr:col>
      <xdr:colOff>1236968</xdr:colOff>
      <xdr:row>10</xdr:row>
      <xdr:rowOff>831851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803BD051-49BF-A288-16F4-A4237F31F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9"/>
            </a:ext>
          </a:extLst>
        </a:blip>
        <a:stretch>
          <a:fillRect/>
        </a:stretch>
      </xdr:blipFill>
      <xdr:spPr>
        <a:xfrm>
          <a:off x="2514600" y="9988551"/>
          <a:ext cx="1211568" cy="80645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2</xdr:col>
      <xdr:colOff>0</xdr:colOff>
      <xdr:row>11</xdr:row>
      <xdr:rowOff>1</xdr:rowOff>
    </xdr:from>
    <xdr:to>
      <xdr:col>2</xdr:col>
      <xdr:colOff>1238250</xdr:colOff>
      <xdr:row>11</xdr:row>
      <xdr:rowOff>825501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F695E5AA-C799-A22F-E023-7DF5B0B71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1"/>
            </a:ext>
          </a:extLst>
        </a:blip>
        <a:stretch>
          <a:fillRect/>
        </a:stretch>
      </xdr:blipFill>
      <xdr:spPr>
        <a:xfrm>
          <a:off x="2489200" y="10953751"/>
          <a:ext cx="1238250" cy="8255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2</xdr:col>
      <xdr:colOff>31751</xdr:colOff>
      <xdr:row>12</xdr:row>
      <xdr:rowOff>88901</xdr:rowOff>
    </xdr:from>
    <xdr:to>
      <xdr:col>2</xdr:col>
      <xdr:colOff>1219201</xdr:colOff>
      <xdr:row>12</xdr:row>
      <xdr:rowOff>879988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AA0BAA4B-A2AE-A1A7-B13B-0D5447817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3"/>
            </a:ext>
          </a:extLst>
        </a:blip>
        <a:stretch>
          <a:fillRect/>
        </a:stretch>
      </xdr:blipFill>
      <xdr:spPr>
        <a:xfrm>
          <a:off x="2520951" y="12033251"/>
          <a:ext cx="1187450" cy="7910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2</xdr:col>
      <xdr:colOff>63500</xdr:colOff>
      <xdr:row>13</xdr:row>
      <xdr:rowOff>114301</xdr:rowOff>
    </xdr:from>
    <xdr:to>
      <xdr:col>2</xdr:col>
      <xdr:colOff>1178359</xdr:colOff>
      <xdr:row>13</xdr:row>
      <xdr:rowOff>857250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D08F2BA4-83F6-BEB3-4E6A-BB9278D09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5"/>
            </a:ext>
          </a:extLst>
        </a:blip>
        <a:stretch>
          <a:fillRect/>
        </a:stretch>
      </xdr:blipFill>
      <xdr:spPr>
        <a:xfrm>
          <a:off x="2552700" y="13049251"/>
          <a:ext cx="1114859" cy="742949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2</xdr:col>
      <xdr:colOff>19050</xdr:colOff>
      <xdr:row>14</xdr:row>
      <xdr:rowOff>82550</xdr:rowOff>
    </xdr:from>
    <xdr:to>
      <xdr:col>2</xdr:col>
      <xdr:colOff>1171013</xdr:colOff>
      <xdr:row>14</xdr:row>
      <xdr:rowOff>850900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86F2B87F-9AD0-446C-8580-9E7FF2E28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7"/>
            </a:ext>
          </a:extLst>
        </a:blip>
        <a:stretch>
          <a:fillRect/>
        </a:stretch>
      </xdr:blipFill>
      <xdr:spPr>
        <a:xfrm>
          <a:off x="2508250" y="14008100"/>
          <a:ext cx="1151963" cy="76835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2</xdr:col>
      <xdr:colOff>25400</xdr:colOff>
      <xdr:row>15</xdr:row>
      <xdr:rowOff>82550</xdr:rowOff>
    </xdr:from>
    <xdr:to>
      <xdr:col>2</xdr:col>
      <xdr:colOff>1210733</xdr:colOff>
      <xdr:row>15</xdr:row>
      <xdr:rowOff>793750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5C8A7EB1-EC5C-4EDA-3000-1F64DB36EF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9"/>
            </a:ext>
          </a:extLst>
        </a:blip>
        <a:stretch>
          <a:fillRect/>
        </a:stretch>
      </xdr:blipFill>
      <xdr:spPr>
        <a:xfrm>
          <a:off x="2514600" y="14998700"/>
          <a:ext cx="1185333" cy="7112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1218605</xdr:colOff>
      <xdr:row>16</xdr:row>
      <xdr:rowOff>812800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F79CFD51-61E3-490C-A109-40B423309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1"/>
            </a:ext>
          </a:extLst>
        </a:blip>
        <a:stretch>
          <a:fillRect/>
        </a:stretch>
      </xdr:blipFill>
      <xdr:spPr>
        <a:xfrm>
          <a:off x="2489200" y="15906750"/>
          <a:ext cx="1218605" cy="8128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2</xdr:col>
      <xdr:colOff>50800</xdr:colOff>
      <xdr:row>17</xdr:row>
      <xdr:rowOff>69851</xdr:rowOff>
    </xdr:from>
    <xdr:to>
      <xdr:col>2</xdr:col>
      <xdr:colOff>1118335</xdr:colOff>
      <xdr:row>17</xdr:row>
      <xdr:rowOff>781050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16C05B21-3943-27C5-C496-8EACE01E9E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3"/>
            </a:ext>
          </a:extLst>
        </a:blip>
        <a:stretch>
          <a:fillRect/>
        </a:stretch>
      </xdr:blipFill>
      <xdr:spPr>
        <a:xfrm>
          <a:off x="2540000" y="16967201"/>
          <a:ext cx="1067535" cy="711199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2</xdr:col>
      <xdr:colOff>12700</xdr:colOff>
      <xdr:row>18</xdr:row>
      <xdr:rowOff>95250</xdr:rowOff>
    </xdr:from>
    <xdr:to>
      <xdr:col>3</xdr:col>
      <xdr:colOff>6350</xdr:colOff>
      <xdr:row>18</xdr:row>
      <xdr:rowOff>920750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31D9FFB8-D59C-BF28-5BB6-DA80DC6EF0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5"/>
            </a:ext>
          </a:extLst>
        </a:blip>
        <a:stretch>
          <a:fillRect/>
        </a:stretch>
      </xdr:blipFill>
      <xdr:spPr>
        <a:xfrm>
          <a:off x="2501900" y="17983200"/>
          <a:ext cx="1238250" cy="8255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2</xdr:col>
      <xdr:colOff>44450</xdr:colOff>
      <xdr:row>19</xdr:row>
      <xdr:rowOff>133351</xdr:rowOff>
    </xdr:from>
    <xdr:to>
      <xdr:col>3</xdr:col>
      <xdr:colOff>12307</xdr:colOff>
      <xdr:row>19</xdr:row>
      <xdr:rowOff>882650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28FFBFC4-92CC-A078-5E18-7C6144F3B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7"/>
            </a:ext>
          </a:extLst>
        </a:blip>
        <a:stretch>
          <a:fillRect/>
        </a:stretch>
      </xdr:blipFill>
      <xdr:spPr>
        <a:xfrm>
          <a:off x="2533650" y="19011901"/>
          <a:ext cx="1212457" cy="749299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2</xdr:col>
      <xdr:colOff>19050</xdr:colOff>
      <xdr:row>20</xdr:row>
      <xdr:rowOff>101600</xdr:rowOff>
    </xdr:from>
    <xdr:to>
      <xdr:col>2</xdr:col>
      <xdr:colOff>1225550</xdr:colOff>
      <xdr:row>20</xdr:row>
      <xdr:rowOff>844955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60CEE33A-370A-E1F5-9AF3-DEC5A04DD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9"/>
            </a:ext>
          </a:extLst>
        </a:blip>
        <a:stretch>
          <a:fillRect/>
        </a:stretch>
      </xdr:blipFill>
      <xdr:spPr>
        <a:xfrm>
          <a:off x="2508250" y="19970750"/>
          <a:ext cx="1206500" cy="74335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2</xdr:col>
      <xdr:colOff>31750</xdr:colOff>
      <xdr:row>21</xdr:row>
      <xdr:rowOff>76201</xdr:rowOff>
    </xdr:from>
    <xdr:to>
      <xdr:col>2</xdr:col>
      <xdr:colOff>1204471</xdr:colOff>
      <xdr:row>21</xdr:row>
      <xdr:rowOff>857251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C37773A8-8079-DF38-E359-8B4264D290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1"/>
            </a:ext>
          </a:extLst>
        </a:blip>
        <a:stretch>
          <a:fillRect/>
        </a:stretch>
      </xdr:blipFill>
      <xdr:spPr>
        <a:xfrm>
          <a:off x="2520950" y="20935951"/>
          <a:ext cx="1172721" cy="78105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2</xdr:col>
      <xdr:colOff>47625</xdr:colOff>
      <xdr:row>22</xdr:row>
      <xdr:rowOff>119063</xdr:rowOff>
    </xdr:from>
    <xdr:to>
      <xdr:col>2</xdr:col>
      <xdr:colOff>1195388</xdr:colOff>
      <xdr:row>22</xdr:row>
      <xdr:rowOff>775201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006625F-949C-EDA5-223B-7B7C17F9AA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3"/>
            </a:ext>
          </a:extLst>
        </a:blip>
        <a:stretch>
          <a:fillRect/>
        </a:stretch>
      </xdr:blipFill>
      <xdr:spPr>
        <a:xfrm>
          <a:off x="2581275" y="21969413"/>
          <a:ext cx="1147763" cy="656138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Olivier Perdrix" id="{68E863F2-1787-409D-9F12-B72041E01056}" userId="7f26d5a11cfd5d89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Equipes" displayName="Equipes" ref="A1:J2" insertRow="1" totalsRowShown="0" headerRowDxfId="108" dataDxfId="107">
  <autoFilter ref="A1:J2" xr:uid="{00000000-0009-0000-0100-000002000000}"/>
  <tableColumns count="10">
    <tableColumn id="1" xr3:uid="{00000000-0010-0000-0000-000001000000}" name="Numéro"/>
    <tableColumn id="23" xr3:uid="{00000000-0010-0000-0000-000017000000}" name="Num_FFESSM" dataDxfId="106" totalsRowDxfId="105"/>
    <tableColumn id="2" xr3:uid="{00000000-0010-0000-0000-000002000000}" name="Nom_Court"/>
    <tableColumn id="26" xr3:uid="{00000000-0010-0000-0000-00001A000000}" name="Nom_Long"/>
    <tableColumn id="3" xr3:uid="{00000000-0010-0000-0000-000003000000}" name="Ville"/>
    <tableColumn id="27" xr3:uid="{00000000-0010-0000-0000-00001B000000}" name="Id_Departement"/>
    <tableColumn id="22" xr3:uid="{00000000-0010-0000-0000-000016000000}" name="Pays"/>
    <tableColumn id="4" xr3:uid="{00000000-0010-0000-0000-000004000000}" name="Chef_Equipe" dataDxfId="104"/>
    <tableColumn id="5" xr3:uid="{00000000-0010-0000-0000-000005000000}" name="Tel" dataDxfId="103"/>
    <tableColumn id="6" xr3:uid="{00000000-0010-0000-0000-000006000000}" name="Mail" dataDxfId="102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Competiteurs" displayName="Competiteurs" ref="A1:N2" insertRow="1" headerRowDxfId="101" dataDxfId="100" totalsRowDxfId="99">
  <autoFilter ref="A1:N2" xr:uid="{00000000-0009-0000-0100-000001000000}"/>
  <sortState xmlns:xlrd2="http://schemas.microsoft.com/office/spreadsheetml/2017/richdata2" ref="A2:N2">
    <sortCondition ref="A1:A1048576"/>
  </sortState>
  <tableColumns count="14">
    <tableColumn id="1" xr3:uid="{00000000-0010-0000-0100-000001000000}" name="Dossard" totalsRowFunction="count" dataDxfId="98"/>
    <tableColumn id="2" xr3:uid="{00000000-0010-0000-0100-000002000000}" name="Nom" dataDxfId="97"/>
    <tableColumn id="3" xr3:uid="{00000000-0010-0000-0100-000003000000}" name="Prénom" dataDxfId="96"/>
    <tableColumn id="4" xr3:uid="{00000000-0010-0000-0100-000004000000}" name="Sexe" dataDxfId="95"/>
    <tableColumn id="7" xr3:uid="{00000000-0010-0000-0100-000007000000}" name="id_Club" dataDxfId="94"/>
    <tableColumn id="52" xr3:uid="{00000000-0010-0000-0100-000034000000}" name="Club" dataDxfId="93">
      <calculatedColumnFormula>VLOOKUP(Competiteurs[[#This Row],[id_Club]],Equipes[],COLUMN(Equipes[Nom_Court]),FALSE)</calculatedColumnFormula>
    </tableColumn>
    <tableColumn id="29" xr3:uid="{00000000-0010-0000-0100-00001D000000}" name="Date Naissance" dataDxfId="92"/>
    <tableColumn id="50" xr3:uid="{00000000-0010-0000-0100-000032000000}" name="Age" dataDxfId="91">
      <calculatedColumnFormula>IF(ISBLANK(Competiteurs[[#This Row],[Date Naissance]]),"",AgeCompet(Competiteurs[[#This Row],[Date Naissance]]))</calculatedColumnFormula>
    </tableColumn>
    <tableColumn id="54" xr3:uid="{00000000-0010-0000-0100-000036000000}" name="Surclassement" dataDxfId="90"/>
    <tableColumn id="17" xr3:uid="{00000000-0010-0000-0100-000011000000}" name="Licence" dataDxfId="89"/>
    <tableColumn id="33" xr3:uid="{00000000-0010-0000-0100-000021000000}" name="Niveau" dataDxfId="88"/>
    <tableColumn id="32" xr3:uid="{00000000-0010-0000-0100-000020000000}" name="Certif" dataDxfId="87"/>
    <tableColumn id="31" xr3:uid="{00000000-0010-0000-0100-00001F000000}" name="Assurance" dataDxfId="86"/>
    <tableColumn id="55" xr3:uid="{00000000-0010-0000-0100-000037000000}" name="Présent" dataDxfId="85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Resultats" displayName="Resultats" ref="A2:X3" insertRow="1" totalsRowShown="0" headerRowDxfId="84">
  <autoFilter ref="A2:X3" xr:uid="{00000000-0009-0000-0100-000006000000}"/>
  <tableColumns count="24">
    <tableColumn id="1" xr3:uid="{00000000-0010-0000-0500-000001000000}" name="IdPspeur"/>
    <tableColumn id="23" xr3:uid="{00000000-0010-0000-0500-000017000000}" name="Code_Epreuve"/>
    <tableColumn id="28" xr3:uid="{00000000-0010-0000-0500-00001C000000}" name="Present" dataDxfId="83">
      <calculatedColumnFormula>VLOOKUP(Resultats[[#This Row],[IdPspeur]],Competiteurs[],14,FALSE)</calculatedColumnFormula>
    </tableColumn>
    <tableColumn id="2" xr3:uid="{00000000-0010-0000-0500-000002000000}" name="Inscrit_F" dataDxfId="82"/>
    <tableColumn id="3" xr3:uid="{00000000-0010-0000-0500-000003000000}" name="Bin_Eq_F"/>
    <tableColumn id="8" xr3:uid="{00000000-0010-0000-0500-000008000000}" name="Ti_F" dataDxfId="81"/>
    <tableColumn id="9" xr3:uid="{00000000-0010-0000-0500-000009000000}" name="P_F" dataDxfId="80"/>
    <tableColumn id="10" xr3:uid="{00000000-0010-0000-0500-00000A000000}" name="D_F" dataDxfId="79"/>
    <tableColumn id="11" xr3:uid="{00000000-0010-0000-0500-00000B000000}" name="T_F" dataDxfId="78"/>
    <tableColumn id="20" xr3:uid="{00000000-0010-0000-0500-000014000000}" name="NbO_F" dataDxfId="77"/>
    <tableColumn id="25" xr3:uid="{00000000-0010-0000-0500-000019000000}" name="Inscrit_H" dataDxfId="76"/>
    <tableColumn id="24" xr3:uid="{00000000-0010-0000-0500-000018000000}" name="Bin_Eq_H" dataDxfId="75"/>
    <tableColumn id="12" xr3:uid="{00000000-0010-0000-0500-00000C000000}" name="Ti_H" dataDxfId="74"/>
    <tableColumn id="13" xr3:uid="{00000000-0010-0000-0500-00000D000000}" name="P_H" dataDxfId="73"/>
    <tableColumn id="14" xr3:uid="{00000000-0010-0000-0500-00000E000000}" name="D_H" dataDxfId="72"/>
    <tableColumn id="15" xr3:uid="{00000000-0010-0000-0500-00000F000000}" name="T_H" dataDxfId="71"/>
    <tableColumn id="21" xr3:uid="{00000000-0010-0000-0500-000015000000}" name="NbO_H" dataDxfId="70"/>
    <tableColumn id="27" xr3:uid="{00000000-0010-0000-0500-00001B000000}" name="Inscrit_M" dataDxfId="69"/>
    <tableColumn id="26" xr3:uid="{00000000-0010-0000-0500-00001A000000}" name="Bin_Eq_M" dataDxfId="68"/>
    <tableColumn id="16" xr3:uid="{00000000-0010-0000-0500-000010000000}" name="Ti_M" dataDxfId="67"/>
    <tableColumn id="17" xr3:uid="{00000000-0010-0000-0500-000011000000}" name="P_M" dataDxfId="66"/>
    <tableColumn id="18" xr3:uid="{00000000-0010-0000-0500-000012000000}" name="D_M" dataDxfId="65"/>
    <tableColumn id="22" xr3:uid="{00000000-0010-0000-0500-000016000000}" name="T_M" dataDxfId="64"/>
    <tableColumn id="19" xr3:uid="{00000000-0010-0000-0500-000013000000}" name="NbO_M" dataDxfId="63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2000000}" name="Epreuves" displayName="Epreuves" ref="A1:AE6" totalsRowShown="0" headerRowDxfId="62" dataDxfId="61">
  <autoFilter ref="A1:AE6" xr:uid="{00000000-000C-0000-FFFF-FFFF02000000}"/>
  <tableColumns count="31">
    <tableColumn id="1" xr3:uid="{00000000-0010-0000-0200-000001000000}" name="Epreuve" dataDxfId="60"/>
    <tableColumn id="2" xr3:uid="{00000000-0010-0000-0200-000002000000}" name="Code épreuve" dataDxfId="59"/>
    <tableColumn id="13" xr3:uid="{00000000-0010-0000-0200-00000D000000}" name="Activé" dataDxfId="58"/>
    <tableColumn id="4" xr3:uid="{00000000-0010-0000-0200-000004000000}" name="Type d'épreuve" dataDxfId="57"/>
    <tableColumn id="29" xr3:uid="{00000000-0010-0000-0200-00001D000000}" name="Nb Pspeur (1/2/4)" dataDxfId="56"/>
    <tableColumn id="5" xr3:uid="{00000000-0010-0000-0200-000005000000}" name="Séries H" dataDxfId="55"/>
    <tableColumn id="6" xr3:uid="{00000000-0010-0000-0200-000006000000}" name="Séries F" dataDxfId="54"/>
    <tableColumn id="7" xr3:uid="{00000000-0010-0000-0200-000007000000}" name="Séries M" dataDxfId="53"/>
    <tableColumn id="8" xr3:uid="{00000000-0010-0000-0200-000008000000}" name="FA min (H;F;M)" dataDxfId="52"/>
    <tableColumn id="11" xr3:uid="{00000000-0010-0000-0200-00000B000000}" name="Parité relais Mixte" dataDxfId="51"/>
    <tableColumn id="25" xr3:uid="{00000000-0010-0000-0200-000019000000}" name="Autorise Femmes dans Ep Hommes" dataDxfId="50" dataCellStyle="Normal"/>
    <tableColumn id="9" xr3:uid="{00000000-0010-0000-0200-000009000000}" name="Ordre des épreuves" dataDxfId="49"/>
    <tableColumn id="10" xr3:uid="{00000000-0010-0000-0200-00000A000000}" name="Jour épreuve" dataDxfId="48"/>
    <tableColumn id="22" xr3:uid="{00000000-0010-0000-0200-000016000000}" name="Distance (m)" dataDxfId="47"/>
    <tableColumn id="21" xr3:uid="{00000000-0010-0000-0200-000015000000}" name="longueur piscine" dataDxfId="46"/>
    <tableColumn id="28" xr3:uid="{00000000-0010-0000-0200-00001C000000}" name="Utilise Temps Qualif" dataDxfId="45"/>
    <tableColumn id="27" xr3:uid="{00000000-0010-0000-0200-00001B000000}" name="Soumis à Qualification" dataDxfId="44"/>
    <tableColumn id="26" xr3:uid="{B885ABB8-9917-4822-9DE8-7DB8AFAD9A20}" name="Modèle Disqua / Péna" dataDxfId="43"/>
    <tableColumn id="31" xr3:uid="{C7D393BD-AF46-4887-9115-2E032F770D56}" name="Correspondances bilan qualifiés" dataDxfId="42"/>
    <tableColumn id="15" xr3:uid="{00000000-0010-0000-0200-00000F000000}" name="Ordre Passage Catégories" dataDxfId="41"/>
    <tableColumn id="12" xr3:uid="{00000000-0010-0000-0200-00000C000000}" name="Définition classements prédéfinis" dataDxfId="40"/>
    <tableColumn id="30" xr3:uid="{A3ABB75A-9B7D-4EF7-86C7-0DEA64487C7E}" name="Mixer homes et femmes dans épreuves indiv ?" dataDxfId="39"/>
    <tableColumn id="16" xr3:uid="{00000000-0010-0000-0200-000010000000}" name="Liste Départs Hommes" dataDxfId="38"/>
    <tableColumn id="17" xr3:uid="{00000000-0010-0000-0200-000011000000}" name="Liste Départs Femmes" dataDxfId="37"/>
    <tableColumn id="18" xr3:uid="{00000000-0010-0000-0200-000012000000}" name="Liste Départs Mixte" dataDxfId="36"/>
    <tableColumn id="3" xr3:uid="{00000000-0010-0000-0200-000003000000}" name="Classements Hommes" dataDxfId="35"/>
    <tableColumn id="14" xr3:uid="{00000000-0010-0000-0200-00000E000000}" name="Classements Femmes" dataDxfId="34"/>
    <tableColumn id="19" xr3:uid="{00000000-0010-0000-0200-000013000000}" name="Classements Mixte" dataDxfId="33"/>
    <tableColumn id="20" xr3:uid="{00000000-0010-0000-0200-000014000000}" name="Temps renseignés hommes" dataDxfId="32">
      <calculatedColumnFormula array="1">SUMPRODUCT((Resultats[Code_Epreuve]=Epreuves[[#This Row],[Code épreuve]]) * (Resultats[T_H]&gt;0))</calculatedColumnFormula>
    </tableColumn>
    <tableColumn id="23" xr3:uid="{00000000-0010-0000-0200-000017000000}" name="Temps renseignés femmes" dataDxfId="31">
      <calculatedColumnFormula array="1">SUMPRODUCT((Resultats[Code_Epreuve]=Epreuves[[#This Row],[Code épreuve]]) * (Resultats[T_F]&gt;0))</calculatedColumnFormula>
    </tableColumn>
    <tableColumn id="24" xr3:uid="{00000000-0010-0000-0200-000018000000}" name="Temps renseignés mixte" dataDxfId="30">
      <calculatedColumnFormula array="1">SUMPRODUCT((Resultats[Code_Epreuve]=Epreuves[[#This Row],[Code épreuve]]) * (Resultats[T_M]&gt;0))</calculatedColumnFormula>
    </tableColumn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7000000}" name="Categories" displayName="Categories" ref="A1:G19" totalsRowShown="0">
  <tableColumns count="7">
    <tableColumn id="10" xr3:uid="{00000000-0010-0000-0700-00000A000000}" name="Code"/>
    <tableColumn id="2" xr3:uid="{00000000-0010-0000-0700-000002000000}" name="Nom"/>
    <tableColumn id="5" xr3:uid="{00000000-0010-0000-0700-000005000000}" name="Age_Min"/>
    <tableColumn id="6" xr3:uid="{00000000-0010-0000-0700-000006000000}" name="Age_Max"/>
    <tableColumn id="7" xr3:uid="{00000000-0010-0000-0700-000007000000}" name="Actif">
      <calculatedColumnFormula>Categories[[#This Row],[Regroupements]]&lt;&gt;""</calculatedColumnFormula>
    </tableColumn>
    <tableColumn id="9" xr3:uid="{00000000-0010-0000-0700-000009000000}" name="Possibilités_Surclassements"/>
    <tableColumn id="3" xr3:uid="{00000000-0010-0000-0700-000003000000}" name="Regroupements"/>
  </tableColumns>
  <tableStyleInfo name="TableStyleLight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6000000}" name="Disqualifications" displayName="Disqualifications" ref="A1:E42" totalsRowShown="0">
  <autoFilter ref="A1:E42" xr:uid="{00000000-0009-0000-0100-000003000000}"/>
  <tableColumns count="5">
    <tableColumn id="1" xr3:uid="{00000000-0010-0000-0600-000001000000}" name="Code"/>
    <tableColumn id="2" xr3:uid="{00000000-0010-0000-0600-000002000000}" name="CodeEpreuve"/>
    <tableColumn id="3" xr3:uid="{00000000-0010-0000-0600-000003000000}" name="Type"/>
    <tableColumn id="4" xr3:uid="{00000000-0010-0000-0600-000004000000}" name="Motif" dataDxfId="29"/>
    <tableColumn id="5" xr3:uid="{00000000-0010-0000-0600-000005000000}" name="TempsPena"/>
  </tableColumns>
  <tableStyleInfo name="TableStyleLight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MPF_RF" displayName="MPF_RF" ref="A1:G105" totalsRowShown="0">
  <autoFilter ref="A1:G105" xr:uid="{00000000-0009-0000-0100-000005000000}"/>
  <tableColumns count="7">
    <tableColumn id="1" xr3:uid="{00000000-0010-0000-0300-000001000000}" name="Epreuve"/>
    <tableColumn id="5" xr3:uid="{00000000-0010-0000-0300-000005000000}" name="Serie 1=H 2=F 3=M"/>
    <tableColumn id="2" xr3:uid="{00000000-0010-0000-0300-000002000000}" name="Categorie"/>
    <tableColumn id="3" xr3:uid="{00000000-0010-0000-0300-000003000000}" name="Temps" dataDxfId="28"/>
    <tableColumn id="4" xr3:uid="{00000000-0010-0000-0300-000004000000}" name="Type (RF MPF)"/>
    <tableColumn id="6" xr3:uid="{00000000-0010-0000-0300-000006000000}" name="Categorie MPF"/>
    <tableColumn id="7" xr3:uid="{00000000-0010-0000-0300-000007000000}" name="Nouveau Temps"/>
  </tableColumns>
  <tableStyleInfo name="TableStyleLight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4000000}" name="Equipes_relais" displayName="Equipes_relais" ref="A1:E2" insertRow="1" totalsRowShown="0">
  <autoFilter ref="A1:E2" xr:uid="{00000000-0009-0000-0100-00000D000000}"/>
  <tableColumns count="5">
    <tableColumn id="1" xr3:uid="{00000000-0010-0000-0400-000001000000}" name="Numéro"/>
    <tableColumn id="2" xr3:uid="{00000000-0010-0000-0400-000002000000}" name="Nom" dataDxfId="27"/>
    <tableColumn id="3" xr3:uid="{00000000-0010-0000-0400-000003000000}" name="Categorie"/>
    <tableColumn id="4" xr3:uid="{00000000-0010-0000-0400-000004000000}" name="Club"/>
    <tableColumn id="5" xr3:uid="{00000000-0010-0000-0400-000005000000}" name="Code Epreuve"/>
  </tableColumns>
  <tableStyleInfo name="TableStyleLight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8000000}" name="Temps_Qualif" displayName="Temps_Qualif" ref="A1:E450" totalsRowShown="0">
  <autoFilter ref="A1:E450" xr:uid="{00000000-0009-0000-0100-000013000000}"/>
  <tableColumns count="5">
    <tableColumn id="1" xr3:uid="{00000000-0010-0000-0800-000001000000}" name="Num_Licence" dataDxfId="26"/>
    <tableColumn id="2" xr3:uid="{81621D64-FEFF-47EC-8F6E-3FC6BAFC453E}" name="COMBI" dataDxfId="25"/>
    <tableColumn id="3" xr3:uid="{82E6CDC4-30DA-4C12-BBC9-6F6CD95B6D9D}" name="OCTO" dataDxfId="24"/>
    <tableColumn id="4" xr3:uid="{4E90B1BE-15C7-4DE6-9EC8-91746A74EB0F}" name="EMER" dataDxfId="23"/>
    <tableColumn id="5" xr3:uid="{2DD8AE1C-2F4B-4038-91A5-6EEF8B79BEB3}" name="TRIAL" dataDxfId="22"/>
  </tableColumns>
  <tableStyleInfo name="TableStyleLight1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9000000}" name="Departements" displayName="Departements" ref="A1:E124" totalsRowShown="0">
  <autoFilter ref="A1:E124" xr:uid="{00000000-0009-0000-0100-000004000000}"/>
  <tableColumns count="5">
    <tableColumn id="3" xr3:uid="{00000000-0010-0000-0900-000003000000}" name="id"/>
    <tableColumn id="1" xr3:uid="{00000000-0010-0000-0900-000001000000}" name="departmentCode" dataDxfId="21"/>
    <tableColumn id="2" xr3:uid="{00000000-0010-0000-0900-000002000000}" name="departmentName"/>
    <tableColumn id="4" xr3:uid="{00000000-0010-0000-0900-000004000000}" name="regionName"/>
    <tableColumn id="5" xr3:uid="{00000000-0010-0000-0900-000005000000}" name="Pays"/>
  </tableColumns>
  <tableStyleInfo name="TableStyleLight1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34BB1C5-3BE3-4C6B-B253-96B01A9B2E56}" name="MotifsFFESSM" displayName="MotifsFFESSM" ref="A1:F45" totalsRowShown="0">
  <autoFilter ref="A1:F45" xr:uid="{C34BB1C5-3BE3-4C6B-B253-96B01A9B2E56}"/>
  <tableColumns count="6">
    <tableColumn id="1" xr3:uid="{CDCE972B-0BE3-4A47-9D2C-CF2BAAB3C82E}" name="Epreuve"/>
    <tableColumn id="2" xr3:uid="{AA88E5CE-534A-4569-8318-9CB6BC80690E}" name="disque/pénalité"/>
    <tableColumn id="3" xr3:uid="{00390A3E-D081-4D2F-B314-2AC7136A4170}" name="texte" dataDxfId="20"/>
    <tableColumn id="4" xr3:uid="{21911E6E-9421-4740-A064-D4552DBE1941}" name="temps pénalité"/>
    <tableColumn id="5" xr3:uid="{5DCB92CD-BB64-4205-9B23-03F51A6C6E77}" name="Code"/>
    <tableColumn id="8" xr3:uid="{92B1A724-BF6C-4FF7-9980-2A5BDF5B4762}" name="applicabilité piscine" dataDxfId="19"/>
  </tableColumns>
  <tableStyleInfo name="TableStyleLight1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4F9373-8196-42A8-875C-8F1DD8DD95EE}" name="Tableau7" displayName="Tableau7" ref="A1:E37" totalsRowShown="0">
  <autoFilter ref="A1:E37" xr:uid="{6A4F9373-8196-42A8-875C-8F1DD8DD95EE}"/>
  <tableColumns count="5">
    <tableColumn id="1" xr3:uid="{894C557D-AE31-4152-9B53-5BD3E066C7DC}" name="paramètre" dataDxfId="18"/>
    <tableColumn id="2" xr3:uid="{BA242D6B-00C3-4B86-8534-1E20F67173EE}" name="valeur" dataDxfId="17"/>
    <tableColumn id="3" xr3:uid="{33858BAF-F9DB-424E-9DF3-04EC004B476F}" name="Commentaire" dataDxfId="16"/>
    <tableColumn id="4" xr3:uid="{5F74AECE-E279-4204-A750-ABF5A10A88A7}" name="LireConfig" dataDxfId="15">
      <calculatedColumnFormula>"LireConfig(""" &amp; Tableau7[[#This Row],[paramètre]] &amp; """)"</calculatedColumnFormula>
    </tableColumn>
    <tableColumn id="5" xr3:uid="{BEA77161-3360-4D7F-B484-EA99DA1E4030}" name="EcrireConfig" dataDxfId="14">
      <calculatedColumnFormula>"EcrireConfig """ &amp; Tableau7[[#This Row],[paramètre]] &amp; """, """""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8F45C7"/>
        </a:solidFill>
        <a:ln>
          <a:solidFill>
            <a:srgbClr val="7030A0"/>
          </a:solidFill>
        </a:ln>
      </a:spPr>
      <a:bodyPr vertOverflow="clip" horzOverflow="clip" rtlCol="0" anchor="ctr"/>
      <a:lstStyle>
        <a:defPPr algn="ctr">
          <a:defRPr sz="1600">
            <a:effectLst>
              <a:outerShdw blurRad="50800" dist="50800" dir="5400000" algn="ctr" rotWithShape="0">
                <a:schemeClr val="tx1"/>
              </a:outerShdw>
            </a:effectLst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S1" dT="2023-05-21T19:31:21.68" personId="{68E863F2-1787-409D-9F12-B72041E01056}" id="{1522587B-C0B0-43BB-A8A1-81FCCA1C8AE2}">
    <text>Nom de l'épreuve affichée sur le fichier des qualifiés pour récupérer les temps de qualification</text>
  </threadedComment>
  <threadedComment ref="W1" dT="2023-04-11T20:23:04.12" personId="{68E863F2-1787-409D-9F12-B72041E01056}" id="{1F46C485-30B6-41A4-924C-A1BC80AB5D3F}">
    <text>ID;Série;Ligne</text>
  </threadedComment>
  <threadedComment ref="X1" dT="2023-04-11T20:23:22.97" personId="{68E863F2-1787-409D-9F12-B72041E01056}" id="{2D61275D-8FD5-47B4-9703-C1BBA2C5AFCC}">
    <text>ID;Série;Ligne</text>
  </threadedComment>
  <threadedComment ref="Y1" dT="2023-04-11T20:23:28.56" personId="{68E863F2-1787-409D-9F12-B72041E01056}" id="{C9FF6DFE-F303-4DEC-92D8-E1AC23EB15FE}">
    <text>ID;Série;Ligne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Accueil">
    <tabColor theme="8"/>
    <pageSetUpPr fitToPage="1"/>
  </sheetPr>
  <dimension ref="B1:Q37"/>
  <sheetViews>
    <sheetView showGridLines="0" showRowColHeaders="0" tabSelected="1" zoomScaleNormal="100" workbookViewId="0">
      <selection activeCell="M24" sqref="M24:N24"/>
    </sheetView>
  </sheetViews>
  <sheetFormatPr baseColWidth="10" defaultColWidth="11.42578125" defaultRowHeight="15" x14ac:dyDescent="0.25"/>
  <cols>
    <col min="1" max="1" width="2.5703125" customWidth="1"/>
    <col min="2" max="11" width="11.42578125" customWidth="1"/>
    <col min="12" max="12" width="3" customWidth="1"/>
    <col min="13" max="13" width="11.42578125" customWidth="1"/>
    <col min="14" max="14" width="14.5703125" customWidth="1"/>
    <col min="15" max="15" width="10.42578125" customWidth="1"/>
    <col min="16" max="16" width="19.5703125" customWidth="1"/>
    <col min="17" max="17" width="18" customWidth="1"/>
  </cols>
  <sheetData>
    <row r="1" spans="2:17" ht="18.75" thickBot="1" x14ac:dyDescent="0.3">
      <c r="B1" s="128" t="str">
        <f>IF(Verrou,"Fichier verrouillé en écriture.","")</f>
        <v/>
      </c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</row>
    <row r="2" spans="2:17" ht="46.5" x14ac:dyDescent="0.25">
      <c r="B2" s="36"/>
      <c r="C2" s="37"/>
      <c r="D2" s="38"/>
      <c r="E2" s="38"/>
      <c r="F2" s="38"/>
      <c r="G2" s="38"/>
      <c r="H2" s="38"/>
      <c r="I2" s="38"/>
      <c r="J2" s="38"/>
      <c r="K2" s="38"/>
      <c r="L2" s="38"/>
      <c r="M2" s="38"/>
      <c r="N2" s="39"/>
      <c r="O2" s="39"/>
      <c r="P2" s="39"/>
      <c r="Q2" s="54"/>
    </row>
    <row r="3" spans="2:17" ht="29.25" customHeight="1" thickBot="1" x14ac:dyDescent="0.45">
      <c r="B3" s="40"/>
      <c r="C3" s="41"/>
      <c r="D3" s="134" t="s">
        <v>0</v>
      </c>
      <c r="E3" s="134"/>
      <c r="F3" s="134"/>
      <c r="G3" s="134"/>
      <c r="H3" s="134"/>
      <c r="I3" s="134"/>
      <c r="J3" s="134"/>
      <c r="K3" s="134"/>
      <c r="L3" s="126" t="s">
        <v>1</v>
      </c>
      <c r="M3" s="126"/>
      <c r="N3" s="126"/>
      <c r="O3" s="126"/>
      <c r="P3" s="126"/>
      <c r="Q3" s="127"/>
    </row>
    <row r="4" spans="2:17" ht="25.5" customHeight="1" thickBot="1" x14ac:dyDescent="0.45">
      <c r="B4" s="139" t="str">
        <f>Conf!$B$11</f>
        <v>Championnat départemental de l'Aisne</v>
      </c>
      <c r="C4" s="140"/>
      <c r="D4" s="140"/>
      <c r="E4" s="140"/>
      <c r="F4" s="140"/>
      <c r="G4" s="140"/>
      <c r="H4" s="140"/>
      <c r="I4" s="140"/>
      <c r="J4" s="140"/>
      <c r="K4" s="141"/>
      <c r="L4" s="6"/>
      <c r="M4" s="6"/>
      <c r="N4" s="6"/>
      <c r="O4" s="6"/>
      <c r="P4" s="6"/>
      <c r="Q4" s="55"/>
    </row>
    <row r="5" spans="2:17" ht="26.25" customHeight="1" x14ac:dyDescent="0.25">
      <c r="B5" s="3"/>
      <c r="C5" s="131" t="s">
        <v>2</v>
      </c>
      <c r="D5" s="131"/>
      <c r="E5" s="131"/>
      <c r="F5" s="131"/>
      <c r="G5" s="131"/>
      <c r="H5" s="63" t="s">
        <v>3</v>
      </c>
      <c r="I5" s="132" t="s">
        <v>4</v>
      </c>
      <c r="J5" s="132"/>
      <c r="K5" s="133"/>
      <c r="L5" s="4"/>
      <c r="Q5" s="55"/>
    </row>
    <row r="6" spans="2:17" ht="15.75" customHeight="1" x14ac:dyDescent="0.25">
      <c r="B6" s="4"/>
      <c r="K6" s="5"/>
      <c r="L6" s="4"/>
      <c r="M6" s="130" t="s">
        <v>5</v>
      </c>
      <c r="N6" s="130"/>
      <c r="O6" s="130"/>
      <c r="P6" s="60">
        <f>IF(ROWS(Competiteurs[])=1,0,COUNTIF(Competiteurs[Présent],"=1"))</f>
        <v>0</v>
      </c>
      <c r="Q6" s="55"/>
    </row>
    <row r="7" spans="2:17" ht="15.75" customHeight="1" x14ac:dyDescent="0.25">
      <c r="B7" s="4"/>
      <c r="K7" s="5"/>
      <c r="L7" s="4"/>
      <c r="M7" s="130" t="s">
        <v>6</v>
      </c>
      <c r="N7" s="130"/>
      <c r="O7" s="130"/>
      <c r="P7" s="60">
        <f>IF(ROWS(Equipes[])=1,0,ROWS(Equipes[]))</f>
        <v>0</v>
      </c>
      <c r="Q7" s="55"/>
    </row>
    <row r="8" spans="2:17" ht="15.75" customHeight="1" x14ac:dyDescent="0.25">
      <c r="B8" s="4"/>
      <c r="K8" s="5"/>
      <c r="L8" s="4"/>
      <c r="M8" s="130"/>
      <c r="N8" s="130"/>
      <c r="O8" s="130"/>
      <c r="P8" s="52"/>
      <c r="Q8" s="55"/>
    </row>
    <row r="9" spans="2:17" ht="15.75" customHeight="1" x14ac:dyDescent="0.25">
      <c r="B9" s="4"/>
      <c r="K9" s="5"/>
      <c r="L9" s="4"/>
      <c r="M9" s="51" t="s">
        <v>7</v>
      </c>
      <c r="N9" s="51"/>
      <c r="O9" s="60">
        <f>IF($P$6&gt;0,COUNTIF(Competiteurs[Sexe],"H"),0)</f>
        <v>0</v>
      </c>
      <c r="P9" s="61">
        <f>IF($P$6&gt;0,$O$9/$P$6,0)</f>
        <v>0</v>
      </c>
      <c r="Q9" s="55"/>
    </row>
    <row r="10" spans="2:17" ht="15.75" customHeight="1" x14ac:dyDescent="0.25">
      <c r="B10" s="4"/>
      <c r="K10" s="5"/>
      <c r="L10" s="4"/>
      <c r="M10" s="51" t="s">
        <v>8</v>
      </c>
      <c r="N10" s="51"/>
      <c r="O10" s="60">
        <f>IF($P$6&gt;0,COUNTIF(Competiteurs[Sexe],"F"),0)</f>
        <v>0</v>
      </c>
      <c r="P10" s="61">
        <f>IF($P$6&gt;0,$O$10/$P$6,0)</f>
        <v>0</v>
      </c>
      <c r="Q10" s="55"/>
    </row>
    <row r="11" spans="2:17" ht="15.75" customHeight="1" x14ac:dyDescent="0.25">
      <c r="B11" s="4"/>
      <c r="K11" s="5"/>
      <c r="L11" s="4"/>
      <c r="M11" s="7"/>
      <c r="N11" s="7"/>
      <c r="O11" s="7"/>
      <c r="P11" s="53"/>
      <c r="Q11" s="56" t="s">
        <v>9</v>
      </c>
    </row>
    <row r="12" spans="2:17" ht="15.75" customHeight="1" x14ac:dyDescent="0.25">
      <c r="B12" s="4"/>
      <c r="K12" s="5"/>
      <c r="L12" s="4"/>
      <c r="M12" s="125" t="s">
        <v>400</v>
      </c>
      <c r="N12" s="125"/>
      <c r="O12" s="7" t="s">
        <v>10</v>
      </c>
      <c r="P12" s="62" t="s">
        <v>514</v>
      </c>
      <c r="Q12" s="85" t="s">
        <v>515</v>
      </c>
    </row>
    <row r="13" spans="2:17" ht="15.75" customHeight="1" x14ac:dyDescent="0.25">
      <c r="B13" s="4"/>
      <c r="K13" s="5"/>
      <c r="L13" s="4"/>
      <c r="M13" s="125"/>
      <c r="N13" s="125"/>
      <c r="O13" s="7" t="s">
        <v>11</v>
      </c>
      <c r="P13" s="62" t="s">
        <v>514</v>
      </c>
      <c r="Q13" s="85" t="s">
        <v>515</v>
      </c>
    </row>
    <row r="14" spans="2:17" ht="15.75" customHeight="1" x14ac:dyDescent="0.25">
      <c r="B14" s="4"/>
      <c r="K14" s="5"/>
      <c r="L14" s="4"/>
      <c r="M14" s="125" t="s">
        <v>409</v>
      </c>
      <c r="N14" s="125"/>
      <c r="O14" s="7" t="s">
        <v>10</v>
      </c>
      <c r="P14" s="62" t="s">
        <v>516</v>
      </c>
      <c r="Q14" s="85" t="s">
        <v>515</v>
      </c>
    </row>
    <row r="15" spans="2:17" ht="15.75" customHeight="1" x14ac:dyDescent="0.25">
      <c r="B15" s="4"/>
      <c r="K15" s="5"/>
      <c r="L15" s="4"/>
      <c r="M15" s="125"/>
      <c r="N15" s="125"/>
      <c r="O15" s="7" t="s">
        <v>11</v>
      </c>
      <c r="P15" s="62" t="s">
        <v>516</v>
      </c>
      <c r="Q15" s="85" t="s">
        <v>515</v>
      </c>
    </row>
    <row r="16" spans="2:17" ht="15.75" customHeight="1" x14ac:dyDescent="0.25">
      <c r="B16" s="4"/>
      <c r="K16" s="5"/>
      <c r="L16" s="4"/>
      <c r="M16" s="125" t="s">
        <v>404</v>
      </c>
      <c r="N16" s="125"/>
      <c r="O16" s="7" t="s">
        <v>10</v>
      </c>
      <c r="P16" s="62" t="s">
        <v>516</v>
      </c>
      <c r="Q16" s="85" t="s">
        <v>515</v>
      </c>
    </row>
    <row r="17" spans="2:17" ht="15.75" customHeight="1" x14ac:dyDescent="0.25">
      <c r="B17" s="4"/>
      <c r="K17" s="5"/>
      <c r="L17" s="4"/>
      <c r="M17" s="125"/>
      <c r="N17" s="125"/>
      <c r="O17" s="7" t="s">
        <v>11</v>
      </c>
      <c r="P17" s="62" t="s">
        <v>516</v>
      </c>
      <c r="Q17" s="85" t="s">
        <v>515</v>
      </c>
    </row>
    <row r="18" spans="2:17" ht="15.75" customHeight="1" x14ac:dyDescent="0.25">
      <c r="B18" s="4"/>
      <c r="K18" s="5"/>
      <c r="L18" s="4"/>
      <c r="M18" s="125" t="s">
        <v>12</v>
      </c>
      <c r="N18" s="125"/>
      <c r="O18" s="7" t="s">
        <v>13</v>
      </c>
      <c r="P18" s="62" t="s">
        <v>514</v>
      </c>
      <c r="Q18" s="85" t="s">
        <v>515</v>
      </c>
    </row>
    <row r="19" spans="2:17" ht="15.75" customHeight="1" x14ac:dyDescent="0.25">
      <c r="B19" s="4"/>
      <c r="K19" s="5"/>
      <c r="L19" s="4"/>
      <c r="M19" s="125" t="s">
        <v>410</v>
      </c>
      <c r="N19" s="125"/>
      <c r="O19" s="7" t="s">
        <v>13</v>
      </c>
      <c r="P19" s="62" t="s">
        <v>517</v>
      </c>
      <c r="Q19" s="85" t="s">
        <v>515</v>
      </c>
    </row>
    <row r="20" spans="2:17" ht="15.75" customHeight="1" x14ac:dyDescent="0.25">
      <c r="B20" s="4"/>
      <c r="K20" s="5"/>
      <c r="L20" s="4"/>
      <c r="M20" s="125"/>
      <c r="N20" s="125"/>
      <c r="O20" s="7"/>
      <c r="P20" s="62"/>
      <c r="Q20" s="85"/>
    </row>
    <row r="21" spans="2:17" ht="15.75" customHeight="1" x14ac:dyDescent="0.25">
      <c r="B21" s="4"/>
      <c r="K21" s="5"/>
      <c r="L21" s="4"/>
      <c r="M21" s="125"/>
      <c r="N21" s="125"/>
      <c r="O21" s="7"/>
      <c r="P21" s="62"/>
      <c r="Q21" s="85"/>
    </row>
    <row r="22" spans="2:17" ht="15.75" customHeight="1" x14ac:dyDescent="0.25">
      <c r="B22" s="4"/>
      <c r="K22" s="5"/>
      <c r="L22" s="4"/>
      <c r="M22" s="125"/>
      <c r="N22" s="125"/>
      <c r="O22" s="7"/>
      <c r="P22" s="62"/>
      <c r="Q22" s="85"/>
    </row>
    <row r="23" spans="2:17" ht="15.75" customHeight="1" x14ac:dyDescent="0.25">
      <c r="B23" s="4"/>
      <c r="K23" s="5"/>
      <c r="L23" s="4"/>
      <c r="M23" s="125"/>
      <c r="N23" s="125"/>
      <c r="O23" s="7"/>
      <c r="P23" s="62"/>
      <c r="Q23" s="85"/>
    </row>
    <row r="24" spans="2:17" ht="15.75" customHeight="1" x14ac:dyDescent="0.25">
      <c r="B24" s="4"/>
      <c r="K24" s="5"/>
      <c r="L24" s="4"/>
      <c r="M24" s="125"/>
      <c r="N24" s="125"/>
      <c r="O24" s="7"/>
      <c r="P24" s="62"/>
      <c r="Q24" s="85"/>
    </row>
    <row r="25" spans="2:17" ht="15.75" customHeight="1" x14ac:dyDescent="0.25">
      <c r="B25" s="4"/>
      <c r="K25" s="5"/>
      <c r="L25" s="4"/>
      <c r="M25" s="125"/>
      <c r="N25" s="125"/>
      <c r="O25" s="7"/>
      <c r="P25" s="62"/>
      <c r="Q25" s="85"/>
    </row>
    <row r="26" spans="2:17" ht="15.75" customHeight="1" x14ac:dyDescent="0.25">
      <c r="B26" s="4"/>
      <c r="K26" s="5"/>
      <c r="L26" s="4"/>
      <c r="M26" s="125"/>
      <c r="N26" s="125"/>
      <c r="O26" s="7"/>
      <c r="P26" s="62"/>
      <c r="Q26" s="85"/>
    </row>
    <row r="27" spans="2:17" ht="15.75" customHeight="1" x14ac:dyDescent="0.25">
      <c r="B27" s="4"/>
      <c r="K27" s="5"/>
      <c r="L27" s="4"/>
      <c r="M27" s="125"/>
      <c r="N27" s="125"/>
      <c r="O27" s="7"/>
      <c r="P27" s="62"/>
      <c r="Q27" s="85"/>
    </row>
    <row r="28" spans="2:17" ht="15.75" customHeight="1" x14ac:dyDescent="0.25">
      <c r="B28" s="4"/>
      <c r="K28" s="5"/>
      <c r="L28" s="4"/>
      <c r="M28" s="125"/>
      <c r="N28" s="125"/>
      <c r="O28" s="7"/>
      <c r="P28" s="62"/>
      <c r="Q28" s="85"/>
    </row>
    <row r="29" spans="2:17" ht="15.75" customHeight="1" x14ac:dyDescent="0.25">
      <c r="B29" s="4"/>
      <c r="K29" s="5"/>
      <c r="L29" s="4"/>
      <c r="M29" s="125"/>
      <c r="N29" s="125"/>
      <c r="O29" s="7"/>
      <c r="P29" s="62"/>
      <c r="Q29" s="85"/>
    </row>
    <row r="30" spans="2:17" ht="15.75" customHeight="1" x14ac:dyDescent="0.25">
      <c r="B30" s="4"/>
      <c r="K30" s="5"/>
      <c r="L30" s="4"/>
      <c r="M30" s="125"/>
      <c r="N30" s="125"/>
      <c r="O30" s="7"/>
      <c r="P30" s="62"/>
      <c r="Q30" s="85"/>
    </row>
    <row r="31" spans="2:17" ht="15.75" customHeight="1" x14ac:dyDescent="0.25">
      <c r="B31" s="4"/>
      <c r="K31" s="5"/>
      <c r="L31" s="4"/>
      <c r="M31" s="125"/>
      <c r="N31" s="125"/>
      <c r="O31" s="7"/>
      <c r="P31" s="62"/>
      <c r="Q31" s="85"/>
    </row>
    <row r="32" spans="2:17" ht="18" customHeight="1" thickBot="1" x14ac:dyDescent="0.3">
      <c r="B32" s="135" t="s">
        <v>14</v>
      </c>
      <c r="C32" s="136"/>
      <c r="D32" s="136"/>
      <c r="E32" s="136"/>
      <c r="F32" s="136"/>
      <c r="G32" s="136"/>
      <c r="H32" s="136"/>
      <c r="I32" s="136"/>
      <c r="J32" s="136"/>
      <c r="K32" s="137"/>
      <c r="L32" s="135" t="s">
        <v>15</v>
      </c>
      <c r="M32" s="136"/>
      <c r="N32" s="136"/>
      <c r="O32" s="136"/>
      <c r="P32" s="136"/>
      <c r="Q32" s="138"/>
    </row>
    <row r="33" spans="2:17" x14ac:dyDescent="0.25">
      <c r="B33" s="9" t="str">
        <f>"© Version protégée du logiciel réservée pour la compétition " &amp; Conf!$B$22 &amp; " seulement. Toute utilisation autre sans avis favorable de son propriétaire est illégale et irrespectueuse."</f>
        <v>© Version protégée du logiciel réservée pour la compétition Championnat départemental de l'Aisne 2024 seulement. Toute utilisation autre sans avis favorable de son propriétaire est illégale et irrespectueuse.</v>
      </c>
      <c r="Q33" s="86"/>
    </row>
    <row r="34" spans="2:17" x14ac:dyDescent="0.25">
      <c r="B34" s="129" t="str">
        <f>IF(Conf_Date_Expiration&lt;&gt;"","Le logiciel expirera le " &amp; TEXT(Conf_Date_Expiration,IF(LANGUE="FR","jj/mm/aaaa","dd/mm/yyyy")) &amp; " et passera en lecture seule.","")</f>
        <v>Le logiciel expirera le 10/12/2023 et passera en lecture seule.</v>
      </c>
      <c r="C34" s="129"/>
      <c r="D34" s="129"/>
      <c r="E34" s="129"/>
      <c r="F34" s="129"/>
      <c r="Q34" s="72" t="str">
        <f>"V" &amp; Conf!$B$25</f>
        <v>V2023-05</v>
      </c>
    </row>
    <row r="37" spans="2:17" ht="26.25" customHeight="1" x14ac:dyDescent="0.25"/>
  </sheetData>
  <sheetProtection algorithmName="SHA-512" hashValue="zUiFQflKfovWy4BfpuKEXC5VUfNXs/AMyeTZBH+6wJpmBdwAVgWJnW5g982xIkuY97hSd2VKtv3IZ5bpQMqAKg==" saltValue="emfRbChj3S2kdf0nvvMZMA==" spinCount="100000" sheet="1" objects="1" scenarios="1" formatCells="0" selectLockedCells="1" selectUnlockedCells="1"/>
  <mergeCells count="32">
    <mergeCell ref="B1:Q1"/>
    <mergeCell ref="B34:F34"/>
    <mergeCell ref="M8:O8"/>
    <mergeCell ref="C5:G5"/>
    <mergeCell ref="I5:K5"/>
    <mergeCell ref="D3:K3"/>
    <mergeCell ref="M12:N12"/>
    <mergeCell ref="M13:N13"/>
    <mergeCell ref="M14:N14"/>
    <mergeCell ref="M15:N15"/>
    <mergeCell ref="M16:N16"/>
    <mergeCell ref="B32:K32"/>
    <mergeCell ref="L32:Q32"/>
    <mergeCell ref="B4:K4"/>
    <mergeCell ref="M6:O6"/>
    <mergeCell ref="M7:O7"/>
    <mergeCell ref="L3:Q3"/>
    <mergeCell ref="M28:N28"/>
    <mergeCell ref="M17:N17"/>
    <mergeCell ref="M18:N18"/>
    <mergeCell ref="M27:N27"/>
    <mergeCell ref="M21:N21"/>
    <mergeCell ref="M22:N22"/>
    <mergeCell ref="M23:N23"/>
    <mergeCell ref="M26:N26"/>
    <mergeCell ref="M24:N24"/>
    <mergeCell ref="M25:N25"/>
    <mergeCell ref="M29:N29"/>
    <mergeCell ref="M30:N30"/>
    <mergeCell ref="M31:N31"/>
    <mergeCell ref="M19:N19"/>
    <mergeCell ref="M20:N20"/>
  </mergeCells>
  <conditionalFormatting sqref="B1">
    <cfRule type="expression" dxfId="13" priority="1">
      <formula>$B$1&lt;&gt;""</formula>
    </cfRule>
  </conditionalFormatting>
  <pageMargins left="0.70866141732283472" right="0.70866141732283472" top="0.74803149606299213" bottom="0.74803149606299213" header="0.31496062992125984" footer="0.31496062992125984"/>
  <pageSetup paperSize="9" scale="4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RapportListeDepart">
    <tabColor rgb="FF7030A0"/>
  </sheetPr>
  <dimension ref="A1:Y18"/>
  <sheetViews>
    <sheetView zoomScaleNormal="100" zoomScalePageLayoutView="115" workbookViewId="0">
      <selection activeCell="L5" sqref="L5:X5"/>
    </sheetView>
  </sheetViews>
  <sheetFormatPr baseColWidth="10" defaultColWidth="4" defaultRowHeight="29.25" customHeight="1" x14ac:dyDescent="0.25"/>
  <cols>
    <col min="1" max="25" width="4" customWidth="1"/>
  </cols>
  <sheetData>
    <row r="1" spans="1:25" ht="15" x14ac:dyDescent="0.25"/>
    <row r="2" spans="1:25" ht="18.75" x14ac:dyDescent="0.3">
      <c r="C2" s="89"/>
      <c r="D2" s="89"/>
      <c r="E2" s="89"/>
      <c r="F2" s="142" t="str">
        <f>Nom_Compet</f>
        <v>Championnat départemental de l'Aisne</v>
      </c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2"/>
      <c r="Y2" s="142"/>
    </row>
    <row r="3" spans="1:25" ht="4.5" hidden="1" customHeight="1" x14ac:dyDescent="0.25">
      <c r="C3" s="11"/>
      <c r="D3" s="11"/>
      <c r="E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</row>
    <row r="4" spans="1:25" ht="23.25" x14ac:dyDescent="0.35">
      <c r="F4" s="106" t="str">
        <f>Ville_Compet</f>
        <v>Saint-Quentin</v>
      </c>
      <c r="L4" s="151"/>
      <c r="M4" s="151"/>
      <c r="N4" s="151"/>
      <c r="O4" s="151"/>
      <c r="P4" s="151"/>
      <c r="Q4" s="151"/>
      <c r="R4" s="151"/>
      <c r="S4" s="151"/>
      <c r="T4" s="151"/>
      <c r="U4" s="151"/>
      <c r="V4" s="151"/>
      <c r="W4" s="151"/>
      <c r="X4" s="151"/>
    </row>
    <row r="5" spans="1:25" ht="21" customHeight="1" x14ac:dyDescent="0.25">
      <c r="B5" s="154" t="s">
        <v>16</v>
      </c>
      <c r="C5" s="154"/>
      <c r="D5" s="154"/>
      <c r="E5" s="154"/>
      <c r="F5" s="154"/>
      <c r="G5" s="154"/>
      <c r="H5" s="154"/>
      <c r="I5" s="154"/>
      <c r="J5" s="154"/>
      <c r="K5" s="154"/>
      <c r="L5" s="155"/>
      <c r="M5" s="155"/>
      <c r="N5" s="155"/>
      <c r="O5" s="155"/>
      <c r="P5" s="155"/>
      <c r="Q5" s="155"/>
      <c r="R5" s="155"/>
      <c r="S5" s="155"/>
      <c r="T5" s="155"/>
      <c r="U5" s="155"/>
      <c r="V5" s="155"/>
      <c r="W5" s="155"/>
      <c r="X5" s="155"/>
    </row>
    <row r="6" spans="1:25" ht="6.75" customHeight="1" thickBot="1" x14ac:dyDescent="0.3"/>
    <row r="7" spans="1:25" ht="4.5" customHeight="1" thickTop="1" x14ac:dyDescent="0.2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5"/>
      <c r="W7" s="15"/>
      <c r="X7" s="15"/>
      <c r="Y7" s="15"/>
    </row>
    <row r="8" spans="1:25" ht="15.75" x14ac:dyDescent="0.25">
      <c r="B8" s="14"/>
      <c r="C8" s="14"/>
      <c r="D8" s="14"/>
      <c r="E8" s="14"/>
      <c r="F8" s="14"/>
      <c r="G8" s="14"/>
      <c r="H8" s="153" t="str">
        <f>IF(LANGUE="FR", "LISTE DE DEPART","STARTING LIST")</f>
        <v>LISTE DE DEPART</v>
      </c>
      <c r="I8" s="153"/>
      <c r="J8" s="153"/>
      <c r="K8" s="153"/>
      <c r="L8" s="153"/>
      <c r="M8" s="153"/>
      <c r="N8" s="153"/>
      <c r="O8" s="153"/>
      <c r="P8" s="153"/>
      <c r="Q8" s="153"/>
      <c r="R8" s="153"/>
      <c r="S8" s="14"/>
      <c r="T8" s="14"/>
      <c r="V8" s="152" t="str">
        <f>IF(LANGUE="FR", "VERSION DU","RELEASE DATE")</f>
        <v>VERSION DU</v>
      </c>
      <c r="W8" s="152"/>
      <c r="X8" s="152"/>
      <c r="Y8" s="152"/>
    </row>
    <row r="9" spans="1:25" ht="15" x14ac:dyDescent="0.25">
      <c r="H9" s="153"/>
      <c r="I9" s="153"/>
      <c r="J9" s="153"/>
      <c r="K9" s="153"/>
      <c r="L9" s="153"/>
      <c r="M9" s="153"/>
      <c r="N9" s="153"/>
      <c r="O9" s="153"/>
      <c r="P9" s="153"/>
      <c r="Q9" s="153"/>
      <c r="R9" s="153"/>
      <c r="V9" s="143" t="s">
        <v>16</v>
      </c>
      <c r="W9" s="143"/>
      <c r="X9" s="143"/>
      <c r="Y9" s="143"/>
    </row>
    <row r="10" spans="1:25" ht="4.5" customHeight="1" x14ac:dyDescent="0.25">
      <c r="V10" s="17"/>
      <c r="W10" s="17"/>
      <c r="X10" s="17"/>
      <c r="Y10" s="17"/>
    </row>
    <row r="11" spans="1:25" ht="15" x14ac:dyDescent="0.25">
      <c r="B11" s="144" t="str">
        <f>IF(LANGUE="FR", "Informations sur la course","Distance informations")</f>
        <v>Informations sur la course</v>
      </c>
      <c r="C11" s="145"/>
      <c r="D11" s="145"/>
      <c r="E11" s="145"/>
      <c r="F11" s="145"/>
      <c r="G11" s="145"/>
      <c r="H11" s="145"/>
      <c r="I11" s="145"/>
      <c r="J11" s="145"/>
      <c r="K11" s="145"/>
      <c r="L11" s="145"/>
      <c r="M11" s="145"/>
      <c r="N11" s="145"/>
      <c r="O11" s="145"/>
      <c r="P11" s="145"/>
      <c r="Q11" s="145"/>
      <c r="R11" s="145"/>
      <c r="S11" s="145"/>
      <c r="T11" s="145"/>
      <c r="U11" s="145"/>
      <c r="V11" s="145"/>
      <c r="W11" s="145"/>
      <c r="X11" s="146"/>
    </row>
    <row r="12" spans="1:25" s="11" customFormat="1" ht="12.75" x14ac:dyDescent="0.2">
      <c r="B12" s="23" t="str">
        <f>IF(LANGUE="FR", "Nom","Name")</f>
        <v>Nom</v>
      </c>
      <c r="C12" s="24"/>
      <c r="D12" s="147">
        <f>ListeDepart_NomEpreuve</f>
        <v>0</v>
      </c>
      <c r="E12" s="147"/>
      <c r="F12" s="147"/>
      <c r="G12" s="147"/>
      <c r="H12" s="147"/>
      <c r="I12" s="147"/>
      <c r="J12" s="147"/>
      <c r="K12" s="147"/>
      <c r="L12" s="147"/>
      <c r="M12" s="148"/>
      <c r="N12" s="25" t="str">
        <f>IF(LANGUE="FR", "Nombre de participants","Number of competitors")</f>
        <v>Nombre de participants</v>
      </c>
      <c r="P12" s="24"/>
      <c r="Q12" s="24"/>
      <c r="R12" s="24"/>
      <c r="S12" s="24"/>
      <c r="T12" s="147"/>
      <c r="U12" s="147"/>
      <c r="V12" s="147"/>
      <c r="W12" s="147"/>
      <c r="X12" s="148"/>
    </row>
    <row r="13" spans="1:25" s="11" customFormat="1" ht="12.75" x14ac:dyDescent="0.2">
      <c r="B13" s="26" t="str">
        <f>IF(LANGUE="FR", "Nombre d'aller / retour","Number of round trips")</f>
        <v>Nombre d'aller / retour</v>
      </c>
      <c r="H13" s="149"/>
      <c r="I13" s="149"/>
      <c r="J13" s="149"/>
      <c r="K13" s="149"/>
      <c r="L13" s="149"/>
      <c r="M13" s="150"/>
      <c r="N13" s="27" t="str">
        <f>IF(LANGUE="FR", "Nombre de lignes utilisées","Number of pool lines used")</f>
        <v>Nombre de lignes utilisées</v>
      </c>
      <c r="T13" s="149"/>
      <c r="U13" s="149"/>
      <c r="V13" s="149"/>
      <c r="W13" s="149"/>
      <c r="X13" s="150"/>
    </row>
    <row r="14" spans="1:25" s="11" customFormat="1" ht="12.75" x14ac:dyDescent="0.2">
      <c r="B14" s="26" t="str">
        <f>IF(LANGUE="FR", "Longueur du bassin","Lenght of the pool")</f>
        <v>Longueur du bassin</v>
      </c>
      <c r="H14" s="149"/>
      <c r="I14" s="149"/>
      <c r="J14" s="149"/>
      <c r="K14" s="149"/>
      <c r="L14" s="149"/>
      <c r="M14" s="150"/>
      <c r="N14" s="27" t="str">
        <f>IF(LANGUE="FR", "Piscine ","Pool")</f>
        <v xml:space="preserve">Piscine </v>
      </c>
      <c r="P14" s="158" t="str">
        <f>Conf!$B$13</f>
        <v>Piscine Jean Bouin</v>
      </c>
      <c r="Q14" s="158"/>
      <c r="R14" s="158"/>
      <c r="S14" s="158"/>
      <c r="T14" s="158"/>
      <c r="U14" s="158"/>
      <c r="V14" s="158"/>
      <c r="W14" s="158"/>
      <c r="X14" s="159"/>
    </row>
    <row r="15" spans="1:25" s="11" customFormat="1" ht="12.75" x14ac:dyDescent="0.2">
      <c r="B15" s="28" t="str">
        <f>IF(LANGUE="FR", "Distance parcourue","Total distance")</f>
        <v>Distance parcourue</v>
      </c>
      <c r="C15" s="29"/>
      <c r="D15" s="29"/>
      <c r="E15" s="29"/>
      <c r="F15" s="29"/>
      <c r="G15" s="29"/>
      <c r="H15" s="156"/>
      <c r="I15" s="156"/>
      <c r="J15" s="156"/>
      <c r="K15" s="156"/>
      <c r="L15" s="156"/>
      <c r="M15" s="157"/>
      <c r="N15" s="30"/>
      <c r="O15" s="29"/>
      <c r="P15" s="160"/>
      <c r="Q15" s="160"/>
      <c r="R15" s="160"/>
      <c r="S15" s="160"/>
      <c r="T15" s="160"/>
      <c r="U15" s="160"/>
      <c r="V15" s="160"/>
      <c r="W15" s="160"/>
      <c r="X15" s="161"/>
    </row>
    <row r="16" spans="1:25" ht="9" customHeight="1" x14ac:dyDescent="0.25"/>
    <row r="17" spans="1:25" s="233" customFormat="1" ht="33.75" customHeight="1" x14ac:dyDescent="0.25">
      <c r="A17" s="232"/>
      <c r="B17" s="229"/>
      <c r="C17" s="228"/>
      <c r="D17" s="228"/>
      <c r="E17" s="228"/>
      <c r="F17" s="228"/>
      <c r="G17" s="228"/>
      <c r="H17" s="228"/>
      <c r="I17" s="228"/>
      <c r="J17" s="228"/>
      <c r="K17" s="228"/>
      <c r="L17" s="228"/>
      <c r="M17" s="229"/>
      <c r="N17" s="228"/>
      <c r="O17" s="228"/>
      <c r="P17" s="228"/>
      <c r="Q17" s="228"/>
      <c r="R17" s="228"/>
      <c r="S17" s="228"/>
      <c r="T17" s="228"/>
      <c r="U17" s="228"/>
      <c r="V17" s="228"/>
      <c r="W17" s="228"/>
      <c r="X17" s="229"/>
      <c r="Y17" s="230"/>
    </row>
    <row r="18" spans="1:25" ht="3.75" customHeight="1" x14ac:dyDescent="0.25"/>
  </sheetData>
  <sheetProtection algorithmName="SHA-512" hashValue="E66E+ItE1av9ErqClgsCgdBn/qGjPMidpMvZ0+IADMKMav2h/jeXXh2dN92MMA86sVg74jFRg2MVvtl1/DEoFg==" saltValue="TrGTRmkWFU4aWDebZkmOrw==" spinCount="100000" sheet="1" objects="1" scenarios="1"/>
  <dataConsolidate/>
  <mergeCells count="15">
    <mergeCell ref="H15:M15"/>
    <mergeCell ref="P14:X15"/>
    <mergeCell ref="T12:X12"/>
    <mergeCell ref="T13:X13"/>
    <mergeCell ref="H14:M14"/>
    <mergeCell ref="F2:Y2"/>
    <mergeCell ref="V9:Y9"/>
    <mergeCell ref="B11:X11"/>
    <mergeCell ref="D12:M12"/>
    <mergeCell ref="H13:M13"/>
    <mergeCell ref="L4:X4"/>
    <mergeCell ref="V8:Y8"/>
    <mergeCell ref="H8:R9"/>
    <mergeCell ref="B5:K5"/>
    <mergeCell ref="L5:X5"/>
  </mergeCells>
  <printOptions horizontalCentered="1"/>
  <pageMargins left="0.15748031496062992" right="0.15748031496062992" top="0.19685039370078741" bottom="1.1417322834645669" header="0.31496062992125984" footer="0.19685039370078741"/>
  <pageSetup paperSize="9" fitToHeight="0" orientation="portrait" errors="blank" verticalDpi="598" r:id="rId1"/>
  <headerFooter>
    <oddFooter>&amp;L     &amp;G&amp;CRapport créé le &amp;D &amp;T
logiciel.psp@outlook.fr&amp;RPage &amp;P/&amp;N
&amp;G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RapportDiplome">
    <tabColor rgb="FF7030A0"/>
  </sheetPr>
  <dimension ref="A9:L29"/>
  <sheetViews>
    <sheetView workbookViewId="0"/>
  </sheetViews>
  <sheetFormatPr baseColWidth="10" defaultColWidth="11.42578125" defaultRowHeight="15" x14ac:dyDescent="0.25"/>
  <sheetData>
    <row r="9" spans="1:12" ht="15" customHeight="1" x14ac:dyDescent="0.25">
      <c r="A9" s="163"/>
      <c r="B9" s="163"/>
      <c r="C9" s="163"/>
      <c r="D9" s="163"/>
      <c r="E9" s="163"/>
      <c r="F9" s="163"/>
      <c r="G9" s="163"/>
      <c r="H9" s="163"/>
      <c r="I9" s="163"/>
      <c r="J9" s="163"/>
      <c r="K9" s="163"/>
      <c r="L9" s="163"/>
    </row>
    <row r="10" spans="1:12" ht="15" customHeight="1" x14ac:dyDescent="0.25">
      <c r="A10" s="163"/>
      <c r="B10" s="163"/>
      <c r="C10" s="163"/>
      <c r="D10" s="163"/>
      <c r="E10" s="163"/>
      <c r="F10" s="163"/>
      <c r="G10" s="163"/>
      <c r="H10" s="163"/>
      <c r="I10" s="163"/>
      <c r="J10" s="163"/>
      <c r="K10" s="163"/>
      <c r="L10" s="163"/>
    </row>
    <row r="11" spans="1:12" ht="15" customHeight="1" x14ac:dyDescent="0.25">
      <c r="A11" s="163"/>
      <c r="B11" s="163"/>
      <c r="C11" s="163"/>
      <c r="D11" s="163"/>
      <c r="E11" s="163"/>
      <c r="F11" s="163"/>
      <c r="G11" s="163"/>
      <c r="H11" s="163"/>
      <c r="I11" s="163"/>
      <c r="J11" s="163"/>
      <c r="K11" s="163"/>
      <c r="L11" s="163"/>
    </row>
    <row r="12" spans="1:12" ht="15" customHeight="1" x14ac:dyDescent="0.25">
      <c r="A12" s="163"/>
      <c r="B12" s="163"/>
      <c r="C12" s="163"/>
      <c r="D12" s="163"/>
      <c r="E12" s="163"/>
      <c r="F12" s="163"/>
      <c r="G12" s="163"/>
      <c r="H12" s="163"/>
      <c r="I12" s="163"/>
      <c r="J12" s="163"/>
      <c r="K12" s="163"/>
      <c r="L12" s="163"/>
    </row>
    <row r="13" spans="1:12" ht="15" customHeight="1" x14ac:dyDescent="0.25">
      <c r="A13" s="163"/>
      <c r="B13" s="163"/>
      <c r="C13" s="163"/>
      <c r="D13" s="163"/>
      <c r="E13" s="163"/>
      <c r="F13" s="163"/>
      <c r="G13" s="163"/>
      <c r="H13" s="163"/>
      <c r="I13" s="163"/>
      <c r="J13" s="163"/>
      <c r="K13" s="163"/>
      <c r="L13" s="163"/>
    </row>
    <row r="14" spans="1:12" x14ac:dyDescent="0.25">
      <c r="D14" s="165"/>
      <c r="E14" s="165"/>
      <c r="F14" s="165"/>
      <c r="G14" s="165"/>
      <c r="H14" s="165"/>
      <c r="I14" s="165"/>
    </row>
    <row r="15" spans="1:12" x14ac:dyDescent="0.25">
      <c r="D15" s="165"/>
      <c r="E15" s="165"/>
      <c r="F15" s="165"/>
      <c r="G15" s="165"/>
      <c r="H15" s="165"/>
      <c r="I15" s="165"/>
    </row>
    <row r="16" spans="1:12" x14ac:dyDescent="0.25">
      <c r="D16" s="164"/>
      <c r="E16" s="164"/>
      <c r="F16" s="164"/>
      <c r="G16" s="164"/>
      <c r="H16" s="164"/>
      <c r="I16" s="164"/>
    </row>
    <row r="17" spans="2:12" x14ac:dyDescent="0.25">
      <c r="D17" s="164"/>
      <c r="E17" s="164"/>
      <c r="F17" s="164"/>
      <c r="G17" s="164"/>
      <c r="H17" s="164"/>
      <c r="I17" s="164"/>
    </row>
    <row r="19" spans="2:12" ht="27.75" x14ac:dyDescent="0.5">
      <c r="C19" s="68" t="s">
        <v>17</v>
      </c>
      <c r="D19" s="167"/>
      <c r="E19" s="167"/>
      <c r="F19" s="167"/>
      <c r="H19" s="68" t="s">
        <v>18</v>
      </c>
      <c r="I19" s="167"/>
      <c r="J19" s="167"/>
      <c r="K19" s="167"/>
      <c r="L19" s="167"/>
    </row>
    <row r="20" spans="2:12" ht="6.75" customHeight="1" x14ac:dyDescent="0.25">
      <c r="H20" s="67"/>
    </row>
    <row r="21" spans="2:12" ht="27.75" x14ac:dyDescent="0.5">
      <c r="C21" s="68" t="s">
        <v>17</v>
      </c>
      <c r="D21" s="167"/>
      <c r="E21" s="167"/>
      <c r="F21" s="167"/>
      <c r="H21" s="68" t="s">
        <v>18</v>
      </c>
      <c r="I21" s="167"/>
      <c r="J21" s="167"/>
      <c r="K21" s="167"/>
      <c r="L21" s="167"/>
    </row>
    <row r="22" spans="2:12" ht="6.75" customHeight="1" x14ac:dyDescent="0.25">
      <c r="H22" s="67"/>
    </row>
    <row r="23" spans="2:12" ht="27.75" x14ac:dyDescent="0.5">
      <c r="C23" s="68" t="s">
        <v>17</v>
      </c>
      <c r="D23" s="167"/>
      <c r="E23" s="167"/>
      <c r="F23" s="167"/>
      <c r="H23" s="68" t="s">
        <v>18</v>
      </c>
      <c r="I23" s="167"/>
      <c r="J23" s="167"/>
      <c r="K23" s="167"/>
      <c r="L23" s="167"/>
    </row>
    <row r="24" spans="2:12" ht="6.75" customHeight="1" x14ac:dyDescent="0.25">
      <c r="H24" s="67"/>
    </row>
    <row r="25" spans="2:12" ht="27.75" x14ac:dyDescent="0.5">
      <c r="C25" s="68" t="s">
        <v>17</v>
      </c>
      <c r="D25" s="167"/>
      <c r="E25" s="167"/>
      <c r="F25" s="167"/>
      <c r="H25" s="68" t="s">
        <v>18</v>
      </c>
      <c r="I25" s="167"/>
      <c r="J25" s="167"/>
      <c r="K25" s="167"/>
      <c r="L25" s="167"/>
    </row>
    <row r="26" spans="2:12" x14ac:dyDescent="0.25">
      <c r="H26" s="67"/>
    </row>
    <row r="27" spans="2:12" ht="27.75" x14ac:dyDescent="0.5">
      <c r="C27" s="69" t="s">
        <v>19</v>
      </c>
      <c r="D27" s="162"/>
      <c r="E27" s="162"/>
      <c r="F27" s="162"/>
      <c r="H27" s="68" t="s">
        <v>20</v>
      </c>
      <c r="I27" s="168"/>
      <c r="J27" s="162"/>
      <c r="K27" s="162"/>
    </row>
    <row r="29" spans="2:12" ht="21" x14ac:dyDescent="0.35">
      <c r="B29" s="166" t="s">
        <v>21</v>
      </c>
      <c r="C29" s="166"/>
      <c r="D29" s="166"/>
      <c r="E29" s="166"/>
      <c r="F29" s="70"/>
      <c r="G29" s="70"/>
      <c r="H29" s="166" t="s">
        <v>22</v>
      </c>
      <c r="I29" s="166"/>
      <c r="J29" s="166"/>
      <c r="K29" s="166"/>
    </row>
  </sheetData>
  <sheetProtection algorithmName="SHA-512" hashValue="f6HrgjXistjeWr3kHuHO5Rizq6RRe8tsSvQ6rbyNOT1DoBIm/r/yM9cTzE7jeOtcfMWSVczpe+BzTyNmIeHktw==" saltValue="z0w2DFHGXdvUaMKPzqo5MA==" spinCount="100000" sheet="1" objects="1" scenarios="1"/>
  <mergeCells count="15">
    <mergeCell ref="D27:F27"/>
    <mergeCell ref="A9:L13"/>
    <mergeCell ref="D16:I17"/>
    <mergeCell ref="D14:I15"/>
    <mergeCell ref="B29:E29"/>
    <mergeCell ref="H29:K29"/>
    <mergeCell ref="D19:F19"/>
    <mergeCell ref="D21:F21"/>
    <mergeCell ref="D23:F23"/>
    <mergeCell ref="D25:F25"/>
    <mergeCell ref="I19:L19"/>
    <mergeCell ref="I21:L21"/>
    <mergeCell ref="I23:L23"/>
    <mergeCell ref="I25:L25"/>
    <mergeCell ref="I27:K27"/>
  </mergeCells>
  <pageMargins left="0.25" right="0.25" top="0.19791666666666666" bottom="0.75" header="0.3" footer="0.3"/>
  <pageSetup paperSize="9" orientation="landscape" errors="blank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RapportMotifsEpreuve">
    <tabColor rgb="FF7030A0"/>
  </sheetPr>
  <dimension ref="A2:Y13"/>
  <sheetViews>
    <sheetView zoomScaleNormal="100" workbookViewId="0">
      <selection activeCell="A32" sqref="A32:B32"/>
    </sheetView>
  </sheetViews>
  <sheetFormatPr baseColWidth="10" defaultColWidth="2.5703125" defaultRowHeight="15" x14ac:dyDescent="0.25"/>
  <cols>
    <col min="1" max="1" width="4" customWidth="1"/>
    <col min="2" max="2" width="6.85546875" customWidth="1"/>
    <col min="3" max="18" width="4" customWidth="1"/>
    <col min="19" max="19" width="2" customWidth="1"/>
    <col min="20" max="25" width="4" customWidth="1"/>
  </cols>
  <sheetData>
    <row r="2" spans="1:25" ht="18.75" x14ac:dyDescent="0.3">
      <c r="E2" s="169" t="str">
        <f>Nom_Compet</f>
        <v>Championnat départemental de l'Aisne</v>
      </c>
      <c r="F2" s="169"/>
      <c r="G2" s="169"/>
      <c r="H2" s="169"/>
      <c r="I2" s="169"/>
      <c r="J2" s="169"/>
      <c r="K2" s="169"/>
      <c r="L2" s="169"/>
      <c r="M2" s="169"/>
      <c r="N2" s="169"/>
      <c r="O2" s="169"/>
      <c r="P2" s="169"/>
      <c r="Q2" s="169"/>
      <c r="R2" s="169"/>
      <c r="S2" s="169"/>
      <c r="T2" s="169"/>
      <c r="U2" s="169"/>
      <c r="V2" s="169"/>
      <c r="W2" s="169"/>
      <c r="X2" s="169"/>
    </row>
    <row r="3" spans="1:25" x14ac:dyDescent="0.25">
      <c r="E3" s="170" t="str">
        <f>Ville_Compet</f>
        <v>Saint-Quentin</v>
      </c>
      <c r="F3" s="170"/>
      <c r="G3" s="170"/>
      <c r="H3" s="170"/>
      <c r="I3" s="170"/>
      <c r="J3" s="170"/>
      <c r="K3" s="170"/>
      <c r="L3" s="170"/>
      <c r="M3" s="170"/>
    </row>
    <row r="4" spans="1:25" ht="23.25" x14ac:dyDescent="0.35">
      <c r="L4" s="151"/>
      <c r="M4" s="151"/>
      <c r="N4" s="151"/>
      <c r="O4" s="151"/>
      <c r="P4" s="151"/>
      <c r="Q4" s="151"/>
      <c r="R4" s="151"/>
      <c r="S4" s="151"/>
      <c r="T4" s="151"/>
      <c r="U4" s="151"/>
      <c r="V4" s="151"/>
      <c r="W4" s="151"/>
      <c r="X4" s="151"/>
    </row>
    <row r="5" spans="1:25" x14ac:dyDescent="0.25">
      <c r="E5" s="171"/>
      <c r="F5" s="172"/>
      <c r="G5" s="172"/>
      <c r="H5" s="172"/>
      <c r="I5" s="172"/>
      <c r="J5" s="172"/>
      <c r="K5" s="172"/>
      <c r="S5" s="18"/>
      <c r="T5" s="173"/>
      <c r="U5" s="173"/>
      <c r="V5" s="173"/>
      <c r="W5" s="173"/>
      <c r="X5" s="173"/>
    </row>
    <row r="6" spans="1:25" ht="6.75" customHeight="1" thickBot="1" x14ac:dyDescent="0.3"/>
    <row r="7" spans="1:25" ht="4.5" customHeight="1" thickTop="1" x14ac:dyDescent="0.2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5"/>
      <c r="W7" s="15"/>
      <c r="X7" s="15"/>
      <c r="Y7" s="15"/>
    </row>
    <row r="8" spans="1:25" ht="15.75" customHeight="1" x14ac:dyDescent="0.25">
      <c r="B8" s="14"/>
      <c r="C8" s="14"/>
      <c r="D8" s="14"/>
      <c r="E8" s="176" t="str">
        <f>UPPER(IF(LANGUE="FR","Disqualifications et pénalités","disqualifications and penalties"))</f>
        <v>DISQUALIFICATIONS ET PÉNALITÉS</v>
      </c>
      <c r="F8" s="176"/>
      <c r="G8" s="176"/>
      <c r="H8" s="176"/>
      <c r="I8" s="176"/>
      <c r="J8" s="176"/>
      <c r="K8" s="176"/>
      <c r="L8" s="176"/>
      <c r="M8" s="176"/>
      <c r="N8" s="176"/>
      <c r="O8" s="176"/>
      <c r="P8" s="176"/>
      <c r="Q8" s="176"/>
      <c r="R8" s="176"/>
      <c r="S8" s="176"/>
      <c r="T8" s="176"/>
      <c r="U8" s="176"/>
      <c r="V8" s="179" t="str">
        <f>IF(LANGUE="FR","VERSION DU","RELEASE")</f>
        <v>VERSION DU</v>
      </c>
      <c r="W8" s="179"/>
      <c r="X8" s="179"/>
      <c r="Y8" s="179"/>
    </row>
    <row r="9" spans="1:25" ht="15" customHeight="1" x14ac:dyDescent="0.25">
      <c r="E9" s="176"/>
      <c r="F9" s="176"/>
      <c r="G9" s="176"/>
      <c r="H9" s="176"/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>
        <f ca="1">NOW()</f>
        <v>45229.81698935185</v>
      </c>
      <c r="W9" s="178"/>
      <c r="X9" s="178"/>
      <c r="Y9" s="178"/>
    </row>
    <row r="10" spans="1:25" ht="4.5" customHeight="1" x14ac:dyDescent="0.25">
      <c r="V10" s="17"/>
      <c r="W10" s="17"/>
      <c r="X10" s="17"/>
      <c r="Y10" s="17"/>
    </row>
    <row r="12" spans="1:25" ht="18.75" x14ac:dyDescent="0.3">
      <c r="B12" s="20" t="str">
        <f>IF(LANGUE="FR","Motifs de disqualification de l'épreuve :","Disqualification rules of the distance :")</f>
        <v>Motifs de disqualification de l'épreuve :</v>
      </c>
    </row>
    <row r="13" spans="1:25" ht="30" customHeight="1" x14ac:dyDescent="0.25">
      <c r="A13" s="174" t="s">
        <v>23</v>
      </c>
      <c r="B13" s="174"/>
      <c r="C13" s="175" t="str">
        <f>IF(LANGUE="FR","Compétiteur qualifié, aucun motif de disqualification","Qualified competitor, no grounds for disqualification")</f>
        <v>Compétiteur qualifié, aucun motif de disqualification</v>
      </c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</row>
  </sheetData>
  <sheetProtection algorithmName="SHA-512" hashValue="tVPvGdPUw1UhUMbNqIN4uHvRnshQoUfp9FJHOTPTRZvUkKEUvq4I+qKLpmycm0Va/Uq3b3kX1giDphWxGFwq8A==" saltValue="woTwG8cbAbVWLgZ0n0T9tw==" spinCount="100000" sheet="1" objects="1" scenarios="1" selectLockedCells="1"/>
  <mergeCells count="10">
    <mergeCell ref="A13:B13"/>
    <mergeCell ref="C13:X13"/>
    <mergeCell ref="E8:U9"/>
    <mergeCell ref="V9:Y9"/>
    <mergeCell ref="V8:Y8"/>
    <mergeCell ref="E2:X2"/>
    <mergeCell ref="E3:M3"/>
    <mergeCell ref="L4:X4"/>
    <mergeCell ref="E5:K5"/>
    <mergeCell ref="T5:X5"/>
  </mergeCells>
  <printOptions horizontalCentered="1"/>
  <pageMargins left="0.15748031496062992" right="0.15748031496062992" top="0.19685039370078741" bottom="1.1023622047244095" header="0.31496062992125984" footer="0.19685039370078741"/>
  <pageSetup paperSize="9" orientation="portrait" errors="blank" horizontalDpi="1200" verticalDpi="1200" r:id="rId1"/>
  <headerFooter>
    <oddFooter>&amp;L     &amp;G&amp;CRapport créé le &amp;D &amp;T
octopus.psp@outlook.fr&amp;RPage &amp;P/&amp;N
&amp;G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RapportArbitrageChrono">
    <tabColor rgb="FF7030A0"/>
  </sheetPr>
  <dimension ref="A1:AJ29"/>
  <sheetViews>
    <sheetView workbookViewId="0">
      <selection activeCell="AO15" sqref="AO15"/>
    </sheetView>
  </sheetViews>
  <sheetFormatPr baseColWidth="10" defaultColWidth="4" defaultRowHeight="27.75" customHeight="1" x14ac:dyDescent="0.25"/>
  <cols>
    <col min="2" max="2" width="3.5703125" customWidth="1"/>
    <col min="36" max="36" width="3.5703125" customWidth="1"/>
  </cols>
  <sheetData>
    <row r="1" spans="1:36" ht="18.75" x14ac:dyDescent="0.3">
      <c r="E1" s="204" t="str">
        <f>Nom_Compet</f>
        <v>Championnat départemental de l'Aisne</v>
      </c>
      <c r="F1" s="204"/>
      <c r="G1" s="204"/>
      <c r="H1" s="204"/>
      <c r="I1" s="204"/>
      <c r="J1" s="204"/>
      <c r="K1" s="204"/>
      <c r="L1" s="204"/>
      <c r="M1" s="204"/>
      <c r="N1" s="204"/>
      <c r="O1" s="204"/>
      <c r="P1" s="204"/>
      <c r="Q1" s="204"/>
      <c r="R1" s="204"/>
      <c r="S1" s="204"/>
      <c r="T1" s="214"/>
      <c r="U1" s="214"/>
      <c r="V1" s="214"/>
      <c r="W1" s="214"/>
      <c r="X1" s="214"/>
      <c r="Y1" s="214"/>
      <c r="Z1" s="214"/>
      <c r="AA1" s="214"/>
      <c r="AB1" s="214"/>
      <c r="AC1" s="214"/>
      <c r="AD1" s="214"/>
      <c r="AE1" s="214"/>
      <c r="AF1" s="214"/>
    </row>
    <row r="2" spans="1:36" ht="15" x14ac:dyDescent="0.25">
      <c r="E2" s="170" t="str">
        <f>Ville_Compet</f>
        <v>Saint-Quentin</v>
      </c>
      <c r="F2" s="170"/>
      <c r="G2" s="170"/>
      <c r="H2" s="170"/>
      <c r="I2" s="170"/>
      <c r="J2" s="170"/>
      <c r="K2" s="170"/>
      <c r="L2" s="170"/>
      <c r="M2" s="170"/>
      <c r="AB2" s="173"/>
      <c r="AC2" s="173"/>
      <c r="AD2" s="173"/>
      <c r="AE2" s="173"/>
      <c r="AF2" s="173"/>
    </row>
    <row r="3" spans="1:36" ht="15" x14ac:dyDescent="0.25">
      <c r="V3" s="155"/>
      <c r="W3" s="155"/>
      <c r="X3" s="155"/>
      <c r="Y3" s="155"/>
      <c r="Z3" s="155"/>
      <c r="AA3" s="155"/>
      <c r="AB3" s="155"/>
      <c r="AC3" s="155"/>
      <c r="AD3" s="155"/>
      <c r="AE3" s="155"/>
      <c r="AF3" s="155"/>
    </row>
    <row r="4" spans="1:36" ht="15" x14ac:dyDescent="0.25">
      <c r="E4" s="205" t="s">
        <v>16</v>
      </c>
      <c r="F4" s="205"/>
      <c r="G4" s="205"/>
      <c r="H4" s="205"/>
      <c r="I4" s="205"/>
      <c r="J4" s="205"/>
      <c r="K4" s="205"/>
      <c r="X4" s="215" t="s">
        <v>16</v>
      </c>
      <c r="Y4" s="215"/>
      <c r="Z4" s="215"/>
      <c r="AA4" s="215"/>
      <c r="AB4" s="215"/>
      <c r="AC4" s="215"/>
      <c r="AD4" s="215"/>
      <c r="AE4" s="215"/>
      <c r="AF4" s="215"/>
    </row>
    <row r="5" spans="1:36" ht="5.25" customHeight="1" thickBot="1" x14ac:dyDescent="0.3"/>
    <row r="6" spans="1:36" ht="5.25" customHeight="1" thickTop="1" x14ac:dyDescent="0.25">
      <c r="A6" s="208"/>
      <c r="B6" s="209"/>
      <c r="C6" s="209"/>
      <c r="D6" s="20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80"/>
      <c r="AH6" s="180"/>
      <c r="AI6" s="180"/>
      <c r="AJ6" s="181"/>
    </row>
    <row r="7" spans="1:36" ht="15.75" customHeight="1" x14ac:dyDescent="0.25">
      <c r="A7" s="210"/>
      <c r="B7" s="211"/>
      <c r="C7" s="211"/>
      <c r="D7" s="211"/>
      <c r="E7" s="176" t="str">
        <f>IF(LANGUE="FR", UPPER("Fiche arbitrage et chonométrage"),UPPER("Judge time sheets"))</f>
        <v>FICHE ARBITRAGE ET CHONOMÉTRAGE</v>
      </c>
      <c r="F7" s="176"/>
      <c r="G7" s="176"/>
      <c r="H7" s="176"/>
      <c r="I7" s="176"/>
      <c r="J7" s="176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76"/>
      <c r="AA7" s="176"/>
      <c r="AB7" s="176"/>
      <c r="AC7" s="176"/>
      <c r="AD7" s="176"/>
      <c r="AE7" s="176"/>
      <c r="AF7" s="176"/>
      <c r="AG7" s="182"/>
      <c r="AH7" s="182"/>
      <c r="AI7" s="182"/>
      <c r="AJ7" s="183"/>
    </row>
    <row r="8" spans="1:36" ht="15" customHeight="1" thickBot="1" x14ac:dyDescent="0.3">
      <c r="A8" s="210"/>
      <c r="B8" s="211"/>
      <c r="C8" s="211"/>
      <c r="D8" s="211"/>
      <c r="E8" s="203"/>
      <c r="F8" s="203"/>
      <c r="G8" s="203"/>
      <c r="H8" s="203"/>
      <c r="I8" s="203"/>
      <c r="J8" s="203"/>
      <c r="K8" s="203"/>
      <c r="L8" s="203"/>
      <c r="M8" s="203"/>
      <c r="N8" s="203"/>
      <c r="O8" s="203"/>
      <c r="P8" s="203"/>
      <c r="Q8" s="203"/>
      <c r="R8" s="203"/>
      <c r="S8" s="203"/>
      <c r="T8" s="203"/>
      <c r="U8" s="203"/>
      <c r="V8" s="203"/>
      <c r="W8" s="203"/>
      <c r="X8" s="203"/>
      <c r="Y8" s="203"/>
      <c r="Z8" s="203"/>
      <c r="AA8" s="203"/>
      <c r="AB8" s="203"/>
      <c r="AC8" s="203"/>
      <c r="AD8" s="203"/>
      <c r="AE8" s="203"/>
      <c r="AF8" s="203"/>
      <c r="AG8" s="182"/>
      <c r="AH8" s="182"/>
      <c r="AI8" s="182"/>
      <c r="AJ8" s="183"/>
    </row>
    <row r="9" spans="1:36" ht="15" customHeight="1" x14ac:dyDescent="0.25">
      <c r="A9" s="212"/>
      <c r="B9" s="213"/>
      <c r="C9" s="213"/>
      <c r="D9" s="213"/>
      <c r="E9" s="206" t="str">
        <f>IF(LANGUE="FR","Motifs de disqualification :","Grounds for disqualification :")</f>
        <v>Motifs de disqualification :</v>
      </c>
      <c r="F9" s="206"/>
      <c r="G9" s="206"/>
      <c r="H9" s="206"/>
      <c r="I9" s="206"/>
      <c r="J9" s="206"/>
      <c r="K9" s="206"/>
      <c r="L9" s="206"/>
      <c r="M9" s="206"/>
      <c r="N9" s="206"/>
      <c r="O9" s="206"/>
      <c r="P9" s="206"/>
      <c r="Q9" s="206"/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  <c r="AD9" s="206"/>
      <c r="AE9" s="206"/>
      <c r="AF9" s="207"/>
      <c r="AG9" s="184"/>
      <c r="AH9" s="184"/>
      <c r="AI9" s="184"/>
      <c r="AJ9" s="185"/>
    </row>
    <row r="10" spans="1:36" ht="15" x14ac:dyDescent="0.25">
      <c r="A10" s="16"/>
      <c r="B10" s="200" t="s">
        <v>26</v>
      </c>
      <c r="C10" s="200"/>
      <c r="D10" s="186" t="str">
        <f>IF(LANGUE="FR","Course OK","Qualified")</f>
        <v>Course OK</v>
      </c>
      <c r="E10" s="186"/>
      <c r="F10" s="186"/>
      <c r="G10" s="186"/>
      <c r="H10" s="186"/>
      <c r="I10" s="186"/>
      <c r="J10" s="201" t="str">
        <f>IF(LANGUE="FR","FD :","FS :")</f>
        <v>FD :</v>
      </c>
      <c r="K10" s="202"/>
      <c r="L10" s="187" t="str">
        <f>IF(LANGUE="FR","Faux départ","False start")</f>
        <v>Faux départ</v>
      </c>
      <c r="M10" s="187"/>
      <c r="N10" s="187"/>
      <c r="O10" s="187"/>
      <c r="P10" s="188"/>
      <c r="Q10" s="201" t="s">
        <v>27</v>
      </c>
      <c r="R10" s="202"/>
      <c r="S10" s="187" t="str">
        <f>IF(LANGUE="FR","Absent / Forfait","Did Not Start")</f>
        <v>Absent / Forfait</v>
      </c>
      <c r="T10" s="187"/>
      <c r="U10" s="187"/>
      <c r="V10" s="187"/>
      <c r="W10" s="187"/>
      <c r="X10" s="187"/>
      <c r="Y10" s="188"/>
      <c r="Z10" s="201" t="s">
        <v>28</v>
      </c>
      <c r="AA10" s="202"/>
      <c r="AB10" s="186" t="str">
        <f>IF(LANGUE="FR","Abandon pendant la course","Did Not Finish")</f>
        <v>Abandon pendant la course</v>
      </c>
      <c r="AC10" s="186"/>
      <c r="AD10" s="186"/>
      <c r="AE10" s="186"/>
      <c r="AF10" s="186"/>
      <c r="AG10" s="186"/>
      <c r="AH10" s="186"/>
      <c r="AI10" s="186"/>
      <c r="AJ10" s="189"/>
    </row>
    <row r="11" spans="1:36" ht="15" x14ac:dyDescent="0.25">
      <c r="A11" s="108"/>
      <c r="B11" s="90"/>
      <c r="C11" s="110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1"/>
      <c r="S11" s="107"/>
      <c r="T11" s="9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0"/>
      <c r="AJ11" s="113"/>
    </row>
    <row r="12" spans="1:36" ht="15" x14ac:dyDescent="0.25">
      <c r="A12" s="108"/>
      <c r="B12" s="90"/>
      <c r="C12" s="110"/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1"/>
      <c r="S12" s="107"/>
      <c r="T12" s="9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10"/>
      <c r="AJ12" s="113"/>
    </row>
    <row r="13" spans="1:36" ht="15" x14ac:dyDescent="0.25">
      <c r="A13" s="108"/>
      <c r="B13" s="90"/>
      <c r="C13" s="110"/>
      <c r="D13" s="110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1"/>
      <c r="S13" s="107"/>
      <c r="T13" s="9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10"/>
      <c r="AJ13" s="113"/>
    </row>
    <row r="14" spans="1:36" ht="15" x14ac:dyDescent="0.25">
      <c r="A14" s="108"/>
      <c r="B14" s="90"/>
      <c r="C14" s="110"/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1"/>
      <c r="S14" s="107"/>
      <c r="T14" s="9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10"/>
      <c r="AJ14" s="113"/>
    </row>
    <row r="15" spans="1:36" ht="15" x14ac:dyDescent="0.25">
      <c r="A15" s="108"/>
      <c r="B15" s="90"/>
      <c r="C15" s="110"/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1"/>
      <c r="S15" s="107"/>
      <c r="T15" s="19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10"/>
      <c r="AJ15" s="113"/>
    </row>
    <row r="16" spans="1:36" ht="15" x14ac:dyDescent="0.25">
      <c r="A16" s="108"/>
      <c r="B16" s="9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1"/>
      <c r="S16" s="107"/>
      <c r="T16" s="9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10"/>
      <c r="AJ16" s="113"/>
    </row>
    <row r="17" spans="1:36" ht="15" x14ac:dyDescent="0.25">
      <c r="A17" s="115"/>
      <c r="B17" s="117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1"/>
      <c r="S17" s="107"/>
      <c r="T17" s="117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3"/>
    </row>
    <row r="18" spans="1:36" ht="15" x14ac:dyDescent="0.25">
      <c r="A18" s="108"/>
      <c r="B18" s="90"/>
      <c r="C18" s="109"/>
      <c r="D18" s="109"/>
      <c r="E18" s="109"/>
      <c r="F18" s="109"/>
      <c r="G18" s="109"/>
      <c r="H18" s="109"/>
      <c r="I18" s="109"/>
      <c r="J18" s="109"/>
      <c r="K18" s="109"/>
      <c r="L18" s="109"/>
      <c r="M18" s="109"/>
      <c r="N18" s="109"/>
      <c r="O18" s="109"/>
      <c r="P18" s="109"/>
      <c r="Q18" s="109"/>
      <c r="R18" s="114"/>
      <c r="S18" s="107"/>
      <c r="T18" s="90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12"/>
    </row>
    <row r="19" spans="1:36" ht="15" x14ac:dyDescent="0.25">
      <c r="A19" s="108"/>
      <c r="B19" s="90"/>
      <c r="C19" s="109"/>
      <c r="D19" s="109"/>
      <c r="E19" s="109"/>
      <c r="F19" s="109"/>
      <c r="G19" s="109"/>
      <c r="H19" s="109"/>
      <c r="I19" s="109"/>
      <c r="J19" s="109"/>
      <c r="K19" s="109"/>
      <c r="L19" s="109"/>
      <c r="M19" s="109"/>
      <c r="N19" s="109"/>
      <c r="O19" s="109"/>
      <c r="P19" s="109"/>
      <c r="Q19" s="109"/>
      <c r="R19" s="114"/>
      <c r="S19" s="107"/>
      <c r="T19" s="90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12"/>
    </row>
    <row r="20" spans="1:36" ht="15" x14ac:dyDescent="0.25">
      <c r="A20" s="108"/>
      <c r="B20" s="90"/>
      <c r="C20" s="109"/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14"/>
      <c r="S20" s="107"/>
      <c r="T20" s="90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H20" s="109"/>
      <c r="AI20" s="109"/>
      <c r="AJ20" s="112"/>
    </row>
    <row r="21" spans="1:36" ht="15" x14ac:dyDescent="0.25">
      <c r="A21" s="108"/>
      <c r="B21" s="90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114"/>
      <c r="S21" s="107"/>
      <c r="T21" s="90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12"/>
    </row>
    <row r="22" spans="1:36" ht="15.75" thickBot="1" x14ac:dyDescent="0.3">
      <c r="A22" s="116"/>
      <c r="B22" s="118"/>
      <c r="C22" s="109"/>
      <c r="D22" s="109"/>
      <c r="E22" s="109"/>
      <c r="F22" s="109"/>
      <c r="G22" s="109"/>
      <c r="H22" s="109"/>
      <c r="I22" s="109"/>
      <c r="J22" s="109"/>
      <c r="K22" s="109"/>
      <c r="L22" s="109"/>
      <c r="M22" s="109"/>
      <c r="N22" s="109"/>
      <c r="O22" s="109"/>
      <c r="P22" s="109"/>
      <c r="Q22" s="109"/>
      <c r="R22" s="114"/>
      <c r="S22" s="107"/>
      <c r="T22" s="118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12"/>
    </row>
    <row r="23" spans="1:36" ht="9" customHeight="1" x14ac:dyDescent="0.25">
      <c r="A23" s="190" t="s">
        <v>29</v>
      </c>
      <c r="B23" s="191"/>
      <c r="C23" s="191"/>
      <c r="D23" s="191"/>
      <c r="E23" s="191"/>
      <c r="F23" s="191"/>
      <c r="G23" s="191"/>
      <c r="H23" s="196" t="s">
        <v>30</v>
      </c>
      <c r="I23" s="191"/>
      <c r="J23" s="191"/>
      <c r="K23" s="191"/>
      <c r="L23" s="191"/>
      <c r="M23" s="191"/>
      <c r="N23" s="191"/>
      <c r="O23" s="196" t="s">
        <v>31</v>
      </c>
      <c r="P23" s="191"/>
      <c r="Q23" s="191"/>
      <c r="R23" s="191"/>
      <c r="S23" s="191"/>
      <c r="T23" s="191"/>
      <c r="U23" s="191"/>
      <c r="V23" s="196" t="s">
        <v>32</v>
      </c>
      <c r="W23" s="191"/>
      <c r="X23" s="191"/>
      <c r="Y23" s="191"/>
      <c r="Z23" s="191"/>
      <c r="AA23" s="191"/>
      <c r="AB23" s="191"/>
      <c r="AC23" s="196" t="s">
        <v>33</v>
      </c>
      <c r="AD23" s="191"/>
      <c r="AE23" s="191"/>
      <c r="AF23" s="191"/>
      <c r="AG23" s="191"/>
      <c r="AH23" s="191"/>
      <c r="AI23" s="191"/>
      <c r="AJ23" s="197"/>
    </row>
    <row r="24" spans="1:36" ht="6" customHeight="1" x14ac:dyDescent="0.25">
      <c r="A24" s="192"/>
      <c r="B24" s="193"/>
      <c r="C24" s="193"/>
      <c r="D24" s="193"/>
      <c r="E24" s="193"/>
      <c r="F24" s="193"/>
      <c r="G24" s="193"/>
      <c r="H24" s="193"/>
      <c r="I24" s="193"/>
      <c r="J24" s="193"/>
      <c r="K24" s="193"/>
      <c r="L24" s="193"/>
      <c r="M24" s="193"/>
      <c r="N24" s="193"/>
      <c r="O24" s="193"/>
      <c r="P24" s="193"/>
      <c r="Q24" s="193"/>
      <c r="R24" s="193"/>
      <c r="S24" s="193"/>
      <c r="T24" s="193"/>
      <c r="U24" s="193"/>
      <c r="V24" s="193"/>
      <c r="W24" s="193"/>
      <c r="X24" s="193"/>
      <c r="Y24" s="193"/>
      <c r="Z24" s="193"/>
      <c r="AA24" s="193"/>
      <c r="AB24" s="193"/>
      <c r="AC24" s="193"/>
      <c r="AD24" s="193"/>
      <c r="AE24" s="193"/>
      <c r="AF24" s="193"/>
      <c r="AG24" s="193"/>
      <c r="AH24" s="193"/>
      <c r="AI24" s="193"/>
      <c r="AJ24" s="198"/>
    </row>
    <row r="25" spans="1:36" ht="15" x14ac:dyDescent="0.25">
      <c r="A25" s="192"/>
      <c r="B25" s="193"/>
      <c r="C25" s="193"/>
      <c r="D25" s="193"/>
      <c r="E25" s="193"/>
      <c r="F25" s="193"/>
      <c r="G25" s="193"/>
      <c r="H25" s="193"/>
      <c r="I25" s="193"/>
      <c r="J25" s="193"/>
      <c r="K25" s="193"/>
      <c r="L25" s="193"/>
      <c r="M25" s="193"/>
      <c r="N25" s="193"/>
      <c r="O25" s="193"/>
      <c r="P25" s="193"/>
      <c r="Q25" s="193"/>
      <c r="R25" s="193"/>
      <c r="S25" s="193"/>
      <c r="T25" s="193"/>
      <c r="U25" s="193"/>
      <c r="V25" s="193"/>
      <c r="W25" s="193"/>
      <c r="X25" s="193"/>
      <c r="Y25" s="193"/>
      <c r="Z25" s="193"/>
      <c r="AA25" s="193"/>
      <c r="AB25" s="193"/>
      <c r="AC25" s="193"/>
      <c r="AD25" s="193"/>
      <c r="AE25" s="193"/>
      <c r="AF25" s="193"/>
      <c r="AG25" s="193"/>
      <c r="AH25" s="193"/>
      <c r="AI25" s="193"/>
      <c r="AJ25" s="198"/>
    </row>
    <row r="26" spans="1:36" ht="49.5" customHeight="1" thickBot="1" x14ac:dyDescent="0.3">
      <c r="A26" s="194"/>
      <c r="B26" s="195"/>
      <c r="C26" s="195"/>
      <c r="D26" s="195"/>
      <c r="E26" s="195"/>
      <c r="F26" s="195"/>
      <c r="G26" s="195"/>
      <c r="H26" s="195"/>
      <c r="I26" s="195"/>
      <c r="J26" s="195"/>
      <c r="K26" s="195"/>
      <c r="L26" s="195"/>
      <c r="M26" s="195"/>
      <c r="N26" s="195"/>
      <c r="O26" s="195"/>
      <c r="P26" s="195"/>
      <c r="Q26" s="195"/>
      <c r="R26" s="195"/>
      <c r="S26" s="195"/>
      <c r="T26" s="195"/>
      <c r="U26" s="195"/>
      <c r="V26" s="195"/>
      <c r="W26" s="195"/>
      <c r="X26" s="195"/>
      <c r="Y26" s="195"/>
      <c r="Z26" s="195"/>
      <c r="AA26" s="195"/>
      <c r="AB26" s="195"/>
      <c r="AC26" s="195"/>
      <c r="AD26" s="195"/>
      <c r="AE26" s="195"/>
      <c r="AF26" s="195"/>
      <c r="AG26" s="195"/>
      <c r="AH26" s="195"/>
      <c r="AI26" s="195"/>
      <c r="AJ26" s="199"/>
    </row>
    <row r="27" spans="1:36" ht="5.25" customHeight="1" x14ac:dyDescent="0.25"/>
    <row r="28" spans="1:36" ht="33.75" customHeight="1" x14ac:dyDescent="0.25">
      <c r="A28" s="121"/>
      <c r="B28" s="122"/>
      <c r="C28" s="123"/>
      <c r="D28" s="123"/>
      <c r="E28" s="123"/>
      <c r="F28" s="123"/>
      <c r="G28" s="123"/>
      <c r="H28" s="123"/>
      <c r="I28" s="123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2"/>
      <c r="AE28" s="122"/>
      <c r="AF28" s="123"/>
      <c r="AG28" s="123"/>
      <c r="AH28" s="123"/>
      <c r="AI28" s="123"/>
      <c r="AJ28" s="124"/>
    </row>
    <row r="29" spans="1:36" ht="5.25" customHeight="1" x14ac:dyDescent="0.25"/>
  </sheetData>
  <sheetProtection algorithmName="SHA-512" hashValue="2+zcwwG5Q48bIMIup4pQlONI1cJlT4G1EPTJtaOzKCvIQvb2vplXTRNoR5XTPT92SvuW5OKv5IwaSk+Xp9dagA==" saltValue="PF1dFJfQCzuHsKSEsx29VA==" spinCount="100000" sheet="1" objects="1" scenarios="1"/>
  <mergeCells count="24">
    <mergeCell ref="E1:S1"/>
    <mergeCell ref="E2:M2"/>
    <mergeCell ref="E4:K4"/>
    <mergeCell ref="E9:AF9"/>
    <mergeCell ref="A6:D9"/>
    <mergeCell ref="T1:AF1"/>
    <mergeCell ref="AB2:AF2"/>
    <mergeCell ref="X4:AF4"/>
    <mergeCell ref="V3:AF3"/>
    <mergeCell ref="B10:C10"/>
    <mergeCell ref="J10:K10"/>
    <mergeCell ref="Q10:R10"/>
    <mergeCell ref="Z10:AA10"/>
    <mergeCell ref="E7:AF8"/>
    <mergeCell ref="A23:G26"/>
    <mergeCell ref="H23:N26"/>
    <mergeCell ref="O23:U26"/>
    <mergeCell ref="V23:AB26"/>
    <mergeCell ref="AC23:AJ26"/>
    <mergeCell ref="AG6:AJ9"/>
    <mergeCell ref="D10:I10"/>
    <mergeCell ref="L10:P10"/>
    <mergeCell ref="AB10:AJ10"/>
    <mergeCell ref="S10:Y10"/>
  </mergeCells>
  <phoneticPr fontId="38" type="noConversion"/>
  <printOptions horizontalCentered="1"/>
  <pageMargins left="0" right="0" top="0.19685039370078741" bottom="0.74803149606299213" header="0.31496062992125984" footer="0.11811023622047245"/>
  <pageSetup paperSize="9" orientation="landscape" errors="blank" r:id="rId1"/>
  <headerFooter>
    <oddFooter>&amp;L      Logiciel Octopus© PSP&amp;C&amp;"-,Italique"Veillez à renseigner ce document le plus lisiblement possible et à annoter si besoin au dos les renseignements qui peuvent être utiles à la compréhension.&amp;"-,Normal"
Rapport créé le &amp;D &amp;T&amp;R&amp;"-,Gras"&amp;12Page &amp;P/&amp;N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RapportClassements">
    <tabColor rgb="FF7030A0"/>
  </sheetPr>
  <dimension ref="A1:Y18"/>
  <sheetViews>
    <sheetView zoomScaleNormal="100" workbookViewId="0">
      <selection activeCell="F8" sqref="F8:T8"/>
    </sheetView>
  </sheetViews>
  <sheetFormatPr baseColWidth="10" defaultColWidth="4" defaultRowHeight="15" x14ac:dyDescent="0.25"/>
  <cols>
    <col min="1" max="25" width="4" style="11"/>
  </cols>
  <sheetData>
    <row r="1" spans="1:25" x14ac:dyDescent="0.25">
      <c r="A1"/>
      <c r="B1"/>
      <c r="C1"/>
      <c r="D1"/>
      <c r="E1" s="216"/>
      <c r="F1" s="216"/>
      <c r="G1" s="216"/>
      <c r="H1" s="216"/>
      <c r="I1" s="216"/>
      <c r="J1" s="216"/>
      <c r="K1" s="216"/>
      <c r="L1"/>
      <c r="M1"/>
      <c r="N1"/>
      <c r="O1"/>
      <c r="P1" s="219"/>
      <c r="Q1" s="219"/>
      <c r="R1" s="219"/>
      <c r="S1" s="219"/>
      <c r="T1" s="219"/>
      <c r="U1" s="219"/>
      <c r="V1" s="219"/>
      <c r="W1" s="219"/>
      <c r="X1" s="219"/>
      <c r="Y1" s="219"/>
    </row>
    <row r="2" spans="1:25" ht="25.5" customHeight="1" x14ac:dyDescent="0.25">
      <c r="A2"/>
      <c r="B2"/>
      <c r="C2"/>
      <c r="E2" s="119" t="str">
        <f>Ville_Compet</f>
        <v>Saint-Quentin</v>
      </c>
      <c r="M2" s="120"/>
      <c r="N2" s="120"/>
      <c r="O2" s="120"/>
      <c r="P2" s="219"/>
      <c r="Q2" s="219"/>
      <c r="R2" s="219"/>
      <c r="S2" s="219"/>
      <c r="T2" s="219"/>
      <c r="U2" s="219"/>
      <c r="V2" s="219"/>
      <c r="W2" s="219"/>
      <c r="X2" s="219"/>
      <c r="Y2" s="219"/>
    </row>
    <row r="3" spans="1:25" ht="15" customHeight="1" x14ac:dyDescent="0.25">
      <c r="A3"/>
      <c r="B3"/>
      <c r="C3"/>
      <c r="D3"/>
      <c r="L3" s="120"/>
      <c r="M3" s="220"/>
      <c r="N3" s="220"/>
      <c r="O3" s="220"/>
      <c r="P3" s="220"/>
      <c r="Q3" s="220"/>
      <c r="R3" s="220"/>
      <c r="S3" s="220"/>
      <c r="T3" s="220"/>
      <c r="U3" s="220"/>
      <c r="V3" s="220"/>
      <c r="W3" s="220"/>
      <c r="X3" s="220"/>
      <c r="Y3" s="220"/>
    </row>
    <row r="4" spans="1:25" ht="23.25" customHeight="1" x14ac:dyDescent="0.3">
      <c r="A4"/>
      <c r="B4" s="218" t="str">
        <f>Nom_Compet</f>
        <v>Championnat départemental de l'Aisne</v>
      </c>
      <c r="C4" s="218"/>
      <c r="D4" s="218"/>
      <c r="E4" s="218"/>
      <c r="F4" s="218"/>
      <c r="G4" s="218"/>
      <c r="H4" s="218"/>
      <c r="I4" s="218"/>
      <c r="J4" s="218"/>
      <c r="K4" s="218"/>
      <c r="L4" s="218"/>
      <c r="M4" s="220"/>
      <c r="N4" s="220"/>
      <c r="O4" s="220"/>
      <c r="P4" s="220"/>
      <c r="Q4" s="220"/>
      <c r="R4" s="220"/>
      <c r="S4" s="220"/>
      <c r="T4" s="220"/>
      <c r="U4" s="220"/>
      <c r="V4" s="220"/>
      <c r="W4" s="220"/>
      <c r="X4" s="220"/>
      <c r="Y4" s="220"/>
    </row>
    <row r="5" spans="1:25" ht="6" hidden="1" customHeight="1" x14ac:dyDescent="0.25">
      <c r="A5"/>
      <c r="B5"/>
      <c r="C5"/>
      <c r="D5"/>
      <c r="L5"/>
      <c r="Y5"/>
    </row>
    <row r="6" spans="1:25" ht="6.75" customHeight="1" thickBot="1" x14ac:dyDescent="0.3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</row>
    <row r="7" spans="1:25" ht="4.5" customHeight="1" thickTop="1" x14ac:dyDescent="0.2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21"/>
      <c r="W7" s="21"/>
      <c r="X7" s="21"/>
      <c r="Y7" s="21"/>
    </row>
    <row r="8" spans="1:25" ht="31.5" x14ac:dyDescent="0.5">
      <c r="A8"/>
      <c r="B8" s="14"/>
      <c r="C8" s="14"/>
      <c r="D8" s="14"/>
      <c r="E8" s="14"/>
      <c r="F8" s="164" t="s">
        <v>510</v>
      </c>
      <c r="G8" s="164"/>
      <c r="H8" s="164"/>
      <c r="I8" s="164"/>
      <c r="J8" s="164"/>
      <c r="K8" s="164"/>
      <c r="L8" s="164"/>
      <c r="M8" s="164"/>
      <c r="N8" s="164"/>
      <c r="O8" s="164"/>
      <c r="P8" s="164"/>
      <c r="Q8" s="164"/>
      <c r="R8" s="164"/>
      <c r="S8" s="164"/>
      <c r="T8" s="164"/>
      <c r="U8"/>
      <c r="V8" s="22"/>
      <c r="W8" s="22"/>
      <c r="X8" s="22"/>
      <c r="Y8" s="22"/>
    </row>
    <row r="9" spans="1:25" ht="7.5" customHeight="1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</row>
    <row r="10" spans="1:25" x14ac:dyDescent="0.25">
      <c r="A10"/>
      <c r="B10" s="144" t="s">
        <v>34</v>
      </c>
      <c r="C10" s="145"/>
      <c r="D10" s="145"/>
      <c r="E10" s="145"/>
      <c r="F10" s="145"/>
      <c r="G10" s="145"/>
      <c r="H10" s="145"/>
      <c r="I10" s="145"/>
      <c r="J10" s="145"/>
      <c r="K10" s="145"/>
      <c r="L10" s="145"/>
      <c r="M10" s="145"/>
      <c r="N10" s="145"/>
      <c r="O10" s="145"/>
      <c r="P10" s="145"/>
      <c r="Q10" s="145"/>
      <c r="R10" s="145"/>
      <c r="S10" s="145"/>
      <c r="T10" s="145"/>
      <c r="U10" s="145"/>
      <c r="V10" s="145"/>
      <c r="W10" s="145"/>
      <c r="X10" s="146"/>
      <c r="Y10"/>
    </row>
    <row r="11" spans="1:25" x14ac:dyDescent="0.25">
      <c r="B11" s="23" t="str">
        <f>IF(LANGUE="FR", "Nom","Name")</f>
        <v>Nom</v>
      </c>
      <c r="C11" s="24"/>
      <c r="D11" s="147" t="s">
        <v>509</v>
      </c>
      <c r="E11" s="147"/>
      <c r="F11" s="147"/>
      <c r="G11" s="147"/>
      <c r="H11" s="147"/>
      <c r="I11" s="147"/>
      <c r="J11" s="147"/>
      <c r="K11" s="147"/>
      <c r="L11" s="147"/>
      <c r="M11" s="148"/>
      <c r="N11" s="25" t="str">
        <f>IF(LANGUE="FR", "Nombre de participants","Number of competitors")</f>
        <v>Nombre de participants</v>
      </c>
      <c r="P11" s="24"/>
      <c r="Q11" s="24"/>
      <c r="R11" s="24"/>
      <c r="S11" s="24"/>
      <c r="T11" s="147"/>
      <c r="U11" s="147"/>
      <c r="V11" s="147"/>
      <c r="W11" s="147"/>
      <c r="X11" s="148"/>
    </row>
    <row r="12" spans="1:25" x14ac:dyDescent="0.25">
      <c r="B12" s="26" t="str">
        <f>IF(LANGUE="FR", "Nombre d'aller / retour","Number of round trips")</f>
        <v>Nombre d'aller / retour</v>
      </c>
      <c r="H12" s="149"/>
      <c r="I12" s="149"/>
      <c r="J12" s="149"/>
      <c r="K12" s="149"/>
      <c r="L12" s="149"/>
      <c r="M12" s="150"/>
      <c r="N12" s="27" t="str">
        <f>IF(LANGUE="FR", "Nombre de lignes utilisées","Number of pool lines used")</f>
        <v>Nombre de lignes utilisées</v>
      </c>
      <c r="T12" s="149"/>
      <c r="U12" s="149"/>
      <c r="V12" s="149"/>
      <c r="W12" s="149"/>
      <c r="X12" s="150"/>
    </row>
    <row r="13" spans="1:25" x14ac:dyDescent="0.25">
      <c r="B13" s="26" t="str">
        <f>IF(LANGUE="FR", "Longueur du bassin","Lenght of the pool")</f>
        <v>Longueur du bassin</v>
      </c>
      <c r="H13" s="149"/>
      <c r="I13" s="149"/>
      <c r="J13" s="149"/>
      <c r="K13" s="149"/>
      <c r="L13" s="149"/>
      <c r="M13" s="150"/>
      <c r="N13" s="27" t="str">
        <f>IF(LANGUE="FR", "Piscine ","Pool")</f>
        <v xml:space="preserve">Piscine </v>
      </c>
      <c r="P13" s="158" t="str">
        <f>Conf!$B$13</f>
        <v>Piscine Jean Bouin</v>
      </c>
      <c r="Q13" s="158"/>
      <c r="R13" s="158"/>
      <c r="S13" s="158"/>
      <c r="T13" s="158"/>
      <c r="U13" s="158"/>
      <c r="V13" s="158"/>
      <c r="W13" s="158"/>
      <c r="X13" s="159"/>
    </row>
    <row r="14" spans="1:25" x14ac:dyDescent="0.25">
      <c r="B14" s="26" t="str">
        <f>IF(LANGUE="FR", "Distance parcourue","Total distance")</f>
        <v>Distance parcourue</v>
      </c>
      <c r="H14" s="149"/>
      <c r="I14" s="149"/>
      <c r="J14" s="149"/>
      <c r="K14" s="149"/>
      <c r="L14" s="149"/>
      <c r="M14" s="150"/>
      <c r="N14" s="26"/>
      <c r="P14" s="158"/>
      <c r="Q14" s="158"/>
      <c r="R14" s="158"/>
      <c r="S14" s="158"/>
      <c r="T14" s="158"/>
      <c r="U14" s="158"/>
      <c r="V14" s="158"/>
      <c r="W14" s="158"/>
      <c r="X14" s="159"/>
    </row>
    <row r="15" spans="1:25" x14ac:dyDescent="0.25">
      <c r="B15" s="28" t="str">
        <f>IF(LANGUE="FR","Temps moyen du classement","Average time")</f>
        <v>Temps moyen du classement</v>
      </c>
      <c r="C15" s="29"/>
      <c r="D15" s="29"/>
      <c r="E15" s="29"/>
      <c r="F15" s="29"/>
      <c r="G15" s="29"/>
      <c r="H15" s="156"/>
      <c r="I15" s="156"/>
      <c r="J15" s="156"/>
      <c r="K15" s="156"/>
      <c r="L15" s="156"/>
      <c r="M15" s="157"/>
      <c r="N15" s="33"/>
      <c r="O15" s="29"/>
      <c r="P15" s="31"/>
      <c r="Q15" s="31"/>
      <c r="R15" s="31"/>
      <c r="S15" s="31"/>
      <c r="T15" s="31"/>
      <c r="U15" s="31"/>
      <c r="V15" s="31"/>
      <c r="W15" s="31"/>
      <c r="X15" s="32"/>
    </row>
    <row r="16" spans="1:25" ht="6" customHeigh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</row>
    <row r="17" spans="1:25" ht="15" customHeight="1" x14ac:dyDescent="0.25">
      <c r="A17" s="34"/>
      <c r="B17" s="217"/>
      <c r="C17" s="217"/>
      <c r="D17" s="217"/>
      <c r="E17" s="217"/>
      <c r="F17" s="217"/>
      <c r="G17" s="217"/>
      <c r="H17" s="217"/>
      <c r="I17" s="217"/>
      <c r="J17" s="217"/>
      <c r="K17" s="217"/>
      <c r="L17" s="217"/>
      <c r="M17" s="217"/>
      <c r="N17" s="217"/>
      <c r="O17" s="217"/>
      <c r="P17" s="217"/>
      <c r="Q17" s="35"/>
      <c r="R17" s="34"/>
      <c r="S17" s="34"/>
      <c r="T17" s="34"/>
      <c r="U17" s="34"/>
      <c r="V17" s="34"/>
      <c r="W17" s="34"/>
      <c r="X17" s="34"/>
      <c r="Y17" s="34"/>
    </row>
    <row r="18" spans="1:25" s="231" customFormat="1" ht="36.75" customHeight="1" x14ac:dyDescent="0.25">
      <c r="A18" s="227"/>
      <c r="B18" s="228"/>
      <c r="C18" s="228"/>
      <c r="D18" s="228"/>
      <c r="E18" s="228"/>
      <c r="F18" s="228"/>
      <c r="G18" s="228"/>
      <c r="H18" s="228"/>
      <c r="I18" s="228"/>
      <c r="J18" s="228"/>
      <c r="K18" s="228"/>
      <c r="L18" s="228"/>
      <c r="M18" s="228"/>
      <c r="N18" s="228"/>
      <c r="O18" s="228"/>
      <c r="P18" s="228"/>
      <c r="Q18" s="228"/>
      <c r="R18" s="228"/>
      <c r="S18" s="228"/>
      <c r="T18" s="228"/>
      <c r="U18" s="228"/>
      <c r="V18" s="229"/>
      <c r="W18" s="229"/>
      <c r="X18" s="229"/>
      <c r="Y18" s="230"/>
    </row>
  </sheetData>
  <sheetProtection algorithmName="SHA-512" hashValue="L7pM0shQlEZ57MgHLkDSUS8ISE84tiD0NWhK1lWJPREJu1RTt9JrvoqAwfV0E2PCwDqG6ERUJUkkj9VXODvCqw==" saltValue="ql/aZgWfHUkJbkgKojE6iw==" spinCount="100000" sheet="1" objects="1" scenarios="1"/>
  <mergeCells count="15">
    <mergeCell ref="E1:K1"/>
    <mergeCell ref="B17:P17"/>
    <mergeCell ref="H13:M13"/>
    <mergeCell ref="P13:X14"/>
    <mergeCell ref="H14:M14"/>
    <mergeCell ref="B10:X10"/>
    <mergeCell ref="D11:M11"/>
    <mergeCell ref="T11:X11"/>
    <mergeCell ref="H12:M12"/>
    <mergeCell ref="T12:X12"/>
    <mergeCell ref="H15:M15"/>
    <mergeCell ref="B4:L4"/>
    <mergeCell ref="P1:Y2"/>
    <mergeCell ref="M3:Y4"/>
    <mergeCell ref="F8:T8"/>
  </mergeCells>
  <printOptions horizontalCentered="1"/>
  <pageMargins left="0.15748031496062992" right="0.15748031496062992" top="0.19685039370078741" bottom="1.1417322834645669" header="0.31496062992125984" footer="0.19685039370078741"/>
  <pageSetup paperSize="9" orientation="portrait" errors="blank" verticalDpi="598" r:id="rId1"/>
  <headerFooter>
    <oddFooter>&amp;L     &amp;G&amp;CRapport créé le &amp;D &amp;T
logiciel.psp@outlook.fr&amp;RPage &amp;P/&amp;N
&amp;G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RapportRecapClub">
    <tabColor rgb="FF7030A0"/>
  </sheetPr>
  <dimension ref="A1:N400"/>
  <sheetViews>
    <sheetView workbookViewId="0">
      <selection activeCell="F21" sqref="F21"/>
    </sheetView>
  </sheetViews>
  <sheetFormatPr baseColWidth="10" defaultColWidth="11.42578125" defaultRowHeight="20.25" customHeight="1" x14ac:dyDescent="0.25"/>
  <cols>
    <col min="1" max="1" width="8" style="2" customWidth="1"/>
    <col min="2" max="2" width="23.5703125" style="2" customWidth="1"/>
    <col min="3" max="15" width="9.5703125" style="2" customWidth="1"/>
    <col min="16" max="16384" width="11.42578125" style="2"/>
  </cols>
  <sheetData>
    <row r="1" spans="1:14" ht="20.25" customHeight="1" x14ac:dyDescent="0.25">
      <c r="D1" s="221" t="str">
        <f>Nom_Compet</f>
        <v>Championnat départemental de l'Aisne</v>
      </c>
      <c r="E1" s="221"/>
      <c r="F1" s="221"/>
      <c r="G1" s="221"/>
      <c r="H1" s="221"/>
      <c r="I1" s="221"/>
      <c r="J1" s="221"/>
      <c r="K1" s="221"/>
      <c r="L1" s="221"/>
      <c r="M1" s="221"/>
      <c r="N1" s="47"/>
    </row>
    <row r="2" spans="1:14" ht="20.25" customHeight="1" x14ac:dyDescent="0.25">
      <c r="H2" s="224" t="str">
        <f>Ville_Compet</f>
        <v>Saint-Quentin</v>
      </c>
      <c r="I2" s="224"/>
      <c r="J2" s="224"/>
      <c r="K2" s="224"/>
      <c r="L2" s="224"/>
      <c r="M2" s="224"/>
    </row>
    <row r="3" spans="1:14" ht="20.25" customHeight="1" x14ac:dyDescent="0.25">
      <c r="G3" s="49"/>
      <c r="H3" s="48"/>
      <c r="I3" s="225"/>
      <c r="J3" s="225"/>
      <c r="K3" s="225"/>
      <c r="L3" s="225"/>
      <c r="M3" s="225"/>
    </row>
    <row r="4" spans="1:14" ht="21" customHeight="1" x14ac:dyDescent="0.25">
      <c r="A4" s="223" t="str">
        <f>IF(LANGUE="FR", UPPER("Fiche récapitulative des départs par clubs"),UPPER("Starting lists summary"))</f>
        <v>FICHE RÉCAPITULATIVE DES DÉPARTS PAR CLUBS</v>
      </c>
      <c r="B4" s="223"/>
      <c r="C4" s="223"/>
      <c r="D4" s="223"/>
      <c r="E4" s="223"/>
      <c r="F4" s="223"/>
      <c r="G4" s="223"/>
      <c r="H4" s="223"/>
      <c r="I4" s="223"/>
      <c r="J4" s="223"/>
      <c r="K4" s="223"/>
      <c r="L4" s="223"/>
      <c r="M4" s="223"/>
    </row>
    <row r="5" spans="1:14" ht="23.25" customHeight="1" x14ac:dyDescent="0.25">
      <c r="A5" s="222"/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  <c r="M5" s="222"/>
    </row>
    <row r="8" spans="1:14" ht="24.95" customHeight="1" x14ac:dyDescent="0.25"/>
    <row r="9" spans="1:14" ht="24.95" customHeight="1" x14ac:dyDescent="0.25"/>
    <row r="10" spans="1:14" ht="24.95" customHeight="1" x14ac:dyDescent="0.25"/>
    <row r="11" spans="1:14" ht="24.95" customHeight="1" x14ac:dyDescent="0.25"/>
    <row r="12" spans="1:14" ht="24.95" customHeight="1" x14ac:dyDescent="0.25"/>
    <row r="13" spans="1:14" ht="24.95" customHeight="1" x14ac:dyDescent="0.25"/>
    <row r="14" spans="1:14" ht="24.95" customHeight="1" x14ac:dyDescent="0.25"/>
    <row r="15" spans="1:14" ht="24.95" customHeight="1" x14ac:dyDescent="0.25"/>
    <row r="16" spans="1:14" ht="24.95" customHeight="1" x14ac:dyDescent="0.25"/>
    <row r="17" ht="24.95" customHeight="1" x14ac:dyDescent="0.25"/>
    <row r="18" ht="24.95" customHeight="1" x14ac:dyDescent="0.25"/>
    <row r="19" ht="24.95" customHeight="1" x14ac:dyDescent="0.25"/>
    <row r="20" ht="24.95" customHeight="1" x14ac:dyDescent="0.25"/>
    <row r="21" ht="24.95" customHeight="1" x14ac:dyDescent="0.25"/>
    <row r="22" ht="24.95" customHeight="1" x14ac:dyDescent="0.25"/>
    <row r="23" ht="24.95" customHeight="1" x14ac:dyDescent="0.25"/>
    <row r="24" ht="24.95" customHeight="1" x14ac:dyDescent="0.25"/>
    <row r="25" ht="24.95" customHeight="1" x14ac:dyDescent="0.25"/>
    <row r="26" ht="24.95" customHeight="1" x14ac:dyDescent="0.25"/>
    <row r="27" ht="24.95" customHeight="1" x14ac:dyDescent="0.25"/>
    <row r="28" ht="24.95" customHeight="1" x14ac:dyDescent="0.25"/>
    <row r="29" ht="24.95" customHeight="1" x14ac:dyDescent="0.25"/>
    <row r="30" ht="24.95" customHeight="1" x14ac:dyDescent="0.25"/>
    <row r="31" ht="24.95" customHeight="1" x14ac:dyDescent="0.25"/>
    <row r="32" ht="24.95" customHeight="1" x14ac:dyDescent="0.25"/>
    <row r="33" ht="24.95" customHeight="1" x14ac:dyDescent="0.25"/>
    <row r="34" ht="24.95" customHeight="1" x14ac:dyDescent="0.25"/>
    <row r="35" ht="24.95" customHeight="1" x14ac:dyDescent="0.25"/>
    <row r="36" ht="24.95" customHeight="1" x14ac:dyDescent="0.25"/>
    <row r="37" ht="24.95" customHeight="1" x14ac:dyDescent="0.25"/>
    <row r="38" ht="24.95" customHeight="1" x14ac:dyDescent="0.25"/>
    <row r="39" ht="24.95" customHeight="1" x14ac:dyDescent="0.25"/>
    <row r="40" ht="24.95" customHeight="1" x14ac:dyDescent="0.25"/>
    <row r="41" ht="24.95" customHeight="1" x14ac:dyDescent="0.25"/>
    <row r="42" ht="24.95" customHeight="1" x14ac:dyDescent="0.25"/>
    <row r="43" ht="24.95" customHeight="1" x14ac:dyDescent="0.25"/>
    <row r="44" ht="24.95" customHeight="1" x14ac:dyDescent="0.25"/>
    <row r="45" ht="24.95" customHeight="1" x14ac:dyDescent="0.25"/>
    <row r="46" ht="24.95" customHeight="1" x14ac:dyDescent="0.25"/>
    <row r="47" ht="24.95" customHeight="1" x14ac:dyDescent="0.25"/>
    <row r="48" ht="24.95" customHeight="1" x14ac:dyDescent="0.25"/>
    <row r="49" ht="24.95" customHeight="1" x14ac:dyDescent="0.25"/>
    <row r="50" ht="24.95" customHeight="1" x14ac:dyDescent="0.25"/>
    <row r="51" ht="24.95" customHeight="1" x14ac:dyDescent="0.25"/>
    <row r="52" ht="24.95" customHeight="1" x14ac:dyDescent="0.25"/>
    <row r="53" ht="24.95" customHeight="1" x14ac:dyDescent="0.25"/>
    <row r="54" ht="24.95" customHeight="1" x14ac:dyDescent="0.25"/>
    <row r="55" ht="24.95" customHeight="1" x14ac:dyDescent="0.25"/>
    <row r="56" ht="24.95" customHeight="1" x14ac:dyDescent="0.25"/>
    <row r="57" ht="24.95" customHeight="1" x14ac:dyDescent="0.25"/>
    <row r="58" ht="24.95" customHeight="1" x14ac:dyDescent="0.25"/>
    <row r="59" ht="24.95" customHeight="1" x14ac:dyDescent="0.25"/>
    <row r="60" ht="24.95" customHeight="1" x14ac:dyDescent="0.25"/>
    <row r="61" ht="24.95" customHeight="1" x14ac:dyDescent="0.25"/>
    <row r="62" ht="24.95" customHeight="1" x14ac:dyDescent="0.25"/>
    <row r="63" ht="24.95" customHeight="1" x14ac:dyDescent="0.25"/>
    <row r="64" ht="24.95" customHeight="1" x14ac:dyDescent="0.25"/>
    <row r="65" ht="24.95" customHeight="1" x14ac:dyDescent="0.25"/>
    <row r="66" ht="24.95" customHeight="1" x14ac:dyDescent="0.25"/>
    <row r="67" ht="24.95" customHeight="1" x14ac:dyDescent="0.25"/>
    <row r="68" ht="24.95" customHeight="1" x14ac:dyDescent="0.25"/>
    <row r="69" ht="24.95" customHeight="1" x14ac:dyDescent="0.25"/>
    <row r="70" ht="24.95" customHeight="1" x14ac:dyDescent="0.25"/>
    <row r="71" ht="24.95" customHeight="1" x14ac:dyDescent="0.25"/>
    <row r="72" ht="24.95" customHeight="1" x14ac:dyDescent="0.25"/>
    <row r="73" ht="24.95" customHeight="1" x14ac:dyDescent="0.25"/>
    <row r="74" ht="24.95" customHeight="1" x14ac:dyDescent="0.25"/>
    <row r="75" ht="24.95" customHeight="1" x14ac:dyDescent="0.25"/>
    <row r="76" ht="24.95" customHeight="1" x14ac:dyDescent="0.25"/>
    <row r="77" ht="24.95" customHeight="1" x14ac:dyDescent="0.25"/>
    <row r="78" ht="24.95" customHeight="1" x14ac:dyDescent="0.25"/>
    <row r="79" ht="24.95" customHeight="1" x14ac:dyDescent="0.25"/>
    <row r="80" ht="24.95" customHeight="1" x14ac:dyDescent="0.25"/>
    <row r="81" ht="24.95" customHeight="1" x14ac:dyDescent="0.25"/>
    <row r="82" ht="24.95" customHeight="1" x14ac:dyDescent="0.25"/>
    <row r="83" ht="24.95" customHeight="1" x14ac:dyDescent="0.25"/>
    <row r="84" ht="24.95" customHeight="1" x14ac:dyDescent="0.25"/>
    <row r="85" ht="24.95" customHeight="1" x14ac:dyDescent="0.25"/>
    <row r="86" ht="24.95" customHeight="1" x14ac:dyDescent="0.25"/>
    <row r="87" ht="24.95" customHeight="1" x14ac:dyDescent="0.25"/>
    <row r="88" ht="24.95" customHeight="1" x14ac:dyDescent="0.25"/>
    <row r="89" ht="24.95" customHeight="1" x14ac:dyDescent="0.25"/>
    <row r="90" ht="24.95" customHeight="1" x14ac:dyDescent="0.25"/>
    <row r="91" ht="24.95" customHeight="1" x14ac:dyDescent="0.25"/>
    <row r="92" ht="24.95" customHeight="1" x14ac:dyDescent="0.25"/>
    <row r="93" ht="24.95" customHeight="1" x14ac:dyDescent="0.25"/>
    <row r="94" ht="24.95" customHeight="1" x14ac:dyDescent="0.25"/>
    <row r="95" ht="24.95" customHeight="1" x14ac:dyDescent="0.25"/>
    <row r="96" ht="24.95" customHeight="1" x14ac:dyDescent="0.25"/>
    <row r="97" ht="24.95" customHeight="1" x14ac:dyDescent="0.25"/>
    <row r="98" ht="24.95" customHeight="1" x14ac:dyDescent="0.25"/>
    <row r="99" ht="24.95" customHeight="1" x14ac:dyDescent="0.25"/>
    <row r="100" ht="24.95" customHeight="1" x14ac:dyDescent="0.25"/>
    <row r="101" ht="24.95" customHeight="1" x14ac:dyDescent="0.25"/>
    <row r="102" ht="24.95" customHeight="1" x14ac:dyDescent="0.25"/>
    <row r="103" ht="24.95" customHeight="1" x14ac:dyDescent="0.25"/>
    <row r="104" ht="24.95" customHeight="1" x14ac:dyDescent="0.25"/>
    <row r="105" ht="24.95" customHeight="1" x14ac:dyDescent="0.25"/>
    <row r="106" ht="24.95" customHeight="1" x14ac:dyDescent="0.25"/>
    <row r="107" ht="24.95" customHeight="1" x14ac:dyDescent="0.25"/>
    <row r="108" ht="24.95" customHeight="1" x14ac:dyDescent="0.25"/>
    <row r="109" ht="24.95" customHeight="1" x14ac:dyDescent="0.25"/>
    <row r="110" ht="24.95" customHeight="1" x14ac:dyDescent="0.25"/>
    <row r="111" ht="24.95" customHeight="1" x14ac:dyDescent="0.25"/>
    <row r="112" ht="24.95" customHeight="1" x14ac:dyDescent="0.25"/>
    <row r="113" ht="24.95" customHeight="1" x14ac:dyDescent="0.25"/>
    <row r="114" ht="24.95" customHeight="1" x14ac:dyDescent="0.25"/>
    <row r="115" ht="24.95" customHeight="1" x14ac:dyDescent="0.25"/>
    <row r="116" ht="24.95" customHeight="1" x14ac:dyDescent="0.25"/>
    <row r="117" ht="24.95" customHeight="1" x14ac:dyDescent="0.25"/>
    <row r="118" ht="24.95" customHeight="1" x14ac:dyDescent="0.25"/>
    <row r="119" ht="24.95" customHeight="1" x14ac:dyDescent="0.25"/>
    <row r="120" ht="24.95" customHeight="1" x14ac:dyDescent="0.25"/>
    <row r="121" ht="24.95" customHeight="1" x14ac:dyDescent="0.25"/>
    <row r="122" ht="24.95" customHeight="1" x14ac:dyDescent="0.25"/>
    <row r="123" ht="24.95" customHeight="1" x14ac:dyDescent="0.25"/>
    <row r="124" ht="24.95" customHeight="1" x14ac:dyDescent="0.25"/>
    <row r="125" ht="24.95" customHeight="1" x14ac:dyDescent="0.25"/>
    <row r="126" ht="24.95" customHeight="1" x14ac:dyDescent="0.25"/>
    <row r="127" ht="24.95" customHeight="1" x14ac:dyDescent="0.25"/>
    <row r="128" ht="24.95" customHeight="1" x14ac:dyDescent="0.25"/>
    <row r="129" ht="24.95" customHeight="1" x14ac:dyDescent="0.25"/>
    <row r="130" ht="24.95" customHeight="1" x14ac:dyDescent="0.25"/>
    <row r="131" ht="24.95" customHeight="1" x14ac:dyDescent="0.25"/>
    <row r="132" ht="24.95" customHeight="1" x14ac:dyDescent="0.25"/>
    <row r="133" ht="24.95" customHeight="1" x14ac:dyDescent="0.25"/>
    <row r="134" ht="24.95" customHeight="1" x14ac:dyDescent="0.25"/>
    <row r="135" ht="24.95" customHeight="1" x14ac:dyDescent="0.25"/>
    <row r="136" ht="24.95" customHeight="1" x14ac:dyDescent="0.25"/>
    <row r="137" ht="24.95" customHeight="1" x14ac:dyDescent="0.25"/>
    <row r="138" ht="24.95" customHeight="1" x14ac:dyDescent="0.25"/>
    <row r="139" ht="24.95" customHeight="1" x14ac:dyDescent="0.25"/>
    <row r="140" ht="24.95" customHeight="1" x14ac:dyDescent="0.25"/>
    <row r="141" ht="24.95" customHeight="1" x14ac:dyDescent="0.25"/>
    <row r="142" ht="24.95" customHeight="1" x14ac:dyDescent="0.25"/>
    <row r="143" ht="24.95" customHeight="1" x14ac:dyDescent="0.25"/>
    <row r="144" ht="24.95" customHeight="1" x14ac:dyDescent="0.25"/>
    <row r="145" ht="24.95" customHeight="1" x14ac:dyDescent="0.25"/>
    <row r="146" ht="24.95" customHeight="1" x14ac:dyDescent="0.25"/>
    <row r="147" ht="24.95" customHeight="1" x14ac:dyDescent="0.25"/>
    <row r="148" ht="24.95" customHeight="1" x14ac:dyDescent="0.25"/>
    <row r="149" ht="24.95" customHeight="1" x14ac:dyDescent="0.25"/>
    <row r="150" ht="24.95" customHeight="1" x14ac:dyDescent="0.25"/>
    <row r="151" ht="24.95" customHeight="1" x14ac:dyDescent="0.25"/>
    <row r="152" ht="24.95" customHeight="1" x14ac:dyDescent="0.25"/>
    <row r="153" ht="24.95" customHeight="1" x14ac:dyDescent="0.25"/>
    <row r="154" ht="24.95" customHeight="1" x14ac:dyDescent="0.25"/>
    <row r="155" ht="24.95" customHeight="1" x14ac:dyDescent="0.25"/>
    <row r="156" ht="24.95" customHeight="1" x14ac:dyDescent="0.25"/>
    <row r="157" ht="24.95" customHeight="1" x14ac:dyDescent="0.25"/>
    <row r="158" ht="24.95" customHeight="1" x14ac:dyDescent="0.25"/>
    <row r="159" ht="24.95" customHeight="1" x14ac:dyDescent="0.25"/>
    <row r="160" ht="24.95" customHeight="1" x14ac:dyDescent="0.25"/>
    <row r="161" ht="24.95" customHeight="1" x14ac:dyDescent="0.25"/>
    <row r="162" ht="24.95" customHeight="1" x14ac:dyDescent="0.25"/>
    <row r="163" ht="24.95" customHeight="1" x14ac:dyDescent="0.25"/>
    <row r="164" ht="24.95" customHeight="1" x14ac:dyDescent="0.25"/>
    <row r="165" ht="24.95" customHeight="1" x14ac:dyDescent="0.25"/>
    <row r="166" ht="24.95" customHeight="1" x14ac:dyDescent="0.25"/>
    <row r="167" ht="24.95" customHeight="1" x14ac:dyDescent="0.25"/>
    <row r="168" ht="24.95" customHeight="1" x14ac:dyDescent="0.25"/>
    <row r="169" ht="24.95" customHeight="1" x14ac:dyDescent="0.25"/>
    <row r="170" ht="24.95" customHeight="1" x14ac:dyDescent="0.25"/>
    <row r="171" ht="24.95" customHeight="1" x14ac:dyDescent="0.25"/>
    <row r="172" ht="24.95" customHeight="1" x14ac:dyDescent="0.25"/>
    <row r="173" ht="24.95" customHeight="1" x14ac:dyDescent="0.25"/>
    <row r="174" ht="24.95" customHeight="1" x14ac:dyDescent="0.25"/>
    <row r="175" ht="24.95" customHeight="1" x14ac:dyDescent="0.25"/>
    <row r="176" ht="24.95" customHeight="1" x14ac:dyDescent="0.25"/>
    <row r="177" ht="24.95" customHeight="1" x14ac:dyDescent="0.25"/>
    <row r="178" ht="24.95" customHeight="1" x14ac:dyDescent="0.25"/>
    <row r="179" ht="24.95" customHeight="1" x14ac:dyDescent="0.25"/>
    <row r="180" ht="24.95" customHeight="1" x14ac:dyDescent="0.25"/>
    <row r="181" ht="24.95" customHeight="1" x14ac:dyDescent="0.25"/>
    <row r="182" ht="24.95" customHeight="1" x14ac:dyDescent="0.25"/>
    <row r="183" ht="24.95" customHeight="1" x14ac:dyDescent="0.25"/>
    <row r="184" ht="24.95" customHeight="1" x14ac:dyDescent="0.25"/>
    <row r="185" ht="24.95" customHeight="1" x14ac:dyDescent="0.25"/>
    <row r="186" ht="24.95" customHeight="1" x14ac:dyDescent="0.25"/>
    <row r="187" ht="24.95" customHeight="1" x14ac:dyDescent="0.25"/>
    <row r="188" ht="24.95" customHeight="1" x14ac:dyDescent="0.25"/>
    <row r="189" ht="24.95" customHeight="1" x14ac:dyDescent="0.25"/>
    <row r="190" ht="24.95" customHeight="1" x14ac:dyDescent="0.25"/>
    <row r="191" ht="24.95" customHeight="1" x14ac:dyDescent="0.25"/>
    <row r="192" ht="24.95" customHeight="1" x14ac:dyDescent="0.25"/>
    <row r="193" ht="24.95" customHeight="1" x14ac:dyDescent="0.25"/>
    <row r="194" ht="24.95" customHeight="1" x14ac:dyDescent="0.25"/>
    <row r="195" ht="24.95" customHeight="1" x14ac:dyDescent="0.25"/>
    <row r="196" ht="24.95" customHeight="1" x14ac:dyDescent="0.25"/>
    <row r="197" ht="24.95" customHeight="1" x14ac:dyDescent="0.25"/>
    <row r="198" ht="24.95" customHeight="1" x14ac:dyDescent="0.25"/>
    <row r="199" ht="24.95" customHeight="1" x14ac:dyDescent="0.25"/>
    <row r="200" ht="24.95" customHeight="1" x14ac:dyDescent="0.25"/>
    <row r="201" ht="24.95" customHeight="1" x14ac:dyDescent="0.25"/>
    <row r="202" ht="24.95" customHeight="1" x14ac:dyDescent="0.25"/>
    <row r="203" ht="24.95" customHeight="1" x14ac:dyDescent="0.25"/>
    <row r="204" ht="24.95" customHeight="1" x14ac:dyDescent="0.25"/>
    <row r="205" ht="24.95" customHeight="1" x14ac:dyDescent="0.25"/>
    <row r="206" ht="24.95" customHeight="1" x14ac:dyDescent="0.25"/>
    <row r="207" ht="24.95" customHeight="1" x14ac:dyDescent="0.25"/>
    <row r="208" ht="24.95" customHeight="1" x14ac:dyDescent="0.25"/>
    <row r="209" ht="24.95" customHeight="1" x14ac:dyDescent="0.25"/>
    <row r="210" ht="24.95" customHeight="1" x14ac:dyDescent="0.25"/>
    <row r="211" ht="24.95" customHeight="1" x14ac:dyDescent="0.25"/>
    <row r="212" ht="24.95" customHeight="1" x14ac:dyDescent="0.25"/>
    <row r="213" ht="24.95" customHeight="1" x14ac:dyDescent="0.25"/>
    <row r="214" ht="24.95" customHeight="1" x14ac:dyDescent="0.25"/>
    <row r="215" ht="24.95" customHeight="1" x14ac:dyDescent="0.25"/>
    <row r="216" ht="24.95" customHeight="1" x14ac:dyDescent="0.25"/>
    <row r="217" ht="24.95" customHeight="1" x14ac:dyDescent="0.25"/>
    <row r="218" ht="24.95" customHeight="1" x14ac:dyDescent="0.25"/>
    <row r="219" ht="24.95" customHeight="1" x14ac:dyDescent="0.25"/>
    <row r="220" ht="24.95" customHeight="1" x14ac:dyDescent="0.25"/>
    <row r="221" ht="24.95" customHeight="1" x14ac:dyDescent="0.25"/>
    <row r="222" ht="24.95" customHeight="1" x14ac:dyDescent="0.25"/>
    <row r="223" ht="24.95" customHeight="1" x14ac:dyDescent="0.25"/>
    <row r="224" ht="24.95" customHeight="1" x14ac:dyDescent="0.25"/>
    <row r="225" ht="24.95" customHeight="1" x14ac:dyDescent="0.25"/>
    <row r="226" ht="24.95" customHeight="1" x14ac:dyDescent="0.25"/>
    <row r="227" ht="24.95" customHeight="1" x14ac:dyDescent="0.25"/>
    <row r="228" ht="24.95" customHeight="1" x14ac:dyDescent="0.25"/>
    <row r="229" ht="24.95" customHeight="1" x14ac:dyDescent="0.25"/>
    <row r="230" ht="24.95" customHeight="1" x14ac:dyDescent="0.25"/>
    <row r="231" ht="24.95" customHeight="1" x14ac:dyDescent="0.25"/>
    <row r="232" ht="24.95" customHeight="1" x14ac:dyDescent="0.25"/>
    <row r="233" ht="24.95" customHeight="1" x14ac:dyDescent="0.25"/>
    <row r="234" ht="24.95" customHeight="1" x14ac:dyDescent="0.25"/>
    <row r="235" ht="24.95" customHeight="1" x14ac:dyDescent="0.25"/>
    <row r="236" ht="24.95" customHeight="1" x14ac:dyDescent="0.25"/>
    <row r="237" ht="24.95" customHeight="1" x14ac:dyDescent="0.25"/>
    <row r="238" ht="24.95" customHeight="1" x14ac:dyDescent="0.25"/>
    <row r="239" ht="24.95" customHeight="1" x14ac:dyDescent="0.25"/>
    <row r="240" ht="24.95" customHeight="1" x14ac:dyDescent="0.25"/>
    <row r="241" ht="24.95" customHeight="1" x14ac:dyDescent="0.25"/>
    <row r="242" ht="24.95" customHeight="1" x14ac:dyDescent="0.25"/>
    <row r="243" ht="24.95" customHeight="1" x14ac:dyDescent="0.25"/>
    <row r="244" ht="24.95" customHeight="1" x14ac:dyDescent="0.25"/>
    <row r="245" ht="24.95" customHeight="1" x14ac:dyDescent="0.25"/>
    <row r="246" ht="24.95" customHeight="1" x14ac:dyDescent="0.25"/>
    <row r="247" ht="24.95" customHeight="1" x14ac:dyDescent="0.25"/>
    <row r="248" ht="24.95" customHeight="1" x14ac:dyDescent="0.25"/>
    <row r="249" ht="24.95" customHeight="1" x14ac:dyDescent="0.25"/>
    <row r="250" ht="24.95" customHeight="1" x14ac:dyDescent="0.25"/>
    <row r="251" ht="24.95" customHeight="1" x14ac:dyDescent="0.25"/>
    <row r="252" ht="24.95" customHeight="1" x14ac:dyDescent="0.25"/>
    <row r="253" ht="24.95" customHeight="1" x14ac:dyDescent="0.25"/>
    <row r="254" ht="24.95" customHeight="1" x14ac:dyDescent="0.25"/>
    <row r="255" ht="24.95" customHeight="1" x14ac:dyDescent="0.25"/>
    <row r="256" ht="24.95" customHeight="1" x14ac:dyDescent="0.25"/>
    <row r="257" ht="24.95" customHeight="1" x14ac:dyDescent="0.25"/>
    <row r="258" ht="24.95" customHeight="1" x14ac:dyDescent="0.25"/>
    <row r="259" ht="24.95" customHeight="1" x14ac:dyDescent="0.25"/>
    <row r="260" ht="24.95" customHeight="1" x14ac:dyDescent="0.25"/>
    <row r="261" ht="24.95" customHeight="1" x14ac:dyDescent="0.25"/>
    <row r="262" ht="24.95" customHeight="1" x14ac:dyDescent="0.25"/>
    <row r="263" ht="24.95" customHeight="1" x14ac:dyDescent="0.25"/>
    <row r="264" ht="24.95" customHeight="1" x14ac:dyDescent="0.25"/>
    <row r="265" ht="24.95" customHeight="1" x14ac:dyDescent="0.25"/>
    <row r="266" ht="24.95" customHeight="1" x14ac:dyDescent="0.25"/>
    <row r="267" ht="24.95" customHeight="1" x14ac:dyDescent="0.25"/>
    <row r="268" ht="24.95" customHeight="1" x14ac:dyDescent="0.25"/>
    <row r="269" ht="24.95" customHeight="1" x14ac:dyDescent="0.25"/>
    <row r="270" ht="24.95" customHeight="1" x14ac:dyDescent="0.25"/>
    <row r="271" ht="24.95" customHeight="1" x14ac:dyDescent="0.25"/>
    <row r="272" ht="24.95" customHeight="1" x14ac:dyDescent="0.25"/>
    <row r="273" ht="24.95" customHeight="1" x14ac:dyDescent="0.25"/>
    <row r="274" ht="24.95" customHeight="1" x14ac:dyDescent="0.25"/>
    <row r="275" ht="24.95" customHeight="1" x14ac:dyDescent="0.25"/>
    <row r="276" ht="24.95" customHeight="1" x14ac:dyDescent="0.25"/>
    <row r="277" ht="24.95" customHeight="1" x14ac:dyDescent="0.25"/>
    <row r="278" ht="24.95" customHeight="1" x14ac:dyDescent="0.25"/>
    <row r="279" ht="24.95" customHeight="1" x14ac:dyDescent="0.25"/>
    <row r="280" ht="24.95" customHeight="1" x14ac:dyDescent="0.25"/>
    <row r="281" ht="24.95" customHeight="1" x14ac:dyDescent="0.25"/>
    <row r="282" ht="24.95" customHeight="1" x14ac:dyDescent="0.25"/>
    <row r="283" ht="24.95" customHeight="1" x14ac:dyDescent="0.25"/>
    <row r="284" ht="24.95" customHeight="1" x14ac:dyDescent="0.25"/>
    <row r="285" ht="24.95" customHeight="1" x14ac:dyDescent="0.25"/>
    <row r="286" ht="24.95" customHeight="1" x14ac:dyDescent="0.25"/>
    <row r="287" ht="24.95" customHeight="1" x14ac:dyDescent="0.25"/>
    <row r="288" ht="24.95" customHeight="1" x14ac:dyDescent="0.25"/>
    <row r="289" ht="24.95" customHeight="1" x14ac:dyDescent="0.25"/>
    <row r="290" ht="24.95" customHeight="1" x14ac:dyDescent="0.25"/>
    <row r="291" ht="24.95" customHeight="1" x14ac:dyDescent="0.25"/>
    <row r="292" ht="24.95" customHeight="1" x14ac:dyDescent="0.25"/>
    <row r="293" ht="24.95" customHeight="1" x14ac:dyDescent="0.25"/>
    <row r="294" ht="24.95" customHeight="1" x14ac:dyDescent="0.25"/>
    <row r="295" ht="24.95" customHeight="1" x14ac:dyDescent="0.25"/>
    <row r="296" ht="24.95" customHeight="1" x14ac:dyDescent="0.25"/>
    <row r="297" ht="24.95" customHeight="1" x14ac:dyDescent="0.25"/>
    <row r="298" ht="24.95" customHeight="1" x14ac:dyDescent="0.25"/>
    <row r="299" ht="24.95" customHeight="1" x14ac:dyDescent="0.25"/>
    <row r="300" ht="24.95" customHeight="1" x14ac:dyDescent="0.25"/>
    <row r="301" ht="24.95" customHeight="1" x14ac:dyDescent="0.25"/>
    <row r="302" ht="24.95" customHeight="1" x14ac:dyDescent="0.25"/>
    <row r="303" ht="24.95" customHeight="1" x14ac:dyDescent="0.25"/>
    <row r="304" ht="24.95" customHeight="1" x14ac:dyDescent="0.25"/>
    <row r="305" ht="24.95" customHeight="1" x14ac:dyDescent="0.25"/>
    <row r="306" ht="24.95" customHeight="1" x14ac:dyDescent="0.25"/>
    <row r="307" ht="24.95" customHeight="1" x14ac:dyDescent="0.25"/>
    <row r="308" ht="24.95" customHeight="1" x14ac:dyDescent="0.25"/>
    <row r="309" ht="24.95" customHeight="1" x14ac:dyDescent="0.25"/>
    <row r="310" ht="24.95" customHeight="1" x14ac:dyDescent="0.25"/>
    <row r="311" ht="24.95" customHeight="1" x14ac:dyDescent="0.25"/>
    <row r="312" ht="24.95" customHeight="1" x14ac:dyDescent="0.25"/>
    <row r="313" ht="24.95" customHeight="1" x14ac:dyDescent="0.25"/>
    <row r="314" ht="24.95" customHeight="1" x14ac:dyDescent="0.25"/>
    <row r="315" ht="24.95" customHeight="1" x14ac:dyDescent="0.25"/>
    <row r="316" ht="24.95" customHeight="1" x14ac:dyDescent="0.25"/>
    <row r="317" ht="24.95" customHeight="1" x14ac:dyDescent="0.25"/>
    <row r="318" ht="24.95" customHeight="1" x14ac:dyDescent="0.25"/>
    <row r="319" ht="24.95" customHeight="1" x14ac:dyDescent="0.25"/>
    <row r="320" ht="24.95" customHeight="1" x14ac:dyDescent="0.25"/>
    <row r="321" ht="24.95" customHeight="1" x14ac:dyDescent="0.25"/>
    <row r="322" ht="24.95" customHeight="1" x14ac:dyDescent="0.25"/>
    <row r="323" ht="24.95" customHeight="1" x14ac:dyDescent="0.25"/>
    <row r="324" ht="24.95" customHeight="1" x14ac:dyDescent="0.25"/>
    <row r="325" ht="24.95" customHeight="1" x14ac:dyDescent="0.25"/>
    <row r="326" ht="24.95" customHeight="1" x14ac:dyDescent="0.25"/>
    <row r="327" ht="24.95" customHeight="1" x14ac:dyDescent="0.25"/>
    <row r="328" ht="24.95" customHeight="1" x14ac:dyDescent="0.25"/>
    <row r="329" ht="24.95" customHeight="1" x14ac:dyDescent="0.25"/>
    <row r="330" ht="24.95" customHeight="1" x14ac:dyDescent="0.25"/>
    <row r="331" ht="24.95" customHeight="1" x14ac:dyDescent="0.25"/>
    <row r="332" ht="24.95" customHeight="1" x14ac:dyDescent="0.25"/>
    <row r="333" ht="24.95" customHeight="1" x14ac:dyDescent="0.25"/>
    <row r="334" ht="24.95" customHeight="1" x14ac:dyDescent="0.25"/>
    <row r="335" ht="24.95" customHeight="1" x14ac:dyDescent="0.25"/>
    <row r="336" ht="24.95" customHeight="1" x14ac:dyDescent="0.25"/>
    <row r="337" ht="24.95" customHeight="1" x14ac:dyDescent="0.25"/>
    <row r="338" ht="24.95" customHeight="1" x14ac:dyDescent="0.25"/>
    <row r="339" ht="24.95" customHeight="1" x14ac:dyDescent="0.25"/>
    <row r="340" ht="24.95" customHeight="1" x14ac:dyDescent="0.25"/>
    <row r="341" ht="24.95" customHeight="1" x14ac:dyDescent="0.25"/>
    <row r="342" ht="24.95" customHeight="1" x14ac:dyDescent="0.25"/>
    <row r="343" ht="24.95" customHeight="1" x14ac:dyDescent="0.25"/>
    <row r="344" ht="24.95" customHeight="1" x14ac:dyDescent="0.25"/>
    <row r="345" ht="24.95" customHeight="1" x14ac:dyDescent="0.25"/>
    <row r="346" ht="24.95" customHeight="1" x14ac:dyDescent="0.25"/>
    <row r="347" ht="24.95" customHeight="1" x14ac:dyDescent="0.25"/>
    <row r="348" ht="24.95" customHeight="1" x14ac:dyDescent="0.25"/>
    <row r="349" ht="24.95" customHeight="1" x14ac:dyDescent="0.25"/>
    <row r="350" ht="24.95" customHeight="1" x14ac:dyDescent="0.25"/>
    <row r="351" ht="24.95" customHeight="1" x14ac:dyDescent="0.25"/>
    <row r="352" ht="24.95" customHeight="1" x14ac:dyDescent="0.25"/>
    <row r="353" ht="24.95" customHeight="1" x14ac:dyDescent="0.25"/>
    <row r="354" ht="24.95" customHeight="1" x14ac:dyDescent="0.25"/>
    <row r="355" ht="24.95" customHeight="1" x14ac:dyDescent="0.25"/>
    <row r="356" ht="24.95" customHeight="1" x14ac:dyDescent="0.25"/>
    <row r="357" ht="24.95" customHeight="1" x14ac:dyDescent="0.25"/>
    <row r="358" ht="24.95" customHeight="1" x14ac:dyDescent="0.25"/>
    <row r="359" ht="24.95" customHeight="1" x14ac:dyDescent="0.25"/>
    <row r="360" ht="24.95" customHeight="1" x14ac:dyDescent="0.25"/>
    <row r="361" ht="24.95" customHeight="1" x14ac:dyDescent="0.25"/>
    <row r="362" ht="24.95" customHeight="1" x14ac:dyDescent="0.25"/>
    <row r="363" ht="24.95" customHeight="1" x14ac:dyDescent="0.25"/>
    <row r="364" ht="24.95" customHeight="1" x14ac:dyDescent="0.25"/>
    <row r="365" ht="24.95" customHeight="1" x14ac:dyDescent="0.25"/>
    <row r="366" ht="24.95" customHeight="1" x14ac:dyDescent="0.25"/>
    <row r="367" ht="24.95" customHeight="1" x14ac:dyDescent="0.25"/>
    <row r="368" ht="24.95" customHeight="1" x14ac:dyDescent="0.25"/>
    <row r="369" ht="24.95" customHeight="1" x14ac:dyDescent="0.25"/>
    <row r="370" ht="24.95" customHeight="1" x14ac:dyDescent="0.25"/>
    <row r="371" ht="24.95" customHeight="1" x14ac:dyDescent="0.25"/>
    <row r="372" ht="24.95" customHeight="1" x14ac:dyDescent="0.25"/>
    <row r="373" ht="24.95" customHeight="1" x14ac:dyDescent="0.25"/>
    <row r="374" ht="24.95" customHeight="1" x14ac:dyDescent="0.25"/>
    <row r="375" ht="24.95" customHeight="1" x14ac:dyDescent="0.25"/>
    <row r="376" ht="24.95" customHeight="1" x14ac:dyDescent="0.25"/>
    <row r="377" ht="24.95" customHeight="1" x14ac:dyDescent="0.25"/>
    <row r="378" ht="24.95" customHeight="1" x14ac:dyDescent="0.25"/>
    <row r="379" ht="24.95" customHeight="1" x14ac:dyDescent="0.25"/>
    <row r="380" ht="24.95" customHeight="1" x14ac:dyDescent="0.25"/>
    <row r="381" ht="24.95" customHeight="1" x14ac:dyDescent="0.25"/>
    <row r="382" ht="24.95" customHeight="1" x14ac:dyDescent="0.25"/>
    <row r="383" ht="24.95" customHeight="1" x14ac:dyDescent="0.25"/>
    <row r="384" ht="24.95" customHeight="1" x14ac:dyDescent="0.25"/>
    <row r="385" ht="24.95" customHeight="1" x14ac:dyDescent="0.25"/>
    <row r="386" ht="24.95" customHeight="1" x14ac:dyDescent="0.25"/>
    <row r="387" ht="24.95" customHeight="1" x14ac:dyDescent="0.25"/>
    <row r="388" ht="24.95" customHeight="1" x14ac:dyDescent="0.25"/>
    <row r="389" ht="24.95" customHeight="1" x14ac:dyDescent="0.25"/>
    <row r="390" ht="24.95" customHeight="1" x14ac:dyDescent="0.25"/>
    <row r="391" ht="24.95" customHeight="1" x14ac:dyDescent="0.25"/>
    <row r="392" ht="24.95" customHeight="1" x14ac:dyDescent="0.25"/>
    <row r="393" ht="24.95" customHeight="1" x14ac:dyDescent="0.25"/>
    <row r="394" ht="24.95" customHeight="1" x14ac:dyDescent="0.25"/>
    <row r="395" ht="24.95" customHeight="1" x14ac:dyDescent="0.25"/>
    <row r="396" ht="24.95" customHeight="1" x14ac:dyDescent="0.25"/>
    <row r="397" ht="24.95" customHeight="1" x14ac:dyDescent="0.25"/>
    <row r="398" ht="24.95" customHeight="1" x14ac:dyDescent="0.25"/>
    <row r="399" ht="24.95" customHeight="1" x14ac:dyDescent="0.25"/>
    <row r="400" ht="24.95" customHeight="1" x14ac:dyDescent="0.25"/>
  </sheetData>
  <sheetProtection algorithmName="SHA-512" hashValue="wF1bXVDUPvxD28/ukFBunYtIAN+TNqk1Gz7DC3qRb3N4zsndMddH3LnKLXubupj0jptcTw6/ufyM9SgrvxD8WQ==" saltValue="BKEQ7AGPcS4OozckvyogYw==" spinCount="100000" sheet="1" objects="1" scenarios="1"/>
  <mergeCells count="5">
    <mergeCell ref="D1:M1"/>
    <mergeCell ref="A5:M5"/>
    <mergeCell ref="A4:M4"/>
    <mergeCell ref="H2:M2"/>
    <mergeCell ref="I3:M3"/>
  </mergeCells>
  <printOptions horizontalCentered="1"/>
  <pageMargins left="0.19685039370078741" right="0.19685039370078741" top="0.19685039370078741" bottom="1.1417322834645669" header="0.19685039370078741" footer="0.19685039370078741"/>
  <pageSetup paperSize="9" fitToHeight="0" orientation="landscape" errors="blank" verticalDpi="598" r:id="rId1"/>
  <headerFooter>
    <oddFooter>&amp;L     &amp;G&amp;CS : Séries | L : Lignes | B : Binômes
S : Series | L : Lines | P : Pairs
Rapport créé le &amp;D &amp;T
logiciel.psp@outlook.fr&amp;RPage &amp;P/&amp;N
&amp;G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RapportPoints">
    <tabColor rgb="FF7030A0"/>
  </sheetPr>
  <dimension ref="A1:Y10"/>
  <sheetViews>
    <sheetView workbookViewId="0">
      <selection activeCell="J18" sqref="J18"/>
    </sheetView>
  </sheetViews>
  <sheetFormatPr baseColWidth="10" defaultColWidth="4" defaultRowHeight="12.75" x14ac:dyDescent="0.2"/>
  <cols>
    <col min="1" max="16384" width="4" style="11"/>
  </cols>
  <sheetData>
    <row r="1" spans="1:25" customFormat="1" ht="15" x14ac:dyDescent="0.25"/>
    <row r="2" spans="1:25" customFormat="1" ht="18.75" x14ac:dyDescent="0.3">
      <c r="E2" s="169" t="str">
        <f>Nom_Compet</f>
        <v>Championnat départemental de l'Aisne</v>
      </c>
      <c r="F2" s="169"/>
      <c r="G2" s="169"/>
      <c r="H2" s="169"/>
      <c r="I2" s="169"/>
      <c r="J2" s="169"/>
      <c r="K2" s="169"/>
      <c r="L2" s="169"/>
      <c r="M2" s="169"/>
      <c r="N2" s="169"/>
      <c r="O2" s="169"/>
      <c r="P2" s="169"/>
      <c r="Q2" s="169"/>
      <c r="R2" s="169"/>
      <c r="S2" s="169"/>
    </row>
    <row r="3" spans="1:25" customFormat="1" ht="15" x14ac:dyDescent="0.25">
      <c r="E3" s="170" t="str">
        <f>Ville_Compet</f>
        <v>Saint-Quentin</v>
      </c>
      <c r="F3" s="170"/>
      <c r="G3" s="170"/>
      <c r="H3" s="170"/>
      <c r="I3" s="170"/>
      <c r="J3" s="170"/>
      <c r="K3" s="170"/>
      <c r="L3" s="170"/>
      <c r="M3" s="170"/>
    </row>
    <row r="4" spans="1:25" customFormat="1" ht="15.75" x14ac:dyDescent="0.25">
      <c r="L4" s="214"/>
      <c r="M4" s="214"/>
      <c r="N4" s="214"/>
      <c r="O4" s="214"/>
      <c r="P4" s="214"/>
      <c r="Q4" s="214"/>
      <c r="R4" s="214"/>
      <c r="S4" s="214"/>
      <c r="T4" s="214"/>
      <c r="U4" s="214"/>
      <c r="V4" s="214"/>
      <c r="W4" s="214"/>
      <c r="X4" s="214"/>
    </row>
    <row r="5" spans="1:25" customFormat="1" ht="15" x14ac:dyDescent="0.25">
      <c r="E5" s="172" t="s">
        <v>513</v>
      </c>
      <c r="F5" s="172"/>
      <c r="G5" s="172"/>
      <c r="H5" s="172"/>
      <c r="I5" s="172"/>
      <c r="J5" s="172"/>
      <c r="K5" s="172"/>
      <c r="L5" s="172"/>
      <c r="M5" s="172"/>
      <c r="N5" s="172"/>
      <c r="O5" s="172"/>
      <c r="P5" s="172"/>
      <c r="Q5" s="172"/>
      <c r="R5" s="18"/>
      <c r="S5" s="18"/>
      <c r="T5" s="18"/>
      <c r="U5" s="18"/>
      <c r="V5" s="18"/>
      <c r="W5" s="18"/>
      <c r="X5" s="18"/>
    </row>
    <row r="6" spans="1:25" customFormat="1" ht="6.75" customHeight="1" thickBot="1" x14ac:dyDescent="0.3"/>
    <row r="7" spans="1:25" customFormat="1" ht="4.5" customHeight="1" thickTop="1" x14ac:dyDescent="0.2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21"/>
      <c r="W7" s="21"/>
      <c r="X7" s="21"/>
      <c r="Y7" s="21"/>
    </row>
    <row r="8" spans="1:25" customFormat="1" ht="26.25" x14ac:dyDescent="0.4">
      <c r="B8" s="226" t="s">
        <v>36</v>
      </c>
      <c r="C8" s="226"/>
      <c r="D8" s="226"/>
      <c r="E8" s="226"/>
      <c r="F8" s="226"/>
      <c r="G8" s="226"/>
      <c r="H8" s="226"/>
      <c r="I8" s="226"/>
      <c r="J8" s="226"/>
      <c r="K8" s="226"/>
      <c r="L8" s="226"/>
      <c r="M8" s="226"/>
      <c r="N8" s="226"/>
      <c r="O8" s="226"/>
      <c r="P8" s="226"/>
      <c r="Q8" s="226"/>
      <c r="R8" s="226"/>
      <c r="S8" s="226"/>
      <c r="T8" s="226"/>
      <c r="U8" s="226"/>
      <c r="V8" s="226"/>
      <c r="W8" s="226"/>
      <c r="X8" s="226"/>
      <c r="Y8" s="22"/>
    </row>
    <row r="9" spans="1:25" customFormat="1" ht="7.5" customHeight="1" x14ac:dyDescent="0.25"/>
    <row r="10" spans="1:25" customFormat="1" ht="6" customHeight="1" x14ac:dyDescent="0.25"/>
  </sheetData>
  <sheetProtection algorithmName="SHA-512" hashValue="gsOtUz4NSEN/hvUGgtlSEZQzsxWfgcvp4NPPz/whQEzJky5/PXxvsB6s2JPSmQx00Q7fAe2B58zEFiTrqXruJg==" saltValue="+7gZNHlhSguq2BKjeyU7Wg==" spinCount="100000" sheet="1" objects="1" scenarios="1"/>
  <mergeCells count="5">
    <mergeCell ref="B8:X8"/>
    <mergeCell ref="E5:Q5"/>
    <mergeCell ref="E2:S2"/>
    <mergeCell ref="E3:M3"/>
    <mergeCell ref="L4:X4"/>
  </mergeCells>
  <printOptions horizontalCentered="1"/>
  <pageMargins left="0.15748031496062992" right="0.15748031496062992" top="0.19685039370078741" bottom="1.1417322834645669" header="0.31496062992125984" footer="0.19685039370078741"/>
  <pageSetup paperSize="9" orientation="portrait" errors="blank" verticalDpi="598" r:id="rId1"/>
  <headerFooter>
    <oddFooter>&amp;L     &amp;G&amp;CRapport créé le &amp;D &amp;T
logiciel.psp@outlook.fr&amp;RPage &amp;P/&amp;N
&amp;G</odd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TableEquipes">
    <tabColor theme="9"/>
    <pageSetUpPr fitToPage="1"/>
  </sheetPr>
  <dimension ref="A1:J2"/>
  <sheetViews>
    <sheetView workbookViewId="0">
      <selection activeCell="H29" sqref="H29"/>
    </sheetView>
  </sheetViews>
  <sheetFormatPr baseColWidth="10" defaultColWidth="11.42578125" defaultRowHeight="15" x14ac:dyDescent="0.25"/>
  <cols>
    <col min="2" max="2" width="17" customWidth="1"/>
    <col min="3" max="3" width="24.42578125" bestFit="1" customWidth="1"/>
    <col min="4" max="4" width="34" customWidth="1"/>
    <col min="5" max="5" width="23.42578125" customWidth="1"/>
    <col min="6" max="6" width="21" customWidth="1"/>
    <col min="7" max="7" width="13.42578125" customWidth="1"/>
    <col min="8" max="8" width="23.42578125" customWidth="1"/>
    <col min="9" max="9" width="21.42578125" customWidth="1"/>
    <col min="10" max="10" width="26.42578125" customWidth="1"/>
  </cols>
  <sheetData>
    <row r="1" spans="1:10" x14ac:dyDescent="0.25">
      <c r="A1" t="s">
        <v>37</v>
      </c>
      <c r="B1" t="s">
        <v>38</v>
      </c>
      <c r="C1" t="s">
        <v>39</v>
      </c>
      <c r="D1" t="s">
        <v>40</v>
      </c>
      <c r="E1" t="s">
        <v>41</v>
      </c>
      <c r="F1" t="s">
        <v>508</v>
      </c>
      <c r="G1" t="s">
        <v>42</v>
      </c>
      <c r="H1" t="s">
        <v>43</v>
      </c>
      <c r="I1" t="s">
        <v>44</v>
      </c>
      <c r="J1" t="s">
        <v>45</v>
      </c>
    </row>
    <row r="2" spans="1:10" x14ac:dyDescent="0.25">
      <c r="B2" s="12"/>
      <c r="H2" s="1"/>
      <c r="I2" s="1"/>
      <c r="J2" s="1"/>
    </row>
  </sheetData>
  <sheetProtection algorithmName="SHA-512" hashValue="/wCkqa5n/WmcLdB1/HCJCfnl02m4eG2uqlstwMA1d4UGulbMpi2l4jYM9gJpnRQoIIZ6ncAlM5TA7A+NeM2vyw==" saltValue="a2RyTjA4dPBndhwLJKUqyQ==" spinCount="100000" sheet="1" objects="1" scenarios="1"/>
  <pageMargins left="0.7" right="0.7" top="0.75" bottom="0.75" header="0.3" footer="0.3"/>
  <pageSetup paperSize="8" scale="90" fitToHeight="0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TableCompetiteurs">
    <tabColor theme="9"/>
  </sheetPr>
  <dimension ref="A1:N2"/>
  <sheetViews>
    <sheetView workbookViewId="0">
      <selection activeCell="A2" sqref="A2:N2"/>
    </sheetView>
  </sheetViews>
  <sheetFormatPr baseColWidth="10" defaultColWidth="11.42578125" defaultRowHeight="15" x14ac:dyDescent="0.25"/>
  <cols>
    <col min="1" max="1" width="11.5703125" style="1" customWidth="1"/>
    <col min="2" max="2" width="15.42578125" style="1" bestFit="1" customWidth="1"/>
    <col min="3" max="3" width="13.5703125" style="1" bestFit="1" customWidth="1"/>
    <col min="4" max="5" width="11.42578125" style="1"/>
    <col min="6" max="6" width="26.42578125" style="1" customWidth="1"/>
    <col min="7" max="7" width="16.5703125" style="1" bestFit="1" customWidth="1"/>
    <col min="8" max="8" width="14" style="1" customWidth="1"/>
    <col min="9" max="9" width="13.5703125" style="1" customWidth="1"/>
    <col min="10" max="10" width="14" style="1" customWidth="1"/>
    <col min="11" max="11" width="11.42578125" style="1"/>
    <col min="12" max="12" width="12" style="1" customWidth="1"/>
    <col min="13" max="14" width="15.42578125" style="1" customWidth="1"/>
    <col min="15" max="16384" width="11.42578125" style="1"/>
  </cols>
  <sheetData>
    <row r="1" spans="1:14" s="50" customFormat="1" ht="30" x14ac:dyDescent="0.25">
      <c r="A1" s="50" t="s">
        <v>54</v>
      </c>
      <c r="B1" s="50" t="s">
        <v>35</v>
      </c>
      <c r="C1" s="50" t="s">
        <v>55</v>
      </c>
      <c r="D1" s="50" t="s">
        <v>56</v>
      </c>
      <c r="E1" s="50" t="s">
        <v>57</v>
      </c>
      <c r="F1" s="50" t="s">
        <v>58</v>
      </c>
      <c r="G1" s="50" t="s">
        <v>59</v>
      </c>
      <c r="H1" s="50" t="s">
        <v>60</v>
      </c>
      <c r="I1" s="50" t="s">
        <v>61</v>
      </c>
      <c r="J1" s="50" t="s">
        <v>62</v>
      </c>
      <c r="K1" s="50" t="s">
        <v>63</v>
      </c>
      <c r="L1" s="50" t="s">
        <v>64</v>
      </c>
      <c r="M1" s="50" t="s">
        <v>65</v>
      </c>
      <c r="N1" s="50" t="s">
        <v>66</v>
      </c>
    </row>
    <row r="2" spans="1:14" x14ac:dyDescent="0.25">
      <c r="A2" s="57"/>
      <c r="B2" s="58"/>
      <c r="C2" s="58"/>
      <c r="E2" s="57"/>
      <c r="F2" s="83"/>
      <c r="G2" s="71"/>
      <c r="H2" s="57"/>
      <c r="L2" s="71"/>
      <c r="N2" s="59"/>
    </row>
  </sheetData>
  <sheetProtection algorithmName="SHA-512" hashValue="AFqcCPRjJWSpx3B8AewkASFYDdhi5PFCFAaeVwyYT85JYyF4nlqPVR36hFzghHKXtg9d2MFN4P10JTUjzfB+9g==" saltValue="7fK5sdLc38Gb9sCWOiwPZQ==" spinCount="100000" sheet="1" objects="1" scenarios="1"/>
  <dataConsolidate/>
  <phoneticPr fontId="38" type="noConversion"/>
  <conditionalFormatting sqref="J2:M2 G2">
    <cfRule type="containsBlanks" dxfId="12" priority="22">
      <formula>LEN(TRIM(G2))=0</formula>
    </cfRule>
  </conditionalFormatting>
  <conditionalFormatting sqref="J2">
    <cfRule type="expression" dxfId="11" priority="18">
      <formula>NOT(VerifNumLicence($J2))</formula>
    </cfRule>
  </conditionalFormatting>
  <conditionalFormatting sqref="L2">
    <cfRule type="expression" dxfId="10" priority="19">
      <formula>($L2+365) &lt; (Date_Event + 0)</formula>
    </cfRule>
  </conditionalFormatting>
  <conditionalFormatting sqref="J2 A2">
    <cfRule type="duplicateValues" dxfId="9" priority="41753"/>
  </conditionalFormatting>
  <dataValidations xWindow="997" yWindow="248" count="3">
    <dataValidation type="list" errorStyle="warning" allowBlank="1" showInputMessage="1" showErrorMessage="1" errorTitle="Erreur de saisie" error="Sur-classement possible :_x000a_Cadet (C) devient Junior (J) ou Sénior (S)_x000a_Junior (J) devient Sénior (S)" promptTitle="Possibilité de sur-classement" prompt="Sur-classement possible :_x000a_Cadet (C) devient Junior (J)_x000a_Junior (J) devient Sénior (S)_x000a_Vétérans (Vi) peuvent se surclasser jusqu'à Séniors (S) _x000a_Laisser vide pour ne pas sur-classer" sqref="I2" xr:uid="{00000000-0002-0000-0900-000000000000}">
      <formula1>"J,S,V1,V2,V3,V4,V5,V6,V7,V8,V9,V10"</formula1>
    </dataValidation>
    <dataValidation type="list" allowBlank="1" showInputMessage="1" showErrorMessage="1" error="1 = Oui_x000a_0 = Non" prompt="1 = Oui_x000a_0 = Non" sqref="N2" xr:uid="{00000000-0002-0000-0900-000001000000}">
      <formula1>"0,1"</formula1>
    </dataValidation>
    <dataValidation type="list" showInputMessage="1" showErrorMessage="1" error="H = Hommes_x000a_F = Femmes_x000a_" prompt="H = Hommes_x000a_F = Femmes_x000a_" sqref="D2" xr:uid="{00000000-0002-0000-0900-000002000000}">
      <formula1>"H,F"</formula1>
    </dataValidation>
  </dataValidations>
  <pageMargins left="0.7" right="0.7" top="0.75" bottom="0.75" header="0.3" footer="0.3"/>
  <pageSetup paperSize="9" scale="77" fitToWidth="7" fitToHeight="0" orientation="landscape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1755" id="{7168AE99-F3A9-4C0E-B9A6-A96C99EAF24D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4RedToBlack" iconId="3"/>
              <x14:cfIcon iconSet="4RedToBlack" iconId="3"/>
              <x14:cfIcon iconSet="3TrafficLights1" iconId="2"/>
            </x14:iconSet>
          </x14:cfRule>
          <xm:sqref>N2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TableResultats">
    <tabColor theme="9"/>
  </sheetPr>
  <dimension ref="A1:X3"/>
  <sheetViews>
    <sheetView zoomScale="85" zoomScaleNormal="85" workbookViewId="0">
      <selection activeCell="D312" sqref="D312"/>
    </sheetView>
  </sheetViews>
  <sheetFormatPr baseColWidth="10" defaultColWidth="11.42578125" defaultRowHeight="15" x14ac:dyDescent="0.25"/>
  <cols>
    <col min="1" max="1" width="12.5703125" customWidth="1"/>
    <col min="2" max="2" width="17" customWidth="1"/>
    <col min="3" max="3" width="10" customWidth="1"/>
    <col min="4" max="11" width="11.5703125" customWidth="1"/>
    <col min="12" max="12" width="13.5703125" customWidth="1"/>
    <col min="13" max="18" width="11.5703125" customWidth="1"/>
    <col min="19" max="19" width="13" customWidth="1"/>
    <col min="20" max="24" width="11.5703125" customWidth="1"/>
  </cols>
  <sheetData>
    <row r="1" spans="1:24" s="2" customFormat="1" ht="21.75" customHeight="1" thickBot="1" x14ac:dyDescent="0.3">
      <c r="D1" s="75" t="s">
        <v>119</v>
      </c>
      <c r="E1" s="75"/>
      <c r="F1" s="75"/>
      <c r="G1" s="75"/>
      <c r="H1" s="75"/>
      <c r="I1" s="75"/>
      <c r="J1" s="75"/>
      <c r="K1" s="76" t="s">
        <v>120</v>
      </c>
      <c r="L1" s="76"/>
      <c r="M1" s="76"/>
      <c r="N1" s="76"/>
      <c r="O1" s="76"/>
      <c r="P1" s="76"/>
      <c r="Q1" s="76"/>
      <c r="R1" s="77" t="s">
        <v>121</v>
      </c>
      <c r="S1" s="77"/>
      <c r="T1" s="77"/>
      <c r="U1" s="77"/>
      <c r="V1" s="77"/>
      <c r="W1" s="77"/>
      <c r="X1" s="77"/>
    </row>
    <row r="2" spans="1:24" s="2" customFormat="1" x14ac:dyDescent="0.25">
      <c r="A2" s="78" t="s">
        <v>122</v>
      </c>
      <c r="B2" s="78" t="s">
        <v>123</v>
      </c>
      <c r="C2" s="78" t="s">
        <v>124</v>
      </c>
      <c r="D2" s="79" t="s">
        <v>125</v>
      </c>
      <c r="E2" s="79" t="s">
        <v>126</v>
      </c>
      <c r="F2" s="79" t="s">
        <v>127</v>
      </c>
      <c r="G2" s="79" t="s">
        <v>128</v>
      </c>
      <c r="H2" s="79" t="s">
        <v>129</v>
      </c>
      <c r="I2" s="79" t="s">
        <v>130</v>
      </c>
      <c r="J2" s="79" t="s">
        <v>131</v>
      </c>
      <c r="K2" s="80" t="s">
        <v>132</v>
      </c>
      <c r="L2" s="80" t="s">
        <v>133</v>
      </c>
      <c r="M2" s="80" t="s">
        <v>134</v>
      </c>
      <c r="N2" s="80" t="s">
        <v>135</v>
      </c>
      <c r="O2" s="80" t="s">
        <v>136</v>
      </c>
      <c r="P2" s="80" t="s">
        <v>137</v>
      </c>
      <c r="Q2" s="80" t="s">
        <v>138</v>
      </c>
      <c r="R2" s="81" t="s">
        <v>139</v>
      </c>
      <c r="S2" s="81" t="s">
        <v>140</v>
      </c>
      <c r="T2" s="81" t="s">
        <v>141</v>
      </c>
      <c r="U2" s="81" t="s">
        <v>142</v>
      </c>
      <c r="V2" s="81" t="s">
        <v>143</v>
      </c>
      <c r="W2" s="81" t="s">
        <v>144</v>
      </c>
      <c r="X2" s="81" t="s">
        <v>145</v>
      </c>
    </row>
    <row r="3" spans="1:24" x14ac:dyDescent="0.25">
      <c r="C3" s="82"/>
      <c r="D3" s="73"/>
      <c r="F3" s="66"/>
      <c r="G3" s="84"/>
      <c r="H3" s="74"/>
      <c r="I3" s="66"/>
      <c r="J3" s="74"/>
      <c r="K3" s="73"/>
      <c r="L3" s="74"/>
      <c r="M3" s="66"/>
      <c r="N3" s="84"/>
      <c r="O3" s="74"/>
      <c r="P3" s="66"/>
      <c r="Q3" s="74"/>
      <c r="R3" s="73"/>
      <c r="S3" s="74"/>
      <c r="T3" s="66"/>
      <c r="U3" s="84"/>
      <c r="V3" s="74"/>
      <c r="W3" s="66"/>
      <c r="X3" s="74"/>
    </row>
  </sheetData>
  <sheetProtection algorithmName="SHA-512" hashValue="6wLImYRm7UNyRjc9TsuHBxUlRBNBSbmNkggUronbbSQekgetcwXaYduW8IBIsiUekSLiwfh/s5GPWjbsmt4B3w==" saltValue="52dFevwmllwyVRtDTuLTxg==" spinCount="100000" sheet="1" objects="1" scenarios="1"/>
  <dataConsolidate/>
  <pageMargins left="0.7" right="0.7" top="0.75" bottom="0.75" header="0.3" footer="0.3"/>
  <pageSetup paperSize="9" orientation="portrait" horizontalDpi="0" verticalDpi="0"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1747" id="{4CFA8D6C-33B1-4E7F-8606-F83C6FAA308F}">
            <x14:iconSet iconSet="3Symbols2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2" iconId="0"/>
              <x14:cfIcon iconSet="3Symbols2" iconId="2"/>
              <x14:cfIcon iconSet="3Symbols2" iconId="1"/>
            </x14:iconSet>
          </x14:cfRule>
          <xm:sqref>D3 K3 R3</xm:sqref>
        </x14:conditionalFormatting>
        <x14:conditionalFormatting xmlns:xm="http://schemas.microsoft.com/office/excel/2006/main">
          <x14:cfRule type="iconSet" priority="41750" id="{143F61CA-F38E-4A38-827D-689113018D6F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TrafficLights1" iconId="0"/>
              <x14:cfIcon iconSet="3TrafficLights1" iconId="0"/>
              <x14:cfIcon iconSet="3TrafficLights1" iconId="2"/>
            </x14:iconSet>
          </x14:cfRule>
          <xm:sqref>C3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TableEpreuves">
    <tabColor theme="9"/>
    <pageSetUpPr fitToPage="1"/>
  </sheetPr>
  <dimension ref="A1:AE6"/>
  <sheetViews>
    <sheetView workbookViewId="0">
      <selection activeCell="W5" sqref="W5"/>
    </sheetView>
  </sheetViews>
  <sheetFormatPr baseColWidth="10" defaultColWidth="11.42578125" defaultRowHeight="15" x14ac:dyDescent="0.25"/>
  <cols>
    <col min="1" max="1" width="24" customWidth="1"/>
    <col min="2" max="2" width="12.42578125" customWidth="1"/>
    <col min="3" max="5" width="12.5703125" customWidth="1"/>
    <col min="6" max="8" width="10.5703125" customWidth="1"/>
    <col min="9" max="9" width="4.42578125" hidden="1" customWidth="1"/>
    <col min="10" max="11" width="12.5703125" customWidth="1"/>
    <col min="12" max="12" width="11.5703125" customWidth="1"/>
    <col min="13" max="17" width="13" customWidth="1"/>
    <col min="18" max="19" width="15.85546875" customWidth="1"/>
    <col min="20" max="21" width="39.42578125" customWidth="1"/>
    <col min="22" max="22" width="28" customWidth="1"/>
    <col min="23" max="25" width="15.42578125" customWidth="1"/>
    <col min="26" max="28" width="37.42578125" customWidth="1"/>
    <col min="29" max="31" width="18.5703125" customWidth="1"/>
  </cols>
  <sheetData>
    <row r="1" spans="1:31" s="8" customFormat="1" ht="57.75" customHeight="1" x14ac:dyDescent="0.25">
      <c r="A1" s="10" t="s">
        <v>67</v>
      </c>
      <c r="B1" s="10" t="s">
        <v>68</v>
      </c>
      <c r="C1" s="10" t="s">
        <v>69</v>
      </c>
      <c r="D1" s="10" t="s">
        <v>70</v>
      </c>
      <c r="E1" s="10" t="s">
        <v>71</v>
      </c>
      <c r="F1" s="10" t="s">
        <v>72</v>
      </c>
      <c r="G1" s="10" t="s">
        <v>73</v>
      </c>
      <c r="H1" s="10" t="s">
        <v>74</v>
      </c>
      <c r="I1" s="10" t="s">
        <v>75</v>
      </c>
      <c r="J1" s="10" t="s">
        <v>76</v>
      </c>
      <c r="K1" s="10" t="s">
        <v>77</v>
      </c>
      <c r="L1" s="64" t="s">
        <v>78</v>
      </c>
      <c r="M1" s="64" t="s">
        <v>79</v>
      </c>
      <c r="N1" s="64" t="s">
        <v>80</v>
      </c>
      <c r="O1" s="64" t="s">
        <v>424</v>
      </c>
      <c r="P1" s="64" t="s">
        <v>81</v>
      </c>
      <c r="Q1" s="64" t="s">
        <v>82</v>
      </c>
      <c r="R1" s="64" t="s">
        <v>473</v>
      </c>
      <c r="S1" s="64" t="s">
        <v>496</v>
      </c>
      <c r="T1" s="64" t="s">
        <v>83</v>
      </c>
      <c r="U1" s="64" t="s">
        <v>84</v>
      </c>
      <c r="V1" s="64" t="s">
        <v>495</v>
      </c>
      <c r="W1" s="64" t="s">
        <v>85</v>
      </c>
      <c r="X1" s="64" t="s">
        <v>86</v>
      </c>
      <c r="Y1" s="64" t="s">
        <v>87</v>
      </c>
      <c r="Z1" s="64" t="s">
        <v>88</v>
      </c>
      <c r="AA1" s="64" t="s">
        <v>89</v>
      </c>
      <c r="AB1" s="64" t="s">
        <v>90</v>
      </c>
      <c r="AC1" s="64" t="s">
        <v>91</v>
      </c>
      <c r="AD1" s="64" t="s">
        <v>92</v>
      </c>
      <c r="AE1" s="64" t="s">
        <v>93</v>
      </c>
    </row>
    <row r="2" spans="1:31" ht="56.25" customHeight="1" x14ac:dyDescent="0.25">
      <c r="A2" s="10" t="s">
        <v>321</v>
      </c>
      <c r="B2" s="1" t="s">
        <v>401</v>
      </c>
      <c r="C2" s="1" t="b">
        <v>1</v>
      </c>
      <c r="D2" s="1">
        <v>2</v>
      </c>
      <c r="E2" s="1">
        <v>2</v>
      </c>
      <c r="F2" s="1" t="b">
        <v>1</v>
      </c>
      <c r="G2" s="1" t="b">
        <v>1</v>
      </c>
      <c r="H2" s="1" t="b">
        <v>0</v>
      </c>
      <c r="I2" s="43"/>
      <c r="J2" s="1" t="b">
        <v>0</v>
      </c>
      <c r="K2" s="1" t="b">
        <v>1</v>
      </c>
      <c r="L2" s="1">
        <v>1</v>
      </c>
      <c r="M2" s="1">
        <v>1</v>
      </c>
      <c r="N2" s="1">
        <v>100</v>
      </c>
      <c r="O2" s="1">
        <v>25</v>
      </c>
      <c r="P2" s="1" t="b">
        <v>1</v>
      </c>
      <c r="Q2" s="45" t="b">
        <v>1</v>
      </c>
      <c r="R2" s="45" t="s">
        <v>453</v>
      </c>
      <c r="S2" s="45" t="s">
        <v>453</v>
      </c>
      <c r="T2" s="10"/>
      <c r="U2" s="10" t="s">
        <v>527</v>
      </c>
      <c r="V2" s="46" t="b">
        <v>0</v>
      </c>
      <c r="W2" s="10"/>
      <c r="X2" s="10"/>
      <c r="Y2" s="10"/>
      <c r="Z2" s="42" t="s">
        <v>16</v>
      </c>
      <c r="AA2" s="10"/>
      <c r="AB2" s="1"/>
      <c r="AC2" s="1" cm="1">
        <f t="array" ref="AC2">SUMPRODUCT((Resultats[Code_Epreuve]=Epreuves[[#This Row],[Code épreuve]]) * (Resultats[T_H]&gt;0))</f>
        <v>0</v>
      </c>
      <c r="AD2" s="1" cm="1">
        <f t="array" ref="AD2">SUMPRODUCT((Resultats[Code_Epreuve]=Epreuves[[#This Row],[Code épreuve]]) * (Resultats[T_F]&gt;0))</f>
        <v>0</v>
      </c>
      <c r="AE2" s="1" cm="1">
        <f t="array" ref="AE2">SUMPRODUCT((Resultats[Code_Epreuve]=Epreuves[[#This Row],[Code épreuve]]) * (Resultats[T_M]&gt;0))</f>
        <v>0</v>
      </c>
    </row>
    <row r="3" spans="1:31" ht="56.25" customHeight="1" x14ac:dyDescent="0.25">
      <c r="A3" s="10" t="s">
        <v>402</v>
      </c>
      <c r="B3" s="1" t="s">
        <v>403</v>
      </c>
      <c r="C3" s="1" t="b">
        <v>1</v>
      </c>
      <c r="D3" s="1">
        <v>1</v>
      </c>
      <c r="E3" s="1">
        <v>1</v>
      </c>
      <c r="F3" s="1" t="b">
        <v>1</v>
      </c>
      <c r="G3" s="1" t="b">
        <v>1</v>
      </c>
      <c r="H3" s="44" t="b">
        <v>1</v>
      </c>
      <c r="I3" s="1"/>
      <c r="J3" s="1" t="b">
        <v>0</v>
      </c>
      <c r="K3" s="1" t="b">
        <v>0</v>
      </c>
      <c r="L3" s="1">
        <v>3</v>
      </c>
      <c r="M3" s="1">
        <v>1</v>
      </c>
      <c r="N3" s="1">
        <v>50</v>
      </c>
      <c r="O3" s="1">
        <v>25</v>
      </c>
      <c r="P3" s="46" t="b">
        <v>1</v>
      </c>
      <c r="Q3" s="45" t="b">
        <v>1</v>
      </c>
      <c r="R3" s="45" t="s">
        <v>440</v>
      </c>
      <c r="S3" s="45" t="s">
        <v>402</v>
      </c>
      <c r="T3" s="10"/>
      <c r="U3" s="10" t="s">
        <v>527</v>
      </c>
      <c r="V3" s="46" t="b">
        <v>0</v>
      </c>
      <c r="W3" s="10"/>
      <c r="X3" s="10"/>
      <c r="Y3" s="10"/>
      <c r="Z3" s="42" t="s">
        <v>16</v>
      </c>
      <c r="AA3" s="10"/>
      <c r="AB3" s="10"/>
      <c r="AC3" s="1" cm="1">
        <f t="array" ref="AC3">SUMPRODUCT((Resultats[Code_Epreuve]=Epreuves[[#This Row],[Code épreuve]]) * (Resultats[T_H]&gt;0))</f>
        <v>0</v>
      </c>
      <c r="AD3" s="1" cm="1">
        <f t="array" ref="AD3">SUMPRODUCT((Resultats[Code_Epreuve]=Epreuves[[#This Row],[Code épreuve]]) * (Resultats[T_F]&gt;0))</f>
        <v>0</v>
      </c>
      <c r="AE3" s="1" cm="1">
        <f t="array" ref="AE3">SUMPRODUCT((Resultats[Code_Epreuve]=Epreuves[[#This Row],[Code épreuve]]) * (Resultats[T_M]&gt;0))</f>
        <v>0</v>
      </c>
    </row>
    <row r="4" spans="1:31" ht="56.25" customHeight="1" x14ac:dyDescent="0.25">
      <c r="A4" s="10" t="s">
        <v>405</v>
      </c>
      <c r="B4" s="1" t="s">
        <v>406</v>
      </c>
      <c r="C4" s="1" t="b">
        <v>1</v>
      </c>
      <c r="D4" s="1">
        <v>1</v>
      </c>
      <c r="E4" s="1">
        <v>1</v>
      </c>
      <c r="F4" s="1" t="b">
        <v>1</v>
      </c>
      <c r="G4" s="1" t="b">
        <v>1</v>
      </c>
      <c r="H4" s="44" t="b">
        <v>1</v>
      </c>
      <c r="I4" s="1"/>
      <c r="J4" s="1" t="b">
        <v>0</v>
      </c>
      <c r="K4" s="1" t="b">
        <v>1</v>
      </c>
      <c r="L4" s="1">
        <v>2</v>
      </c>
      <c r="M4" s="1">
        <v>1</v>
      </c>
      <c r="N4" s="1">
        <v>200</v>
      </c>
      <c r="O4" s="1">
        <v>50</v>
      </c>
      <c r="P4" s="1" t="b">
        <v>1</v>
      </c>
      <c r="Q4" s="45" t="b">
        <v>1</v>
      </c>
      <c r="R4" s="45" t="s">
        <v>115</v>
      </c>
      <c r="S4" s="45" t="s">
        <v>497</v>
      </c>
      <c r="T4" s="10"/>
      <c r="U4" s="10" t="s">
        <v>527</v>
      </c>
      <c r="V4" s="46" t="b">
        <v>0</v>
      </c>
      <c r="W4" s="10"/>
      <c r="X4" s="10"/>
      <c r="Y4" s="10"/>
      <c r="Z4" s="42" t="s">
        <v>16</v>
      </c>
      <c r="AA4" s="10"/>
      <c r="AB4" s="10"/>
      <c r="AC4" s="1" cm="1">
        <f t="array" ref="AC4">SUMPRODUCT((Resultats[Code_Epreuve]=Epreuves[[#This Row],[Code épreuve]]) * (Resultats[T_H]&gt;0))</f>
        <v>0</v>
      </c>
      <c r="AD4" s="1" cm="1">
        <f t="array" ref="AD4">SUMPRODUCT((Resultats[Code_Epreuve]=Epreuves[[#This Row],[Code épreuve]]) * (Resultats[T_F]&gt;0))</f>
        <v>0</v>
      </c>
      <c r="AE4" s="1" cm="1">
        <f t="array" ref="AE4">SUMPRODUCT((Resultats[Code_Epreuve]=Epreuves[[#This Row],[Code épreuve]]) * (Resultats[T_M]&gt;0))</f>
        <v>0</v>
      </c>
    </row>
    <row r="5" spans="1:31" ht="56.25" customHeight="1" x14ac:dyDescent="0.25">
      <c r="A5" s="10" t="s">
        <v>94</v>
      </c>
      <c r="B5" s="1" t="s">
        <v>407</v>
      </c>
      <c r="C5" s="1" t="b">
        <v>1</v>
      </c>
      <c r="D5" s="1">
        <v>1</v>
      </c>
      <c r="E5" s="1">
        <v>2</v>
      </c>
      <c r="F5" s="1" t="b">
        <v>0</v>
      </c>
      <c r="G5" s="1" t="b">
        <v>0</v>
      </c>
      <c r="H5" s="1" t="b">
        <v>1</v>
      </c>
      <c r="I5" s="43"/>
      <c r="J5" s="1" t="b">
        <v>1</v>
      </c>
      <c r="K5" s="1" t="b">
        <v>0</v>
      </c>
      <c r="L5" s="1">
        <v>4</v>
      </c>
      <c r="M5" s="1">
        <v>1</v>
      </c>
      <c r="N5" s="1">
        <v>50</v>
      </c>
      <c r="O5" s="1">
        <v>50</v>
      </c>
      <c r="P5" s="1" t="b">
        <v>1</v>
      </c>
      <c r="Q5" s="45" t="b">
        <v>1</v>
      </c>
      <c r="R5" s="45" t="s">
        <v>452</v>
      </c>
      <c r="S5" s="45" t="s">
        <v>498</v>
      </c>
      <c r="T5" s="10"/>
      <c r="U5" s="10" t="s">
        <v>527</v>
      </c>
      <c r="V5" s="46" t="b">
        <v>0</v>
      </c>
      <c r="W5" s="10"/>
      <c r="X5" s="10"/>
      <c r="Y5" s="10"/>
      <c r="Z5" s="42" t="s">
        <v>16</v>
      </c>
      <c r="AA5" s="10"/>
      <c r="AB5" s="10"/>
      <c r="AC5" s="1" cm="1">
        <f t="array" ref="AC5">SUMPRODUCT((Resultats[Code_Epreuve]=Epreuves[[#This Row],[Code épreuve]]) * (Resultats[T_H]&gt;0))</f>
        <v>0</v>
      </c>
      <c r="AD5" s="1" cm="1">
        <f t="array" ref="AD5">SUMPRODUCT((Resultats[Code_Epreuve]=Epreuves[[#This Row],[Code épreuve]]) * (Resultats[T_F]&gt;0))</f>
        <v>0</v>
      </c>
      <c r="AE5" s="1" cm="1">
        <f t="array" ref="AE5">SUMPRODUCT((Resultats[Code_Epreuve]=Epreuves[[#This Row],[Code épreuve]]) * (Resultats[T_M]&gt;0))</f>
        <v>0</v>
      </c>
    </row>
    <row r="6" spans="1:31" ht="56.25" customHeight="1" x14ac:dyDescent="0.25">
      <c r="A6" s="10" t="s">
        <v>408</v>
      </c>
      <c r="B6" s="1" t="s">
        <v>413</v>
      </c>
      <c r="C6" s="1" t="b">
        <v>1</v>
      </c>
      <c r="D6" s="1">
        <v>1</v>
      </c>
      <c r="E6" s="1">
        <v>4</v>
      </c>
      <c r="F6" s="1" t="b">
        <v>0</v>
      </c>
      <c r="G6" s="1" t="b">
        <v>0</v>
      </c>
      <c r="H6" s="44" t="b">
        <v>1</v>
      </c>
      <c r="I6" s="43"/>
      <c r="J6" s="1" t="b">
        <v>1</v>
      </c>
      <c r="K6" s="1" t="b">
        <v>1</v>
      </c>
      <c r="L6" s="1">
        <v>5</v>
      </c>
      <c r="M6" s="1">
        <v>1</v>
      </c>
      <c r="N6" s="1">
        <v>200</v>
      </c>
      <c r="O6" s="1">
        <v>50</v>
      </c>
      <c r="P6" s="1" t="b">
        <v>0</v>
      </c>
      <c r="Q6" s="45" t="b">
        <v>0</v>
      </c>
      <c r="R6" s="45" t="s">
        <v>464</v>
      </c>
      <c r="S6" s="45"/>
      <c r="T6" s="10"/>
      <c r="U6" s="10" t="s">
        <v>527</v>
      </c>
      <c r="V6" s="46" t="b">
        <v>0</v>
      </c>
      <c r="W6" s="10"/>
      <c r="X6" s="10"/>
      <c r="Y6" s="10"/>
      <c r="Z6" s="42" t="s">
        <v>16</v>
      </c>
      <c r="AA6" s="10"/>
      <c r="AB6" s="10"/>
      <c r="AC6" s="1" cm="1">
        <f t="array" ref="AC6">SUMPRODUCT((Resultats[Code_Epreuve]=Epreuves[[#This Row],[Code épreuve]]) * (Resultats[T_H]&gt;0))</f>
        <v>0</v>
      </c>
      <c r="AD6" s="1" cm="1">
        <f t="array" ref="AD6">SUMPRODUCT((Resultats[Code_Epreuve]=Epreuves[[#This Row],[Code épreuve]]) * (Resultats[T_F]&gt;0))</f>
        <v>0</v>
      </c>
      <c r="AE6" s="1" cm="1">
        <f t="array" ref="AE6">SUMPRODUCT((Resultats[Code_Epreuve]=Epreuves[[#This Row],[Code épreuve]]) * (Resultats[T_M]&gt;0))</f>
        <v>0</v>
      </c>
    </row>
  </sheetData>
  <sheetProtection algorithmName="SHA-512" hashValue="ScH9CYFeR0YVRrkLBc9M1tt99hEKKJULjTvw49ZJwHcG7rRcXCWUalnjxkoiJxMtTUOu1dfwLZVaGhHYoFtssA==" saltValue="0po9I+pc4TPhycCB2lxwIw==" spinCount="100000" sheet="1" objects="1" scenarios="1" selectLockedCells="1"/>
  <conditionalFormatting sqref="C2:C6 F2:H6 P2:Q6 J2:K6 V2:V6">
    <cfRule type="cellIs" dxfId="8" priority="15" operator="equal">
      <formula>FALSE</formula>
    </cfRule>
    <cfRule type="cellIs" dxfId="7" priority="16" operator="equal">
      <formula>TRUE</formula>
    </cfRule>
  </conditionalFormatting>
  <dataValidations xWindow="1528" yWindow="193" count="7">
    <dataValidation type="decimal" allowBlank="1" showInputMessage="1" showErrorMessage="1" prompt="1 = Sans pénalités_x000a_2 = Avec pénalités_x000a_3 = Avec objet" sqref="D2:D6" xr:uid="{00000000-0002-0000-0A00-000000000000}">
      <formula1>1</formula1>
      <formula2>3</formula2>
    </dataValidation>
    <dataValidation allowBlank="1" showInputMessage="1" showErrorMessage="1" prompt="Numéro de la première fiche d'arbitrage par cathégorie :_x000a__x000a_Hommes;Femmes;Mixte_x000a__x000a_Mettre 0 si pas concerné" sqref="I2:I6" xr:uid="{00000000-0002-0000-0A00-000001000000}"/>
    <dataValidation type="list" allowBlank="1" showInputMessage="1" showErrorMessage="1" sqref="C2:C6 F2:H6 J2:K6 P2:Q6 V2:V6" xr:uid="{00000000-0002-0000-0A00-000002000000}">
      <formula1>"VRAI,FAUX"</formula1>
    </dataValidation>
    <dataValidation type="whole" allowBlank="1" showInputMessage="1" showErrorMessage="1" error="Valeur erronée" promptTitle="Numéro du jour de passage" prompt="Par exemple sur un weekend, le samedi est le jour 1 et le dimanche est le jour 2" sqref="M2:M6" xr:uid="{00000000-0002-0000-0A00-000003000000}">
      <formula1>1</formula1>
      <formula2>10</formula2>
    </dataValidation>
    <dataValidation type="decimal" allowBlank="1" showInputMessage="1" showErrorMessage="1" promptTitle="Ordre de passage des épreuves" prompt="Mettre l'ordre de passage des épreuves ( de 1 à 7 )_x000a_Laisser vide si épreuve non active" sqref="L2:L6" xr:uid="{00000000-0002-0000-0A00-000004000000}">
      <formula1>1</formula1>
      <formula2>7</formula2>
    </dataValidation>
    <dataValidation allowBlank="1" showInputMessage="1" showErrorMessage="1" error="Valeur erronée" sqref="N2:O6" xr:uid="{00000000-0002-0000-0A00-000005000000}"/>
    <dataValidation allowBlank="1" showInputMessage="1" sqref="E2:E6" xr:uid="{00000000-0002-0000-0A00-000006000000}"/>
  </dataValidations>
  <pageMargins left="0.7" right="0.7" top="0.75" bottom="0.75" header="0.3" footer="0.3"/>
  <pageSetup paperSize="9" scale="74" fitToHeight="0" orientation="portrait" horizontalDpi="1200" verticalDpi="1200" r:id="rId1"/>
  <legacy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TableCategories">
    <tabColor theme="9"/>
  </sheetPr>
  <dimension ref="A1:G19"/>
  <sheetViews>
    <sheetView workbookViewId="0">
      <selection activeCell="E46" sqref="E46"/>
    </sheetView>
  </sheetViews>
  <sheetFormatPr baseColWidth="10" defaultColWidth="11.42578125" defaultRowHeight="15" x14ac:dyDescent="0.25"/>
  <cols>
    <col min="6" max="6" width="47.42578125" customWidth="1"/>
    <col min="7" max="7" width="18" customWidth="1"/>
  </cols>
  <sheetData>
    <row r="1" spans="1:7" x14ac:dyDescent="0.25">
      <c r="A1" t="s">
        <v>152</v>
      </c>
      <c r="B1" t="s">
        <v>35</v>
      </c>
      <c r="C1" t="s">
        <v>153</v>
      </c>
      <c r="D1" t="s">
        <v>154</v>
      </c>
      <c r="E1" t="s">
        <v>155</v>
      </c>
      <c r="F1" t="s">
        <v>156</v>
      </c>
      <c r="G1" t="s">
        <v>157</v>
      </c>
    </row>
    <row r="2" spans="1:7" x14ac:dyDescent="0.25">
      <c r="A2" t="s">
        <v>158</v>
      </c>
      <c r="B2" t="s">
        <v>159</v>
      </c>
      <c r="C2">
        <v>8</v>
      </c>
      <c r="D2">
        <v>11</v>
      </c>
      <c r="E2" t="b">
        <f>Categories[[#This Row],[Regroupements]]&lt;&gt;""</f>
        <v>0</v>
      </c>
      <c r="F2" t="s">
        <v>158</v>
      </c>
    </row>
    <row r="3" spans="1:7" x14ac:dyDescent="0.25">
      <c r="A3" t="s">
        <v>114</v>
      </c>
      <c r="B3" t="s">
        <v>160</v>
      </c>
      <c r="C3">
        <v>12</v>
      </c>
      <c r="D3">
        <v>13</v>
      </c>
      <c r="E3" t="b">
        <f>Categories[[#This Row],[Regroupements]]&lt;&gt;""</f>
        <v>0</v>
      </c>
      <c r="F3" t="s">
        <v>114</v>
      </c>
    </row>
    <row r="4" spans="1:7" x14ac:dyDescent="0.25">
      <c r="A4" t="s">
        <v>104</v>
      </c>
      <c r="B4" t="s">
        <v>161</v>
      </c>
      <c r="C4">
        <v>14</v>
      </c>
      <c r="D4">
        <v>15</v>
      </c>
      <c r="E4" t="b">
        <f>Categories[[#This Row],[Regroupements]]&lt;&gt;""</f>
        <v>1</v>
      </c>
      <c r="F4" t="s">
        <v>162</v>
      </c>
      <c r="G4" t="s">
        <v>522</v>
      </c>
    </row>
    <row r="5" spans="1:7" x14ac:dyDescent="0.25">
      <c r="A5" t="s">
        <v>105</v>
      </c>
      <c r="B5" t="s">
        <v>163</v>
      </c>
      <c r="C5">
        <v>16</v>
      </c>
      <c r="D5">
        <v>17</v>
      </c>
      <c r="E5" t="b">
        <f>Categories[[#This Row],[Regroupements]]&lt;&gt;""</f>
        <v>1</v>
      </c>
      <c r="F5" t="s">
        <v>164</v>
      </c>
      <c r="G5" t="s">
        <v>523</v>
      </c>
    </row>
    <row r="6" spans="1:7" x14ac:dyDescent="0.25">
      <c r="A6" t="s">
        <v>101</v>
      </c>
      <c r="B6" t="s">
        <v>165</v>
      </c>
      <c r="C6">
        <v>18</v>
      </c>
      <c r="D6">
        <v>34</v>
      </c>
      <c r="E6" t="b">
        <f>Categories[[#This Row],[Regroupements]]&lt;&gt;""</f>
        <v>1</v>
      </c>
      <c r="F6" t="s">
        <v>101</v>
      </c>
      <c r="G6" t="s">
        <v>524</v>
      </c>
    </row>
    <row r="7" spans="1:7" x14ac:dyDescent="0.25">
      <c r="A7" t="s">
        <v>108</v>
      </c>
      <c r="B7" t="s">
        <v>166</v>
      </c>
      <c r="C7">
        <v>35</v>
      </c>
      <c r="D7">
        <v>39</v>
      </c>
      <c r="E7" t="b">
        <f>Categories[[#This Row],[Regroupements]]&lt;&gt;""</f>
        <v>1</v>
      </c>
      <c r="F7" t="s">
        <v>167</v>
      </c>
      <c r="G7" t="s">
        <v>525</v>
      </c>
    </row>
    <row r="8" spans="1:7" x14ac:dyDescent="0.25">
      <c r="A8" t="s">
        <v>109</v>
      </c>
      <c r="B8" t="s">
        <v>168</v>
      </c>
      <c r="C8">
        <v>40</v>
      </c>
      <c r="D8">
        <v>44</v>
      </c>
      <c r="E8" t="b">
        <f>Categories[[#This Row],[Regroupements]]&lt;&gt;""</f>
        <v>1</v>
      </c>
      <c r="F8" t="s">
        <v>169</v>
      </c>
      <c r="G8" t="s">
        <v>525</v>
      </c>
    </row>
    <row r="9" spans="1:7" x14ac:dyDescent="0.25">
      <c r="A9" t="s">
        <v>103</v>
      </c>
      <c r="B9" t="s">
        <v>170</v>
      </c>
      <c r="C9">
        <v>45</v>
      </c>
      <c r="D9">
        <v>49</v>
      </c>
      <c r="E9" t="b">
        <f>Categories[[#This Row],[Regroupements]]&lt;&gt;""</f>
        <v>1</v>
      </c>
      <c r="F9" t="s">
        <v>171</v>
      </c>
      <c r="G9" t="s">
        <v>526</v>
      </c>
    </row>
    <row r="10" spans="1:7" x14ac:dyDescent="0.25">
      <c r="A10" t="s">
        <v>110</v>
      </c>
      <c r="B10" t="s">
        <v>172</v>
      </c>
      <c r="C10">
        <v>50</v>
      </c>
      <c r="D10">
        <v>54</v>
      </c>
      <c r="E10" t="b">
        <f>Categories[[#This Row],[Regroupements]]&lt;&gt;""</f>
        <v>1</v>
      </c>
      <c r="F10" t="s">
        <v>173</v>
      </c>
      <c r="G10" t="s">
        <v>526</v>
      </c>
    </row>
    <row r="11" spans="1:7" x14ac:dyDescent="0.25">
      <c r="A11" t="s">
        <v>111</v>
      </c>
      <c r="B11" t="s">
        <v>174</v>
      </c>
      <c r="C11">
        <v>55</v>
      </c>
      <c r="D11">
        <v>59</v>
      </c>
      <c r="E11" t="b">
        <f>Categories[[#This Row],[Regroupements]]&lt;&gt;""</f>
        <v>1</v>
      </c>
      <c r="F11" t="s">
        <v>175</v>
      </c>
      <c r="G11" t="s">
        <v>526</v>
      </c>
    </row>
    <row r="12" spans="1:7" x14ac:dyDescent="0.25">
      <c r="A12" t="s">
        <v>112</v>
      </c>
      <c r="B12" t="s">
        <v>176</v>
      </c>
      <c r="C12">
        <v>60</v>
      </c>
      <c r="D12">
        <v>64</v>
      </c>
      <c r="E12" t="b">
        <f>Categories[[#This Row],[Regroupements]]&lt;&gt;""</f>
        <v>1</v>
      </c>
      <c r="F12" t="s">
        <v>177</v>
      </c>
      <c r="G12" t="s">
        <v>526</v>
      </c>
    </row>
    <row r="13" spans="1:7" x14ac:dyDescent="0.25">
      <c r="A13" t="s">
        <v>113</v>
      </c>
      <c r="B13" t="s">
        <v>178</v>
      </c>
      <c r="C13">
        <v>65</v>
      </c>
      <c r="D13">
        <v>69</v>
      </c>
      <c r="E13" t="b">
        <f>Categories[[#This Row],[Regroupements]]&lt;&gt;""</f>
        <v>1</v>
      </c>
      <c r="F13" t="s">
        <v>179</v>
      </c>
      <c r="G13" t="s">
        <v>526</v>
      </c>
    </row>
    <row r="14" spans="1:7" x14ac:dyDescent="0.25">
      <c r="A14" t="s">
        <v>116</v>
      </c>
      <c r="B14" t="s">
        <v>180</v>
      </c>
      <c r="C14">
        <v>70</v>
      </c>
      <c r="D14">
        <v>74</v>
      </c>
      <c r="E14" t="b">
        <f>Categories[[#This Row],[Regroupements]]&lt;&gt;""</f>
        <v>1</v>
      </c>
      <c r="F14" t="s">
        <v>181</v>
      </c>
      <c r="G14" t="s">
        <v>526</v>
      </c>
    </row>
    <row r="15" spans="1:7" x14ac:dyDescent="0.25">
      <c r="A15" t="s">
        <v>117</v>
      </c>
      <c r="B15" t="s">
        <v>182</v>
      </c>
      <c r="C15">
        <v>75</v>
      </c>
      <c r="D15">
        <v>79</v>
      </c>
      <c r="E15" t="b">
        <f>Categories[[#This Row],[Regroupements]]&lt;&gt;""</f>
        <v>1</v>
      </c>
      <c r="F15" t="s">
        <v>183</v>
      </c>
      <c r="G15" t="s">
        <v>526</v>
      </c>
    </row>
    <row r="16" spans="1:7" x14ac:dyDescent="0.25">
      <c r="A16" t="s">
        <v>184</v>
      </c>
      <c r="B16" t="s">
        <v>185</v>
      </c>
      <c r="C16">
        <v>80</v>
      </c>
      <c r="D16">
        <v>84</v>
      </c>
      <c r="E16" t="b">
        <f>Categories[[#This Row],[Regroupements]]&lt;&gt;""</f>
        <v>1</v>
      </c>
      <c r="F16" t="s">
        <v>186</v>
      </c>
      <c r="G16" t="s">
        <v>526</v>
      </c>
    </row>
    <row r="17" spans="1:7" x14ac:dyDescent="0.25">
      <c r="A17" t="s">
        <v>187</v>
      </c>
      <c r="B17" t="s">
        <v>188</v>
      </c>
      <c r="C17">
        <v>85</v>
      </c>
      <c r="D17">
        <v>89</v>
      </c>
      <c r="E17" t="b">
        <f>Categories[[#This Row],[Regroupements]]&lt;&gt;""</f>
        <v>1</v>
      </c>
      <c r="F17" t="s">
        <v>189</v>
      </c>
      <c r="G17" t="s">
        <v>526</v>
      </c>
    </row>
    <row r="18" spans="1:7" x14ac:dyDescent="0.25">
      <c r="A18" t="s">
        <v>190</v>
      </c>
      <c r="B18" t="s">
        <v>191</v>
      </c>
      <c r="C18">
        <v>90</v>
      </c>
      <c r="D18">
        <v>94</v>
      </c>
      <c r="E18" t="b">
        <f>Categories[[#This Row],[Regroupements]]&lt;&gt;""</f>
        <v>1</v>
      </c>
      <c r="F18" t="s">
        <v>192</v>
      </c>
      <c r="G18" t="s">
        <v>526</v>
      </c>
    </row>
    <row r="19" spans="1:7" x14ac:dyDescent="0.25">
      <c r="A19" t="s">
        <v>193</v>
      </c>
      <c r="B19" t="s">
        <v>194</v>
      </c>
      <c r="C19">
        <v>95</v>
      </c>
      <c r="D19">
        <v>99</v>
      </c>
      <c r="E19" t="b">
        <f>Categories[[#This Row],[Regroupements]]&lt;&gt;""</f>
        <v>1</v>
      </c>
      <c r="F19" t="s">
        <v>195</v>
      </c>
      <c r="G19" t="s">
        <v>526</v>
      </c>
    </row>
  </sheetData>
  <sheetProtection algorithmName="SHA-512" hashValue="cUSr13oqJvL4OvMprmREnrb/0cgDxZNJV4ZF4ibe7IBexnPjChNCqwnE1wPQIuvTLEBr3u7b5Y5S2ngzp50qlQ==" saltValue="vEF0LHfbigtLglxycgZV2A==" spinCount="100000" sheet="1" objects="1" scenarios="1"/>
  <conditionalFormatting sqref="A2:G19">
    <cfRule type="expression" dxfId="6" priority="2">
      <formula>NOT($E2)</formula>
    </cfRule>
    <cfRule type="expression" dxfId="5" priority="3">
      <formula>$E2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TableDisqualifications">
    <tabColor theme="9"/>
  </sheetPr>
  <dimension ref="A1:E42"/>
  <sheetViews>
    <sheetView workbookViewId="0">
      <selection activeCell="D22" sqref="D22"/>
    </sheetView>
  </sheetViews>
  <sheetFormatPr baseColWidth="10" defaultColWidth="11.42578125" defaultRowHeight="15" x14ac:dyDescent="0.25"/>
  <cols>
    <col min="2" max="2" width="18.5703125" customWidth="1"/>
    <col min="3" max="3" width="19" customWidth="1"/>
    <col min="4" max="4" width="98.42578125" customWidth="1"/>
    <col min="5" max="5" width="13.5703125" customWidth="1"/>
  </cols>
  <sheetData>
    <row r="1" spans="1:5" x14ac:dyDescent="0.25">
      <c r="A1" t="s">
        <v>152</v>
      </c>
      <c r="B1" t="s">
        <v>146</v>
      </c>
      <c r="C1" t="s">
        <v>147</v>
      </c>
      <c r="D1" t="s">
        <v>148</v>
      </c>
      <c r="E1" t="s">
        <v>149</v>
      </c>
    </row>
    <row r="2" spans="1:5" x14ac:dyDescent="0.25">
      <c r="A2" t="s">
        <v>24</v>
      </c>
      <c r="B2" t="s">
        <v>428</v>
      </c>
      <c r="C2" t="s">
        <v>150</v>
      </c>
      <c r="D2" s="8" t="s">
        <v>434</v>
      </c>
    </row>
    <row r="3" spans="1:5" x14ac:dyDescent="0.25">
      <c r="A3" t="s">
        <v>431</v>
      </c>
      <c r="B3" t="s">
        <v>428</v>
      </c>
      <c r="C3" t="s">
        <v>150</v>
      </c>
      <c r="D3" s="8" t="s">
        <v>430</v>
      </c>
    </row>
    <row r="4" spans="1:5" x14ac:dyDescent="0.25">
      <c r="A4" t="s">
        <v>25</v>
      </c>
      <c r="B4" t="s">
        <v>428</v>
      </c>
      <c r="C4" t="s">
        <v>150</v>
      </c>
      <c r="D4" s="8" t="s">
        <v>429</v>
      </c>
    </row>
    <row r="5" spans="1:5" x14ac:dyDescent="0.25">
      <c r="A5" t="s">
        <v>468</v>
      </c>
      <c r="B5" t="s">
        <v>428</v>
      </c>
      <c r="C5" t="s">
        <v>150</v>
      </c>
      <c r="D5" s="8" t="s">
        <v>432</v>
      </c>
    </row>
    <row r="6" spans="1:5" x14ac:dyDescent="0.25">
      <c r="A6" t="s">
        <v>488</v>
      </c>
      <c r="B6" t="s">
        <v>428</v>
      </c>
      <c r="C6" t="s">
        <v>150</v>
      </c>
      <c r="D6" s="8" t="s">
        <v>438</v>
      </c>
    </row>
    <row r="7" spans="1:5" x14ac:dyDescent="0.25">
      <c r="A7" t="s">
        <v>489</v>
      </c>
      <c r="B7" t="s">
        <v>428</v>
      </c>
      <c r="C7" t="s">
        <v>150</v>
      </c>
      <c r="D7" s="8" t="s">
        <v>436</v>
      </c>
    </row>
    <row r="8" spans="1:5" x14ac:dyDescent="0.25">
      <c r="A8" t="s">
        <v>490</v>
      </c>
      <c r="B8" t="s">
        <v>428</v>
      </c>
      <c r="C8" t="s">
        <v>150</v>
      </c>
      <c r="D8" s="8" t="s">
        <v>435</v>
      </c>
    </row>
    <row r="9" spans="1:5" x14ac:dyDescent="0.25">
      <c r="A9" t="s">
        <v>491</v>
      </c>
      <c r="B9" t="s">
        <v>428</v>
      </c>
      <c r="C9" t="s">
        <v>150</v>
      </c>
      <c r="D9" s="8" t="s">
        <v>439</v>
      </c>
    </row>
    <row r="10" spans="1:5" ht="30" x14ac:dyDescent="0.25">
      <c r="A10" t="s">
        <v>25</v>
      </c>
      <c r="B10" t="s">
        <v>401</v>
      </c>
      <c r="C10" t="s">
        <v>150</v>
      </c>
      <c r="D10" s="8" t="s">
        <v>471</v>
      </c>
    </row>
    <row r="11" spans="1:5" x14ac:dyDescent="0.25">
      <c r="A11" t="s">
        <v>488</v>
      </c>
      <c r="B11" t="s">
        <v>401</v>
      </c>
      <c r="C11" t="s">
        <v>150</v>
      </c>
      <c r="D11" s="8" t="s">
        <v>454</v>
      </c>
    </row>
    <row r="12" spans="1:5" x14ac:dyDescent="0.25">
      <c r="A12" t="s">
        <v>489</v>
      </c>
      <c r="B12" t="s">
        <v>401</v>
      </c>
      <c r="C12" t="s">
        <v>150</v>
      </c>
      <c r="D12" s="8" t="s">
        <v>455</v>
      </c>
    </row>
    <row r="13" spans="1:5" x14ac:dyDescent="0.25">
      <c r="A13" t="s">
        <v>447</v>
      </c>
      <c r="B13" t="s">
        <v>401</v>
      </c>
      <c r="C13" t="s">
        <v>150</v>
      </c>
      <c r="D13" s="8" t="s">
        <v>460</v>
      </c>
    </row>
    <row r="14" spans="1:5" x14ac:dyDescent="0.25">
      <c r="A14" t="s">
        <v>448</v>
      </c>
      <c r="B14" t="s">
        <v>401</v>
      </c>
      <c r="C14" t="s">
        <v>150</v>
      </c>
      <c r="D14" s="8" t="s">
        <v>457</v>
      </c>
    </row>
    <row r="15" spans="1:5" x14ac:dyDescent="0.25">
      <c r="A15" t="s">
        <v>449</v>
      </c>
      <c r="B15" t="s">
        <v>401</v>
      </c>
      <c r="C15" t="s">
        <v>150</v>
      </c>
      <c r="D15" s="8" t="s">
        <v>456</v>
      </c>
    </row>
    <row r="16" spans="1:5" x14ac:dyDescent="0.25">
      <c r="A16" t="s">
        <v>450</v>
      </c>
      <c r="B16" t="s">
        <v>401</v>
      </c>
      <c r="C16" t="s">
        <v>150</v>
      </c>
      <c r="D16" s="8" t="s">
        <v>458</v>
      </c>
    </row>
    <row r="17" spans="1:5" x14ac:dyDescent="0.25">
      <c r="A17" t="s">
        <v>476</v>
      </c>
      <c r="B17" t="s">
        <v>401</v>
      </c>
      <c r="C17" t="s">
        <v>150</v>
      </c>
      <c r="D17" s="8" t="s">
        <v>459</v>
      </c>
    </row>
    <row r="18" spans="1:5" x14ac:dyDescent="0.25">
      <c r="A18" t="s">
        <v>477</v>
      </c>
      <c r="B18" t="s">
        <v>401</v>
      </c>
      <c r="C18" t="s">
        <v>150</v>
      </c>
      <c r="D18" s="8" t="s">
        <v>461</v>
      </c>
    </row>
    <row r="19" spans="1:5" x14ac:dyDescent="0.25">
      <c r="A19" t="s">
        <v>462</v>
      </c>
      <c r="B19" t="s">
        <v>401</v>
      </c>
      <c r="C19" t="s">
        <v>151</v>
      </c>
      <c r="D19" s="8" t="s">
        <v>480</v>
      </c>
      <c r="E19">
        <v>5</v>
      </c>
    </row>
    <row r="20" spans="1:5" x14ac:dyDescent="0.25">
      <c r="A20" t="s">
        <v>463</v>
      </c>
      <c r="B20" t="s">
        <v>401</v>
      </c>
      <c r="C20" t="s">
        <v>151</v>
      </c>
      <c r="D20" s="8" t="s">
        <v>479</v>
      </c>
      <c r="E20">
        <v>10</v>
      </c>
    </row>
    <row r="21" spans="1:5" x14ac:dyDescent="0.25">
      <c r="A21" t="s">
        <v>478</v>
      </c>
      <c r="B21" t="s">
        <v>401</v>
      </c>
      <c r="C21" t="s">
        <v>151</v>
      </c>
      <c r="D21" s="8" t="s">
        <v>481</v>
      </c>
      <c r="E21">
        <v>5</v>
      </c>
    </row>
    <row r="22" spans="1:5" x14ac:dyDescent="0.25">
      <c r="A22" t="s">
        <v>488</v>
      </c>
      <c r="B22" t="s">
        <v>406</v>
      </c>
      <c r="C22" t="s">
        <v>150</v>
      </c>
      <c r="D22" s="8" t="s">
        <v>433</v>
      </c>
    </row>
    <row r="23" spans="1:5" x14ac:dyDescent="0.25">
      <c r="A23" t="s">
        <v>447</v>
      </c>
      <c r="B23" t="s">
        <v>406</v>
      </c>
      <c r="C23" t="s">
        <v>150</v>
      </c>
      <c r="D23" s="8" t="s">
        <v>484</v>
      </c>
    </row>
    <row r="24" spans="1:5" ht="30" x14ac:dyDescent="0.25">
      <c r="A24" t="s">
        <v>491</v>
      </c>
      <c r="B24" t="s">
        <v>406</v>
      </c>
      <c r="C24" t="s">
        <v>150</v>
      </c>
      <c r="D24" s="8" t="s">
        <v>469</v>
      </c>
    </row>
    <row r="25" spans="1:5" x14ac:dyDescent="0.25">
      <c r="A25" t="s">
        <v>448</v>
      </c>
      <c r="B25" t="s">
        <v>406</v>
      </c>
      <c r="C25" t="s">
        <v>150</v>
      </c>
      <c r="D25" s="8" t="s">
        <v>485</v>
      </c>
    </row>
    <row r="26" spans="1:5" x14ac:dyDescent="0.25">
      <c r="A26" t="s">
        <v>449</v>
      </c>
      <c r="B26" t="s">
        <v>406</v>
      </c>
      <c r="C26" t="s">
        <v>150</v>
      </c>
      <c r="D26" s="8" t="s">
        <v>437</v>
      </c>
    </row>
    <row r="27" spans="1:5" x14ac:dyDescent="0.25">
      <c r="A27" t="s">
        <v>490</v>
      </c>
      <c r="B27" t="s">
        <v>407</v>
      </c>
      <c r="C27" t="s">
        <v>150</v>
      </c>
      <c r="D27" s="8" t="s">
        <v>470</v>
      </c>
    </row>
    <row r="28" spans="1:5" x14ac:dyDescent="0.25">
      <c r="A28" t="s">
        <v>447</v>
      </c>
      <c r="B28" t="s">
        <v>407</v>
      </c>
      <c r="C28" t="s">
        <v>150</v>
      </c>
      <c r="D28" s="8" t="s">
        <v>451</v>
      </c>
    </row>
    <row r="29" spans="1:5" x14ac:dyDescent="0.25">
      <c r="A29" t="s">
        <v>490</v>
      </c>
      <c r="B29" t="s">
        <v>403</v>
      </c>
      <c r="C29" t="s">
        <v>150</v>
      </c>
      <c r="D29" s="8" t="s">
        <v>492</v>
      </c>
    </row>
    <row r="30" spans="1:5" x14ac:dyDescent="0.25">
      <c r="A30" t="s">
        <v>447</v>
      </c>
      <c r="B30" t="s">
        <v>403</v>
      </c>
      <c r="C30" t="s">
        <v>150</v>
      </c>
      <c r="D30" s="8" t="s">
        <v>441</v>
      </c>
    </row>
    <row r="31" spans="1:5" x14ac:dyDescent="0.25">
      <c r="A31" t="s">
        <v>448</v>
      </c>
      <c r="B31" t="s">
        <v>403</v>
      </c>
      <c r="C31" t="s">
        <v>150</v>
      </c>
      <c r="D31" s="8" t="s">
        <v>442</v>
      </c>
    </row>
    <row r="32" spans="1:5" x14ac:dyDescent="0.25">
      <c r="A32" t="s">
        <v>449</v>
      </c>
      <c r="B32" t="s">
        <v>403</v>
      </c>
      <c r="C32" t="s">
        <v>150</v>
      </c>
      <c r="D32" s="8" t="s">
        <v>444</v>
      </c>
    </row>
    <row r="33" spans="1:4" x14ac:dyDescent="0.25">
      <c r="A33" t="s">
        <v>450</v>
      </c>
      <c r="B33" t="s">
        <v>403</v>
      </c>
      <c r="C33" t="s">
        <v>150</v>
      </c>
      <c r="D33" s="8" t="s">
        <v>443</v>
      </c>
    </row>
    <row r="34" spans="1:4" x14ac:dyDescent="0.25">
      <c r="A34" t="s">
        <v>476</v>
      </c>
      <c r="B34" t="s">
        <v>403</v>
      </c>
      <c r="C34" t="s">
        <v>150</v>
      </c>
      <c r="D34" s="8" t="s">
        <v>445</v>
      </c>
    </row>
    <row r="35" spans="1:4" x14ac:dyDescent="0.25">
      <c r="A35" t="s">
        <v>477</v>
      </c>
      <c r="B35" t="s">
        <v>403</v>
      </c>
      <c r="C35" t="s">
        <v>150</v>
      </c>
      <c r="D35" s="8" t="s">
        <v>446</v>
      </c>
    </row>
    <row r="36" spans="1:4" x14ac:dyDescent="0.25">
      <c r="A36" t="s">
        <v>482</v>
      </c>
      <c r="B36" t="s">
        <v>403</v>
      </c>
      <c r="C36" t="s">
        <v>150</v>
      </c>
      <c r="D36" s="8" t="s">
        <v>483</v>
      </c>
    </row>
    <row r="37" spans="1:4" ht="30" x14ac:dyDescent="0.25">
      <c r="A37" t="s">
        <v>488</v>
      </c>
      <c r="B37" t="s">
        <v>413</v>
      </c>
      <c r="C37" t="s">
        <v>150</v>
      </c>
      <c r="D37" s="8" t="s">
        <v>465</v>
      </c>
    </row>
    <row r="38" spans="1:4" x14ac:dyDescent="0.25">
      <c r="A38" t="s">
        <v>490</v>
      </c>
      <c r="B38" t="s">
        <v>413</v>
      </c>
      <c r="C38" t="s">
        <v>150</v>
      </c>
      <c r="D38" s="8" t="s">
        <v>472</v>
      </c>
    </row>
    <row r="39" spans="1:4" x14ac:dyDescent="0.25">
      <c r="A39" t="s">
        <v>447</v>
      </c>
      <c r="B39" t="s">
        <v>413</v>
      </c>
      <c r="C39" t="s">
        <v>150</v>
      </c>
      <c r="D39" s="8" t="s">
        <v>487</v>
      </c>
    </row>
    <row r="40" spans="1:4" x14ac:dyDescent="0.25">
      <c r="A40" t="s">
        <v>491</v>
      </c>
      <c r="B40" t="s">
        <v>413</v>
      </c>
      <c r="C40" t="s">
        <v>150</v>
      </c>
      <c r="D40" s="8" t="s">
        <v>486</v>
      </c>
    </row>
    <row r="41" spans="1:4" ht="30" x14ac:dyDescent="0.25">
      <c r="A41" t="s">
        <v>448</v>
      </c>
      <c r="B41" t="s">
        <v>413</v>
      </c>
      <c r="C41" t="s">
        <v>150</v>
      </c>
      <c r="D41" s="8" t="s">
        <v>466</v>
      </c>
    </row>
    <row r="42" spans="1:4" x14ac:dyDescent="0.25">
      <c r="A42" t="s">
        <v>449</v>
      </c>
      <c r="B42" t="s">
        <v>413</v>
      </c>
      <c r="C42" t="s">
        <v>150</v>
      </c>
      <c r="D42" s="8" t="s">
        <v>467</v>
      </c>
    </row>
  </sheetData>
  <sheetProtection algorithmName="SHA-512" hashValue="NtYA/eaFdTmWJTnsWqCEjDAV6V+lm72rk3oRWabjgPvntUPpwmYqbRExf4OL5tXtYfiVvvR6S1uFp25MeA4Y0Q==" saltValue="TOX1JWcP2fEhzYhFqMfuGA==" spinCount="100000" sheet="1" objects="1" scenarios="1"/>
  <phoneticPr fontId="38" type="noConversion"/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TableMpfRf">
    <tabColor theme="9"/>
    <pageSetUpPr fitToPage="1"/>
  </sheetPr>
  <dimension ref="A1:G105"/>
  <sheetViews>
    <sheetView workbookViewId="0">
      <selection activeCell="F105" sqref="F105"/>
    </sheetView>
  </sheetViews>
  <sheetFormatPr baseColWidth="10" defaultColWidth="11.42578125" defaultRowHeight="15" x14ac:dyDescent="0.25"/>
  <cols>
    <col min="1" max="1" width="15" customWidth="1"/>
    <col min="2" max="2" width="20.5703125" customWidth="1"/>
    <col min="3" max="3" width="18" customWidth="1"/>
    <col min="4" max="4" width="18.42578125" customWidth="1"/>
    <col min="5" max="5" width="20" customWidth="1"/>
    <col min="6" max="6" width="16" customWidth="1"/>
    <col min="7" max="7" width="25.5703125" customWidth="1"/>
  </cols>
  <sheetData>
    <row r="1" spans="1:7" x14ac:dyDescent="0.25">
      <c r="A1" t="s">
        <v>67</v>
      </c>
      <c r="B1" t="s">
        <v>95</v>
      </c>
      <c r="C1" t="s">
        <v>96</v>
      </c>
      <c r="D1" t="s">
        <v>97</v>
      </c>
      <c r="E1" t="s">
        <v>98</v>
      </c>
      <c r="F1" t="s">
        <v>99</v>
      </c>
      <c r="G1" t="s">
        <v>100</v>
      </c>
    </row>
    <row r="2" spans="1:7" x14ac:dyDescent="0.25">
      <c r="A2" t="s">
        <v>413</v>
      </c>
      <c r="B2">
        <v>3</v>
      </c>
      <c r="C2" t="s">
        <v>114</v>
      </c>
      <c r="D2" s="66">
        <v>2.5722222222222223E-3</v>
      </c>
      <c r="E2" t="s">
        <v>102</v>
      </c>
      <c r="F2" t="s">
        <v>114</v>
      </c>
    </row>
    <row r="3" spans="1:7" x14ac:dyDescent="0.25">
      <c r="A3" t="s">
        <v>413</v>
      </c>
      <c r="B3">
        <v>3</v>
      </c>
      <c r="C3" t="s">
        <v>104</v>
      </c>
      <c r="D3" s="66">
        <v>1.8392361111111109E-3</v>
      </c>
      <c r="E3" t="s">
        <v>102</v>
      </c>
      <c r="F3" t="s">
        <v>104</v>
      </c>
    </row>
    <row r="4" spans="1:7" x14ac:dyDescent="0.25">
      <c r="A4" t="s">
        <v>413</v>
      </c>
      <c r="B4">
        <v>3</v>
      </c>
      <c r="C4" t="s">
        <v>105</v>
      </c>
      <c r="D4" s="66">
        <v>1.5855324074074077E-3</v>
      </c>
      <c r="E4" t="s">
        <v>102</v>
      </c>
      <c r="F4" t="s">
        <v>105</v>
      </c>
    </row>
    <row r="5" spans="1:7" x14ac:dyDescent="0.25">
      <c r="A5" t="s">
        <v>413</v>
      </c>
      <c r="B5">
        <v>3</v>
      </c>
      <c r="C5" t="s">
        <v>105</v>
      </c>
      <c r="D5" s="66">
        <v>1.5855324074074077E-3</v>
      </c>
      <c r="E5" t="s">
        <v>106</v>
      </c>
    </row>
    <row r="6" spans="1:7" x14ac:dyDescent="0.25">
      <c r="A6" t="s">
        <v>413</v>
      </c>
      <c r="B6">
        <v>3</v>
      </c>
      <c r="C6" t="s">
        <v>107</v>
      </c>
      <c r="D6" s="66">
        <v>1.4753472222222223E-3</v>
      </c>
      <c r="E6" t="s">
        <v>106</v>
      </c>
    </row>
    <row r="7" spans="1:7" x14ac:dyDescent="0.25">
      <c r="A7" t="s">
        <v>413</v>
      </c>
      <c r="B7">
        <v>3</v>
      </c>
      <c r="C7" t="s">
        <v>101</v>
      </c>
      <c r="D7" s="66">
        <v>1.4753472222222223E-3</v>
      </c>
      <c r="E7" t="s">
        <v>102</v>
      </c>
      <c r="F7" t="s">
        <v>101</v>
      </c>
    </row>
    <row r="8" spans="1:7" x14ac:dyDescent="0.25">
      <c r="A8" t="s">
        <v>413</v>
      </c>
      <c r="B8">
        <v>3</v>
      </c>
      <c r="C8" t="s">
        <v>108</v>
      </c>
      <c r="D8" s="66">
        <v>1.7322916666666667E-3</v>
      </c>
      <c r="E8" t="s">
        <v>102</v>
      </c>
      <c r="F8" t="s">
        <v>103</v>
      </c>
    </row>
    <row r="9" spans="1:7" x14ac:dyDescent="0.25">
      <c r="A9" t="s">
        <v>413</v>
      </c>
      <c r="B9">
        <v>3</v>
      </c>
      <c r="C9" t="s">
        <v>109</v>
      </c>
      <c r="D9" s="66">
        <v>1.7322916666666667E-3</v>
      </c>
      <c r="E9" t="s">
        <v>102</v>
      </c>
      <c r="F9" t="s">
        <v>103</v>
      </c>
    </row>
    <row r="10" spans="1:7" x14ac:dyDescent="0.25">
      <c r="A10" t="s">
        <v>413</v>
      </c>
      <c r="B10">
        <v>3</v>
      </c>
      <c r="C10" t="s">
        <v>103</v>
      </c>
      <c r="D10" s="66">
        <v>1.7322916666666667E-3</v>
      </c>
      <c r="E10" t="s">
        <v>102</v>
      </c>
      <c r="F10" t="s">
        <v>103</v>
      </c>
    </row>
    <row r="11" spans="1:7" x14ac:dyDescent="0.25">
      <c r="A11" t="s">
        <v>413</v>
      </c>
      <c r="B11">
        <v>3</v>
      </c>
      <c r="C11" t="s">
        <v>110</v>
      </c>
      <c r="D11" s="66">
        <v>1.8363425925925925E-3</v>
      </c>
      <c r="E11" t="s">
        <v>102</v>
      </c>
      <c r="F11" t="s">
        <v>110</v>
      </c>
    </row>
    <row r="12" spans="1:7" x14ac:dyDescent="0.25">
      <c r="A12" t="s">
        <v>413</v>
      </c>
      <c r="B12">
        <v>3</v>
      </c>
      <c r="C12" t="s">
        <v>111</v>
      </c>
      <c r="D12" s="66">
        <v>1.9221064814814815E-3</v>
      </c>
      <c r="E12" t="s">
        <v>102</v>
      </c>
      <c r="F12" t="s">
        <v>111</v>
      </c>
    </row>
    <row r="13" spans="1:7" x14ac:dyDescent="0.25">
      <c r="A13" t="s">
        <v>413</v>
      </c>
      <c r="B13">
        <v>3</v>
      </c>
      <c r="C13" t="s">
        <v>112</v>
      </c>
      <c r="D13" s="66">
        <v>2.3754629629629629E-3</v>
      </c>
      <c r="E13" t="s">
        <v>102</v>
      </c>
      <c r="F13" t="s">
        <v>112</v>
      </c>
    </row>
    <row r="14" spans="1:7" x14ac:dyDescent="0.25">
      <c r="A14" t="s">
        <v>407</v>
      </c>
      <c r="B14">
        <v>3</v>
      </c>
      <c r="C14" t="s">
        <v>114</v>
      </c>
      <c r="D14" s="66">
        <v>6.0023148148148143E-4</v>
      </c>
      <c r="E14" t="s">
        <v>102</v>
      </c>
      <c r="F14" t="s">
        <v>114</v>
      </c>
    </row>
    <row r="15" spans="1:7" x14ac:dyDescent="0.25">
      <c r="A15" t="s">
        <v>407</v>
      </c>
      <c r="B15">
        <v>3</v>
      </c>
      <c r="C15" t="s">
        <v>104</v>
      </c>
      <c r="D15" s="66">
        <v>4.019675925925926E-4</v>
      </c>
      <c r="E15" t="s">
        <v>102</v>
      </c>
      <c r="F15" t="s">
        <v>104</v>
      </c>
    </row>
    <row r="16" spans="1:7" x14ac:dyDescent="0.25">
      <c r="A16" t="s">
        <v>407</v>
      </c>
      <c r="B16">
        <v>3</v>
      </c>
      <c r="C16" t="s">
        <v>105</v>
      </c>
      <c r="D16" s="66">
        <v>3.4548611111111108E-4</v>
      </c>
      <c r="E16" t="s">
        <v>102</v>
      </c>
      <c r="F16" t="s">
        <v>105</v>
      </c>
    </row>
    <row r="17" spans="1:6" x14ac:dyDescent="0.25">
      <c r="A17" t="s">
        <v>407</v>
      </c>
      <c r="B17">
        <v>3</v>
      </c>
      <c r="C17" t="s">
        <v>105</v>
      </c>
      <c r="D17" s="66">
        <v>3.4548611111111108E-4</v>
      </c>
      <c r="E17" t="s">
        <v>106</v>
      </c>
    </row>
    <row r="18" spans="1:6" x14ac:dyDescent="0.25">
      <c r="A18" t="s">
        <v>407</v>
      </c>
      <c r="B18">
        <v>3</v>
      </c>
      <c r="C18" t="s">
        <v>107</v>
      </c>
      <c r="D18" s="66">
        <v>3.3449074074074072E-4</v>
      </c>
      <c r="E18" t="s">
        <v>106</v>
      </c>
    </row>
    <row r="19" spans="1:6" x14ac:dyDescent="0.25">
      <c r="A19" t="s">
        <v>407</v>
      </c>
      <c r="B19">
        <v>3</v>
      </c>
      <c r="C19" t="s">
        <v>101</v>
      </c>
      <c r="D19" s="66">
        <v>3.2766203703703706E-4</v>
      </c>
      <c r="E19" t="s">
        <v>102</v>
      </c>
      <c r="F19" t="s">
        <v>101</v>
      </c>
    </row>
    <row r="20" spans="1:6" x14ac:dyDescent="0.25">
      <c r="A20" t="s">
        <v>407</v>
      </c>
      <c r="B20">
        <v>3</v>
      </c>
      <c r="C20" t="s">
        <v>108</v>
      </c>
      <c r="D20" s="66">
        <v>3.5578703703703705E-4</v>
      </c>
      <c r="E20" t="s">
        <v>102</v>
      </c>
      <c r="F20" t="s">
        <v>108</v>
      </c>
    </row>
    <row r="21" spans="1:6" x14ac:dyDescent="0.25">
      <c r="A21" t="s">
        <v>407</v>
      </c>
      <c r="B21">
        <v>3</v>
      </c>
      <c r="C21" t="s">
        <v>109</v>
      </c>
      <c r="D21" s="66">
        <v>3.5763888888888889E-4</v>
      </c>
      <c r="E21" t="s">
        <v>102</v>
      </c>
      <c r="F21" t="s">
        <v>103</v>
      </c>
    </row>
    <row r="22" spans="1:6" x14ac:dyDescent="0.25">
      <c r="A22" t="s">
        <v>407</v>
      </c>
      <c r="B22">
        <v>3</v>
      </c>
      <c r="C22" t="s">
        <v>103</v>
      </c>
      <c r="D22" s="66">
        <v>3.6967592592592591E-4</v>
      </c>
      <c r="E22" t="s">
        <v>102</v>
      </c>
      <c r="F22" t="s">
        <v>103</v>
      </c>
    </row>
    <row r="23" spans="1:6" x14ac:dyDescent="0.25">
      <c r="A23" t="s">
        <v>407</v>
      </c>
      <c r="B23">
        <v>3</v>
      </c>
      <c r="C23" t="s">
        <v>110</v>
      </c>
      <c r="D23" s="66">
        <v>3.8495370370370371E-4</v>
      </c>
      <c r="E23" t="s">
        <v>102</v>
      </c>
      <c r="F23" t="s">
        <v>110</v>
      </c>
    </row>
    <row r="24" spans="1:6" x14ac:dyDescent="0.25">
      <c r="A24" t="s">
        <v>407</v>
      </c>
      <c r="B24">
        <v>3</v>
      </c>
      <c r="C24" t="s">
        <v>111</v>
      </c>
      <c r="D24" s="66">
        <v>4.2870370370370366E-4</v>
      </c>
      <c r="E24" t="s">
        <v>102</v>
      </c>
      <c r="F24" t="s">
        <v>112</v>
      </c>
    </row>
    <row r="25" spans="1:6" x14ac:dyDescent="0.25">
      <c r="A25" t="s">
        <v>407</v>
      </c>
      <c r="B25">
        <v>3</v>
      </c>
      <c r="C25" t="s">
        <v>112</v>
      </c>
      <c r="D25" s="66">
        <v>4.2870370370370366E-4</v>
      </c>
      <c r="E25" t="s">
        <v>102</v>
      </c>
      <c r="F25" t="s">
        <v>112</v>
      </c>
    </row>
    <row r="26" spans="1:6" x14ac:dyDescent="0.25">
      <c r="A26" t="s">
        <v>407</v>
      </c>
      <c r="B26">
        <v>3</v>
      </c>
      <c r="C26" t="s">
        <v>113</v>
      </c>
      <c r="D26" s="66">
        <v>5.1481481481481484E-4</v>
      </c>
      <c r="E26" t="s">
        <v>102</v>
      </c>
      <c r="F26" t="s">
        <v>113</v>
      </c>
    </row>
    <row r="27" spans="1:6" x14ac:dyDescent="0.25">
      <c r="A27" t="s">
        <v>401</v>
      </c>
      <c r="B27">
        <v>2</v>
      </c>
      <c r="C27" t="s">
        <v>114</v>
      </c>
      <c r="D27" s="66">
        <v>1.7936342592592594E-3</v>
      </c>
      <c r="E27" t="s">
        <v>102</v>
      </c>
      <c r="F27" t="s">
        <v>114</v>
      </c>
    </row>
    <row r="28" spans="1:6" x14ac:dyDescent="0.25">
      <c r="A28" t="s">
        <v>401</v>
      </c>
      <c r="B28">
        <v>2</v>
      </c>
      <c r="C28" t="s">
        <v>104</v>
      </c>
      <c r="D28" s="66">
        <v>1.5013888888888889E-3</v>
      </c>
      <c r="E28" t="s">
        <v>102</v>
      </c>
      <c r="F28" t="s">
        <v>104</v>
      </c>
    </row>
    <row r="29" spans="1:6" x14ac:dyDescent="0.25">
      <c r="A29" t="s">
        <v>401</v>
      </c>
      <c r="B29">
        <v>2</v>
      </c>
      <c r="C29" t="s">
        <v>105</v>
      </c>
      <c r="D29" s="66">
        <v>1.147800925925926E-3</v>
      </c>
      <c r="E29" t="s">
        <v>102</v>
      </c>
      <c r="F29" t="s">
        <v>105</v>
      </c>
    </row>
    <row r="30" spans="1:6" x14ac:dyDescent="0.25">
      <c r="A30" t="s">
        <v>401</v>
      </c>
      <c r="B30">
        <v>2</v>
      </c>
      <c r="C30" t="s">
        <v>105</v>
      </c>
      <c r="D30" s="66">
        <v>1.147800925925926E-3</v>
      </c>
      <c r="E30" t="s">
        <v>106</v>
      </c>
    </row>
    <row r="31" spans="1:6" x14ac:dyDescent="0.25">
      <c r="A31" t="s">
        <v>401</v>
      </c>
      <c r="B31">
        <v>2</v>
      </c>
      <c r="C31" t="s">
        <v>107</v>
      </c>
      <c r="D31" s="66">
        <v>1.1388888888888889E-3</v>
      </c>
      <c r="E31" t="s">
        <v>106</v>
      </c>
    </row>
    <row r="32" spans="1:6" x14ac:dyDescent="0.25">
      <c r="A32" t="s">
        <v>401</v>
      </c>
      <c r="B32">
        <v>2</v>
      </c>
      <c r="C32" t="s">
        <v>101</v>
      </c>
      <c r="D32" s="66">
        <v>1.0991898148148148E-3</v>
      </c>
      <c r="E32" t="s">
        <v>102</v>
      </c>
      <c r="F32" t="s">
        <v>101</v>
      </c>
    </row>
    <row r="33" spans="1:6" x14ac:dyDescent="0.25">
      <c r="A33" t="s">
        <v>401</v>
      </c>
      <c r="B33">
        <v>2</v>
      </c>
      <c r="C33" t="s">
        <v>108</v>
      </c>
      <c r="D33" s="66">
        <v>1.2870370370370373E-3</v>
      </c>
      <c r="E33" t="s">
        <v>102</v>
      </c>
      <c r="F33" t="s">
        <v>108</v>
      </c>
    </row>
    <row r="34" spans="1:6" x14ac:dyDescent="0.25">
      <c r="A34" t="s">
        <v>401</v>
      </c>
      <c r="B34">
        <v>2</v>
      </c>
      <c r="C34" t="s">
        <v>109</v>
      </c>
      <c r="D34" s="66">
        <v>1.4399305555555556E-3</v>
      </c>
      <c r="E34" t="s">
        <v>102</v>
      </c>
      <c r="F34" t="s">
        <v>109</v>
      </c>
    </row>
    <row r="35" spans="1:6" x14ac:dyDescent="0.25">
      <c r="A35" t="s">
        <v>401</v>
      </c>
      <c r="B35">
        <v>2</v>
      </c>
      <c r="C35" t="s">
        <v>103</v>
      </c>
      <c r="D35" s="66">
        <v>1.5071759259259259E-3</v>
      </c>
      <c r="E35" t="s">
        <v>102</v>
      </c>
      <c r="F35" t="s">
        <v>103</v>
      </c>
    </row>
    <row r="36" spans="1:6" x14ac:dyDescent="0.25">
      <c r="A36" t="s">
        <v>401</v>
      </c>
      <c r="B36">
        <v>2</v>
      </c>
      <c r="C36" t="s">
        <v>110</v>
      </c>
      <c r="D36" s="66">
        <v>1.5071759259259259E-3</v>
      </c>
      <c r="E36" t="s">
        <v>102</v>
      </c>
      <c r="F36" t="s">
        <v>110</v>
      </c>
    </row>
    <row r="37" spans="1:6" x14ac:dyDescent="0.25">
      <c r="A37" t="s">
        <v>401</v>
      </c>
      <c r="B37">
        <v>2</v>
      </c>
      <c r="C37" t="s">
        <v>111</v>
      </c>
      <c r="D37" s="66">
        <v>1.5165509259259257E-3</v>
      </c>
      <c r="E37" t="s">
        <v>102</v>
      </c>
      <c r="F37" t="s">
        <v>111</v>
      </c>
    </row>
    <row r="38" spans="1:6" x14ac:dyDescent="0.25">
      <c r="A38" t="s">
        <v>401</v>
      </c>
      <c r="B38">
        <v>2</v>
      </c>
      <c r="C38" t="s">
        <v>112</v>
      </c>
      <c r="D38" s="66">
        <v>1.7578703703703706E-3</v>
      </c>
      <c r="E38" t="s">
        <v>102</v>
      </c>
      <c r="F38" t="s">
        <v>112</v>
      </c>
    </row>
    <row r="39" spans="1:6" x14ac:dyDescent="0.25">
      <c r="A39" t="s">
        <v>401</v>
      </c>
      <c r="B39">
        <v>1</v>
      </c>
      <c r="C39" t="s">
        <v>114</v>
      </c>
      <c r="D39" s="66">
        <v>1.6652777777777779E-3</v>
      </c>
      <c r="E39" t="s">
        <v>102</v>
      </c>
      <c r="F39" t="s">
        <v>114</v>
      </c>
    </row>
    <row r="40" spans="1:6" x14ac:dyDescent="0.25">
      <c r="A40" t="s">
        <v>401</v>
      </c>
      <c r="B40">
        <v>1</v>
      </c>
      <c r="C40" t="s">
        <v>104</v>
      </c>
      <c r="D40" s="66">
        <v>1.3278935185185184E-3</v>
      </c>
      <c r="E40" t="s">
        <v>102</v>
      </c>
      <c r="F40" t="s">
        <v>104</v>
      </c>
    </row>
    <row r="41" spans="1:6" x14ac:dyDescent="0.25">
      <c r="A41" t="s">
        <v>401</v>
      </c>
      <c r="B41">
        <v>1</v>
      </c>
      <c r="C41" t="s">
        <v>105</v>
      </c>
      <c r="D41" s="66">
        <v>1.0756944444444444E-3</v>
      </c>
      <c r="E41" t="s">
        <v>102</v>
      </c>
      <c r="F41" t="s">
        <v>105</v>
      </c>
    </row>
    <row r="42" spans="1:6" x14ac:dyDescent="0.25">
      <c r="A42" t="s">
        <v>401</v>
      </c>
      <c r="B42">
        <v>1</v>
      </c>
      <c r="C42" t="s">
        <v>105</v>
      </c>
      <c r="D42" s="66">
        <v>1.0756944444444444E-3</v>
      </c>
      <c r="E42" t="s">
        <v>106</v>
      </c>
    </row>
    <row r="43" spans="1:6" x14ac:dyDescent="0.25">
      <c r="A43" t="s">
        <v>401</v>
      </c>
      <c r="B43">
        <v>1</v>
      </c>
      <c r="C43" t="s">
        <v>107</v>
      </c>
      <c r="D43" s="66">
        <v>1.0092592592592592E-3</v>
      </c>
      <c r="E43" t="s">
        <v>106</v>
      </c>
    </row>
    <row r="44" spans="1:6" x14ac:dyDescent="0.25">
      <c r="A44" t="s">
        <v>401</v>
      </c>
      <c r="B44">
        <v>1</v>
      </c>
      <c r="C44" t="s">
        <v>101</v>
      </c>
      <c r="D44" s="66">
        <v>1.0092592592592592E-3</v>
      </c>
      <c r="E44" t="s">
        <v>102</v>
      </c>
      <c r="F44" t="s">
        <v>101</v>
      </c>
    </row>
    <row r="45" spans="1:6" x14ac:dyDescent="0.25">
      <c r="A45" t="s">
        <v>401</v>
      </c>
      <c r="B45">
        <v>1</v>
      </c>
      <c r="C45" t="s">
        <v>108</v>
      </c>
      <c r="D45" s="66">
        <v>1.0373842592592594E-3</v>
      </c>
      <c r="E45" t="s">
        <v>102</v>
      </c>
      <c r="F45" t="s">
        <v>108</v>
      </c>
    </row>
    <row r="46" spans="1:6" x14ac:dyDescent="0.25">
      <c r="A46" t="s">
        <v>401</v>
      </c>
      <c r="B46">
        <v>1</v>
      </c>
      <c r="C46" t="s">
        <v>109</v>
      </c>
      <c r="D46" s="66">
        <v>1.0519675925925924E-3</v>
      </c>
      <c r="E46" t="s">
        <v>102</v>
      </c>
      <c r="F46" t="s">
        <v>109</v>
      </c>
    </row>
    <row r="47" spans="1:6" x14ac:dyDescent="0.25">
      <c r="A47" t="s">
        <v>401</v>
      </c>
      <c r="B47">
        <v>1</v>
      </c>
      <c r="C47" t="s">
        <v>103</v>
      </c>
      <c r="D47" s="66">
        <v>1.1011574074074072E-3</v>
      </c>
      <c r="E47" t="s">
        <v>102</v>
      </c>
      <c r="F47" t="s">
        <v>103</v>
      </c>
    </row>
    <row r="48" spans="1:6" x14ac:dyDescent="0.25">
      <c r="A48" t="s">
        <v>401</v>
      </c>
      <c r="B48">
        <v>1</v>
      </c>
      <c r="C48" t="s">
        <v>110</v>
      </c>
      <c r="D48" s="66">
        <v>1.203125E-3</v>
      </c>
      <c r="E48" t="s">
        <v>102</v>
      </c>
      <c r="F48" t="s">
        <v>110</v>
      </c>
    </row>
    <row r="49" spans="1:6" x14ac:dyDescent="0.25">
      <c r="A49" t="s">
        <v>401</v>
      </c>
      <c r="B49">
        <v>1</v>
      </c>
      <c r="C49" t="s">
        <v>111</v>
      </c>
      <c r="D49" s="66">
        <v>1.1884259259259259E-3</v>
      </c>
      <c r="E49" t="s">
        <v>102</v>
      </c>
      <c r="F49" t="s">
        <v>111</v>
      </c>
    </row>
    <row r="50" spans="1:6" x14ac:dyDescent="0.25">
      <c r="A50" t="s">
        <v>401</v>
      </c>
      <c r="B50">
        <v>1</v>
      </c>
      <c r="C50" t="s">
        <v>112</v>
      </c>
      <c r="D50" s="66">
        <v>1.5859953703703704E-3</v>
      </c>
      <c r="E50" t="s">
        <v>102</v>
      </c>
      <c r="F50" t="s">
        <v>113</v>
      </c>
    </row>
    <row r="51" spans="1:6" x14ac:dyDescent="0.25">
      <c r="A51" t="s">
        <v>401</v>
      </c>
      <c r="B51">
        <v>1</v>
      </c>
      <c r="C51" t="s">
        <v>113</v>
      </c>
      <c r="D51" s="66">
        <v>1.5859953703703704E-3</v>
      </c>
      <c r="E51" t="s">
        <v>102</v>
      </c>
      <c r="F51" t="s">
        <v>113</v>
      </c>
    </row>
    <row r="52" spans="1:6" x14ac:dyDescent="0.25">
      <c r="A52" t="s">
        <v>406</v>
      </c>
      <c r="B52">
        <v>2</v>
      </c>
      <c r="C52" t="s">
        <v>114</v>
      </c>
      <c r="D52" s="66">
        <v>2.6891203703703708E-3</v>
      </c>
      <c r="E52" t="s">
        <v>102</v>
      </c>
      <c r="F52" t="s">
        <v>114</v>
      </c>
    </row>
    <row r="53" spans="1:6" x14ac:dyDescent="0.25">
      <c r="A53" t="s">
        <v>406</v>
      </c>
      <c r="B53">
        <v>2</v>
      </c>
      <c r="C53" t="s">
        <v>104</v>
      </c>
      <c r="D53" s="66">
        <v>1.9950231481481481E-3</v>
      </c>
      <c r="E53" t="s">
        <v>102</v>
      </c>
      <c r="F53" t="s">
        <v>104</v>
      </c>
    </row>
    <row r="54" spans="1:6" x14ac:dyDescent="0.25">
      <c r="A54" t="s">
        <v>406</v>
      </c>
      <c r="B54">
        <v>2</v>
      </c>
      <c r="C54" t="s">
        <v>105</v>
      </c>
      <c r="D54" s="66">
        <v>1.7297453703703702E-3</v>
      </c>
      <c r="E54" t="s">
        <v>102</v>
      </c>
      <c r="F54" t="s">
        <v>105</v>
      </c>
    </row>
    <row r="55" spans="1:6" x14ac:dyDescent="0.25">
      <c r="A55" t="s">
        <v>406</v>
      </c>
      <c r="B55">
        <v>2</v>
      </c>
      <c r="C55" t="s">
        <v>105</v>
      </c>
      <c r="D55" s="66">
        <v>1.7297453703703702E-3</v>
      </c>
      <c r="E55" t="s">
        <v>106</v>
      </c>
    </row>
    <row r="56" spans="1:6" x14ac:dyDescent="0.25">
      <c r="A56" t="s">
        <v>406</v>
      </c>
      <c r="B56">
        <v>2</v>
      </c>
      <c r="C56" t="s">
        <v>107</v>
      </c>
      <c r="D56" s="66">
        <v>1.720486111111111E-3</v>
      </c>
      <c r="E56" t="s">
        <v>106</v>
      </c>
    </row>
    <row r="57" spans="1:6" x14ac:dyDescent="0.25">
      <c r="A57" t="s">
        <v>406</v>
      </c>
      <c r="B57">
        <v>2</v>
      </c>
      <c r="C57" t="s">
        <v>101</v>
      </c>
      <c r="D57" s="66">
        <v>1.720486111111111E-3</v>
      </c>
      <c r="E57" t="s">
        <v>102</v>
      </c>
      <c r="F57" t="s">
        <v>101</v>
      </c>
    </row>
    <row r="58" spans="1:6" x14ac:dyDescent="0.25">
      <c r="A58" t="s">
        <v>406</v>
      </c>
      <c r="B58">
        <v>2</v>
      </c>
      <c r="C58" t="s">
        <v>108</v>
      </c>
      <c r="D58" s="66">
        <v>1.8861111111111112E-3</v>
      </c>
      <c r="E58" t="s">
        <v>102</v>
      </c>
      <c r="F58" t="s">
        <v>109</v>
      </c>
    </row>
    <row r="59" spans="1:6" x14ac:dyDescent="0.25">
      <c r="A59" t="s">
        <v>406</v>
      </c>
      <c r="B59">
        <v>2</v>
      </c>
      <c r="C59" t="s">
        <v>109</v>
      </c>
      <c r="D59" s="66">
        <v>1.8861111111111112E-3</v>
      </c>
      <c r="E59" t="s">
        <v>102</v>
      </c>
      <c r="F59" t="s">
        <v>109</v>
      </c>
    </row>
    <row r="60" spans="1:6" x14ac:dyDescent="0.25">
      <c r="A60" t="s">
        <v>406</v>
      </c>
      <c r="B60">
        <v>2</v>
      </c>
      <c r="C60" t="s">
        <v>103</v>
      </c>
      <c r="D60" s="66">
        <v>1.991898148148148E-3</v>
      </c>
      <c r="E60" t="s">
        <v>102</v>
      </c>
      <c r="F60" t="s">
        <v>103</v>
      </c>
    </row>
    <row r="61" spans="1:6" x14ac:dyDescent="0.25">
      <c r="A61" t="s">
        <v>406</v>
      </c>
      <c r="B61">
        <v>2</v>
      </c>
      <c r="C61" t="s">
        <v>110</v>
      </c>
      <c r="D61" s="66">
        <v>2.1091435185185184E-3</v>
      </c>
      <c r="E61" t="s">
        <v>102</v>
      </c>
      <c r="F61" t="s">
        <v>110</v>
      </c>
    </row>
    <row r="62" spans="1:6" x14ac:dyDescent="0.25">
      <c r="A62" t="s">
        <v>406</v>
      </c>
      <c r="B62">
        <v>2</v>
      </c>
      <c r="C62" t="s">
        <v>111</v>
      </c>
      <c r="D62" s="66">
        <v>2.3288194444444446E-3</v>
      </c>
      <c r="E62" t="s">
        <v>102</v>
      </c>
      <c r="F62" t="s">
        <v>111</v>
      </c>
    </row>
    <row r="63" spans="1:6" x14ac:dyDescent="0.25">
      <c r="A63" t="s">
        <v>406</v>
      </c>
      <c r="B63">
        <v>2</v>
      </c>
      <c r="C63" t="s">
        <v>112</v>
      </c>
      <c r="D63" s="66">
        <v>2.3722222222222222E-3</v>
      </c>
      <c r="E63" t="s">
        <v>102</v>
      </c>
      <c r="F63" t="s">
        <v>112</v>
      </c>
    </row>
    <row r="64" spans="1:6" x14ac:dyDescent="0.25">
      <c r="A64" t="s">
        <v>406</v>
      </c>
      <c r="B64">
        <v>2</v>
      </c>
      <c r="C64" t="s">
        <v>113</v>
      </c>
      <c r="D64" s="66">
        <v>2.5074074074074074E-3</v>
      </c>
      <c r="E64" t="s">
        <v>102</v>
      </c>
      <c r="F64" t="s">
        <v>113</v>
      </c>
    </row>
    <row r="65" spans="1:6" x14ac:dyDescent="0.25">
      <c r="A65" t="s">
        <v>406</v>
      </c>
      <c r="B65">
        <v>2</v>
      </c>
      <c r="C65" t="s">
        <v>116</v>
      </c>
      <c r="D65" s="66">
        <v>2.5196759259259261E-3</v>
      </c>
      <c r="E65" t="s">
        <v>102</v>
      </c>
      <c r="F65" t="s">
        <v>116</v>
      </c>
    </row>
    <row r="66" spans="1:6" x14ac:dyDescent="0.25">
      <c r="A66" t="s">
        <v>406</v>
      </c>
      <c r="B66">
        <v>1</v>
      </c>
      <c r="C66" t="s">
        <v>114</v>
      </c>
      <c r="D66" s="66">
        <v>2.3585648148148146E-3</v>
      </c>
      <c r="E66" t="s">
        <v>102</v>
      </c>
      <c r="F66" t="s">
        <v>114</v>
      </c>
    </row>
    <row r="67" spans="1:6" x14ac:dyDescent="0.25">
      <c r="A67" t="s">
        <v>406</v>
      </c>
      <c r="B67">
        <v>1</v>
      </c>
      <c r="C67" t="s">
        <v>104</v>
      </c>
      <c r="D67" s="66">
        <v>1.8435185185185184E-3</v>
      </c>
      <c r="E67" t="s">
        <v>102</v>
      </c>
      <c r="F67" t="s">
        <v>104</v>
      </c>
    </row>
    <row r="68" spans="1:6" x14ac:dyDescent="0.25">
      <c r="A68" t="s">
        <v>406</v>
      </c>
      <c r="B68">
        <v>1</v>
      </c>
      <c r="C68" t="s">
        <v>105</v>
      </c>
      <c r="D68" s="66">
        <v>1.7238425925925928E-3</v>
      </c>
      <c r="E68" t="s">
        <v>102</v>
      </c>
      <c r="F68" t="s">
        <v>105</v>
      </c>
    </row>
    <row r="69" spans="1:6" x14ac:dyDescent="0.25">
      <c r="A69" t="s">
        <v>406</v>
      </c>
      <c r="B69">
        <v>1</v>
      </c>
      <c r="C69" t="s">
        <v>105</v>
      </c>
      <c r="D69" s="66">
        <v>1.7238425925925928E-3</v>
      </c>
      <c r="E69" t="s">
        <v>106</v>
      </c>
    </row>
    <row r="70" spans="1:6" x14ac:dyDescent="0.25">
      <c r="A70" t="s">
        <v>406</v>
      </c>
      <c r="B70">
        <v>1</v>
      </c>
      <c r="C70" t="s">
        <v>107</v>
      </c>
      <c r="D70" s="66">
        <v>1.5538194444444443E-3</v>
      </c>
      <c r="E70" t="s">
        <v>106</v>
      </c>
    </row>
    <row r="71" spans="1:6" x14ac:dyDescent="0.25">
      <c r="A71" t="s">
        <v>406</v>
      </c>
      <c r="B71">
        <v>1</v>
      </c>
      <c r="C71" t="s">
        <v>101</v>
      </c>
      <c r="D71" s="66">
        <v>1.5538194444444443E-3</v>
      </c>
      <c r="E71" t="s">
        <v>102</v>
      </c>
      <c r="F71" t="s">
        <v>101</v>
      </c>
    </row>
    <row r="72" spans="1:6" x14ac:dyDescent="0.25">
      <c r="A72" t="s">
        <v>406</v>
      </c>
      <c r="B72">
        <v>1</v>
      </c>
      <c r="C72" t="s">
        <v>108</v>
      </c>
      <c r="D72" s="66">
        <v>1.5645833333333334E-3</v>
      </c>
      <c r="E72" t="s">
        <v>102</v>
      </c>
      <c r="F72" t="s">
        <v>108</v>
      </c>
    </row>
    <row r="73" spans="1:6" x14ac:dyDescent="0.25">
      <c r="A73" t="s">
        <v>406</v>
      </c>
      <c r="B73">
        <v>1</v>
      </c>
      <c r="C73" t="s">
        <v>109</v>
      </c>
      <c r="D73" s="66">
        <v>1.6456018518518521E-3</v>
      </c>
      <c r="E73" t="s">
        <v>102</v>
      </c>
      <c r="F73" t="s">
        <v>109</v>
      </c>
    </row>
    <row r="74" spans="1:6" x14ac:dyDescent="0.25">
      <c r="A74" t="s">
        <v>406</v>
      </c>
      <c r="B74">
        <v>1</v>
      </c>
      <c r="C74" t="s">
        <v>103</v>
      </c>
      <c r="D74" s="66">
        <v>1.6612268518518519E-3</v>
      </c>
      <c r="E74" t="s">
        <v>102</v>
      </c>
      <c r="F74" t="s">
        <v>103</v>
      </c>
    </row>
    <row r="75" spans="1:6" x14ac:dyDescent="0.25">
      <c r="A75" t="s">
        <v>406</v>
      </c>
      <c r="B75">
        <v>1</v>
      </c>
      <c r="C75" t="s">
        <v>110</v>
      </c>
      <c r="D75" s="66">
        <v>1.6763888888888889E-3</v>
      </c>
      <c r="E75" t="s">
        <v>102</v>
      </c>
      <c r="F75" t="s">
        <v>110</v>
      </c>
    </row>
    <row r="76" spans="1:6" x14ac:dyDescent="0.25">
      <c r="A76" t="s">
        <v>406</v>
      </c>
      <c r="B76">
        <v>1</v>
      </c>
      <c r="C76" t="s">
        <v>111</v>
      </c>
      <c r="D76" s="66">
        <v>1.9075231481481484E-3</v>
      </c>
      <c r="E76" t="s">
        <v>102</v>
      </c>
      <c r="F76" t="s">
        <v>112</v>
      </c>
    </row>
    <row r="77" spans="1:6" x14ac:dyDescent="0.25">
      <c r="A77" t="s">
        <v>406</v>
      </c>
      <c r="B77">
        <v>1</v>
      </c>
      <c r="C77" t="s">
        <v>112</v>
      </c>
      <c r="D77" s="66">
        <v>1.9075231481481484E-3</v>
      </c>
      <c r="E77" t="s">
        <v>102</v>
      </c>
      <c r="F77" t="s">
        <v>112</v>
      </c>
    </row>
    <row r="78" spans="1:6" x14ac:dyDescent="0.25">
      <c r="A78" t="s">
        <v>406</v>
      </c>
      <c r="B78">
        <v>1</v>
      </c>
      <c r="C78" t="s">
        <v>113</v>
      </c>
      <c r="D78" s="66">
        <v>1.912037037037037E-3</v>
      </c>
      <c r="E78" t="s">
        <v>102</v>
      </c>
      <c r="F78" t="s">
        <v>113</v>
      </c>
    </row>
    <row r="79" spans="1:6" x14ac:dyDescent="0.25">
      <c r="A79" t="s">
        <v>406</v>
      </c>
      <c r="B79">
        <v>1</v>
      </c>
      <c r="C79" t="s">
        <v>116</v>
      </c>
      <c r="D79" s="66">
        <v>2.343865740740741E-3</v>
      </c>
      <c r="E79" t="s">
        <v>102</v>
      </c>
      <c r="F79" t="s">
        <v>116</v>
      </c>
    </row>
    <row r="80" spans="1:6" x14ac:dyDescent="0.25">
      <c r="A80" t="s">
        <v>403</v>
      </c>
      <c r="B80">
        <v>2</v>
      </c>
      <c r="C80" t="s">
        <v>114</v>
      </c>
      <c r="D80" s="66">
        <v>6.2222222222222225E-4</v>
      </c>
      <c r="E80" t="s">
        <v>102</v>
      </c>
      <c r="F80" t="s">
        <v>114</v>
      </c>
    </row>
    <row r="81" spans="1:6" x14ac:dyDescent="0.25">
      <c r="A81" t="s">
        <v>403</v>
      </c>
      <c r="B81">
        <v>2</v>
      </c>
      <c r="C81" t="s">
        <v>104</v>
      </c>
      <c r="D81" s="66">
        <v>4.2175925925925926E-4</v>
      </c>
      <c r="E81" t="s">
        <v>102</v>
      </c>
      <c r="F81" t="s">
        <v>104</v>
      </c>
    </row>
    <row r="82" spans="1:6" x14ac:dyDescent="0.25">
      <c r="A82" t="s">
        <v>403</v>
      </c>
      <c r="B82">
        <v>2</v>
      </c>
      <c r="C82" t="s">
        <v>105</v>
      </c>
      <c r="D82" s="66">
        <v>4.5208333333333336E-4</v>
      </c>
      <c r="E82" t="s">
        <v>102</v>
      </c>
      <c r="F82" t="s">
        <v>105</v>
      </c>
    </row>
    <row r="83" spans="1:6" x14ac:dyDescent="0.25">
      <c r="A83" t="s">
        <v>403</v>
      </c>
      <c r="B83">
        <v>2</v>
      </c>
      <c r="C83" t="s">
        <v>107</v>
      </c>
      <c r="D83" s="66">
        <v>3.7256944444444441E-4</v>
      </c>
      <c r="E83" t="s">
        <v>106</v>
      </c>
    </row>
    <row r="84" spans="1:6" x14ac:dyDescent="0.25">
      <c r="A84" t="s">
        <v>403</v>
      </c>
      <c r="B84">
        <v>2</v>
      </c>
      <c r="C84" t="s">
        <v>101</v>
      </c>
      <c r="D84" s="66">
        <v>3.7256944444444441E-4</v>
      </c>
      <c r="E84" t="s">
        <v>102</v>
      </c>
      <c r="F84" t="s">
        <v>101</v>
      </c>
    </row>
    <row r="85" spans="1:6" x14ac:dyDescent="0.25">
      <c r="A85" t="s">
        <v>403</v>
      </c>
      <c r="B85">
        <v>2</v>
      </c>
      <c r="C85" t="s">
        <v>108</v>
      </c>
      <c r="D85" s="66">
        <v>3.925925925925926E-4</v>
      </c>
      <c r="E85" t="s">
        <v>102</v>
      </c>
      <c r="F85" t="s">
        <v>109</v>
      </c>
    </row>
    <row r="86" spans="1:6" x14ac:dyDescent="0.25">
      <c r="A86" t="s">
        <v>403</v>
      </c>
      <c r="B86">
        <v>2</v>
      </c>
      <c r="C86" t="s">
        <v>109</v>
      </c>
      <c r="D86" s="66">
        <v>3.925925925925926E-4</v>
      </c>
      <c r="E86" t="s">
        <v>102</v>
      </c>
      <c r="F86" t="s">
        <v>109</v>
      </c>
    </row>
    <row r="87" spans="1:6" x14ac:dyDescent="0.25">
      <c r="A87" t="s">
        <v>403</v>
      </c>
      <c r="B87">
        <v>2</v>
      </c>
      <c r="C87" t="s">
        <v>103</v>
      </c>
      <c r="D87" s="66">
        <v>4.6585648148148143E-4</v>
      </c>
      <c r="E87" t="s">
        <v>102</v>
      </c>
      <c r="F87" t="s">
        <v>103</v>
      </c>
    </row>
    <row r="88" spans="1:6" x14ac:dyDescent="0.25">
      <c r="A88" t="s">
        <v>403</v>
      </c>
      <c r="B88">
        <v>2</v>
      </c>
      <c r="C88" t="s">
        <v>110</v>
      </c>
      <c r="D88" s="66">
        <v>4.761574074074074E-4</v>
      </c>
      <c r="E88" t="s">
        <v>102</v>
      </c>
      <c r="F88" t="s">
        <v>110</v>
      </c>
    </row>
    <row r="89" spans="1:6" x14ac:dyDescent="0.25">
      <c r="A89" t="s">
        <v>403</v>
      </c>
      <c r="B89">
        <v>2</v>
      </c>
      <c r="C89" t="s">
        <v>111</v>
      </c>
      <c r="D89" s="66">
        <v>5.2430555555555553E-4</v>
      </c>
      <c r="E89" t="s">
        <v>102</v>
      </c>
      <c r="F89" t="s">
        <v>111</v>
      </c>
    </row>
    <row r="90" spans="1:6" x14ac:dyDescent="0.25">
      <c r="A90" t="s">
        <v>403</v>
      </c>
      <c r="B90">
        <v>2</v>
      </c>
      <c r="C90" t="s">
        <v>112</v>
      </c>
      <c r="D90" s="66">
        <v>5.4467592592592599E-4</v>
      </c>
      <c r="E90" t="s">
        <v>102</v>
      </c>
      <c r="F90" t="s">
        <v>112</v>
      </c>
    </row>
    <row r="91" spans="1:6" x14ac:dyDescent="0.25">
      <c r="A91" t="s">
        <v>403</v>
      </c>
      <c r="B91">
        <v>2</v>
      </c>
      <c r="C91" t="s">
        <v>113</v>
      </c>
      <c r="D91" s="66">
        <v>5.6631944444444449E-4</v>
      </c>
      <c r="E91" t="s">
        <v>102</v>
      </c>
      <c r="F91" t="s">
        <v>116</v>
      </c>
    </row>
    <row r="92" spans="1:6" x14ac:dyDescent="0.25">
      <c r="A92" t="s">
        <v>403</v>
      </c>
      <c r="B92">
        <v>2</v>
      </c>
      <c r="C92" t="s">
        <v>116</v>
      </c>
      <c r="D92" s="66">
        <v>5.6631944444444449E-4</v>
      </c>
      <c r="E92" t="s">
        <v>102</v>
      </c>
      <c r="F92" t="s">
        <v>116</v>
      </c>
    </row>
    <row r="93" spans="1:6" x14ac:dyDescent="0.25">
      <c r="A93" t="s">
        <v>403</v>
      </c>
      <c r="B93">
        <v>1</v>
      </c>
      <c r="C93" t="s">
        <v>114</v>
      </c>
      <c r="D93" s="66">
        <v>6.3240740740740738E-4</v>
      </c>
      <c r="E93" t="s">
        <v>102</v>
      </c>
      <c r="F93" t="s">
        <v>114</v>
      </c>
    </row>
    <row r="94" spans="1:6" x14ac:dyDescent="0.25">
      <c r="A94" t="s">
        <v>403</v>
      </c>
      <c r="B94">
        <v>1</v>
      </c>
      <c r="C94" t="s">
        <v>104</v>
      </c>
      <c r="D94" s="66">
        <v>4.1111111111111117E-4</v>
      </c>
      <c r="E94" t="s">
        <v>102</v>
      </c>
      <c r="F94" t="s">
        <v>104</v>
      </c>
    </row>
    <row r="95" spans="1:6" x14ac:dyDescent="0.25">
      <c r="A95" t="s">
        <v>403</v>
      </c>
      <c r="B95">
        <v>1</v>
      </c>
      <c r="C95" t="s">
        <v>105</v>
      </c>
      <c r="D95" s="66">
        <v>3.8923611111111109E-4</v>
      </c>
      <c r="E95" t="s">
        <v>102</v>
      </c>
      <c r="F95" t="s">
        <v>105</v>
      </c>
    </row>
    <row r="96" spans="1:6" x14ac:dyDescent="0.25">
      <c r="A96" t="s">
        <v>403</v>
      </c>
      <c r="B96">
        <v>1</v>
      </c>
      <c r="C96" t="s">
        <v>101</v>
      </c>
      <c r="D96" s="66">
        <v>3.5335648148148146E-4</v>
      </c>
      <c r="E96" t="s">
        <v>102</v>
      </c>
      <c r="F96" t="s">
        <v>108</v>
      </c>
    </row>
    <row r="97" spans="1:6" x14ac:dyDescent="0.25">
      <c r="A97" t="s">
        <v>403</v>
      </c>
      <c r="B97">
        <v>1</v>
      </c>
      <c r="C97" t="s">
        <v>108</v>
      </c>
      <c r="D97" s="66">
        <v>3.5335648148148146E-4</v>
      </c>
      <c r="E97" t="s">
        <v>102</v>
      </c>
      <c r="F97" t="s">
        <v>108</v>
      </c>
    </row>
    <row r="98" spans="1:6" x14ac:dyDescent="0.25">
      <c r="A98" t="s">
        <v>403</v>
      </c>
      <c r="B98">
        <v>1</v>
      </c>
      <c r="C98" t="s">
        <v>109</v>
      </c>
      <c r="D98" s="66">
        <v>3.7384259259259255E-4</v>
      </c>
      <c r="E98" t="s">
        <v>102</v>
      </c>
      <c r="F98" t="s">
        <v>110</v>
      </c>
    </row>
    <row r="99" spans="1:6" x14ac:dyDescent="0.25">
      <c r="A99" t="s">
        <v>403</v>
      </c>
      <c r="B99">
        <v>1</v>
      </c>
      <c r="C99" t="s">
        <v>103</v>
      </c>
      <c r="D99" s="66">
        <v>3.7384259259259255E-4</v>
      </c>
      <c r="E99" t="s">
        <v>102</v>
      </c>
      <c r="F99" t="s">
        <v>110</v>
      </c>
    </row>
    <row r="100" spans="1:6" x14ac:dyDescent="0.25">
      <c r="A100" t="s">
        <v>403</v>
      </c>
      <c r="B100">
        <v>1</v>
      </c>
      <c r="C100" t="s">
        <v>110</v>
      </c>
      <c r="D100" s="66">
        <v>3.7384259259259255E-4</v>
      </c>
      <c r="E100" t="s">
        <v>102</v>
      </c>
      <c r="F100" t="s">
        <v>110</v>
      </c>
    </row>
    <row r="101" spans="1:6" x14ac:dyDescent="0.25">
      <c r="A101" t="s">
        <v>403</v>
      </c>
      <c r="B101">
        <v>1</v>
      </c>
      <c r="C101" t="s">
        <v>111</v>
      </c>
      <c r="D101" s="66">
        <v>4.1875000000000001E-4</v>
      </c>
      <c r="E101" t="s">
        <v>102</v>
      </c>
      <c r="F101" t="s">
        <v>113</v>
      </c>
    </row>
    <row r="102" spans="1:6" x14ac:dyDescent="0.25">
      <c r="A102" t="s">
        <v>403</v>
      </c>
      <c r="B102">
        <v>1</v>
      </c>
      <c r="C102" t="s">
        <v>112</v>
      </c>
      <c r="D102" s="66">
        <v>4.1875000000000001E-4</v>
      </c>
      <c r="E102" t="s">
        <v>102</v>
      </c>
      <c r="F102" t="s">
        <v>113</v>
      </c>
    </row>
    <row r="103" spans="1:6" x14ac:dyDescent="0.25">
      <c r="A103" t="s">
        <v>403</v>
      </c>
      <c r="B103">
        <v>1</v>
      </c>
      <c r="C103" t="s">
        <v>113</v>
      </c>
      <c r="D103" s="66">
        <v>4.1875000000000001E-4</v>
      </c>
      <c r="E103" t="s">
        <v>102</v>
      </c>
      <c r="F103" t="s">
        <v>113</v>
      </c>
    </row>
    <row r="104" spans="1:6" x14ac:dyDescent="0.25">
      <c r="A104" t="s">
        <v>403</v>
      </c>
      <c r="B104">
        <v>1</v>
      </c>
      <c r="C104" t="s">
        <v>116</v>
      </c>
      <c r="D104" s="66">
        <v>5.6631944444444449E-4</v>
      </c>
      <c r="E104" t="s">
        <v>102</v>
      </c>
      <c r="F104" t="s">
        <v>116</v>
      </c>
    </row>
    <row r="105" spans="1:6" x14ac:dyDescent="0.25">
      <c r="A105" t="s">
        <v>403</v>
      </c>
      <c r="B105">
        <v>1</v>
      </c>
      <c r="C105" t="s">
        <v>117</v>
      </c>
      <c r="D105" s="66">
        <v>6.3368055555555552E-4</v>
      </c>
      <c r="E105" t="s">
        <v>102</v>
      </c>
      <c r="F105" t="s">
        <v>117</v>
      </c>
    </row>
  </sheetData>
  <sheetProtection algorithmName="SHA-512" hashValue="dQ3TNpcg0i9J7QW5zZunUASWzD7EqMs7BrS+UKHde0WDmA+7ah9RRRvRfbNT6Vwgxuf/ds2aVRj2yqO+Up9Csg==" saltValue="njet/Rmx7hLHbTiw2PWFFA==" spinCount="100000" sheet="1" objects="1" scenarios="1"/>
  <conditionalFormatting sqref="B2:B105">
    <cfRule type="cellIs" dxfId="4" priority="6" operator="equal">
      <formula>3</formula>
    </cfRule>
    <cfRule type="cellIs" dxfId="3" priority="7" operator="equal">
      <formula>1</formula>
    </cfRule>
    <cfRule type="cellIs" dxfId="2" priority="8" operator="equal">
      <formula>2</formula>
    </cfRule>
  </conditionalFormatting>
  <conditionalFormatting sqref="E2:E105">
    <cfRule type="cellIs" dxfId="1" priority="9" operator="equal">
      <formula>"MPF"</formula>
    </cfRule>
    <cfRule type="cellIs" dxfId="0" priority="10" operator="equal">
      <formula>"RF"</formula>
    </cfRule>
  </conditionalFormatting>
  <pageMargins left="0.7" right="0.7" top="0.75" bottom="0.75" header="0.3" footer="0.3"/>
  <pageSetup paperSize="9" scale="65" fitToHeight="0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TableRelais">
    <tabColor theme="9"/>
  </sheetPr>
  <dimension ref="A1:E2"/>
  <sheetViews>
    <sheetView workbookViewId="0">
      <selection activeCell="O48" sqref="O48"/>
    </sheetView>
  </sheetViews>
  <sheetFormatPr baseColWidth="10" defaultColWidth="11.42578125" defaultRowHeight="15" x14ac:dyDescent="0.25"/>
  <cols>
    <col min="1" max="1" width="16.5703125" customWidth="1"/>
    <col min="2" max="2" width="28.5703125" customWidth="1"/>
    <col min="3" max="3" width="13.5703125" customWidth="1"/>
    <col min="5" max="5" width="16.5703125" customWidth="1"/>
  </cols>
  <sheetData>
    <row r="1" spans="1:5" x14ac:dyDescent="0.25">
      <c r="A1" t="s">
        <v>37</v>
      </c>
      <c r="B1" t="s">
        <v>35</v>
      </c>
      <c r="C1" t="s">
        <v>96</v>
      </c>
      <c r="D1" t="s">
        <v>58</v>
      </c>
      <c r="E1" t="s">
        <v>118</v>
      </c>
    </row>
    <row r="2" spans="1:5" x14ac:dyDescent="0.25">
      <c r="B2" s="12"/>
    </row>
  </sheetData>
  <sheetProtection algorithmName="SHA-512" hashValue="zzLUSL/W7YdnJOcTtfLsptsPjfSNX8ij5jZTK1pmhXf4NXrq0JC867TXEYMus/RqJ8I4s+1WTWMFXXg/t15j+w==" saltValue="6CksPW8aZajIJMr6xTvqFA==" spinCount="100000" sheet="1" objects="1" scenarios="1"/>
  <phoneticPr fontId="38" type="noConversion"/>
  <dataValidations count="1">
    <dataValidation type="whole" showInputMessage="1" showErrorMessage="1" prompt="1 : Hommes_x000a_2 : Femmes_x000a_3 : Mixte" sqref="C2" xr:uid="{00000000-0002-0000-0C00-000000000000}">
      <formula1>1</formula1>
      <formula2>3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TableTempsQualif">
    <tabColor theme="9"/>
  </sheetPr>
  <dimension ref="A1:E450"/>
  <sheetViews>
    <sheetView workbookViewId="0">
      <selection activeCell="E52" sqref="E52"/>
    </sheetView>
  </sheetViews>
  <sheetFormatPr baseColWidth="10" defaultColWidth="14.5703125" defaultRowHeight="15" x14ac:dyDescent="0.25"/>
  <cols>
    <col min="1" max="1" width="16.42578125" customWidth="1"/>
    <col min="2" max="16384" width="14.5703125" style="66"/>
  </cols>
  <sheetData>
    <row r="1" spans="1:5" x14ac:dyDescent="0.25">
      <c r="A1" t="s">
        <v>196</v>
      </c>
      <c r="B1" s="66" t="s">
        <v>401</v>
      </c>
      <c r="C1" s="66" t="s">
        <v>407</v>
      </c>
      <c r="D1" s="66" t="s">
        <v>403</v>
      </c>
      <c r="E1" s="66" t="s">
        <v>406</v>
      </c>
    </row>
    <row r="2" spans="1:5" x14ac:dyDescent="0.25">
      <c r="A2" s="65">
        <v>344506</v>
      </c>
      <c r="B2" s="65">
        <v>1.32164E-3</v>
      </c>
      <c r="C2" s="65"/>
      <c r="D2" s="65"/>
      <c r="E2" s="65">
        <v>2.2290500000000002E-3</v>
      </c>
    </row>
    <row r="3" spans="1:5" x14ac:dyDescent="0.25">
      <c r="A3" s="65">
        <v>1013382</v>
      </c>
      <c r="B3" s="65">
        <v>1.36377E-3</v>
      </c>
      <c r="C3" s="65">
        <v>4.0104000000000002E-4</v>
      </c>
      <c r="D3" s="65">
        <v>4.6574000000000002E-4</v>
      </c>
      <c r="E3" s="65">
        <v>2.0651599999999999E-3</v>
      </c>
    </row>
    <row r="4" spans="1:5" x14ac:dyDescent="0.25">
      <c r="A4" s="65">
        <v>929464</v>
      </c>
      <c r="B4" s="65"/>
      <c r="C4" s="65">
        <v>3.9005000000000002E-4</v>
      </c>
      <c r="D4" s="65">
        <v>4.9189999999999998E-4</v>
      </c>
      <c r="E4" s="65">
        <v>2.0433999999999999E-3</v>
      </c>
    </row>
    <row r="5" spans="1:5" x14ac:dyDescent="0.25">
      <c r="A5" s="65">
        <v>759170</v>
      </c>
      <c r="B5" s="65"/>
      <c r="C5" s="65">
        <v>4.1492999999999999E-4</v>
      </c>
      <c r="D5" s="65">
        <v>4.7674000000000002E-4</v>
      </c>
      <c r="E5" s="65">
        <v>2.1006900000000001E-3</v>
      </c>
    </row>
    <row r="6" spans="1:5" x14ac:dyDescent="0.25">
      <c r="A6" s="65">
        <v>759172</v>
      </c>
      <c r="B6" s="65">
        <v>1.3866900000000001E-3</v>
      </c>
      <c r="C6" s="65"/>
      <c r="D6" s="65">
        <v>4.1596999999999999E-4</v>
      </c>
      <c r="E6" s="65">
        <v>2.1958300000000002E-3</v>
      </c>
    </row>
    <row r="7" spans="1:5" x14ac:dyDescent="0.25">
      <c r="A7" s="65">
        <v>969235</v>
      </c>
      <c r="B7" s="65">
        <v>1.54977E-3</v>
      </c>
      <c r="C7" s="65">
        <v>4.6725E-4</v>
      </c>
      <c r="D7" s="65">
        <v>5.3795999999999998E-4</v>
      </c>
      <c r="E7" s="65">
        <v>2.4075199999999998E-3</v>
      </c>
    </row>
    <row r="8" spans="1:5" x14ac:dyDescent="0.25">
      <c r="A8" s="65">
        <v>840162</v>
      </c>
      <c r="B8" s="65">
        <v>1.4063700000000001E-3</v>
      </c>
      <c r="C8" s="65">
        <v>4.5786999999999998E-4</v>
      </c>
      <c r="D8" s="65">
        <v>5.4825999999999996E-4</v>
      </c>
      <c r="E8" s="65">
        <v>2.3414400000000002E-3</v>
      </c>
    </row>
    <row r="9" spans="1:5" x14ac:dyDescent="0.25">
      <c r="A9" s="65">
        <v>1002760</v>
      </c>
      <c r="B9" s="65">
        <v>1.42581E-3</v>
      </c>
      <c r="C9" s="65">
        <v>4.1724999999999998E-4</v>
      </c>
      <c r="D9" s="65">
        <v>4.4872999999999999E-4</v>
      </c>
      <c r="E9" s="65">
        <v>1.9763900000000002E-3</v>
      </c>
    </row>
    <row r="10" spans="1:5" x14ac:dyDescent="0.25">
      <c r="A10" s="65">
        <v>288011</v>
      </c>
      <c r="B10" s="65">
        <v>1.49873E-3</v>
      </c>
      <c r="C10" s="65">
        <v>5.2846999999999996E-4</v>
      </c>
      <c r="D10" s="65"/>
      <c r="E10" s="65"/>
    </row>
    <row r="11" spans="1:5" x14ac:dyDescent="0.25">
      <c r="A11" s="65">
        <v>435595</v>
      </c>
      <c r="B11" s="65">
        <v>1.49873E-3</v>
      </c>
      <c r="C11" s="65"/>
      <c r="D11" s="65"/>
      <c r="E11" s="65"/>
    </row>
    <row r="12" spans="1:5" x14ac:dyDescent="0.25">
      <c r="A12" s="65">
        <v>393918</v>
      </c>
      <c r="B12" s="65"/>
      <c r="C12" s="65"/>
      <c r="D12" s="65"/>
      <c r="E12" s="65">
        <v>2.0986099999999999E-3</v>
      </c>
    </row>
    <row r="13" spans="1:5" x14ac:dyDescent="0.25">
      <c r="A13" s="65">
        <v>114309</v>
      </c>
      <c r="B13" s="65"/>
      <c r="C13" s="65">
        <v>4.6296E-4</v>
      </c>
      <c r="D13" s="65">
        <v>5.6632000000000004E-4</v>
      </c>
      <c r="E13" s="65">
        <v>2.5196799999999998E-3</v>
      </c>
    </row>
    <row r="14" spans="1:5" x14ac:dyDescent="0.25">
      <c r="A14" s="65">
        <v>223516</v>
      </c>
      <c r="B14" s="65">
        <v>1.2116900000000001E-3</v>
      </c>
      <c r="C14" s="65">
        <v>3.5405000000000001E-4</v>
      </c>
      <c r="D14" s="65">
        <v>4.0960999999999998E-4</v>
      </c>
      <c r="E14" s="65">
        <v>1.7810199999999999E-3</v>
      </c>
    </row>
    <row r="15" spans="1:5" x14ac:dyDescent="0.25">
      <c r="A15" s="65">
        <v>920132</v>
      </c>
      <c r="B15" s="65">
        <v>1.4686300000000001E-3</v>
      </c>
      <c r="C15" s="65">
        <v>4.0220000000000002E-4</v>
      </c>
      <c r="D15" s="65"/>
      <c r="E15" s="65"/>
    </row>
    <row r="16" spans="1:5" x14ac:dyDescent="0.25">
      <c r="A16" s="65">
        <v>557549</v>
      </c>
      <c r="B16" s="65"/>
      <c r="C16" s="65"/>
      <c r="D16" s="65">
        <v>5.0880000000000001E-4</v>
      </c>
      <c r="E16" s="65">
        <v>2.2181700000000002E-3</v>
      </c>
    </row>
    <row r="17" spans="1:5" x14ac:dyDescent="0.25">
      <c r="A17" s="65">
        <v>833991</v>
      </c>
      <c r="B17" s="65"/>
      <c r="C17" s="65">
        <v>5.2939999999999997E-4</v>
      </c>
      <c r="D17" s="65"/>
      <c r="E17" s="65"/>
    </row>
    <row r="18" spans="1:5" x14ac:dyDescent="0.25">
      <c r="A18" s="65">
        <v>757791</v>
      </c>
      <c r="B18" s="65"/>
      <c r="C18" s="65"/>
      <c r="D18" s="65"/>
      <c r="E18" s="65">
        <v>2.2402799999999999E-3</v>
      </c>
    </row>
    <row r="19" spans="1:5" x14ac:dyDescent="0.25">
      <c r="A19" s="65">
        <v>945362</v>
      </c>
      <c r="B19" s="65"/>
      <c r="C19" s="65"/>
      <c r="D19" s="65">
        <v>4.4491000000000002E-4</v>
      </c>
      <c r="E19" s="65"/>
    </row>
    <row r="20" spans="1:5" x14ac:dyDescent="0.25">
      <c r="A20" s="65">
        <v>79097</v>
      </c>
      <c r="B20" s="65"/>
      <c r="C20" s="65"/>
      <c r="D20" s="65">
        <v>5.3379999999999996E-4</v>
      </c>
      <c r="E20" s="65">
        <v>2.2680600000000001E-3</v>
      </c>
    </row>
    <row r="21" spans="1:5" x14ac:dyDescent="0.25">
      <c r="A21" s="65">
        <v>570210</v>
      </c>
      <c r="B21" s="65">
        <v>1.39109E-3</v>
      </c>
      <c r="C21" s="65">
        <v>4.7477000000000001E-4</v>
      </c>
      <c r="D21" s="65"/>
      <c r="E21" s="65">
        <v>1.98183E-3</v>
      </c>
    </row>
    <row r="22" spans="1:5" x14ac:dyDescent="0.25">
      <c r="A22" s="65">
        <v>509883</v>
      </c>
      <c r="B22" s="65">
        <v>1.81887E-3</v>
      </c>
      <c r="C22" s="65">
        <v>5.1411999999999996E-4</v>
      </c>
      <c r="D22" s="65"/>
      <c r="E22" s="65"/>
    </row>
    <row r="23" spans="1:5" x14ac:dyDescent="0.25">
      <c r="A23" s="65">
        <v>754977</v>
      </c>
      <c r="B23" s="65">
        <v>1.2670100000000001E-3</v>
      </c>
      <c r="C23" s="65">
        <v>4.1376999999999999E-4</v>
      </c>
      <c r="D23" s="65">
        <v>4.4097E-4</v>
      </c>
      <c r="E23" s="65">
        <v>1.95706E-3</v>
      </c>
    </row>
    <row r="24" spans="1:5" x14ac:dyDescent="0.25">
      <c r="A24" s="65">
        <v>766221</v>
      </c>
      <c r="B24" s="65">
        <v>1.96204E-3</v>
      </c>
      <c r="C24" s="65">
        <v>5.6227000000000002E-4</v>
      </c>
      <c r="D24" s="65"/>
      <c r="E24" s="65"/>
    </row>
    <row r="25" spans="1:5" x14ac:dyDescent="0.25">
      <c r="A25" s="65">
        <v>445819</v>
      </c>
      <c r="B25" s="65"/>
      <c r="C25" s="65">
        <v>5.3483999999999997E-4</v>
      </c>
      <c r="D25" s="65">
        <v>6.0764E-4</v>
      </c>
      <c r="E25" s="65">
        <v>2.6030099999999998E-3</v>
      </c>
    </row>
    <row r="26" spans="1:5" x14ac:dyDescent="0.25">
      <c r="A26" s="65">
        <v>830096</v>
      </c>
      <c r="B26" s="65"/>
      <c r="C26" s="65">
        <v>5.5185E-4</v>
      </c>
      <c r="D26" s="65"/>
      <c r="E26" s="65"/>
    </row>
    <row r="27" spans="1:5" x14ac:dyDescent="0.25">
      <c r="A27" s="65">
        <v>961943</v>
      </c>
      <c r="B27" s="65">
        <v>1.57025E-3</v>
      </c>
      <c r="C27" s="65"/>
      <c r="D27" s="65">
        <v>5.7742999999999998E-4</v>
      </c>
      <c r="E27" s="65">
        <v>2.3071799999999998E-3</v>
      </c>
    </row>
    <row r="28" spans="1:5" x14ac:dyDescent="0.25">
      <c r="A28" s="65">
        <v>301736</v>
      </c>
      <c r="B28" s="65"/>
      <c r="C28" s="65"/>
      <c r="D28" s="65">
        <v>5.2222E-4</v>
      </c>
      <c r="E28" s="65">
        <v>2.2254599999999999E-3</v>
      </c>
    </row>
    <row r="29" spans="1:5" x14ac:dyDescent="0.25">
      <c r="A29" s="65">
        <v>930660</v>
      </c>
      <c r="B29" s="65">
        <v>1.4908600000000001E-3</v>
      </c>
      <c r="C29" s="65">
        <v>4.4675999999999998E-4</v>
      </c>
      <c r="D29" s="65"/>
      <c r="E29" s="65">
        <v>2.18148E-3</v>
      </c>
    </row>
    <row r="30" spans="1:5" x14ac:dyDescent="0.25">
      <c r="A30" s="65">
        <v>332087</v>
      </c>
      <c r="B30" s="65">
        <v>1.26991E-3</v>
      </c>
      <c r="C30" s="65">
        <v>4.0220000000000002E-4</v>
      </c>
      <c r="D30" s="65">
        <v>4.6817000000000001E-4</v>
      </c>
      <c r="E30" s="65"/>
    </row>
    <row r="31" spans="1:5" x14ac:dyDescent="0.25">
      <c r="A31" s="65">
        <v>1024999</v>
      </c>
      <c r="B31" s="65">
        <v>1.71481E-3</v>
      </c>
      <c r="C31" s="65">
        <v>4.2882E-4</v>
      </c>
      <c r="D31" s="65">
        <v>5.4317000000000005E-4</v>
      </c>
      <c r="E31" s="65">
        <v>2.36667E-3</v>
      </c>
    </row>
    <row r="32" spans="1:5" x14ac:dyDescent="0.25">
      <c r="A32" s="65">
        <v>537187</v>
      </c>
      <c r="B32" s="65"/>
      <c r="C32" s="65">
        <v>5.1331E-4</v>
      </c>
      <c r="D32" s="65"/>
      <c r="E32" s="65"/>
    </row>
    <row r="33" spans="1:5" x14ac:dyDescent="0.25">
      <c r="A33" s="65">
        <v>107471</v>
      </c>
      <c r="B33" s="65">
        <v>1.7584499999999999E-3</v>
      </c>
      <c r="C33" s="65">
        <v>4.4559999999999999E-4</v>
      </c>
      <c r="D33" s="65"/>
      <c r="E33" s="65">
        <v>2.7620399999999999E-3</v>
      </c>
    </row>
    <row r="34" spans="1:5" x14ac:dyDescent="0.25">
      <c r="A34" s="65">
        <v>820893</v>
      </c>
      <c r="B34" s="65"/>
      <c r="C34" s="65"/>
      <c r="D34" s="65">
        <v>4.7291999999999999E-4</v>
      </c>
      <c r="E34" s="65">
        <v>2.1516199999999999E-3</v>
      </c>
    </row>
    <row r="35" spans="1:5" x14ac:dyDescent="0.25">
      <c r="A35" s="65">
        <v>688104</v>
      </c>
      <c r="B35" s="65">
        <v>1.6939800000000001E-3</v>
      </c>
      <c r="C35" s="65"/>
      <c r="D35" s="65">
        <v>5.7720000000000004E-4</v>
      </c>
      <c r="E35" s="65">
        <v>2.35359E-3</v>
      </c>
    </row>
    <row r="36" spans="1:5" x14ac:dyDescent="0.25">
      <c r="A36" s="65">
        <v>415511</v>
      </c>
      <c r="B36" s="65">
        <v>1.5071800000000001E-3</v>
      </c>
      <c r="C36" s="65">
        <v>4.6366000000000002E-4</v>
      </c>
      <c r="D36" s="65">
        <v>6.0417000000000001E-4</v>
      </c>
      <c r="E36" s="65">
        <v>2.6729200000000001E-3</v>
      </c>
    </row>
    <row r="37" spans="1:5" x14ac:dyDescent="0.25">
      <c r="A37" s="65">
        <v>914106</v>
      </c>
      <c r="B37" s="65"/>
      <c r="C37" s="65">
        <v>4.4918999999999997E-4</v>
      </c>
      <c r="D37" s="65"/>
      <c r="E37" s="65"/>
    </row>
    <row r="38" spans="1:5" x14ac:dyDescent="0.25">
      <c r="A38" s="65">
        <v>806105</v>
      </c>
      <c r="B38" s="65">
        <v>1.3505800000000001E-3</v>
      </c>
      <c r="C38" s="65">
        <v>3.9005000000000002E-4</v>
      </c>
      <c r="D38" s="65">
        <v>4.2175999999999997E-4</v>
      </c>
      <c r="E38" s="65">
        <v>2.0905099999999999E-3</v>
      </c>
    </row>
    <row r="39" spans="1:5" x14ac:dyDescent="0.25">
      <c r="A39" s="65">
        <v>652270</v>
      </c>
      <c r="B39" s="65"/>
      <c r="C39" s="65">
        <v>4.4514000000000001E-4</v>
      </c>
      <c r="D39" s="65"/>
      <c r="E39" s="65"/>
    </row>
    <row r="40" spans="1:5" x14ac:dyDescent="0.25">
      <c r="A40" s="65">
        <v>768098</v>
      </c>
      <c r="B40" s="65"/>
      <c r="C40" s="65">
        <v>4.0832999999999999E-4</v>
      </c>
      <c r="D40" s="65">
        <v>4.7778000000000002E-4</v>
      </c>
      <c r="E40" s="65">
        <v>2.3476899999999999E-3</v>
      </c>
    </row>
    <row r="41" spans="1:5" x14ac:dyDescent="0.25">
      <c r="A41" s="65">
        <v>834444</v>
      </c>
      <c r="B41" s="65"/>
      <c r="C41" s="65"/>
      <c r="D41" s="65"/>
      <c r="E41" s="65">
        <v>2.1229199999999999E-3</v>
      </c>
    </row>
    <row r="42" spans="1:5" x14ac:dyDescent="0.25">
      <c r="A42" s="65">
        <v>837259</v>
      </c>
      <c r="B42" s="65"/>
      <c r="C42" s="65">
        <v>3.9744999999999998E-4</v>
      </c>
      <c r="D42" s="65">
        <v>5.2950999999999996E-4</v>
      </c>
      <c r="E42" s="65"/>
    </row>
    <row r="43" spans="1:5" x14ac:dyDescent="0.25">
      <c r="A43" s="65">
        <v>758889</v>
      </c>
      <c r="B43" s="65"/>
      <c r="C43" s="65">
        <v>4.0508999999999999E-4</v>
      </c>
      <c r="D43" s="65">
        <v>4.0971999999999997E-4</v>
      </c>
      <c r="E43" s="65">
        <v>1.99803E-3</v>
      </c>
    </row>
    <row r="44" spans="1:5" x14ac:dyDescent="0.25">
      <c r="A44" s="65">
        <v>756698</v>
      </c>
      <c r="B44" s="65"/>
      <c r="C44" s="65">
        <v>5.5197000000000004E-4</v>
      </c>
      <c r="D44" s="65"/>
      <c r="E44" s="65"/>
    </row>
    <row r="45" spans="1:5" x14ac:dyDescent="0.25">
      <c r="A45" s="65">
        <v>763226</v>
      </c>
      <c r="B45" s="65">
        <v>1.28067E-3</v>
      </c>
      <c r="C45" s="65">
        <v>4.0486E-4</v>
      </c>
      <c r="D45" s="65">
        <v>4.6343000000000003E-4</v>
      </c>
      <c r="E45" s="65">
        <v>2.1658599999999999E-3</v>
      </c>
    </row>
    <row r="46" spans="1:5" x14ac:dyDescent="0.25">
      <c r="A46" s="65">
        <v>168165</v>
      </c>
      <c r="B46" s="65"/>
      <c r="C46" s="65"/>
      <c r="D46" s="65"/>
      <c r="E46" s="65">
        <v>2.2666700000000001E-3</v>
      </c>
    </row>
    <row r="47" spans="1:5" x14ac:dyDescent="0.25">
      <c r="A47" s="65">
        <v>468164</v>
      </c>
      <c r="B47" s="65">
        <v>1.44641E-3</v>
      </c>
      <c r="C47" s="65"/>
      <c r="D47" s="65">
        <v>5.4086E-4</v>
      </c>
      <c r="E47" s="65">
        <v>2.24931E-3</v>
      </c>
    </row>
    <row r="48" spans="1:5" x14ac:dyDescent="0.25">
      <c r="A48" s="65">
        <v>766512</v>
      </c>
      <c r="B48" s="65">
        <v>1.3717600000000001E-3</v>
      </c>
      <c r="C48" s="65">
        <v>4.4675999999999998E-4</v>
      </c>
      <c r="D48" s="65">
        <v>5.8843000000000003E-4</v>
      </c>
      <c r="E48" s="65">
        <v>2.2969900000000001E-3</v>
      </c>
    </row>
    <row r="49" spans="1:5" x14ac:dyDescent="0.25">
      <c r="A49" s="65">
        <v>449461</v>
      </c>
      <c r="B49" s="65">
        <v>1.5657399999999999E-3</v>
      </c>
      <c r="C49" s="65">
        <v>4.3183000000000002E-4</v>
      </c>
      <c r="D49" s="65"/>
      <c r="E49" s="65">
        <v>2.3924800000000002E-3</v>
      </c>
    </row>
    <row r="50" spans="1:5" x14ac:dyDescent="0.25">
      <c r="A50" s="65">
        <v>502205</v>
      </c>
      <c r="B50" s="65">
        <v>1.5657399999999999E-3</v>
      </c>
      <c r="C50" s="65">
        <v>4.0508999999999999E-4</v>
      </c>
      <c r="D50" s="65">
        <v>4.8842999999999998E-4</v>
      </c>
      <c r="E50" s="65">
        <v>2.1520799999999998E-3</v>
      </c>
    </row>
    <row r="51" spans="1:5" x14ac:dyDescent="0.25">
      <c r="A51" s="65">
        <v>436422</v>
      </c>
      <c r="B51" s="65"/>
      <c r="C51" s="65">
        <v>5.1376999999999998E-4</v>
      </c>
      <c r="D51" s="65">
        <v>6.0764E-4</v>
      </c>
      <c r="E51" s="65"/>
    </row>
    <row r="52" spans="1:5" x14ac:dyDescent="0.25">
      <c r="A52" s="65">
        <v>70333</v>
      </c>
      <c r="B52" s="65">
        <v>1.2810199999999999E-3</v>
      </c>
      <c r="C52" s="65">
        <v>5.1376999999999998E-4</v>
      </c>
      <c r="D52" s="65">
        <v>5.6539000000000003E-4</v>
      </c>
      <c r="E52" s="65">
        <v>2.56412E-3</v>
      </c>
    </row>
    <row r="53" spans="1:5" x14ac:dyDescent="0.25">
      <c r="A53" s="65">
        <v>70334</v>
      </c>
      <c r="B53" s="65">
        <v>1.2810199999999999E-3</v>
      </c>
      <c r="C53" s="65">
        <v>3.9744999999999998E-4</v>
      </c>
      <c r="D53" s="65">
        <v>3.8808000000000001E-4</v>
      </c>
      <c r="E53" s="65">
        <v>1.6442099999999999E-3</v>
      </c>
    </row>
    <row r="54" spans="1:5" x14ac:dyDescent="0.25">
      <c r="A54" s="65">
        <v>707477</v>
      </c>
      <c r="B54" s="65"/>
      <c r="C54" s="65">
        <v>3.9815E-4</v>
      </c>
      <c r="D54" s="65"/>
      <c r="E54" s="65"/>
    </row>
    <row r="55" spans="1:5" x14ac:dyDescent="0.25">
      <c r="A55" s="65">
        <v>575846</v>
      </c>
      <c r="B55" s="65">
        <v>1.54977E-3</v>
      </c>
      <c r="C55" s="65">
        <v>4.3831000000000002E-4</v>
      </c>
      <c r="D55" s="65">
        <v>5.6030000000000001E-4</v>
      </c>
      <c r="E55" s="65">
        <v>2.3046299999999998E-3</v>
      </c>
    </row>
    <row r="56" spans="1:5" x14ac:dyDescent="0.25">
      <c r="A56" s="65">
        <v>525136</v>
      </c>
      <c r="B56" s="65">
        <v>1.30949E-3</v>
      </c>
      <c r="C56" s="65"/>
      <c r="D56" s="65"/>
      <c r="E56" s="65"/>
    </row>
    <row r="57" spans="1:5" x14ac:dyDescent="0.25">
      <c r="A57" s="65">
        <v>521655</v>
      </c>
      <c r="B57" s="65">
        <v>1.1863399999999999E-3</v>
      </c>
      <c r="C57" s="65">
        <v>4.9144E-4</v>
      </c>
      <c r="D57" s="65">
        <v>4.3911999999999998E-4</v>
      </c>
      <c r="E57" s="65">
        <v>1.8462999999999999E-3</v>
      </c>
    </row>
    <row r="58" spans="1:5" x14ac:dyDescent="0.25">
      <c r="A58" s="65">
        <v>655455</v>
      </c>
      <c r="B58" s="65"/>
      <c r="C58" s="65">
        <v>5.2373000000000003E-4</v>
      </c>
      <c r="D58" s="65"/>
      <c r="E58" s="65"/>
    </row>
    <row r="59" spans="1:5" x14ac:dyDescent="0.25">
      <c r="A59" s="65">
        <v>684970</v>
      </c>
      <c r="B59" s="65">
        <v>1.55521E-3</v>
      </c>
      <c r="C59" s="65"/>
      <c r="D59" s="65"/>
      <c r="E59" s="65"/>
    </row>
    <row r="60" spans="1:5" x14ac:dyDescent="0.25">
      <c r="A60" s="65">
        <v>791066</v>
      </c>
      <c r="B60" s="65">
        <v>1.09954E-3</v>
      </c>
      <c r="C60" s="65">
        <v>3.9039000000000001E-4</v>
      </c>
      <c r="D60" s="65">
        <v>4.6296E-4</v>
      </c>
      <c r="E60" s="65">
        <v>1.95868E-3</v>
      </c>
    </row>
    <row r="61" spans="1:5" x14ac:dyDescent="0.25">
      <c r="A61" s="65">
        <v>170002</v>
      </c>
      <c r="B61" s="65">
        <v>1.8452500000000001E-3</v>
      </c>
      <c r="C61" s="65">
        <v>4.3322E-4</v>
      </c>
      <c r="D61" s="65">
        <v>5.4582999999999997E-4</v>
      </c>
      <c r="E61" s="65">
        <v>2.3612300000000002E-3</v>
      </c>
    </row>
    <row r="62" spans="1:5" x14ac:dyDescent="0.25">
      <c r="A62" s="65">
        <v>519291</v>
      </c>
      <c r="B62" s="65">
        <v>1.5708300000000001E-3</v>
      </c>
      <c r="C62" s="65">
        <v>3.6632E-4</v>
      </c>
      <c r="D62" s="65">
        <v>3.9259000000000001E-4</v>
      </c>
      <c r="E62" s="65">
        <v>1.8861100000000001E-3</v>
      </c>
    </row>
    <row r="63" spans="1:5" x14ac:dyDescent="0.25">
      <c r="A63" s="65">
        <v>123127</v>
      </c>
      <c r="B63" s="65">
        <v>1.1141199999999999E-3</v>
      </c>
      <c r="C63" s="65">
        <v>3.2766000000000002E-4</v>
      </c>
      <c r="D63" s="65">
        <v>3.5335999999999999E-4</v>
      </c>
      <c r="E63" s="65">
        <v>1.7034699999999999E-3</v>
      </c>
    </row>
    <row r="64" spans="1:5" x14ac:dyDescent="0.25">
      <c r="A64" s="65">
        <v>532927</v>
      </c>
      <c r="B64" s="65">
        <v>1.61181E-3</v>
      </c>
      <c r="C64" s="65">
        <v>4.3750000000000001E-4</v>
      </c>
      <c r="D64" s="65">
        <v>5.3136999999999998E-4</v>
      </c>
      <c r="E64" s="65">
        <v>2.25567E-3</v>
      </c>
    </row>
    <row r="65" spans="1:5" x14ac:dyDescent="0.25">
      <c r="A65" s="65">
        <v>910846</v>
      </c>
      <c r="B65" s="65">
        <v>1.3282400000000001E-3</v>
      </c>
      <c r="C65" s="65"/>
      <c r="D65" s="65">
        <v>5.7059999999999999E-4</v>
      </c>
      <c r="E65" s="65">
        <v>2.3372699999999998E-3</v>
      </c>
    </row>
    <row r="66" spans="1:5" x14ac:dyDescent="0.25">
      <c r="A66" s="65">
        <v>1012764</v>
      </c>
      <c r="B66" s="65">
        <v>1.3600699999999999E-3</v>
      </c>
      <c r="C66" s="65">
        <v>4.2245E-4</v>
      </c>
      <c r="D66" s="65">
        <v>4.2499999999999998E-4</v>
      </c>
      <c r="E66" s="65">
        <v>1.9084499999999999E-3</v>
      </c>
    </row>
    <row r="67" spans="1:5" x14ac:dyDescent="0.25">
      <c r="A67" s="65">
        <v>182056</v>
      </c>
      <c r="B67" s="65"/>
      <c r="C67" s="65">
        <v>4.4653E-4</v>
      </c>
      <c r="D67" s="65"/>
      <c r="E67" s="65"/>
    </row>
    <row r="68" spans="1:5" x14ac:dyDescent="0.25">
      <c r="A68" s="65">
        <v>810500</v>
      </c>
      <c r="B68" s="65">
        <v>1.3675899999999999E-3</v>
      </c>
      <c r="C68" s="65">
        <v>4.081E-4</v>
      </c>
      <c r="D68" s="65">
        <v>4.8241000000000001E-4</v>
      </c>
      <c r="E68" s="65">
        <v>2.0453699999999999E-3</v>
      </c>
    </row>
    <row r="69" spans="1:5" x14ac:dyDescent="0.25">
      <c r="A69" s="65">
        <v>174934</v>
      </c>
      <c r="B69" s="65">
        <v>1.2748799999999999E-3</v>
      </c>
      <c r="C69" s="65">
        <v>4.4514000000000001E-4</v>
      </c>
      <c r="D69" s="65">
        <v>4.4630000000000001E-4</v>
      </c>
      <c r="E69" s="65">
        <v>2.11875E-3</v>
      </c>
    </row>
    <row r="70" spans="1:5" x14ac:dyDescent="0.25">
      <c r="A70" s="65">
        <v>1022113</v>
      </c>
      <c r="B70" s="65">
        <v>1.73102E-3</v>
      </c>
      <c r="C70" s="65">
        <v>4.5126999999999998E-4</v>
      </c>
      <c r="D70" s="65"/>
      <c r="E70" s="65">
        <v>2.3684000000000001E-3</v>
      </c>
    </row>
    <row r="71" spans="1:5" x14ac:dyDescent="0.25">
      <c r="A71" s="65">
        <v>279690</v>
      </c>
      <c r="B71" s="65"/>
      <c r="C71" s="65">
        <v>4.4235999999999999E-4</v>
      </c>
      <c r="D71" s="65">
        <v>5.0832999999999998E-4</v>
      </c>
      <c r="E71" s="65"/>
    </row>
    <row r="72" spans="1:5" x14ac:dyDescent="0.25">
      <c r="A72" s="65">
        <v>694318</v>
      </c>
      <c r="B72" s="65">
        <v>1.3663200000000001E-3</v>
      </c>
      <c r="C72" s="65">
        <v>5.5197000000000004E-4</v>
      </c>
      <c r="D72" s="65"/>
      <c r="E72" s="65"/>
    </row>
    <row r="73" spans="1:5" x14ac:dyDescent="0.25">
      <c r="A73" s="65">
        <v>155946</v>
      </c>
      <c r="B73" s="65"/>
      <c r="C73" s="65">
        <v>4.6678000000000003E-4</v>
      </c>
      <c r="D73" s="65">
        <v>4.6933000000000001E-4</v>
      </c>
      <c r="E73" s="65"/>
    </row>
    <row r="74" spans="1:5" x14ac:dyDescent="0.25">
      <c r="A74" s="65">
        <v>465625</v>
      </c>
      <c r="B74" s="65"/>
      <c r="C74" s="65">
        <v>4.9282000000000004E-4</v>
      </c>
      <c r="D74" s="65"/>
      <c r="E74" s="65"/>
    </row>
    <row r="75" spans="1:5" x14ac:dyDescent="0.25">
      <c r="A75" s="65">
        <v>806248</v>
      </c>
      <c r="B75" s="65">
        <v>1.09606E-3</v>
      </c>
      <c r="C75" s="65">
        <v>3.6968E-4</v>
      </c>
      <c r="D75" s="65">
        <v>4.1504999999999998E-4</v>
      </c>
      <c r="E75" s="65">
        <v>1.8313699999999999E-3</v>
      </c>
    </row>
    <row r="76" spans="1:5" x14ac:dyDescent="0.25">
      <c r="A76" s="65">
        <v>226193</v>
      </c>
      <c r="B76" s="65"/>
      <c r="C76" s="65">
        <v>4.9560000000000001E-4</v>
      </c>
      <c r="D76" s="65"/>
      <c r="E76" s="65"/>
    </row>
    <row r="77" spans="1:5" x14ac:dyDescent="0.25">
      <c r="A77" s="65">
        <v>555321</v>
      </c>
      <c r="B77" s="65">
        <v>1.1967600000000001E-3</v>
      </c>
      <c r="C77" s="65">
        <v>4.9074000000000003E-4</v>
      </c>
      <c r="D77" s="65">
        <v>4.3147999999999998E-4</v>
      </c>
      <c r="E77" s="65">
        <v>1.88148E-3</v>
      </c>
    </row>
    <row r="78" spans="1:5" x14ac:dyDescent="0.25">
      <c r="A78" s="65">
        <v>678154</v>
      </c>
      <c r="B78" s="65">
        <v>1.6320600000000001E-3</v>
      </c>
      <c r="C78" s="65">
        <v>4.3935000000000003E-4</v>
      </c>
      <c r="D78" s="65"/>
      <c r="E78" s="65">
        <v>2.3177100000000002E-3</v>
      </c>
    </row>
    <row r="79" spans="1:5" x14ac:dyDescent="0.25">
      <c r="A79" s="65">
        <v>275754</v>
      </c>
      <c r="B79" s="65"/>
      <c r="C79" s="65"/>
      <c r="D79" s="65">
        <v>4.8957999999999998E-4</v>
      </c>
      <c r="E79" s="65">
        <v>2.3219899999999999E-3</v>
      </c>
    </row>
    <row r="80" spans="1:5" x14ac:dyDescent="0.25">
      <c r="A80" s="65">
        <v>392250</v>
      </c>
      <c r="B80" s="65">
        <v>1.4261600000000001E-3</v>
      </c>
      <c r="C80" s="65"/>
      <c r="D80" s="65"/>
      <c r="E80" s="65">
        <v>2.0107599999999999E-3</v>
      </c>
    </row>
    <row r="81" spans="1:5" x14ac:dyDescent="0.25">
      <c r="A81" s="65">
        <v>275862</v>
      </c>
      <c r="B81" s="65"/>
      <c r="C81" s="65">
        <v>3.6632E-4</v>
      </c>
      <c r="D81" s="65"/>
      <c r="E81" s="65">
        <v>1.9574100000000001E-3</v>
      </c>
    </row>
    <row r="82" spans="1:5" x14ac:dyDescent="0.25">
      <c r="A82" s="65">
        <v>909740</v>
      </c>
      <c r="B82" s="65">
        <v>1.5623799999999999E-3</v>
      </c>
      <c r="C82" s="65"/>
      <c r="D82" s="65"/>
      <c r="E82" s="65"/>
    </row>
    <row r="83" spans="1:5" x14ac:dyDescent="0.25">
      <c r="A83" s="65">
        <v>749263</v>
      </c>
      <c r="B83" s="65">
        <v>1.4215300000000001E-3</v>
      </c>
      <c r="C83" s="65">
        <v>4.8055999999999999E-4</v>
      </c>
      <c r="D83" s="65">
        <v>4.4502000000000002E-4</v>
      </c>
      <c r="E83" s="65">
        <v>2.1020800000000001E-3</v>
      </c>
    </row>
    <row r="84" spans="1:5" x14ac:dyDescent="0.25">
      <c r="A84" s="65">
        <v>620532</v>
      </c>
      <c r="B84" s="65">
        <v>1.2149299999999999E-3</v>
      </c>
      <c r="C84" s="65">
        <v>4.1991000000000001E-4</v>
      </c>
      <c r="D84" s="65">
        <v>4.4965000000000001E-4</v>
      </c>
      <c r="E84" s="65">
        <v>2.0103E-3</v>
      </c>
    </row>
    <row r="85" spans="1:5" x14ac:dyDescent="0.25">
      <c r="A85" s="65">
        <v>74450</v>
      </c>
      <c r="B85" s="65">
        <v>1.1272000000000001E-3</v>
      </c>
      <c r="C85" s="65">
        <v>4.5278000000000001E-4</v>
      </c>
      <c r="D85" s="65">
        <v>4.037E-4</v>
      </c>
      <c r="E85" s="65">
        <v>1.7122699999999999E-3</v>
      </c>
    </row>
    <row r="86" spans="1:5" x14ac:dyDescent="0.25">
      <c r="A86" s="65">
        <v>923317</v>
      </c>
      <c r="B86" s="65"/>
      <c r="C86" s="65">
        <v>4.5278000000000001E-4</v>
      </c>
      <c r="D86" s="65">
        <v>5.7257E-4</v>
      </c>
      <c r="E86" s="65"/>
    </row>
    <row r="87" spans="1:5" x14ac:dyDescent="0.25">
      <c r="A87" s="65">
        <v>777194</v>
      </c>
      <c r="B87" s="65"/>
      <c r="C87" s="65">
        <v>5.1354000000000005E-4</v>
      </c>
      <c r="D87" s="65"/>
      <c r="E87" s="65"/>
    </row>
    <row r="88" spans="1:5" x14ac:dyDescent="0.25">
      <c r="A88" s="65">
        <v>764792</v>
      </c>
      <c r="B88" s="65"/>
      <c r="C88" s="65">
        <v>4.5498000000000001E-4</v>
      </c>
      <c r="D88" s="65"/>
      <c r="E88" s="65"/>
    </row>
    <row r="89" spans="1:5" x14ac:dyDescent="0.25">
      <c r="A89" s="65">
        <v>970275</v>
      </c>
      <c r="B89" s="65">
        <v>1.73102E-3</v>
      </c>
      <c r="C89" s="65">
        <v>4.6747999999999999E-4</v>
      </c>
      <c r="D89" s="65"/>
      <c r="E89" s="65"/>
    </row>
    <row r="90" spans="1:5" x14ac:dyDescent="0.25">
      <c r="A90" s="65">
        <v>173174</v>
      </c>
      <c r="B90" s="65"/>
      <c r="C90" s="65"/>
      <c r="D90" s="65">
        <v>4.6169000000000001E-4</v>
      </c>
      <c r="E90" s="65">
        <v>2.0869199999999999E-3</v>
      </c>
    </row>
    <row r="91" spans="1:5" x14ac:dyDescent="0.25">
      <c r="A91" s="65">
        <v>206215</v>
      </c>
      <c r="B91" s="65"/>
      <c r="C91" s="65">
        <v>4.1295999999999998E-4</v>
      </c>
      <c r="D91" s="65">
        <v>4.6586000000000002E-4</v>
      </c>
      <c r="E91" s="65">
        <v>2.1231499999999999E-3</v>
      </c>
    </row>
    <row r="92" spans="1:5" x14ac:dyDescent="0.25">
      <c r="A92" s="65">
        <v>256375</v>
      </c>
      <c r="B92" s="65">
        <v>1.3634299999999999E-3</v>
      </c>
      <c r="C92" s="65"/>
      <c r="D92" s="65">
        <v>4.7094999999999998E-4</v>
      </c>
      <c r="E92" s="65"/>
    </row>
    <row r="93" spans="1:5" x14ac:dyDescent="0.25">
      <c r="A93" s="65">
        <v>14202</v>
      </c>
      <c r="B93" s="65">
        <v>1.67731E-3</v>
      </c>
      <c r="C93" s="65"/>
      <c r="D93" s="65"/>
      <c r="E93" s="65"/>
    </row>
    <row r="94" spans="1:5" x14ac:dyDescent="0.25">
      <c r="A94" s="65">
        <v>969682</v>
      </c>
      <c r="B94" s="65"/>
      <c r="C94" s="65">
        <v>4.7731E-4</v>
      </c>
      <c r="D94" s="65"/>
      <c r="E94" s="65"/>
    </row>
    <row r="95" spans="1:5" x14ac:dyDescent="0.25">
      <c r="A95" s="65">
        <v>800261</v>
      </c>
      <c r="B95" s="65"/>
      <c r="C95" s="65">
        <v>4.3299000000000001E-4</v>
      </c>
      <c r="D95" s="65"/>
      <c r="E95" s="65"/>
    </row>
    <row r="96" spans="1:5" x14ac:dyDescent="0.25">
      <c r="A96" s="65">
        <v>331383</v>
      </c>
      <c r="B96" s="65"/>
      <c r="C96" s="65">
        <v>4.5278000000000001E-4</v>
      </c>
      <c r="D96" s="65"/>
      <c r="E96" s="65"/>
    </row>
    <row r="97" spans="1:5" x14ac:dyDescent="0.25">
      <c r="A97" s="65">
        <v>431945</v>
      </c>
      <c r="B97" s="65"/>
      <c r="C97" s="65">
        <v>5.6238000000000002E-4</v>
      </c>
      <c r="D97" s="65"/>
      <c r="E97" s="65"/>
    </row>
    <row r="98" spans="1:5" x14ac:dyDescent="0.25">
      <c r="A98" s="65">
        <v>840186</v>
      </c>
      <c r="B98" s="65">
        <v>1.4063700000000001E-3</v>
      </c>
      <c r="C98" s="65">
        <v>3.8228999999999997E-4</v>
      </c>
      <c r="D98" s="65">
        <v>5.0960999999999997E-4</v>
      </c>
      <c r="E98" s="65">
        <v>2.2159699999999998E-3</v>
      </c>
    </row>
    <row r="99" spans="1:5" x14ac:dyDescent="0.25">
      <c r="A99" s="65">
        <v>747221</v>
      </c>
      <c r="B99" s="65">
        <v>1.2586800000000001E-3</v>
      </c>
      <c r="C99" s="65">
        <v>4.0104000000000002E-4</v>
      </c>
      <c r="D99" s="65">
        <v>4.3807999999999998E-4</v>
      </c>
      <c r="E99" s="65">
        <v>1.8569400000000001E-3</v>
      </c>
    </row>
    <row r="100" spans="1:5" x14ac:dyDescent="0.25">
      <c r="A100" s="65">
        <v>278663</v>
      </c>
      <c r="B100" s="65">
        <v>1.4215300000000001E-3</v>
      </c>
      <c r="C100" s="65">
        <v>5.2302999999999996E-4</v>
      </c>
      <c r="D100" s="65">
        <v>4.5718000000000001E-4</v>
      </c>
      <c r="E100" s="65">
        <v>2.0349500000000002E-3</v>
      </c>
    </row>
    <row r="101" spans="1:5" x14ac:dyDescent="0.25">
      <c r="A101" s="65">
        <v>613069</v>
      </c>
      <c r="B101" s="65">
        <v>1.4261600000000001E-3</v>
      </c>
      <c r="C101" s="65">
        <v>4.8992999999999997E-4</v>
      </c>
      <c r="D101" s="65">
        <v>5.7454000000000001E-4</v>
      </c>
      <c r="E101" s="65">
        <v>2.5349499999999998E-3</v>
      </c>
    </row>
    <row r="102" spans="1:5" x14ac:dyDescent="0.25">
      <c r="A102" s="65">
        <v>736425</v>
      </c>
      <c r="B102" s="65"/>
      <c r="C102" s="65">
        <v>5.0093000000000002E-4</v>
      </c>
      <c r="D102" s="65"/>
      <c r="E102" s="65"/>
    </row>
    <row r="103" spans="1:5" x14ac:dyDescent="0.25">
      <c r="A103" s="65">
        <v>767834</v>
      </c>
      <c r="B103" s="65">
        <v>1.50903E-3</v>
      </c>
      <c r="C103" s="65"/>
      <c r="D103" s="65"/>
      <c r="E103" s="65"/>
    </row>
    <row r="104" spans="1:5" x14ac:dyDescent="0.25">
      <c r="A104" s="65">
        <v>602710</v>
      </c>
      <c r="B104" s="65"/>
      <c r="C104" s="65">
        <v>4.8170999999999999E-4</v>
      </c>
      <c r="D104" s="65"/>
      <c r="E104" s="65"/>
    </row>
    <row r="105" spans="1:5" x14ac:dyDescent="0.25">
      <c r="A105" s="65">
        <v>919956</v>
      </c>
      <c r="B105" s="65"/>
      <c r="C105" s="65">
        <v>4.3911999999999998E-4</v>
      </c>
      <c r="D105" s="65">
        <v>4.3795999999999999E-4</v>
      </c>
      <c r="E105" s="65">
        <v>1.9619199999999998E-3</v>
      </c>
    </row>
    <row r="106" spans="1:5" x14ac:dyDescent="0.25">
      <c r="A106" s="65">
        <v>374144</v>
      </c>
      <c r="B106" s="65"/>
      <c r="C106" s="65">
        <v>4.4375000000000003E-4</v>
      </c>
      <c r="D106" s="65"/>
      <c r="E106" s="65">
        <v>2.04178E-3</v>
      </c>
    </row>
    <row r="107" spans="1:5" x14ac:dyDescent="0.25">
      <c r="A107" s="65">
        <v>482484</v>
      </c>
      <c r="B107" s="65"/>
      <c r="C107" s="65">
        <v>4.6967999999999999E-4</v>
      </c>
      <c r="D107" s="65"/>
      <c r="E107" s="65"/>
    </row>
    <row r="108" spans="1:5" x14ac:dyDescent="0.25">
      <c r="A108" s="65">
        <v>704992</v>
      </c>
      <c r="B108" s="65">
        <v>1.74884E-3</v>
      </c>
      <c r="C108" s="65">
        <v>4.5972E-4</v>
      </c>
      <c r="D108" s="65"/>
      <c r="E108" s="65"/>
    </row>
    <row r="109" spans="1:5" x14ac:dyDescent="0.25">
      <c r="A109" s="65">
        <v>704993</v>
      </c>
      <c r="B109" s="65"/>
      <c r="C109" s="65">
        <v>4.9582999999999995E-4</v>
      </c>
      <c r="D109" s="65"/>
      <c r="E109" s="65"/>
    </row>
    <row r="110" spans="1:5" x14ac:dyDescent="0.25">
      <c r="A110" s="65">
        <v>485476</v>
      </c>
      <c r="B110" s="65">
        <v>1.4540499999999999E-3</v>
      </c>
      <c r="C110" s="65"/>
      <c r="D110" s="65">
        <v>4.9386999999999999E-4</v>
      </c>
      <c r="E110" s="65">
        <v>2.1687500000000001E-3</v>
      </c>
    </row>
    <row r="111" spans="1:5" x14ac:dyDescent="0.25">
      <c r="A111" s="65">
        <v>565966</v>
      </c>
      <c r="B111" s="65">
        <v>1.32917E-3</v>
      </c>
      <c r="C111" s="65">
        <v>3.8980999999999998E-4</v>
      </c>
      <c r="D111" s="65">
        <v>4.3426000000000001E-4</v>
      </c>
      <c r="E111" s="65">
        <v>1.9358800000000001E-3</v>
      </c>
    </row>
    <row r="112" spans="1:5" x14ac:dyDescent="0.25">
      <c r="A112" s="65">
        <v>970601</v>
      </c>
      <c r="B112" s="65"/>
      <c r="C112" s="65">
        <v>5.2302999999999996E-4</v>
      </c>
      <c r="D112" s="65"/>
      <c r="E112" s="65"/>
    </row>
    <row r="113" spans="1:5" x14ac:dyDescent="0.25">
      <c r="A113" s="65">
        <v>110102</v>
      </c>
      <c r="B113" s="65">
        <v>1.37141E-3</v>
      </c>
      <c r="C113" s="65">
        <v>4.4559999999999999E-4</v>
      </c>
      <c r="D113" s="65">
        <v>5.2696999999999998E-4</v>
      </c>
      <c r="E113" s="65">
        <v>2.2965300000000002E-3</v>
      </c>
    </row>
    <row r="114" spans="1:5" x14ac:dyDescent="0.25">
      <c r="A114" s="65">
        <v>75120</v>
      </c>
      <c r="B114" s="65">
        <v>1.4199099999999999E-3</v>
      </c>
      <c r="C114" s="65">
        <v>4.4931000000000002E-4</v>
      </c>
      <c r="D114" s="65"/>
      <c r="E114" s="65">
        <v>2.3657399999999999E-3</v>
      </c>
    </row>
    <row r="115" spans="1:5" x14ac:dyDescent="0.25">
      <c r="A115" s="65">
        <v>368713</v>
      </c>
      <c r="B115" s="65"/>
      <c r="C115" s="65">
        <v>5.4536999999999999E-4</v>
      </c>
      <c r="D115" s="65"/>
      <c r="E115" s="65"/>
    </row>
    <row r="116" spans="1:5" x14ac:dyDescent="0.25">
      <c r="A116" s="65">
        <v>153267</v>
      </c>
      <c r="B116" s="65">
        <v>1.22141E-3</v>
      </c>
      <c r="C116" s="65">
        <v>3.8032000000000002E-4</v>
      </c>
      <c r="D116" s="65">
        <v>4.8946999999999999E-4</v>
      </c>
      <c r="E116" s="65">
        <v>2.2925900000000002E-3</v>
      </c>
    </row>
    <row r="117" spans="1:5" x14ac:dyDescent="0.25">
      <c r="A117" s="65">
        <v>911048</v>
      </c>
      <c r="B117" s="65"/>
      <c r="C117" s="65">
        <v>4.9282000000000004E-4</v>
      </c>
      <c r="D117" s="65">
        <v>5.0602000000000004E-4</v>
      </c>
      <c r="E117" s="65">
        <v>2.5400499999999999E-3</v>
      </c>
    </row>
    <row r="118" spans="1:5" x14ac:dyDescent="0.25">
      <c r="A118" s="65">
        <v>712745</v>
      </c>
      <c r="B118" s="65">
        <v>1.3589100000000001E-3</v>
      </c>
      <c r="C118" s="65"/>
      <c r="D118" s="65">
        <v>5.0126999999999995E-4</v>
      </c>
      <c r="E118" s="65"/>
    </row>
    <row r="119" spans="1:5" x14ac:dyDescent="0.25">
      <c r="A119" s="65">
        <v>8749</v>
      </c>
      <c r="B119" s="65"/>
      <c r="C119" s="65"/>
      <c r="D119" s="65">
        <v>5.3843000000000001E-4</v>
      </c>
      <c r="E119" s="65">
        <v>2.00162E-3</v>
      </c>
    </row>
    <row r="120" spans="1:5" x14ac:dyDescent="0.25">
      <c r="A120" s="65">
        <v>721592</v>
      </c>
      <c r="B120" s="65"/>
      <c r="C120" s="65"/>
      <c r="D120" s="65">
        <v>5.2211E-4</v>
      </c>
      <c r="E120" s="65">
        <v>2.1331000000000002E-3</v>
      </c>
    </row>
    <row r="121" spans="1:5" x14ac:dyDescent="0.25">
      <c r="A121" s="65">
        <v>914478</v>
      </c>
      <c r="B121" s="65"/>
      <c r="C121" s="65">
        <v>5.4768999999999998E-4</v>
      </c>
      <c r="D121" s="65"/>
      <c r="E121" s="65"/>
    </row>
    <row r="122" spans="1:5" x14ac:dyDescent="0.25">
      <c r="A122" s="65">
        <v>912128</v>
      </c>
      <c r="B122" s="65"/>
      <c r="C122" s="65">
        <v>5.2939999999999997E-4</v>
      </c>
      <c r="D122" s="65"/>
      <c r="E122" s="65"/>
    </row>
    <row r="123" spans="1:5" x14ac:dyDescent="0.25">
      <c r="A123" s="65">
        <v>102288</v>
      </c>
      <c r="B123" s="65"/>
      <c r="C123" s="65">
        <v>5.0891E-4</v>
      </c>
      <c r="D123" s="65"/>
      <c r="E123" s="65"/>
    </row>
    <row r="124" spans="1:5" x14ac:dyDescent="0.25">
      <c r="A124" s="65">
        <v>904920</v>
      </c>
      <c r="B124" s="65">
        <v>1.3282400000000001E-3</v>
      </c>
      <c r="C124" s="65"/>
      <c r="D124" s="65">
        <v>4.9085999999999997E-4</v>
      </c>
      <c r="E124" s="65">
        <v>2.0741900000000001E-3</v>
      </c>
    </row>
    <row r="125" spans="1:5" x14ac:dyDescent="0.25">
      <c r="A125" s="65">
        <v>969932</v>
      </c>
      <c r="B125" s="65">
        <v>1.4686300000000001E-3</v>
      </c>
      <c r="C125" s="65">
        <v>4.1088000000000002E-4</v>
      </c>
      <c r="D125" s="65"/>
      <c r="E125" s="65"/>
    </row>
    <row r="126" spans="1:5" x14ac:dyDescent="0.25">
      <c r="A126" s="65">
        <v>231570</v>
      </c>
      <c r="B126" s="65">
        <v>1.7142399999999999E-3</v>
      </c>
      <c r="C126" s="65">
        <v>4.4595000000000002E-4</v>
      </c>
      <c r="D126" s="65"/>
      <c r="E126" s="65"/>
    </row>
    <row r="127" spans="1:5" x14ac:dyDescent="0.25">
      <c r="A127" s="65">
        <v>911488</v>
      </c>
      <c r="B127" s="65">
        <v>1.41562E-3</v>
      </c>
      <c r="C127" s="65">
        <v>4.6493000000000001E-4</v>
      </c>
      <c r="D127" s="65">
        <v>4.7314999999999998E-4</v>
      </c>
      <c r="E127" s="65"/>
    </row>
    <row r="128" spans="1:5" x14ac:dyDescent="0.25">
      <c r="A128" s="65">
        <v>510095</v>
      </c>
      <c r="B128" s="65">
        <v>1.3620399999999999E-3</v>
      </c>
      <c r="C128" s="65">
        <v>4.0925999999999999E-4</v>
      </c>
      <c r="D128" s="65">
        <v>5.3762000000000005E-4</v>
      </c>
      <c r="E128" s="65">
        <v>2.4939799999999998E-3</v>
      </c>
    </row>
    <row r="129" spans="1:5" x14ac:dyDescent="0.25">
      <c r="A129" s="65">
        <v>554762</v>
      </c>
      <c r="B129" s="65"/>
      <c r="C129" s="65">
        <v>4.4224999999999999E-4</v>
      </c>
      <c r="D129" s="65"/>
      <c r="E129" s="65">
        <v>2.05069E-3</v>
      </c>
    </row>
    <row r="130" spans="1:5" x14ac:dyDescent="0.25">
      <c r="A130" s="65">
        <v>57445</v>
      </c>
      <c r="B130" s="65">
        <v>1.3450199999999999E-3</v>
      </c>
      <c r="C130" s="65">
        <v>4.7593000000000001E-4</v>
      </c>
      <c r="D130" s="65">
        <v>5.2512000000000001E-4</v>
      </c>
      <c r="E130" s="65">
        <v>2.0945600000000001E-3</v>
      </c>
    </row>
    <row r="131" spans="1:5" x14ac:dyDescent="0.25">
      <c r="A131" s="65">
        <v>82946</v>
      </c>
      <c r="B131" s="65">
        <v>1.91227E-3</v>
      </c>
      <c r="C131" s="65">
        <v>5.5902999999999997E-4</v>
      </c>
      <c r="D131" s="65"/>
      <c r="E131" s="65">
        <v>2.7759299999999998E-3</v>
      </c>
    </row>
    <row r="132" spans="1:5" x14ac:dyDescent="0.25">
      <c r="A132" s="65">
        <v>112055</v>
      </c>
      <c r="B132" s="65"/>
      <c r="C132" s="65">
        <v>4.3299000000000001E-4</v>
      </c>
      <c r="D132" s="65">
        <v>4.6318999999999999E-4</v>
      </c>
      <c r="E132" s="65">
        <v>1.9541699999999999E-3</v>
      </c>
    </row>
    <row r="133" spans="1:5" x14ac:dyDescent="0.25">
      <c r="A133" s="65">
        <v>797196</v>
      </c>
      <c r="B133" s="65">
        <v>1.56898E-3</v>
      </c>
      <c r="C133" s="65">
        <v>4.4675999999999998E-4</v>
      </c>
      <c r="D133" s="65">
        <v>4.8218000000000002E-4</v>
      </c>
      <c r="E133" s="65">
        <v>2.2309000000000001E-3</v>
      </c>
    </row>
    <row r="134" spans="1:5" x14ac:dyDescent="0.25">
      <c r="A134" s="65">
        <v>73908</v>
      </c>
      <c r="B134" s="65"/>
      <c r="C134" s="65"/>
      <c r="D134" s="65">
        <v>5.5845000000000005E-4</v>
      </c>
      <c r="E134" s="65"/>
    </row>
    <row r="135" spans="1:5" x14ac:dyDescent="0.25">
      <c r="A135" s="65">
        <v>139589</v>
      </c>
      <c r="B135" s="65">
        <v>1.6256899999999999E-3</v>
      </c>
      <c r="C135" s="65">
        <v>4.7325999999999998E-4</v>
      </c>
      <c r="D135" s="65">
        <v>5.3737999999999995E-4</v>
      </c>
      <c r="E135" s="65">
        <v>2.4080999999999998E-3</v>
      </c>
    </row>
    <row r="136" spans="1:5" x14ac:dyDescent="0.25">
      <c r="A136" s="65">
        <v>974216</v>
      </c>
      <c r="B136" s="65">
        <v>1.3881900000000001E-3</v>
      </c>
      <c r="C136" s="65">
        <v>4.1399999999999998E-4</v>
      </c>
      <c r="D136" s="65"/>
      <c r="E136" s="65"/>
    </row>
    <row r="137" spans="1:5" x14ac:dyDescent="0.25">
      <c r="A137" s="65">
        <v>117708</v>
      </c>
      <c r="B137" s="65"/>
      <c r="C137" s="65">
        <v>4.4965000000000001E-4</v>
      </c>
      <c r="D137" s="65">
        <v>5.0451000000000001E-4</v>
      </c>
      <c r="E137" s="65">
        <v>2.06354E-3</v>
      </c>
    </row>
    <row r="138" spans="1:5" x14ac:dyDescent="0.25">
      <c r="A138" s="65">
        <v>534630</v>
      </c>
      <c r="B138" s="65"/>
      <c r="C138" s="65">
        <v>4.1295999999999998E-4</v>
      </c>
      <c r="D138" s="65">
        <v>4.2684999999999999E-4</v>
      </c>
      <c r="E138" s="65">
        <v>1.7716400000000001E-3</v>
      </c>
    </row>
    <row r="139" spans="1:5" x14ac:dyDescent="0.25">
      <c r="A139" s="65">
        <v>1023770</v>
      </c>
      <c r="B139" s="65">
        <v>1.52118E-3</v>
      </c>
      <c r="C139" s="65"/>
      <c r="D139" s="65"/>
      <c r="E139" s="65">
        <v>1.9226899999999999E-3</v>
      </c>
    </row>
    <row r="140" spans="1:5" x14ac:dyDescent="0.25">
      <c r="A140" s="65">
        <v>670031</v>
      </c>
      <c r="B140" s="65">
        <v>1.22755E-3</v>
      </c>
      <c r="C140" s="65">
        <v>4.8322000000000003E-4</v>
      </c>
      <c r="D140" s="65">
        <v>4.8888999999999996E-4</v>
      </c>
      <c r="E140" s="65">
        <v>2.1411999999999998E-3</v>
      </c>
    </row>
    <row r="141" spans="1:5" x14ac:dyDescent="0.25">
      <c r="A141" s="65">
        <v>122605</v>
      </c>
      <c r="B141" s="65">
        <v>1.1141199999999999E-3</v>
      </c>
      <c r="C141" s="65">
        <v>3.7072E-4</v>
      </c>
      <c r="D141" s="65"/>
      <c r="E141" s="65"/>
    </row>
    <row r="142" spans="1:5" x14ac:dyDescent="0.25">
      <c r="A142" s="65">
        <v>148643</v>
      </c>
      <c r="B142" s="65"/>
      <c r="C142" s="65">
        <v>5.3206E-4</v>
      </c>
      <c r="D142" s="65"/>
      <c r="E142" s="65">
        <v>2.3628500000000001E-3</v>
      </c>
    </row>
    <row r="143" spans="1:5" x14ac:dyDescent="0.25">
      <c r="A143" s="65">
        <v>383334</v>
      </c>
      <c r="B143" s="65">
        <v>1.4465299999999999E-3</v>
      </c>
      <c r="C143" s="65"/>
      <c r="D143" s="65"/>
      <c r="E143" s="65">
        <v>2.2256899999999998E-3</v>
      </c>
    </row>
    <row r="144" spans="1:5" x14ac:dyDescent="0.25">
      <c r="A144" s="65">
        <v>907998</v>
      </c>
      <c r="B144" s="65">
        <v>1.09954E-3</v>
      </c>
      <c r="C144" s="65">
        <v>3.8067E-4</v>
      </c>
      <c r="D144" s="65">
        <v>4.3171000000000003E-4</v>
      </c>
      <c r="E144" s="65">
        <v>1.9405100000000001E-3</v>
      </c>
    </row>
    <row r="145" spans="1:5" x14ac:dyDescent="0.25">
      <c r="A145" s="65">
        <v>918222</v>
      </c>
      <c r="B145" s="65"/>
      <c r="C145" s="65">
        <v>5.0058000000000004E-4</v>
      </c>
      <c r="D145" s="65"/>
      <c r="E145" s="65"/>
    </row>
    <row r="146" spans="1:5" x14ac:dyDescent="0.25">
      <c r="A146" s="65">
        <v>76870</v>
      </c>
      <c r="B146" s="65"/>
      <c r="C146" s="65">
        <v>4.4931000000000002E-4</v>
      </c>
      <c r="D146" s="65">
        <v>4.3113E-4</v>
      </c>
      <c r="E146" s="65">
        <v>1.9638899999999998E-3</v>
      </c>
    </row>
    <row r="147" spans="1:5" x14ac:dyDescent="0.25">
      <c r="A147" s="65">
        <v>55542</v>
      </c>
      <c r="B147" s="65"/>
      <c r="C147" s="65"/>
      <c r="D147" s="65"/>
      <c r="E147" s="65">
        <v>2.1192099999999998E-3</v>
      </c>
    </row>
    <row r="148" spans="1:5" x14ac:dyDescent="0.25">
      <c r="A148" s="65">
        <v>818598</v>
      </c>
      <c r="B148" s="65">
        <v>1.33333E-3</v>
      </c>
      <c r="C148" s="65">
        <v>4.1700999999999999E-4</v>
      </c>
      <c r="D148" s="65">
        <v>4.6817000000000001E-4</v>
      </c>
      <c r="E148" s="65">
        <v>2.0217600000000001E-3</v>
      </c>
    </row>
    <row r="149" spans="1:5" x14ac:dyDescent="0.25">
      <c r="A149" s="65">
        <v>27591</v>
      </c>
      <c r="B149" s="65">
        <v>1.31701E-3</v>
      </c>
      <c r="C149" s="65">
        <v>4.3727000000000002E-4</v>
      </c>
      <c r="D149" s="65">
        <v>4.4235999999999999E-4</v>
      </c>
      <c r="E149" s="65">
        <v>1.9858800000000002E-3</v>
      </c>
    </row>
    <row r="150" spans="1:5" x14ac:dyDescent="0.25">
      <c r="A150" s="65">
        <v>361173</v>
      </c>
      <c r="B150" s="65">
        <v>1.54167E-3</v>
      </c>
      <c r="C150" s="65">
        <v>4.3727000000000002E-4</v>
      </c>
      <c r="D150" s="65">
        <v>5.0000000000000001E-4</v>
      </c>
      <c r="E150" s="65">
        <v>2.22164E-3</v>
      </c>
    </row>
    <row r="151" spans="1:5" x14ac:dyDescent="0.25">
      <c r="A151" s="65">
        <v>54388</v>
      </c>
      <c r="B151" s="65">
        <v>1.2748799999999999E-3</v>
      </c>
      <c r="C151" s="65">
        <v>4.1295999999999998E-4</v>
      </c>
      <c r="D151" s="65">
        <v>4.9144E-4</v>
      </c>
      <c r="E151" s="65">
        <v>2.0297499999999999E-3</v>
      </c>
    </row>
    <row r="152" spans="1:5" x14ac:dyDescent="0.25">
      <c r="A152" s="65">
        <v>970894</v>
      </c>
      <c r="B152" s="65"/>
      <c r="C152" s="65">
        <v>4.6747999999999999E-4</v>
      </c>
      <c r="D152" s="65"/>
      <c r="E152" s="65"/>
    </row>
    <row r="153" spans="1:5" x14ac:dyDescent="0.25">
      <c r="A153" s="65">
        <v>952362</v>
      </c>
      <c r="B153" s="65"/>
      <c r="C153" s="65">
        <v>5.3112999999999999E-4</v>
      </c>
      <c r="D153" s="65">
        <v>5.3264000000000002E-4</v>
      </c>
      <c r="E153" s="65"/>
    </row>
    <row r="154" spans="1:5" x14ac:dyDescent="0.25">
      <c r="A154" s="65">
        <v>753619</v>
      </c>
      <c r="B154" s="65">
        <v>1.5487299999999999E-3</v>
      </c>
      <c r="C154" s="65"/>
      <c r="D154" s="65"/>
      <c r="E154" s="65">
        <v>2.3369200000000001E-3</v>
      </c>
    </row>
    <row r="155" spans="1:5" x14ac:dyDescent="0.25">
      <c r="A155" s="65">
        <v>973319</v>
      </c>
      <c r="B155" s="65"/>
      <c r="C155" s="65">
        <v>5.0255000000000005E-4</v>
      </c>
      <c r="D155" s="65"/>
      <c r="E155" s="65"/>
    </row>
    <row r="156" spans="1:5" x14ac:dyDescent="0.25">
      <c r="A156" s="65">
        <v>20970</v>
      </c>
      <c r="B156" s="65"/>
      <c r="C156" s="65"/>
      <c r="D156" s="65">
        <v>5.2512000000000001E-4</v>
      </c>
      <c r="E156" s="65"/>
    </row>
    <row r="157" spans="1:5" x14ac:dyDescent="0.25">
      <c r="A157" s="65">
        <v>675995</v>
      </c>
      <c r="B157" s="65">
        <v>1.1272000000000001E-3</v>
      </c>
      <c r="C157" s="65">
        <v>3.5994999999999999E-4</v>
      </c>
      <c r="D157" s="65">
        <v>3.7685000000000003E-4</v>
      </c>
      <c r="E157" s="65">
        <v>1.73912E-3</v>
      </c>
    </row>
    <row r="158" spans="1:5" x14ac:dyDescent="0.25">
      <c r="A158" s="65">
        <v>707079</v>
      </c>
      <c r="B158" s="65">
        <v>1.4247699999999999E-3</v>
      </c>
      <c r="C158" s="65">
        <v>3.9096999999999998E-4</v>
      </c>
      <c r="D158" s="65">
        <v>4.7801000000000001E-4</v>
      </c>
      <c r="E158" s="65">
        <v>2.225E-3</v>
      </c>
    </row>
    <row r="159" spans="1:5" x14ac:dyDescent="0.25">
      <c r="A159" s="65">
        <v>675994</v>
      </c>
      <c r="B159" s="65">
        <v>1.76991E-3</v>
      </c>
      <c r="C159" s="65">
        <v>3.9375E-4</v>
      </c>
      <c r="D159" s="65">
        <v>5.4281999999999996E-4</v>
      </c>
      <c r="E159" s="65">
        <v>2.3716399999999999E-3</v>
      </c>
    </row>
    <row r="160" spans="1:5" x14ac:dyDescent="0.25">
      <c r="A160" s="65">
        <v>569008</v>
      </c>
      <c r="B160" s="65">
        <v>1.37199E-3</v>
      </c>
      <c r="C160" s="65">
        <v>3.7176E-4</v>
      </c>
      <c r="D160" s="65">
        <v>4.7118000000000003E-4</v>
      </c>
      <c r="E160" s="65">
        <v>2.07917E-3</v>
      </c>
    </row>
    <row r="161" spans="1:5" x14ac:dyDescent="0.25">
      <c r="A161" s="65">
        <v>909735</v>
      </c>
      <c r="B161" s="65">
        <v>1.5623799999999999E-3</v>
      </c>
      <c r="C161" s="65"/>
      <c r="D161" s="65"/>
      <c r="E161" s="65"/>
    </row>
    <row r="162" spans="1:5" x14ac:dyDescent="0.25">
      <c r="A162" s="65">
        <v>326583</v>
      </c>
      <c r="B162" s="65">
        <v>1.52118E-3</v>
      </c>
      <c r="C162" s="65"/>
      <c r="D162" s="65"/>
      <c r="E162" s="65"/>
    </row>
    <row r="163" spans="1:5" x14ac:dyDescent="0.25">
      <c r="A163" s="65">
        <v>39565</v>
      </c>
      <c r="B163" s="65"/>
      <c r="C163" s="65">
        <v>5.0566999999999995E-4</v>
      </c>
      <c r="D163" s="65">
        <v>4.4443999999999999E-4</v>
      </c>
      <c r="E163" s="65">
        <v>1.8825199999999999E-3</v>
      </c>
    </row>
    <row r="164" spans="1:5" x14ac:dyDescent="0.25">
      <c r="A164" s="65">
        <v>970600</v>
      </c>
      <c r="B164" s="65"/>
      <c r="C164" s="65">
        <v>4.7477000000000001E-4</v>
      </c>
      <c r="D164" s="65"/>
      <c r="E164" s="65"/>
    </row>
    <row r="165" spans="1:5" x14ac:dyDescent="0.25">
      <c r="A165" s="65">
        <v>74066</v>
      </c>
      <c r="B165" s="65"/>
      <c r="C165" s="65"/>
      <c r="D165" s="65">
        <v>5.0602000000000004E-4</v>
      </c>
      <c r="E165" s="65">
        <v>2.3743100000000001E-3</v>
      </c>
    </row>
    <row r="166" spans="1:5" x14ac:dyDescent="0.25">
      <c r="A166" s="65">
        <v>525119</v>
      </c>
      <c r="B166" s="65">
        <v>1.1284699999999999E-3</v>
      </c>
      <c r="C166" s="65">
        <v>3.5230999999999999E-4</v>
      </c>
      <c r="D166" s="65">
        <v>3.7384000000000001E-4</v>
      </c>
      <c r="E166" s="65">
        <v>1.5645800000000001E-3</v>
      </c>
    </row>
    <row r="167" spans="1:5" x14ac:dyDescent="0.25">
      <c r="A167" s="65">
        <v>688835</v>
      </c>
      <c r="B167" s="65">
        <v>1.30949E-3</v>
      </c>
      <c r="C167" s="65"/>
      <c r="D167" s="65"/>
      <c r="E167" s="65"/>
    </row>
    <row r="168" spans="1:5" x14ac:dyDescent="0.25">
      <c r="A168" s="65">
        <v>727098</v>
      </c>
      <c r="B168" s="65">
        <v>1.55405E-3</v>
      </c>
      <c r="C168" s="65">
        <v>4.2152999999999998E-4</v>
      </c>
      <c r="D168" s="65">
        <v>5.0045999999999999E-4</v>
      </c>
      <c r="E168" s="65">
        <v>2.1196800000000001E-3</v>
      </c>
    </row>
    <row r="169" spans="1:5" x14ac:dyDescent="0.25">
      <c r="A169" s="65">
        <v>727752</v>
      </c>
      <c r="B169" s="65">
        <v>1.37083E-3</v>
      </c>
      <c r="C169" s="65">
        <v>3.9120000000000002E-4</v>
      </c>
      <c r="D169" s="65">
        <v>5.3877000000000005E-4</v>
      </c>
      <c r="E169" s="65">
        <v>2.3050900000000001E-3</v>
      </c>
    </row>
    <row r="170" spans="1:5" x14ac:dyDescent="0.25">
      <c r="A170" s="65">
        <v>686470</v>
      </c>
      <c r="B170" s="65">
        <v>1.4465299999999999E-3</v>
      </c>
      <c r="C170" s="65">
        <v>4.7477000000000001E-4</v>
      </c>
      <c r="D170" s="65"/>
      <c r="E170" s="65">
        <v>2.4304399999999999E-3</v>
      </c>
    </row>
    <row r="171" spans="1:5" x14ac:dyDescent="0.25">
      <c r="A171" s="65">
        <v>949409</v>
      </c>
      <c r="B171" s="65">
        <v>1.44641E-3</v>
      </c>
      <c r="C171" s="65">
        <v>4.1667000000000001E-4</v>
      </c>
      <c r="D171" s="65"/>
      <c r="E171" s="65">
        <v>2.3240700000000001E-3</v>
      </c>
    </row>
    <row r="172" spans="1:5" x14ac:dyDescent="0.25">
      <c r="A172" s="65">
        <v>828584</v>
      </c>
      <c r="B172" s="65"/>
      <c r="C172" s="65">
        <v>5.1990999999999995E-4</v>
      </c>
      <c r="D172" s="65">
        <v>4.6377000000000001E-4</v>
      </c>
      <c r="E172" s="65">
        <v>1.95532E-3</v>
      </c>
    </row>
    <row r="173" spans="1:5" x14ac:dyDescent="0.25">
      <c r="A173" s="65">
        <v>102196</v>
      </c>
      <c r="B173" s="65"/>
      <c r="C173" s="65">
        <v>4.0475E-4</v>
      </c>
      <c r="D173" s="65"/>
      <c r="E173" s="65"/>
    </row>
    <row r="174" spans="1:5" x14ac:dyDescent="0.25">
      <c r="A174" s="65">
        <v>570280</v>
      </c>
      <c r="B174" s="65">
        <v>1.33588E-3</v>
      </c>
      <c r="C174" s="65">
        <v>4.9144E-4</v>
      </c>
      <c r="D174" s="65"/>
      <c r="E174" s="65">
        <v>2.33958E-3</v>
      </c>
    </row>
    <row r="175" spans="1:5" x14ac:dyDescent="0.25">
      <c r="A175" s="65">
        <v>919028</v>
      </c>
      <c r="B175" s="65"/>
      <c r="C175" s="65">
        <v>5.2928000000000003E-4</v>
      </c>
      <c r="D175" s="65"/>
      <c r="E175" s="65">
        <v>2.0822900000000001E-3</v>
      </c>
    </row>
    <row r="176" spans="1:5" x14ac:dyDescent="0.25">
      <c r="A176" s="65">
        <v>829470</v>
      </c>
      <c r="B176" s="65"/>
      <c r="C176" s="65">
        <v>5.1990999999999995E-4</v>
      </c>
      <c r="D176" s="65"/>
      <c r="E176" s="65"/>
    </row>
    <row r="177" spans="1:5" x14ac:dyDescent="0.25">
      <c r="A177" s="65">
        <v>917036</v>
      </c>
      <c r="B177" s="65"/>
      <c r="C177" s="65">
        <v>4.4745000000000001E-4</v>
      </c>
      <c r="D177" s="65"/>
      <c r="E177" s="65">
        <v>2.3967599999999999E-3</v>
      </c>
    </row>
    <row r="178" spans="1:5" x14ac:dyDescent="0.25">
      <c r="A178" s="65">
        <v>943445</v>
      </c>
      <c r="B178" s="65">
        <v>1.21065E-3</v>
      </c>
      <c r="C178" s="65">
        <v>3.6528E-4</v>
      </c>
      <c r="D178" s="65">
        <v>4.0057999999999999E-4</v>
      </c>
      <c r="E178" s="65">
        <v>1.99271E-3</v>
      </c>
    </row>
    <row r="179" spans="1:5" x14ac:dyDescent="0.25">
      <c r="A179" s="65">
        <v>716492</v>
      </c>
      <c r="B179" s="65">
        <v>1.09606E-3</v>
      </c>
      <c r="C179" s="65">
        <v>4.1667000000000001E-4</v>
      </c>
      <c r="D179" s="65">
        <v>4.3229E-4</v>
      </c>
      <c r="E179" s="65">
        <v>1.77512E-3</v>
      </c>
    </row>
    <row r="180" spans="1:5" x14ac:dyDescent="0.25">
      <c r="A180" s="65">
        <v>566439</v>
      </c>
      <c r="B180" s="65"/>
      <c r="C180" s="65">
        <v>4.7350000000000002E-4</v>
      </c>
      <c r="D180" s="65"/>
      <c r="E180" s="65"/>
    </row>
    <row r="181" spans="1:5" x14ac:dyDescent="0.25">
      <c r="A181" s="65">
        <v>968594</v>
      </c>
      <c r="B181" s="65"/>
      <c r="C181" s="65"/>
      <c r="D181" s="65">
        <v>4.4525000000000001E-4</v>
      </c>
      <c r="E181" s="65">
        <v>2.0419000000000001E-3</v>
      </c>
    </row>
    <row r="182" spans="1:5" x14ac:dyDescent="0.25">
      <c r="A182" s="65">
        <v>143548</v>
      </c>
      <c r="B182" s="65">
        <v>1.56273E-3</v>
      </c>
      <c r="C182" s="65">
        <v>5.3483999999999997E-4</v>
      </c>
      <c r="D182" s="65"/>
      <c r="E182" s="65"/>
    </row>
    <row r="183" spans="1:5" x14ac:dyDescent="0.25">
      <c r="A183" s="65">
        <v>979940</v>
      </c>
      <c r="B183" s="65"/>
      <c r="C183" s="65">
        <v>4.5462999999999998E-4</v>
      </c>
      <c r="D183" s="65"/>
      <c r="E183" s="65"/>
    </row>
    <row r="184" spans="1:5" x14ac:dyDescent="0.25">
      <c r="A184" s="65">
        <v>604321</v>
      </c>
      <c r="B184" s="65">
        <v>1.3171299999999999E-3</v>
      </c>
      <c r="C184" s="65">
        <v>4.7869999999999998E-4</v>
      </c>
      <c r="D184" s="65">
        <v>4.7593000000000001E-4</v>
      </c>
      <c r="E184" s="65">
        <v>2.08611E-3</v>
      </c>
    </row>
    <row r="185" spans="1:5" x14ac:dyDescent="0.25">
      <c r="A185" s="65">
        <v>416078</v>
      </c>
      <c r="B185" s="65">
        <v>1.6450200000000001E-3</v>
      </c>
      <c r="C185" s="65">
        <v>3.9305999999999998E-4</v>
      </c>
      <c r="D185" s="65"/>
      <c r="E185" s="65">
        <v>2.3972199999999998E-3</v>
      </c>
    </row>
    <row r="186" spans="1:5" x14ac:dyDescent="0.25">
      <c r="A186" s="65">
        <v>46003</v>
      </c>
      <c r="B186" s="65">
        <v>1.2819400000000001E-3</v>
      </c>
      <c r="C186" s="65">
        <v>3.9305999999999998E-4</v>
      </c>
      <c r="D186" s="65">
        <v>4.5774999999999999E-4</v>
      </c>
      <c r="E186" s="65">
        <v>1.9699100000000001E-3</v>
      </c>
    </row>
    <row r="187" spans="1:5" x14ac:dyDescent="0.25">
      <c r="A187" s="65">
        <v>639992</v>
      </c>
      <c r="B187" s="65">
        <v>1.0991900000000001E-3</v>
      </c>
      <c r="C187" s="65">
        <v>3.5405000000000001E-4</v>
      </c>
      <c r="D187" s="65">
        <v>4.3553E-4</v>
      </c>
      <c r="E187" s="65">
        <v>1.92593E-3</v>
      </c>
    </row>
    <row r="188" spans="1:5" x14ac:dyDescent="0.25">
      <c r="A188" s="65">
        <v>521535</v>
      </c>
      <c r="B188" s="65">
        <v>1.54167E-3</v>
      </c>
      <c r="C188" s="65"/>
      <c r="D188" s="65"/>
      <c r="E188" s="65"/>
    </row>
    <row r="189" spans="1:5" x14ac:dyDescent="0.25">
      <c r="A189" s="65">
        <v>944767</v>
      </c>
      <c r="B189" s="65"/>
      <c r="C189" s="65">
        <v>4.0508999999999999E-4</v>
      </c>
      <c r="D189" s="65"/>
      <c r="E189" s="65"/>
    </row>
    <row r="190" spans="1:5" x14ac:dyDescent="0.25">
      <c r="A190" s="65">
        <v>909076</v>
      </c>
      <c r="B190" s="65"/>
      <c r="C190" s="65">
        <v>5.2488000000000003E-4</v>
      </c>
      <c r="D190" s="65"/>
      <c r="E190" s="65"/>
    </row>
    <row r="191" spans="1:5" x14ac:dyDescent="0.25">
      <c r="A191" s="65">
        <v>908947</v>
      </c>
      <c r="B191" s="65">
        <v>1.57025E-3</v>
      </c>
      <c r="C191" s="65">
        <v>4.2882E-4</v>
      </c>
      <c r="D191" s="65">
        <v>4.9167000000000004E-4</v>
      </c>
      <c r="E191" s="65">
        <v>2.2480299999999998E-3</v>
      </c>
    </row>
    <row r="192" spans="1:5" x14ac:dyDescent="0.25">
      <c r="A192" s="65">
        <v>812818</v>
      </c>
      <c r="B192" s="65"/>
      <c r="C192" s="65">
        <v>4.8506999999999999E-4</v>
      </c>
      <c r="D192" s="65">
        <v>5.8228999999999996E-4</v>
      </c>
      <c r="E192" s="65"/>
    </row>
    <row r="193" spans="1:5" x14ac:dyDescent="0.25">
      <c r="A193" s="65">
        <v>754542</v>
      </c>
      <c r="B193" s="65">
        <v>1.3171299999999999E-3</v>
      </c>
      <c r="C193" s="65">
        <v>4.8506999999999999E-4</v>
      </c>
      <c r="D193" s="65">
        <v>4.8032000000000001E-4</v>
      </c>
      <c r="E193" s="65">
        <v>2.1443299999999998E-3</v>
      </c>
    </row>
    <row r="194" spans="1:5" x14ac:dyDescent="0.25">
      <c r="A194" s="65">
        <v>128774</v>
      </c>
      <c r="B194" s="65">
        <v>1.55718E-3</v>
      </c>
      <c r="C194" s="65">
        <v>4.4074000000000001E-4</v>
      </c>
      <c r="D194" s="65">
        <v>5.3808000000000003E-4</v>
      </c>
      <c r="E194" s="65">
        <v>2.4662E-3</v>
      </c>
    </row>
    <row r="195" spans="1:5" x14ac:dyDescent="0.25">
      <c r="A195" s="65">
        <v>128776</v>
      </c>
      <c r="B195" s="65"/>
      <c r="C195" s="65">
        <v>4.5115999999999998E-4</v>
      </c>
      <c r="D195" s="65">
        <v>4.3287000000000002E-4</v>
      </c>
      <c r="E195" s="65">
        <v>2.0821799999999999E-3</v>
      </c>
    </row>
    <row r="196" spans="1:5" x14ac:dyDescent="0.25">
      <c r="A196" s="65">
        <v>373556</v>
      </c>
      <c r="B196" s="65">
        <v>1.46481E-3</v>
      </c>
      <c r="C196" s="65">
        <v>4.4965000000000001E-4</v>
      </c>
      <c r="D196" s="65">
        <v>5.1458000000000005E-4</v>
      </c>
      <c r="E196" s="65">
        <v>2.00556E-3</v>
      </c>
    </row>
    <row r="197" spans="1:5" x14ac:dyDescent="0.25">
      <c r="A197" s="65">
        <v>914185</v>
      </c>
      <c r="B197" s="65">
        <v>1.46262E-3</v>
      </c>
      <c r="C197" s="65">
        <v>4.3587999999999998E-4</v>
      </c>
      <c r="D197" s="65">
        <v>5.0034999999999999E-4</v>
      </c>
      <c r="E197" s="65">
        <v>2.2396999999999999E-3</v>
      </c>
    </row>
    <row r="198" spans="1:5" x14ac:dyDescent="0.25">
      <c r="A198" s="65">
        <v>1007798</v>
      </c>
      <c r="B198" s="65"/>
      <c r="C198" s="65">
        <v>4.5058000000000001E-4</v>
      </c>
      <c r="D198" s="65"/>
      <c r="E198" s="65"/>
    </row>
    <row r="199" spans="1:5" x14ac:dyDescent="0.25">
      <c r="A199" s="65">
        <v>7801</v>
      </c>
      <c r="B199" s="65"/>
      <c r="C199" s="65">
        <v>4.9282000000000004E-4</v>
      </c>
      <c r="D199" s="65"/>
      <c r="E199" s="65"/>
    </row>
    <row r="200" spans="1:5" x14ac:dyDescent="0.25">
      <c r="A200" s="65">
        <v>530144</v>
      </c>
      <c r="B200" s="65"/>
      <c r="C200" s="65">
        <v>5.0566999999999995E-4</v>
      </c>
      <c r="D200" s="65"/>
      <c r="E200" s="65"/>
    </row>
    <row r="201" spans="1:5" x14ac:dyDescent="0.25">
      <c r="A201" s="65">
        <v>482961</v>
      </c>
      <c r="B201" s="65">
        <v>1.1863399999999999E-3</v>
      </c>
      <c r="C201" s="65"/>
      <c r="D201" s="65">
        <v>4.1619999999999998E-4</v>
      </c>
      <c r="E201" s="65">
        <v>1.7939799999999999E-3</v>
      </c>
    </row>
    <row r="202" spans="1:5" x14ac:dyDescent="0.25">
      <c r="A202" s="65">
        <v>956009</v>
      </c>
      <c r="B202" s="65"/>
      <c r="C202" s="65">
        <v>5.5509000000000005E-4</v>
      </c>
      <c r="D202" s="65"/>
      <c r="E202" s="65"/>
    </row>
    <row r="203" spans="1:5" x14ac:dyDescent="0.25">
      <c r="A203" s="65">
        <v>950581</v>
      </c>
      <c r="B203" s="65"/>
      <c r="C203" s="65">
        <v>4.8066999999999999E-4</v>
      </c>
      <c r="D203" s="65"/>
      <c r="E203" s="65"/>
    </row>
    <row r="204" spans="1:5" x14ac:dyDescent="0.25">
      <c r="A204" s="65">
        <v>931139</v>
      </c>
      <c r="B204" s="65">
        <v>1.39109E-3</v>
      </c>
      <c r="C204" s="65"/>
      <c r="D204" s="65"/>
      <c r="E204" s="65"/>
    </row>
    <row r="205" spans="1:5" x14ac:dyDescent="0.25">
      <c r="A205" s="65">
        <v>1002759</v>
      </c>
      <c r="B205" s="65">
        <v>1.4593799999999999E-3</v>
      </c>
      <c r="C205" s="65">
        <v>4.0440000000000002E-4</v>
      </c>
      <c r="D205" s="65">
        <v>4.6516E-4</v>
      </c>
      <c r="E205" s="65">
        <v>1.8875000000000001E-3</v>
      </c>
    </row>
    <row r="206" spans="1:5" x14ac:dyDescent="0.25">
      <c r="A206" s="65">
        <v>642220</v>
      </c>
      <c r="B206" s="65"/>
      <c r="C206" s="65"/>
      <c r="D206" s="65"/>
      <c r="E206" s="65">
        <v>2.37951E-3</v>
      </c>
    </row>
    <row r="207" spans="1:5" x14ac:dyDescent="0.25">
      <c r="A207" s="65">
        <v>696580</v>
      </c>
      <c r="B207" s="65">
        <v>1.17118E-3</v>
      </c>
      <c r="C207" s="65">
        <v>3.8193999999999999E-4</v>
      </c>
      <c r="D207" s="65">
        <v>4.0914E-4</v>
      </c>
      <c r="E207" s="65">
        <v>1.80613E-3</v>
      </c>
    </row>
    <row r="208" spans="1:5" x14ac:dyDescent="0.25">
      <c r="A208" s="65">
        <v>792791</v>
      </c>
      <c r="B208" s="65"/>
      <c r="C208" s="65"/>
      <c r="D208" s="65">
        <v>4.2800999999999999E-4</v>
      </c>
      <c r="E208" s="65">
        <v>1.8069399999999999E-3</v>
      </c>
    </row>
    <row r="209" spans="1:5" x14ac:dyDescent="0.25">
      <c r="A209" s="65">
        <v>758142</v>
      </c>
      <c r="B209" s="65">
        <v>1.2613399999999999E-3</v>
      </c>
      <c r="C209" s="65">
        <v>4.1562000000000001E-4</v>
      </c>
      <c r="D209" s="65">
        <v>4.7325999999999998E-4</v>
      </c>
      <c r="E209" s="65">
        <v>1.9682900000000001E-3</v>
      </c>
    </row>
    <row r="210" spans="1:5" x14ac:dyDescent="0.25">
      <c r="A210" s="65">
        <v>110592</v>
      </c>
      <c r="B210" s="65">
        <v>1.3235E-3</v>
      </c>
      <c r="C210" s="65">
        <v>4.0255E-4</v>
      </c>
      <c r="D210" s="65">
        <v>4.9328999999999996E-4</v>
      </c>
      <c r="E210" s="65">
        <v>2.1091399999999998E-3</v>
      </c>
    </row>
    <row r="211" spans="1:5" x14ac:dyDescent="0.25">
      <c r="A211" s="65">
        <v>372498</v>
      </c>
      <c r="B211" s="65">
        <v>1.7907400000000001E-3</v>
      </c>
      <c r="C211" s="65">
        <v>4.3403000000000002E-4</v>
      </c>
      <c r="D211" s="65">
        <v>5.3426000000000005E-4</v>
      </c>
      <c r="E211" s="65">
        <v>2.1919000000000001E-3</v>
      </c>
    </row>
    <row r="212" spans="1:5" x14ac:dyDescent="0.25">
      <c r="A212" s="65">
        <v>972242</v>
      </c>
      <c r="B212" s="65">
        <v>1.4467600000000001E-3</v>
      </c>
      <c r="C212" s="65">
        <v>4.6806000000000001E-4</v>
      </c>
      <c r="D212" s="65"/>
      <c r="E212" s="65"/>
    </row>
    <row r="213" spans="1:5" x14ac:dyDescent="0.25">
      <c r="A213" s="65">
        <v>791393</v>
      </c>
      <c r="B213" s="65">
        <v>1.33275E-3</v>
      </c>
      <c r="C213" s="65">
        <v>4.5498000000000001E-4</v>
      </c>
      <c r="D213" s="65">
        <v>5.2928000000000003E-4</v>
      </c>
      <c r="E213" s="65"/>
    </row>
    <row r="214" spans="1:5" x14ac:dyDescent="0.25">
      <c r="A214" s="65">
        <v>842310</v>
      </c>
      <c r="B214" s="65"/>
      <c r="C214" s="65">
        <v>4.7708000000000001E-4</v>
      </c>
      <c r="D214" s="65"/>
      <c r="E214" s="65">
        <v>2.3263899999999998E-3</v>
      </c>
    </row>
    <row r="215" spans="1:5" x14ac:dyDescent="0.25">
      <c r="A215" s="65">
        <v>761304</v>
      </c>
      <c r="B215" s="65"/>
      <c r="C215" s="65">
        <v>5.0255000000000005E-4</v>
      </c>
      <c r="D215" s="65">
        <v>4.9282000000000004E-4</v>
      </c>
      <c r="E215" s="65">
        <v>2.1057900000000002E-3</v>
      </c>
    </row>
    <row r="216" spans="1:5" x14ac:dyDescent="0.25">
      <c r="A216" s="65">
        <v>698788</v>
      </c>
      <c r="B216" s="65">
        <v>1.54352E-3</v>
      </c>
      <c r="C216" s="65">
        <v>4.5972E-4</v>
      </c>
      <c r="D216" s="65">
        <v>4.5115999999999998E-4</v>
      </c>
      <c r="E216" s="65">
        <v>2.0265000000000001E-3</v>
      </c>
    </row>
    <row r="217" spans="1:5" x14ac:dyDescent="0.25">
      <c r="A217" s="65">
        <v>603722</v>
      </c>
      <c r="B217" s="65">
        <v>1.1284699999999999E-3</v>
      </c>
      <c r="C217" s="65">
        <v>3.5149999999999998E-4</v>
      </c>
      <c r="D217" s="65">
        <v>3.8182999999999999E-4</v>
      </c>
      <c r="E217" s="65">
        <v>1.68194E-3</v>
      </c>
    </row>
    <row r="218" spans="1:5" x14ac:dyDescent="0.25">
      <c r="A218" s="65">
        <v>511785</v>
      </c>
      <c r="B218" s="65">
        <v>1.54306E-3</v>
      </c>
      <c r="C218" s="65"/>
      <c r="D218" s="65"/>
      <c r="E218" s="65"/>
    </row>
    <row r="219" spans="1:5" x14ac:dyDescent="0.25">
      <c r="A219" s="65">
        <v>80009</v>
      </c>
      <c r="B219" s="65"/>
      <c r="C219" s="65">
        <v>5.6238000000000002E-4</v>
      </c>
      <c r="D219" s="65"/>
      <c r="E219" s="65"/>
    </row>
    <row r="220" spans="1:5" x14ac:dyDescent="0.25">
      <c r="A220" s="65">
        <v>418166</v>
      </c>
      <c r="B220" s="65">
        <v>1.2149299999999999E-3</v>
      </c>
      <c r="C220" s="65">
        <v>3.9884000000000002E-4</v>
      </c>
      <c r="D220" s="65">
        <v>4.3807999999999998E-4</v>
      </c>
      <c r="E220" s="65"/>
    </row>
    <row r="221" spans="1:5" x14ac:dyDescent="0.25">
      <c r="A221" s="65">
        <v>418168</v>
      </c>
      <c r="B221" s="65">
        <v>1.5071800000000001E-3</v>
      </c>
      <c r="C221" s="65">
        <v>3.9629999999999998E-4</v>
      </c>
      <c r="D221" s="65">
        <v>4.7615999999999999E-4</v>
      </c>
      <c r="E221" s="65">
        <v>2.2340300000000001E-3</v>
      </c>
    </row>
    <row r="222" spans="1:5" x14ac:dyDescent="0.25">
      <c r="A222" s="65">
        <v>554647</v>
      </c>
      <c r="B222" s="65">
        <v>1.20579E-3</v>
      </c>
      <c r="C222" s="65">
        <v>3.8032000000000002E-4</v>
      </c>
      <c r="D222" s="65">
        <v>3.9491E-4</v>
      </c>
      <c r="E222" s="65">
        <v>1.9799800000000001E-3</v>
      </c>
    </row>
    <row r="223" spans="1:5" x14ac:dyDescent="0.25">
      <c r="A223" s="65">
        <v>769274</v>
      </c>
      <c r="B223" s="65"/>
      <c r="C223" s="65"/>
      <c r="D223" s="65">
        <v>5.2707999999999997E-4</v>
      </c>
      <c r="E223" s="65">
        <v>2.2203700000000002E-3</v>
      </c>
    </row>
    <row r="224" spans="1:5" x14ac:dyDescent="0.25">
      <c r="A224" s="65">
        <v>573250</v>
      </c>
      <c r="B224" s="65"/>
      <c r="C224" s="65"/>
      <c r="D224" s="65">
        <v>4.6434999999999998E-4</v>
      </c>
      <c r="E224" s="65"/>
    </row>
    <row r="225" spans="1:5" x14ac:dyDescent="0.25">
      <c r="A225" s="65">
        <v>724382</v>
      </c>
      <c r="B225" s="65">
        <v>1.3560200000000001E-3</v>
      </c>
      <c r="C225" s="65">
        <v>4.5312E-4</v>
      </c>
      <c r="D225" s="65"/>
      <c r="E225" s="65">
        <v>2.1704900000000002E-3</v>
      </c>
    </row>
    <row r="226" spans="1:5" x14ac:dyDescent="0.25">
      <c r="A226" s="65">
        <v>72151</v>
      </c>
      <c r="B226" s="65">
        <v>1.2366899999999999E-3</v>
      </c>
      <c r="C226" s="65">
        <v>4.0925999999999999E-4</v>
      </c>
      <c r="D226" s="65">
        <v>4.1399999999999998E-4</v>
      </c>
      <c r="E226" s="65">
        <v>2.06134E-3</v>
      </c>
    </row>
    <row r="227" spans="1:5" x14ac:dyDescent="0.25">
      <c r="A227" s="65">
        <v>567085</v>
      </c>
      <c r="B227" s="65"/>
      <c r="C227" s="65">
        <v>4.1295999999999998E-4</v>
      </c>
      <c r="D227" s="65">
        <v>4.4455999999999999E-4</v>
      </c>
      <c r="E227" s="65">
        <v>2.2667799999999999E-3</v>
      </c>
    </row>
    <row r="228" spans="1:5" x14ac:dyDescent="0.25">
      <c r="A228" s="65">
        <v>1008514</v>
      </c>
      <c r="B228" s="65">
        <v>1.47222E-3</v>
      </c>
      <c r="C228" s="65">
        <v>3.5718000000000002E-4</v>
      </c>
      <c r="D228" s="65">
        <v>4.5103999999999999E-4</v>
      </c>
      <c r="E228" s="65">
        <v>2.0196799999999998E-3</v>
      </c>
    </row>
    <row r="229" spans="1:5" x14ac:dyDescent="0.25">
      <c r="A229" s="65">
        <v>832952</v>
      </c>
      <c r="B229" s="65"/>
      <c r="C229" s="65">
        <v>3.9860999999999998E-4</v>
      </c>
      <c r="D229" s="65">
        <v>4.1562000000000001E-4</v>
      </c>
      <c r="E229" s="65">
        <v>1.9780100000000001E-3</v>
      </c>
    </row>
    <row r="230" spans="1:5" x14ac:dyDescent="0.25">
      <c r="A230" s="65">
        <v>520934</v>
      </c>
      <c r="B230" s="65">
        <v>1.55405E-3</v>
      </c>
      <c r="C230" s="65"/>
      <c r="D230" s="65"/>
      <c r="E230" s="65">
        <v>2.2724500000000001E-3</v>
      </c>
    </row>
    <row r="231" spans="1:5" x14ac:dyDescent="0.25">
      <c r="A231" s="65">
        <v>795300</v>
      </c>
      <c r="B231" s="65"/>
      <c r="C231" s="65"/>
      <c r="D231" s="65"/>
      <c r="E231" s="65">
        <v>2.2959500000000002E-3</v>
      </c>
    </row>
    <row r="232" spans="1:5" x14ac:dyDescent="0.25">
      <c r="A232" s="65">
        <v>795301</v>
      </c>
      <c r="B232" s="65"/>
      <c r="C232" s="65">
        <v>4.2152999999999998E-4</v>
      </c>
      <c r="D232" s="65">
        <v>4.7441999999999997E-4</v>
      </c>
      <c r="E232" s="65">
        <v>1.9834499999999999E-3</v>
      </c>
    </row>
    <row r="233" spans="1:5" x14ac:dyDescent="0.25">
      <c r="A233" s="65">
        <v>573099</v>
      </c>
      <c r="B233" s="65"/>
      <c r="C233" s="65">
        <v>4.2199000000000002E-4</v>
      </c>
      <c r="D233" s="65">
        <v>4.6505E-4</v>
      </c>
      <c r="E233" s="65">
        <v>1.9526599999999999E-3</v>
      </c>
    </row>
    <row r="234" spans="1:5" x14ac:dyDescent="0.25">
      <c r="A234" s="65">
        <v>59172</v>
      </c>
      <c r="B234" s="65">
        <v>1.3259299999999999E-3</v>
      </c>
      <c r="C234" s="65">
        <v>4.5278000000000001E-4</v>
      </c>
      <c r="D234" s="65">
        <v>4.1596999999999999E-4</v>
      </c>
      <c r="E234" s="65">
        <v>1.9194399999999999E-3</v>
      </c>
    </row>
    <row r="235" spans="1:5" x14ac:dyDescent="0.25">
      <c r="A235" s="65">
        <v>931261</v>
      </c>
      <c r="B235" s="65"/>
      <c r="C235" s="65">
        <v>4.7257000000000001E-4</v>
      </c>
      <c r="D235" s="65"/>
      <c r="E235" s="65"/>
    </row>
    <row r="236" spans="1:5" x14ac:dyDescent="0.25">
      <c r="A236" s="65">
        <v>738766</v>
      </c>
      <c r="B236" s="65">
        <v>1.61181E-3</v>
      </c>
      <c r="C236" s="65">
        <v>4.5682999999999997E-4</v>
      </c>
      <c r="D236" s="65">
        <v>5.1133999999999999E-4</v>
      </c>
      <c r="E236" s="65">
        <v>2.3241899999999998E-3</v>
      </c>
    </row>
    <row r="237" spans="1:5" x14ac:dyDescent="0.25">
      <c r="A237" s="65">
        <v>832993</v>
      </c>
      <c r="B237" s="65">
        <v>1.5086800000000001E-3</v>
      </c>
      <c r="C237" s="65">
        <v>4.1111000000000001E-4</v>
      </c>
      <c r="D237" s="65">
        <v>5.3888999999999999E-4</v>
      </c>
      <c r="E237" s="65">
        <v>2.2240699999999999E-3</v>
      </c>
    </row>
    <row r="238" spans="1:5" x14ac:dyDescent="0.25">
      <c r="A238" s="65">
        <v>804390</v>
      </c>
      <c r="B238" s="65">
        <v>1.5888899999999999E-3</v>
      </c>
      <c r="C238" s="65"/>
      <c r="D238" s="65"/>
      <c r="E238" s="65"/>
    </row>
    <row r="239" spans="1:5" x14ac:dyDescent="0.25">
      <c r="A239" s="65">
        <v>929816</v>
      </c>
      <c r="B239" s="65"/>
      <c r="C239" s="65"/>
      <c r="D239" s="65"/>
      <c r="E239" s="65">
        <v>2.5014999999999998E-3</v>
      </c>
    </row>
    <row r="240" spans="1:5" x14ac:dyDescent="0.25">
      <c r="A240" s="65">
        <v>809851</v>
      </c>
      <c r="B240" s="65"/>
      <c r="C240" s="65">
        <v>4.662E-4</v>
      </c>
      <c r="D240" s="65"/>
      <c r="E240" s="65">
        <v>2.0851899999999998E-3</v>
      </c>
    </row>
    <row r="241" spans="1:5" x14ac:dyDescent="0.25">
      <c r="A241" s="65">
        <v>289104</v>
      </c>
      <c r="B241" s="65">
        <v>1.3560200000000001E-3</v>
      </c>
      <c r="C241" s="65">
        <v>4.6296E-4</v>
      </c>
      <c r="D241" s="65">
        <v>4.3611000000000002E-4</v>
      </c>
      <c r="E241" s="65">
        <v>2.0548599999999999E-3</v>
      </c>
    </row>
    <row r="242" spans="1:5" x14ac:dyDescent="0.25">
      <c r="A242" s="65">
        <v>810452</v>
      </c>
      <c r="B242" s="65">
        <v>1.3982599999999999E-3</v>
      </c>
      <c r="C242" s="65">
        <v>3.8067E-4</v>
      </c>
      <c r="D242" s="65">
        <v>4.8193999999999998E-4</v>
      </c>
      <c r="E242" s="65">
        <v>2.0402799999999998E-3</v>
      </c>
    </row>
    <row r="243" spans="1:5" x14ac:dyDescent="0.25">
      <c r="A243" s="65">
        <v>773352</v>
      </c>
      <c r="B243" s="65">
        <v>1.4377299999999999E-3</v>
      </c>
      <c r="C243" s="65">
        <v>4.081E-4</v>
      </c>
      <c r="D243" s="65"/>
      <c r="E243" s="65">
        <v>2.24062E-3</v>
      </c>
    </row>
    <row r="244" spans="1:5" x14ac:dyDescent="0.25">
      <c r="A244" s="65">
        <v>773363</v>
      </c>
      <c r="B244" s="65">
        <v>1.3675899999999999E-3</v>
      </c>
      <c r="C244" s="65">
        <v>4.1805999999999999E-4</v>
      </c>
      <c r="D244" s="65">
        <v>4.8009000000000002E-4</v>
      </c>
      <c r="E244" s="65">
        <v>2.0283599999999999E-3</v>
      </c>
    </row>
    <row r="245" spans="1:5" x14ac:dyDescent="0.25">
      <c r="A245" s="65">
        <v>952396</v>
      </c>
      <c r="B245" s="65">
        <v>1.4467600000000001E-3</v>
      </c>
      <c r="C245" s="65"/>
      <c r="D245" s="65"/>
      <c r="E245" s="65"/>
    </row>
    <row r="246" spans="1:5" x14ac:dyDescent="0.25">
      <c r="A246" s="65">
        <v>952742</v>
      </c>
      <c r="B246" s="65"/>
      <c r="C246" s="65">
        <v>5.2928000000000003E-4</v>
      </c>
      <c r="D246" s="65"/>
      <c r="E246" s="65"/>
    </row>
    <row r="247" spans="1:5" x14ac:dyDescent="0.25">
      <c r="A247" s="65">
        <v>363401</v>
      </c>
      <c r="B247" s="65">
        <v>1.26991E-3</v>
      </c>
      <c r="C247" s="65">
        <v>4.1088000000000002E-4</v>
      </c>
      <c r="D247" s="65">
        <v>4.4051000000000002E-4</v>
      </c>
      <c r="E247" s="65">
        <v>2.09954E-3</v>
      </c>
    </row>
    <row r="248" spans="1:5" x14ac:dyDescent="0.25">
      <c r="A248" s="65">
        <v>1016033</v>
      </c>
      <c r="B248" s="65">
        <v>1.4944400000000001E-3</v>
      </c>
      <c r="C248" s="65">
        <v>4.5521E-4</v>
      </c>
      <c r="D248" s="65">
        <v>4.9861000000000003E-4</v>
      </c>
      <c r="E248" s="65"/>
    </row>
    <row r="249" spans="1:5" x14ac:dyDescent="0.25">
      <c r="A249" s="65">
        <v>486074</v>
      </c>
      <c r="B249" s="65">
        <v>1.2993099999999999E-3</v>
      </c>
      <c r="C249" s="65">
        <v>4.5498000000000001E-4</v>
      </c>
      <c r="D249" s="65">
        <v>4.8588E-4</v>
      </c>
      <c r="E249" s="65">
        <v>2.09896E-3</v>
      </c>
    </row>
    <row r="250" spans="1:5" x14ac:dyDescent="0.25">
      <c r="A250" s="65">
        <v>132583</v>
      </c>
      <c r="B250" s="65"/>
      <c r="C250" s="65">
        <v>4.3183000000000002E-4</v>
      </c>
      <c r="D250" s="65">
        <v>4.2106000000000001E-4</v>
      </c>
      <c r="E250" s="65"/>
    </row>
    <row r="251" spans="1:5" x14ac:dyDescent="0.25">
      <c r="A251" s="65">
        <v>735900</v>
      </c>
      <c r="B251" s="65">
        <v>1.5487299999999999E-3</v>
      </c>
      <c r="C251" s="65">
        <v>4.9560000000000001E-4</v>
      </c>
      <c r="D251" s="65"/>
      <c r="E251" s="65"/>
    </row>
    <row r="252" spans="1:5" x14ac:dyDescent="0.25">
      <c r="A252" s="65">
        <v>527884</v>
      </c>
      <c r="B252" s="65">
        <v>1.2993099999999999E-3</v>
      </c>
      <c r="C252" s="65">
        <v>4.2707999999999998E-4</v>
      </c>
      <c r="D252" s="65">
        <v>4.4595000000000002E-4</v>
      </c>
      <c r="E252" s="65">
        <v>1.9682900000000001E-3</v>
      </c>
    </row>
    <row r="253" spans="1:5" x14ac:dyDescent="0.25">
      <c r="A253" s="65">
        <v>22260</v>
      </c>
      <c r="B253" s="65">
        <v>1.71273E-3</v>
      </c>
      <c r="C253" s="65"/>
      <c r="D253" s="65"/>
      <c r="E253" s="65"/>
    </row>
    <row r="254" spans="1:5" x14ac:dyDescent="0.25">
      <c r="A254" s="65">
        <v>975661</v>
      </c>
      <c r="B254" s="65"/>
      <c r="C254" s="65">
        <v>4.3403000000000002E-4</v>
      </c>
      <c r="D254" s="65"/>
      <c r="E254" s="65">
        <v>2.0840300000000002E-3</v>
      </c>
    </row>
    <row r="255" spans="1:5" x14ac:dyDescent="0.25">
      <c r="A255" s="65">
        <v>32001</v>
      </c>
      <c r="B255" s="65">
        <v>1.10451E-3</v>
      </c>
      <c r="C255" s="65">
        <v>3.9513999999999999E-4</v>
      </c>
      <c r="D255" s="65">
        <v>3.7384000000000001E-4</v>
      </c>
      <c r="E255" s="65">
        <v>1.8873799999999999E-3</v>
      </c>
    </row>
    <row r="256" spans="1:5" x14ac:dyDescent="0.25">
      <c r="A256" s="65">
        <v>766346</v>
      </c>
      <c r="B256" s="65">
        <v>1.33275E-3</v>
      </c>
      <c r="C256" s="65">
        <v>4.4351999999999998E-4</v>
      </c>
      <c r="D256" s="65">
        <v>5.2638999999999995E-4</v>
      </c>
      <c r="E256" s="65">
        <v>2.1534700000000002E-3</v>
      </c>
    </row>
    <row r="257" spans="1:5" x14ac:dyDescent="0.25">
      <c r="A257" s="65">
        <v>846865</v>
      </c>
      <c r="B257" s="65">
        <v>1.56678E-3</v>
      </c>
      <c r="C257" s="65">
        <v>4.3333E-4</v>
      </c>
      <c r="D257" s="65"/>
      <c r="E257" s="65"/>
    </row>
    <row r="258" spans="1:5" x14ac:dyDescent="0.25">
      <c r="A258" s="65">
        <v>268411</v>
      </c>
      <c r="B258" s="65">
        <v>1.3798599999999999E-3</v>
      </c>
      <c r="C258" s="65">
        <v>4.5427999999999999E-4</v>
      </c>
      <c r="D258" s="65">
        <v>5.1365999999999998E-4</v>
      </c>
      <c r="E258" s="65">
        <v>2.1771999999999998E-3</v>
      </c>
    </row>
    <row r="259" spans="1:5" x14ac:dyDescent="0.25">
      <c r="A259" s="65">
        <v>838531</v>
      </c>
      <c r="B259" s="65"/>
      <c r="C259" s="65"/>
      <c r="D259" s="65"/>
      <c r="E259" s="65">
        <v>2.4652799999999998E-3</v>
      </c>
    </row>
    <row r="260" spans="1:5" x14ac:dyDescent="0.25">
      <c r="A260" s="65">
        <v>692115</v>
      </c>
      <c r="B260" s="65">
        <v>1.32789E-3</v>
      </c>
      <c r="C260" s="65">
        <v>3.9120000000000002E-4</v>
      </c>
      <c r="D260" s="65">
        <v>4.5833000000000001E-4</v>
      </c>
      <c r="E260" s="65">
        <v>2.01644E-3</v>
      </c>
    </row>
    <row r="261" spans="1:5" x14ac:dyDescent="0.25">
      <c r="A261" s="65">
        <v>229264</v>
      </c>
      <c r="B261" s="65">
        <v>1.2659699999999999E-3</v>
      </c>
      <c r="C261" s="65">
        <v>3.6528E-4</v>
      </c>
      <c r="D261" s="65">
        <v>3.9640999999999998E-4</v>
      </c>
      <c r="E261" s="65">
        <v>1.8219899999999999E-3</v>
      </c>
    </row>
    <row r="262" spans="1:5" x14ac:dyDescent="0.25">
      <c r="A262" s="65">
        <v>62371</v>
      </c>
      <c r="B262" s="65">
        <v>1.2586800000000001E-3</v>
      </c>
      <c r="C262" s="65">
        <v>5.0139E-4</v>
      </c>
      <c r="D262" s="65">
        <v>4.4999999999999999E-4</v>
      </c>
      <c r="E262" s="65">
        <v>2.0974499999999998E-3</v>
      </c>
    </row>
    <row r="263" spans="1:5" x14ac:dyDescent="0.25">
      <c r="A263" s="65">
        <v>62370</v>
      </c>
      <c r="B263" s="65">
        <v>1.7787E-3</v>
      </c>
      <c r="C263" s="65">
        <v>5.0139E-4</v>
      </c>
      <c r="D263" s="65"/>
      <c r="E263" s="65"/>
    </row>
    <row r="264" spans="1:5" x14ac:dyDescent="0.25">
      <c r="A264" s="65">
        <v>976230</v>
      </c>
      <c r="B264" s="65"/>
      <c r="C264" s="65">
        <v>4.1700999999999999E-4</v>
      </c>
      <c r="D264" s="65">
        <v>4.8877000000000002E-4</v>
      </c>
      <c r="E264" s="65">
        <v>2.0025500000000001E-3</v>
      </c>
    </row>
    <row r="265" spans="1:5" x14ac:dyDescent="0.25">
      <c r="A265" s="65">
        <v>968593</v>
      </c>
      <c r="B265" s="65"/>
      <c r="C265" s="65">
        <v>5.2986000000000005E-4</v>
      </c>
      <c r="D265" s="65"/>
      <c r="E265" s="65"/>
    </row>
    <row r="266" spans="1:5" x14ac:dyDescent="0.25">
      <c r="A266" s="65">
        <v>808556</v>
      </c>
      <c r="B266" s="65">
        <v>1.50903E-3</v>
      </c>
      <c r="C266" s="65"/>
      <c r="D266" s="65"/>
      <c r="E266" s="65"/>
    </row>
    <row r="267" spans="1:5" x14ac:dyDescent="0.25">
      <c r="A267" s="65">
        <v>219381</v>
      </c>
      <c r="B267" s="65"/>
      <c r="C267" s="65">
        <v>4.8669000000000002E-4</v>
      </c>
      <c r="D267" s="65">
        <v>5.7846999999999998E-4</v>
      </c>
      <c r="E267" s="65"/>
    </row>
    <row r="268" spans="1:5" x14ac:dyDescent="0.25">
      <c r="A268" s="65">
        <v>923476</v>
      </c>
      <c r="B268" s="65">
        <v>1.2974499999999999E-3</v>
      </c>
      <c r="C268" s="65"/>
      <c r="D268" s="65">
        <v>4.3795999999999999E-4</v>
      </c>
      <c r="E268" s="65"/>
    </row>
    <row r="269" spans="1:5" x14ac:dyDescent="0.25">
      <c r="A269" s="65">
        <v>791068</v>
      </c>
      <c r="B269" s="65">
        <v>1.20093E-3</v>
      </c>
      <c r="C269" s="65">
        <v>4.2684999999999999E-4</v>
      </c>
      <c r="D269" s="65">
        <v>4.5938000000000001E-4</v>
      </c>
      <c r="E269" s="65">
        <v>1.9109999999999999E-3</v>
      </c>
    </row>
    <row r="270" spans="1:5" x14ac:dyDescent="0.25">
      <c r="A270" s="65">
        <v>616133</v>
      </c>
      <c r="B270" s="65"/>
      <c r="C270" s="65">
        <v>4.5949000000000001E-4</v>
      </c>
      <c r="D270" s="65">
        <v>5.4073999999999995E-4</v>
      </c>
      <c r="E270" s="65">
        <v>1.9942100000000002E-3</v>
      </c>
    </row>
    <row r="271" spans="1:5" x14ac:dyDescent="0.25">
      <c r="A271" s="65">
        <v>232425</v>
      </c>
      <c r="B271" s="65">
        <v>1.47963E-3</v>
      </c>
      <c r="C271" s="65">
        <v>4.6042000000000001E-4</v>
      </c>
      <c r="D271" s="65"/>
      <c r="E271" s="65"/>
    </row>
    <row r="272" spans="1:5" x14ac:dyDescent="0.25">
      <c r="A272" s="65">
        <v>725222</v>
      </c>
      <c r="B272" s="65">
        <v>1.28067E-3</v>
      </c>
      <c r="C272" s="65">
        <v>3.8656999999999998E-4</v>
      </c>
      <c r="D272" s="65">
        <v>4.5822000000000001E-4</v>
      </c>
      <c r="E272" s="65">
        <v>1.9432900000000001E-3</v>
      </c>
    </row>
    <row r="273" spans="1:5" x14ac:dyDescent="0.25">
      <c r="A273" s="65">
        <v>725223</v>
      </c>
      <c r="B273" s="65">
        <v>1.3717600000000001E-3</v>
      </c>
      <c r="C273" s="65">
        <v>3.9397999999999999E-4</v>
      </c>
      <c r="D273" s="65">
        <v>4.5207999999999999E-4</v>
      </c>
      <c r="E273" s="65">
        <v>2.0363400000000002E-3</v>
      </c>
    </row>
    <row r="274" spans="1:5" x14ac:dyDescent="0.25">
      <c r="A274" s="65">
        <v>965248</v>
      </c>
      <c r="B274" s="65">
        <v>1.17118E-3</v>
      </c>
      <c r="C274" s="65">
        <v>3.9397999999999999E-4</v>
      </c>
      <c r="D274" s="65">
        <v>4.6030000000000002E-4</v>
      </c>
      <c r="E274" s="65">
        <v>1.91574E-3</v>
      </c>
    </row>
    <row r="275" spans="1:5" x14ac:dyDescent="0.25">
      <c r="A275" s="65">
        <v>440022</v>
      </c>
      <c r="B275" s="65">
        <v>1.6337999999999999E-3</v>
      </c>
      <c r="C275" s="65">
        <v>4.7674000000000002E-4</v>
      </c>
      <c r="D275" s="65"/>
      <c r="E275" s="65"/>
    </row>
    <row r="276" spans="1:5" x14ac:dyDescent="0.25">
      <c r="A276" s="65">
        <v>971425</v>
      </c>
      <c r="B276" s="65">
        <v>1.48704E-3</v>
      </c>
      <c r="C276" s="65">
        <v>4.7325999999999998E-4</v>
      </c>
      <c r="D276" s="65"/>
      <c r="E276" s="65">
        <v>2.20521E-3</v>
      </c>
    </row>
    <row r="277" spans="1:5" x14ac:dyDescent="0.25">
      <c r="A277" s="65">
        <v>63151</v>
      </c>
      <c r="B277" s="65">
        <v>1.6018499999999999E-3</v>
      </c>
      <c r="C277" s="65">
        <v>5.1411999999999996E-4</v>
      </c>
      <c r="D277" s="65">
        <v>4.9039000000000005E-4</v>
      </c>
      <c r="E277" s="65"/>
    </row>
    <row r="278" spans="1:5" x14ac:dyDescent="0.25">
      <c r="A278" s="65">
        <v>843164</v>
      </c>
      <c r="B278" s="65">
        <v>1.54653E-3</v>
      </c>
      <c r="C278" s="65">
        <v>4.6910000000000002E-4</v>
      </c>
      <c r="D278" s="65"/>
      <c r="E278" s="65"/>
    </row>
    <row r="279" spans="1:5" x14ac:dyDescent="0.25">
      <c r="A279" s="65">
        <v>790121</v>
      </c>
      <c r="B279" s="65">
        <v>1.4317100000000001E-3</v>
      </c>
      <c r="C279" s="65"/>
      <c r="D279" s="65">
        <v>4.6678000000000003E-4</v>
      </c>
      <c r="E279" s="65"/>
    </row>
    <row r="280" spans="1:5" x14ac:dyDescent="0.25">
      <c r="A280" s="65">
        <v>72567</v>
      </c>
      <c r="B280" s="65">
        <v>1.3450199999999999E-3</v>
      </c>
      <c r="C280" s="65"/>
      <c r="D280" s="65"/>
      <c r="E280" s="65"/>
    </row>
    <row r="281" spans="1:5" x14ac:dyDescent="0.25">
      <c r="A281" s="65">
        <v>796205</v>
      </c>
      <c r="B281" s="65"/>
      <c r="C281" s="65">
        <v>5.0670999999999995E-4</v>
      </c>
      <c r="D281" s="65"/>
      <c r="E281" s="65"/>
    </row>
    <row r="282" spans="1:5" x14ac:dyDescent="0.25">
      <c r="A282" s="65">
        <v>796204</v>
      </c>
      <c r="B282" s="65">
        <v>1.5269700000000001E-3</v>
      </c>
      <c r="C282" s="65">
        <v>5.0602000000000004E-4</v>
      </c>
      <c r="D282" s="65"/>
      <c r="E282" s="65"/>
    </row>
    <row r="283" spans="1:5" x14ac:dyDescent="0.25">
      <c r="A283" s="65">
        <v>846897</v>
      </c>
      <c r="B283" s="65">
        <v>1.3706E-3</v>
      </c>
      <c r="C283" s="65"/>
      <c r="D283" s="65"/>
      <c r="E283" s="65"/>
    </row>
    <row r="284" spans="1:5" x14ac:dyDescent="0.25">
      <c r="A284" s="65">
        <v>287119</v>
      </c>
      <c r="B284" s="65"/>
      <c r="C284" s="65">
        <v>5.5902999999999997E-4</v>
      </c>
      <c r="D284" s="65"/>
      <c r="E284" s="65"/>
    </row>
    <row r="285" spans="1:5" x14ac:dyDescent="0.25">
      <c r="A285" s="65">
        <v>691351</v>
      </c>
      <c r="B285" s="65">
        <v>1.47963E-3</v>
      </c>
      <c r="C285" s="65">
        <v>4.7708000000000001E-4</v>
      </c>
      <c r="D285" s="65">
        <v>4.8749999999999998E-4</v>
      </c>
      <c r="E285" s="65">
        <v>2.09005E-3</v>
      </c>
    </row>
    <row r="286" spans="1:5" x14ac:dyDescent="0.25">
      <c r="A286" s="65">
        <v>915588</v>
      </c>
      <c r="B286" s="65"/>
      <c r="C286" s="65">
        <v>5.6550999999999997E-4</v>
      </c>
      <c r="D286" s="65"/>
      <c r="E286" s="65"/>
    </row>
    <row r="287" spans="1:5" x14ac:dyDescent="0.25">
      <c r="A287" s="65">
        <v>74926</v>
      </c>
      <c r="B287" s="65">
        <v>1.26458E-3</v>
      </c>
      <c r="C287" s="65">
        <v>4.1968000000000002E-4</v>
      </c>
      <c r="D287" s="65">
        <v>4.7430999999999998E-4</v>
      </c>
      <c r="E287" s="65">
        <v>2.0675899999999998E-3</v>
      </c>
    </row>
    <row r="288" spans="1:5" x14ac:dyDescent="0.25">
      <c r="A288" s="65">
        <v>436472</v>
      </c>
      <c r="B288" s="65"/>
      <c r="C288" s="65">
        <v>4.6019000000000002E-4</v>
      </c>
      <c r="D288" s="65"/>
      <c r="E288" s="65"/>
    </row>
    <row r="289" spans="1:5" x14ac:dyDescent="0.25">
      <c r="A289" s="65">
        <v>752971</v>
      </c>
      <c r="B289" s="65">
        <v>1.33588E-3</v>
      </c>
      <c r="C289" s="65"/>
      <c r="D289" s="65">
        <v>4.5242999999999998E-4</v>
      </c>
      <c r="E289" s="65">
        <v>2.03206E-3</v>
      </c>
    </row>
    <row r="290" spans="1:5" x14ac:dyDescent="0.25">
      <c r="A290" s="65">
        <v>973227</v>
      </c>
      <c r="B290" s="65">
        <v>1.4833299999999999E-3</v>
      </c>
      <c r="C290" s="65">
        <v>4.7384E-4</v>
      </c>
      <c r="D290" s="65"/>
      <c r="E290" s="65"/>
    </row>
    <row r="291" spans="1:5" x14ac:dyDescent="0.25">
      <c r="A291" s="65">
        <v>610755</v>
      </c>
      <c r="B291" s="65"/>
      <c r="C291" s="65">
        <v>4.3587999999999998E-4</v>
      </c>
      <c r="D291" s="65"/>
      <c r="E291" s="65"/>
    </row>
    <row r="292" spans="1:5" x14ac:dyDescent="0.25">
      <c r="A292" s="65">
        <v>909073</v>
      </c>
      <c r="B292" s="65"/>
      <c r="C292" s="65">
        <v>4.5115999999999998E-4</v>
      </c>
      <c r="D292" s="65"/>
      <c r="E292" s="65"/>
    </row>
    <row r="293" spans="1:5" x14ac:dyDescent="0.25">
      <c r="A293" s="65">
        <v>748350</v>
      </c>
      <c r="B293" s="65">
        <v>1.21042E-3</v>
      </c>
      <c r="C293" s="65">
        <v>3.7072E-4</v>
      </c>
      <c r="D293" s="65">
        <v>4.6770999999999998E-4</v>
      </c>
      <c r="E293" s="65">
        <v>1.9993099999999998E-3</v>
      </c>
    </row>
    <row r="294" spans="1:5" x14ac:dyDescent="0.25">
      <c r="A294" s="65">
        <v>798305</v>
      </c>
      <c r="B294" s="65">
        <v>1.3706E-3</v>
      </c>
      <c r="C294" s="65">
        <v>4.1480999999999999E-4</v>
      </c>
      <c r="D294" s="65">
        <v>5.0810000000000004E-4</v>
      </c>
      <c r="E294" s="65">
        <v>2.3129600000000002E-3</v>
      </c>
    </row>
    <row r="295" spans="1:5" x14ac:dyDescent="0.25">
      <c r="A295" s="65">
        <v>1022610</v>
      </c>
      <c r="B295" s="65">
        <v>1.3858799999999999E-3</v>
      </c>
      <c r="C295" s="65">
        <v>4.2245E-4</v>
      </c>
      <c r="D295" s="65">
        <v>5.3656999999999999E-4</v>
      </c>
      <c r="E295" s="65"/>
    </row>
    <row r="296" spans="1:5" x14ac:dyDescent="0.25">
      <c r="A296" s="65">
        <v>765597</v>
      </c>
      <c r="B296" s="65"/>
      <c r="C296" s="65">
        <v>4.6019000000000002E-4</v>
      </c>
      <c r="D296" s="65"/>
      <c r="E296" s="65"/>
    </row>
    <row r="297" spans="1:5" x14ac:dyDescent="0.25">
      <c r="A297" s="65">
        <v>329966</v>
      </c>
      <c r="B297" s="65"/>
      <c r="C297" s="65">
        <v>3.5994999999999999E-4</v>
      </c>
      <c r="D297" s="65">
        <v>4.3738000000000002E-4</v>
      </c>
      <c r="E297" s="65"/>
    </row>
    <row r="298" spans="1:5" x14ac:dyDescent="0.25">
      <c r="A298" s="65">
        <v>75576</v>
      </c>
      <c r="B298" s="65">
        <v>1.26458E-3</v>
      </c>
      <c r="C298" s="65">
        <v>4.2963000000000002E-4</v>
      </c>
      <c r="D298" s="65">
        <v>4.5022999999999998E-4</v>
      </c>
      <c r="E298" s="65">
        <v>2.19988E-3</v>
      </c>
    </row>
    <row r="299" spans="1:5" x14ac:dyDescent="0.25">
      <c r="A299" s="65">
        <v>101897</v>
      </c>
      <c r="B299" s="65">
        <v>1.4317100000000001E-3</v>
      </c>
      <c r="C299" s="65">
        <v>4.4653E-4</v>
      </c>
      <c r="D299" s="65">
        <v>4.2927999999999998E-4</v>
      </c>
      <c r="E299" s="65"/>
    </row>
    <row r="300" spans="1:5" x14ac:dyDescent="0.25">
      <c r="A300" s="65">
        <v>911988</v>
      </c>
      <c r="B300" s="65">
        <v>1.7703700000000001E-3</v>
      </c>
      <c r="C300" s="65">
        <v>5.4421000000000005E-4</v>
      </c>
      <c r="D300" s="65"/>
      <c r="E300" s="65"/>
    </row>
    <row r="301" spans="1:5" x14ac:dyDescent="0.25">
      <c r="A301" s="65">
        <v>968556</v>
      </c>
      <c r="B301" s="65">
        <v>1.46262E-3</v>
      </c>
      <c r="C301" s="65">
        <v>3.9860999999999998E-4</v>
      </c>
      <c r="D301" s="65">
        <v>5.1318999999999996E-4</v>
      </c>
      <c r="E301" s="65">
        <v>2.2023099999999999E-3</v>
      </c>
    </row>
    <row r="302" spans="1:5" x14ac:dyDescent="0.25">
      <c r="A302" s="65">
        <v>946805</v>
      </c>
      <c r="B302" s="65">
        <v>1.46262E-3</v>
      </c>
      <c r="C302" s="65">
        <v>3.9513999999999999E-4</v>
      </c>
      <c r="D302" s="65"/>
      <c r="E302" s="65">
        <v>2.42407E-3</v>
      </c>
    </row>
    <row r="303" spans="1:5" x14ac:dyDescent="0.25">
      <c r="A303" s="65">
        <v>799849</v>
      </c>
      <c r="B303" s="65">
        <v>1.37083E-3</v>
      </c>
      <c r="C303" s="65">
        <v>4.2569E-4</v>
      </c>
      <c r="D303" s="65">
        <v>5.2384000000000003E-4</v>
      </c>
      <c r="E303" s="65">
        <v>2.3078700000000001E-3</v>
      </c>
    </row>
    <row r="304" spans="1:5" x14ac:dyDescent="0.25">
      <c r="A304" s="65">
        <v>795122</v>
      </c>
      <c r="B304" s="65">
        <v>1.2390000000000001E-3</v>
      </c>
      <c r="C304" s="65">
        <v>3.5718000000000002E-4</v>
      </c>
      <c r="D304" s="65">
        <v>4.0161999999999999E-4</v>
      </c>
      <c r="E304" s="65">
        <v>1.8281199999999999E-3</v>
      </c>
    </row>
    <row r="305" spans="1:5" x14ac:dyDescent="0.25">
      <c r="A305" s="65">
        <v>245205</v>
      </c>
      <c r="B305" s="65">
        <v>1.58924E-3</v>
      </c>
      <c r="C305" s="65"/>
      <c r="D305" s="65"/>
      <c r="E305" s="65"/>
    </row>
    <row r="306" spans="1:5" x14ac:dyDescent="0.25">
      <c r="A306" s="65">
        <v>804197</v>
      </c>
      <c r="B306" s="65"/>
      <c r="C306" s="65">
        <v>4.9699E-4</v>
      </c>
      <c r="D306" s="65"/>
      <c r="E306" s="65"/>
    </row>
    <row r="307" spans="1:5" x14ac:dyDescent="0.25">
      <c r="A307" s="65">
        <v>976087</v>
      </c>
      <c r="B307" s="65"/>
      <c r="C307" s="65">
        <v>5.0255000000000005E-4</v>
      </c>
      <c r="D307" s="65">
        <v>6.2326000000000005E-4</v>
      </c>
      <c r="E307" s="65">
        <v>2.3562499999999998E-3</v>
      </c>
    </row>
    <row r="308" spans="1:5" x14ac:dyDescent="0.25">
      <c r="A308" s="65">
        <v>802971</v>
      </c>
      <c r="B308" s="65"/>
      <c r="C308" s="65"/>
      <c r="D308" s="65"/>
      <c r="E308" s="65">
        <v>1.88229E-3</v>
      </c>
    </row>
    <row r="309" spans="1:5" x14ac:dyDescent="0.25">
      <c r="A309" s="65">
        <v>80714</v>
      </c>
      <c r="B309" s="65"/>
      <c r="C309" s="65">
        <v>5.2488000000000003E-4</v>
      </c>
      <c r="D309" s="65"/>
      <c r="E309" s="65"/>
    </row>
    <row r="310" spans="1:5" x14ac:dyDescent="0.25">
      <c r="A310" s="65">
        <v>694615</v>
      </c>
      <c r="B310" s="65">
        <v>1.1578700000000001E-3</v>
      </c>
      <c r="C310" s="65"/>
      <c r="D310" s="65">
        <v>4.3970000000000001E-4</v>
      </c>
      <c r="E310" s="65">
        <v>1.9861100000000001E-3</v>
      </c>
    </row>
    <row r="311" spans="1:5" x14ac:dyDescent="0.25">
      <c r="A311" s="65">
        <v>171252</v>
      </c>
      <c r="B311" s="65">
        <v>1.3204899999999999E-3</v>
      </c>
      <c r="C311" s="65"/>
      <c r="D311" s="65">
        <v>4.6110999999999998E-4</v>
      </c>
      <c r="E311" s="65"/>
    </row>
    <row r="312" spans="1:5" x14ac:dyDescent="0.25">
      <c r="A312" s="65">
        <v>729285</v>
      </c>
      <c r="B312" s="65">
        <v>1.35856E-3</v>
      </c>
      <c r="C312" s="65">
        <v>4.3322E-4</v>
      </c>
      <c r="D312" s="65">
        <v>5.1458000000000005E-4</v>
      </c>
      <c r="E312" s="65">
        <v>2.05069E-3</v>
      </c>
    </row>
    <row r="313" spans="1:5" x14ac:dyDescent="0.25">
      <c r="A313" s="65">
        <v>128410</v>
      </c>
      <c r="B313" s="65">
        <v>1.55718E-3</v>
      </c>
      <c r="C313" s="65">
        <v>4.6956E-4</v>
      </c>
      <c r="D313" s="65"/>
      <c r="E313" s="65"/>
    </row>
    <row r="314" spans="1:5" x14ac:dyDescent="0.25">
      <c r="A314" s="65">
        <v>128403</v>
      </c>
      <c r="B314" s="65"/>
      <c r="C314" s="65">
        <v>5.3032000000000003E-4</v>
      </c>
      <c r="D314" s="65"/>
      <c r="E314" s="65"/>
    </row>
    <row r="315" spans="1:5" x14ac:dyDescent="0.25">
      <c r="A315" s="65">
        <v>128132</v>
      </c>
      <c r="B315" s="65">
        <v>1.45243E-3</v>
      </c>
      <c r="C315" s="65">
        <v>4.5427999999999999E-4</v>
      </c>
      <c r="D315" s="65">
        <v>5.2431000000000005E-4</v>
      </c>
      <c r="E315" s="65">
        <v>2.3942099999999999E-3</v>
      </c>
    </row>
    <row r="316" spans="1:5" x14ac:dyDescent="0.25">
      <c r="A316" s="65">
        <v>679638</v>
      </c>
      <c r="B316" s="65">
        <v>1.1967600000000001E-3</v>
      </c>
      <c r="C316" s="65">
        <v>4.3831000000000002E-4</v>
      </c>
      <c r="D316" s="65">
        <v>4.728E-4</v>
      </c>
      <c r="E316" s="65">
        <v>1.9574100000000001E-3</v>
      </c>
    </row>
    <row r="317" spans="1:5" x14ac:dyDescent="0.25">
      <c r="A317" s="65">
        <v>737313</v>
      </c>
      <c r="B317" s="65">
        <v>1.4247699999999999E-3</v>
      </c>
      <c r="C317" s="65">
        <v>4.3623000000000002E-4</v>
      </c>
      <c r="D317" s="65"/>
      <c r="E317" s="65"/>
    </row>
    <row r="318" spans="1:5" x14ac:dyDescent="0.25">
      <c r="A318" s="65">
        <v>437051</v>
      </c>
      <c r="B318" s="65"/>
      <c r="C318" s="65">
        <v>4.4895999999999998E-4</v>
      </c>
      <c r="D318" s="65">
        <v>4.8102000000000003E-4</v>
      </c>
      <c r="E318" s="65">
        <v>2.10648E-3</v>
      </c>
    </row>
    <row r="319" spans="1:5" x14ac:dyDescent="0.25">
      <c r="A319" s="65">
        <v>121938</v>
      </c>
      <c r="B319" s="65">
        <v>1.41562E-3</v>
      </c>
      <c r="C319" s="65"/>
      <c r="D319" s="65">
        <v>4.6411999999999999E-4</v>
      </c>
      <c r="E319" s="65">
        <v>1.97824E-3</v>
      </c>
    </row>
    <row r="320" spans="1:5" x14ac:dyDescent="0.25">
      <c r="A320" s="65">
        <v>970327</v>
      </c>
      <c r="B320" s="65"/>
      <c r="C320" s="65">
        <v>5.4883999999999998E-4</v>
      </c>
      <c r="D320" s="65"/>
      <c r="E320" s="65"/>
    </row>
    <row r="321" spans="1:5" x14ac:dyDescent="0.25">
      <c r="A321" s="65">
        <v>110105</v>
      </c>
      <c r="B321" s="65">
        <v>1.2613399999999999E-3</v>
      </c>
      <c r="C321" s="65">
        <v>4.4559999999999999E-4</v>
      </c>
      <c r="D321" s="65"/>
      <c r="E321" s="65">
        <v>1.8995399999999999E-3</v>
      </c>
    </row>
    <row r="322" spans="1:5" x14ac:dyDescent="0.25">
      <c r="A322" s="65">
        <v>305342</v>
      </c>
      <c r="B322" s="65"/>
      <c r="C322" s="65">
        <v>4.1562000000000001E-4</v>
      </c>
      <c r="D322" s="65">
        <v>5.1029999999999999E-4</v>
      </c>
      <c r="E322" s="65">
        <v>2.2889999999999998E-3</v>
      </c>
    </row>
    <row r="323" spans="1:5" x14ac:dyDescent="0.25">
      <c r="A323" s="65">
        <v>1009070</v>
      </c>
      <c r="B323" s="65"/>
      <c r="C323" s="65">
        <v>5.5219999999999998E-4</v>
      </c>
      <c r="D323" s="65"/>
      <c r="E323" s="65">
        <v>2.6913200000000001E-3</v>
      </c>
    </row>
    <row r="324" spans="1:5" x14ac:dyDescent="0.25">
      <c r="A324" s="65">
        <v>487526</v>
      </c>
      <c r="B324" s="65"/>
      <c r="C324" s="65">
        <v>4.4190000000000001E-4</v>
      </c>
      <c r="D324" s="65"/>
      <c r="E324" s="65">
        <v>2.1444400000000001E-3</v>
      </c>
    </row>
    <row r="325" spans="1:5" x14ac:dyDescent="0.25">
      <c r="A325" s="65">
        <v>104295</v>
      </c>
      <c r="B325" s="65">
        <v>1.5269700000000001E-3</v>
      </c>
      <c r="C325" s="65">
        <v>5.0670999999999995E-4</v>
      </c>
      <c r="D325" s="65"/>
      <c r="E325" s="65"/>
    </row>
    <row r="326" spans="1:5" x14ac:dyDescent="0.25">
      <c r="A326" s="65">
        <v>114280</v>
      </c>
      <c r="B326" s="65"/>
      <c r="C326" s="65">
        <v>5.0787E-4</v>
      </c>
      <c r="D326" s="65"/>
      <c r="E326" s="65">
        <v>2.3192099999999999E-3</v>
      </c>
    </row>
    <row r="327" spans="1:5" x14ac:dyDescent="0.25">
      <c r="A327" s="65">
        <v>680092</v>
      </c>
      <c r="B327" s="65">
        <v>1.2659699999999999E-3</v>
      </c>
      <c r="C327" s="65">
        <v>3.9200999999999998E-4</v>
      </c>
      <c r="D327" s="65">
        <v>5.1261999999999998E-4</v>
      </c>
      <c r="E327" s="65">
        <v>2.1283600000000001E-3</v>
      </c>
    </row>
    <row r="328" spans="1:5" x14ac:dyDescent="0.25">
      <c r="A328" s="65">
        <v>698495</v>
      </c>
      <c r="B328" s="65">
        <v>1.0432900000000001E-3</v>
      </c>
      <c r="C328" s="65">
        <v>3.6424E-4</v>
      </c>
      <c r="D328" s="65">
        <v>3.8924000000000001E-4</v>
      </c>
      <c r="E328" s="65">
        <v>1.8152800000000001E-3</v>
      </c>
    </row>
    <row r="329" spans="1:5" x14ac:dyDescent="0.25">
      <c r="A329" s="65">
        <v>640103</v>
      </c>
      <c r="B329" s="65">
        <v>1.46481E-3</v>
      </c>
      <c r="C329" s="65">
        <v>4.6493000000000001E-4</v>
      </c>
      <c r="D329" s="65">
        <v>5.3981000000000005E-4</v>
      </c>
      <c r="E329" s="65">
        <v>2.3938700000000002E-3</v>
      </c>
    </row>
    <row r="330" spans="1:5" x14ac:dyDescent="0.25">
      <c r="A330" s="65">
        <v>387365</v>
      </c>
      <c r="B330" s="65">
        <v>1.4072900000000001E-3</v>
      </c>
      <c r="C330" s="65">
        <v>4.4235999999999999E-4</v>
      </c>
      <c r="D330" s="65">
        <v>5.5093000000000004E-4</v>
      </c>
      <c r="E330" s="65">
        <v>2.3006900000000002E-3</v>
      </c>
    </row>
    <row r="331" spans="1:5" x14ac:dyDescent="0.25">
      <c r="A331" s="65">
        <v>770197</v>
      </c>
      <c r="B331" s="65">
        <v>1.3881900000000001E-3</v>
      </c>
      <c r="C331" s="65"/>
      <c r="D331" s="65">
        <v>4.9976999999999997E-4</v>
      </c>
      <c r="E331" s="65">
        <v>2.07164E-3</v>
      </c>
    </row>
    <row r="332" spans="1:5" x14ac:dyDescent="0.25">
      <c r="A332" s="65">
        <v>956946</v>
      </c>
      <c r="B332" s="65">
        <v>1.6320600000000001E-3</v>
      </c>
      <c r="C332" s="65"/>
      <c r="D332" s="65"/>
      <c r="E332" s="65">
        <v>2.4164400000000002E-3</v>
      </c>
    </row>
    <row r="333" spans="1:5" x14ac:dyDescent="0.25">
      <c r="A333" s="65">
        <v>511025</v>
      </c>
      <c r="B333" s="65">
        <v>1.6863399999999999E-3</v>
      </c>
      <c r="C333" s="65"/>
      <c r="D333" s="65"/>
      <c r="E333" s="65"/>
    </row>
    <row r="334" spans="1:5" x14ac:dyDescent="0.25">
      <c r="A334" s="65">
        <v>801336</v>
      </c>
      <c r="B334" s="65"/>
      <c r="C334" s="65"/>
      <c r="D334" s="65"/>
      <c r="E334" s="65">
        <v>2.5909700000000002E-3</v>
      </c>
    </row>
    <row r="335" spans="1:5" x14ac:dyDescent="0.25">
      <c r="A335" s="65">
        <v>851249</v>
      </c>
      <c r="B335" s="65"/>
      <c r="C335" s="65">
        <v>4.103E-4</v>
      </c>
      <c r="D335" s="65">
        <v>5.4757000000000004E-4</v>
      </c>
      <c r="E335" s="65">
        <v>2.2591400000000002E-3</v>
      </c>
    </row>
    <row r="336" spans="1:5" x14ac:dyDescent="0.25">
      <c r="A336" s="65">
        <v>650530</v>
      </c>
      <c r="B336" s="65"/>
      <c r="C336" s="65"/>
      <c r="D336" s="65">
        <v>5.1643999999999995E-4</v>
      </c>
      <c r="E336" s="65"/>
    </row>
    <row r="337" spans="1:5" x14ac:dyDescent="0.25">
      <c r="A337" s="65">
        <v>926531</v>
      </c>
      <c r="B337" s="65"/>
      <c r="C337" s="65">
        <v>4.3147999999999998E-4</v>
      </c>
      <c r="D337" s="65"/>
      <c r="E337" s="65">
        <v>2.4902800000000001E-3</v>
      </c>
    </row>
    <row r="338" spans="1:5" x14ac:dyDescent="0.25">
      <c r="A338" s="65">
        <v>927635</v>
      </c>
      <c r="B338" s="65">
        <v>1.54352E-3</v>
      </c>
      <c r="C338" s="65">
        <v>4.2707999999999998E-4</v>
      </c>
      <c r="D338" s="65">
        <v>4.9733999999999998E-4</v>
      </c>
      <c r="E338" s="65"/>
    </row>
    <row r="339" spans="1:5" x14ac:dyDescent="0.25">
      <c r="A339" s="65">
        <v>818599</v>
      </c>
      <c r="B339" s="65">
        <v>1.33333E-3</v>
      </c>
      <c r="C339" s="65">
        <v>4.0068999999999999E-4</v>
      </c>
      <c r="D339" s="65">
        <v>5.0451000000000001E-4</v>
      </c>
      <c r="E339" s="65">
        <v>2.1053199999999999E-3</v>
      </c>
    </row>
    <row r="340" spans="1:5" x14ac:dyDescent="0.25">
      <c r="A340" s="65">
        <v>979657</v>
      </c>
      <c r="B340" s="65">
        <v>1.7142399999999999E-3</v>
      </c>
      <c r="C340" s="65">
        <v>5.2406999999999996E-4</v>
      </c>
      <c r="D340" s="65"/>
      <c r="E340" s="65"/>
    </row>
    <row r="341" spans="1:5" x14ac:dyDescent="0.25">
      <c r="A341" s="65">
        <v>567759</v>
      </c>
      <c r="B341" s="65"/>
      <c r="C341" s="65">
        <v>4.7731E-4</v>
      </c>
      <c r="D341" s="65">
        <v>5.7755000000000003E-4</v>
      </c>
      <c r="E341" s="65"/>
    </row>
    <row r="342" spans="1:5" x14ac:dyDescent="0.25">
      <c r="A342" s="65">
        <v>473041</v>
      </c>
      <c r="B342" s="65"/>
      <c r="C342" s="65">
        <v>5.4606000000000001E-4</v>
      </c>
      <c r="D342" s="65"/>
      <c r="E342" s="65"/>
    </row>
    <row r="343" spans="1:5" x14ac:dyDescent="0.25">
      <c r="A343" s="65">
        <v>689374</v>
      </c>
      <c r="B343" s="65"/>
      <c r="C343" s="65">
        <v>4.8345000000000001E-4</v>
      </c>
      <c r="D343" s="65"/>
      <c r="E343" s="65"/>
    </row>
    <row r="344" spans="1:5" x14ac:dyDescent="0.25">
      <c r="A344" s="65">
        <v>760592</v>
      </c>
      <c r="B344" s="65"/>
      <c r="C344" s="65">
        <v>4.8345000000000001E-4</v>
      </c>
      <c r="D344" s="65">
        <v>5.3843000000000001E-4</v>
      </c>
      <c r="E344" s="65">
        <v>2.1931699999999999E-3</v>
      </c>
    </row>
    <row r="345" spans="1:5" x14ac:dyDescent="0.25">
      <c r="A345" s="65">
        <v>725551</v>
      </c>
      <c r="B345" s="65"/>
      <c r="C345" s="65">
        <v>4.1123E-4</v>
      </c>
      <c r="D345" s="65"/>
      <c r="E345" s="65"/>
    </row>
    <row r="346" spans="1:5" x14ac:dyDescent="0.25">
      <c r="A346" s="65">
        <v>968555</v>
      </c>
      <c r="B346" s="65"/>
      <c r="C346" s="65">
        <v>4.5022999999999998E-4</v>
      </c>
      <c r="D346" s="65">
        <v>4.7708000000000001E-4</v>
      </c>
      <c r="E346" s="65">
        <v>2.2434E-3</v>
      </c>
    </row>
    <row r="347" spans="1:5" x14ac:dyDescent="0.25">
      <c r="A347" s="65">
        <v>563624</v>
      </c>
      <c r="B347" s="65">
        <v>1.22755E-3</v>
      </c>
      <c r="C347" s="65">
        <v>4.0508999999999999E-4</v>
      </c>
      <c r="D347" s="65">
        <v>3.9919E-4</v>
      </c>
      <c r="E347" s="65">
        <v>1.93206E-3</v>
      </c>
    </row>
    <row r="348" spans="1:5" x14ac:dyDescent="0.25">
      <c r="A348" s="65">
        <v>521697</v>
      </c>
      <c r="B348" s="65"/>
      <c r="C348" s="65"/>
      <c r="D348" s="65">
        <v>5.3819000000000002E-4</v>
      </c>
      <c r="E348" s="65">
        <v>2.15417E-3</v>
      </c>
    </row>
    <row r="349" spans="1:5" x14ac:dyDescent="0.25">
      <c r="A349" s="65">
        <v>918119</v>
      </c>
      <c r="B349" s="65"/>
      <c r="C349" s="65"/>
      <c r="D349" s="65">
        <v>5.1504999999999997E-4</v>
      </c>
      <c r="E349" s="65"/>
    </row>
    <row r="350" spans="1:5" x14ac:dyDescent="0.25">
      <c r="A350" s="65">
        <v>713048</v>
      </c>
      <c r="B350" s="65"/>
      <c r="C350" s="65">
        <v>4.4224999999999999E-4</v>
      </c>
      <c r="D350" s="65">
        <v>5.5382000000000001E-4</v>
      </c>
      <c r="E350" s="65">
        <v>2.2334500000000001E-3</v>
      </c>
    </row>
    <row r="351" spans="1:5" x14ac:dyDescent="0.25">
      <c r="A351" s="65">
        <v>911172</v>
      </c>
      <c r="B351" s="65">
        <v>1.2366899999999999E-3</v>
      </c>
      <c r="C351" s="65">
        <v>4.4722000000000002E-4</v>
      </c>
      <c r="D351" s="65">
        <v>4.5139000000000003E-4</v>
      </c>
      <c r="E351" s="65">
        <v>1.9216400000000001E-3</v>
      </c>
    </row>
    <row r="352" spans="1:5" x14ac:dyDescent="0.25">
      <c r="A352" s="65">
        <v>722346</v>
      </c>
      <c r="B352" s="65">
        <v>1.1578700000000001E-3</v>
      </c>
      <c r="C352" s="65">
        <v>4.1123E-4</v>
      </c>
      <c r="D352" s="65">
        <v>3.8089999999999999E-4</v>
      </c>
      <c r="E352" s="65">
        <v>1.92454E-3</v>
      </c>
    </row>
    <row r="353" spans="1:5" x14ac:dyDescent="0.25">
      <c r="A353" s="65">
        <v>527606</v>
      </c>
      <c r="B353" s="65"/>
      <c r="C353" s="65"/>
      <c r="D353" s="65">
        <v>4.7685000000000002E-4</v>
      </c>
      <c r="E353" s="65"/>
    </row>
    <row r="354" spans="1:5" x14ac:dyDescent="0.25">
      <c r="A354" s="65">
        <v>975307</v>
      </c>
      <c r="B354" s="65">
        <v>1.51516E-3</v>
      </c>
      <c r="C354" s="65">
        <v>4.6203999999999999E-4</v>
      </c>
      <c r="D354" s="65"/>
      <c r="E354" s="65">
        <v>2.4855300000000001E-3</v>
      </c>
    </row>
    <row r="355" spans="1:5" x14ac:dyDescent="0.25">
      <c r="A355" s="65">
        <v>507701</v>
      </c>
      <c r="B355" s="65"/>
      <c r="C355" s="65">
        <v>4.3762E-4</v>
      </c>
      <c r="D355" s="65"/>
      <c r="E355" s="65"/>
    </row>
    <row r="356" spans="1:5" x14ac:dyDescent="0.25">
      <c r="A356" s="65">
        <v>36362</v>
      </c>
      <c r="B356" s="65">
        <v>1.33588E-3</v>
      </c>
      <c r="C356" s="65">
        <v>4.8669000000000002E-4</v>
      </c>
      <c r="D356" s="65">
        <v>5.3160000000000002E-4</v>
      </c>
      <c r="E356" s="65">
        <v>2.3438700000000001E-3</v>
      </c>
    </row>
    <row r="357" spans="1:5" x14ac:dyDescent="0.25">
      <c r="A357" s="65">
        <v>960619</v>
      </c>
      <c r="B357" s="65">
        <v>1.74884E-3</v>
      </c>
      <c r="C357" s="65">
        <v>4.7418999999999998E-4</v>
      </c>
      <c r="D357" s="65">
        <v>5.8390999999999998E-4</v>
      </c>
      <c r="E357" s="65"/>
    </row>
    <row r="358" spans="1:5" x14ac:dyDescent="0.25">
      <c r="A358" s="65">
        <v>968455</v>
      </c>
      <c r="B358" s="65"/>
      <c r="C358" s="65">
        <v>4.3935000000000003E-4</v>
      </c>
      <c r="D358" s="65"/>
      <c r="E358" s="65">
        <v>1.9357599999999999E-3</v>
      </c>
    </row>
    <row r="359" spans="1:5" x14ac:dyDescent="0.25">
      <c r="A359" s="65">
        <v>837163</v>
      </c>
      <c r="B359" s="65">
        <v>1.2670100000000001E-3</v>
      </c>
      <c r="C359" s="65">
        <v>3.8980999999999998E-4</v>
      </c>
      <c r="D359" s="65">
        <v>4.7534999999999998E-4</v>
      </c>
      <c r="E359" s="65">
        <v>2.1791699999999998E-3</v>
      </c>
    </row>
    <row r="360" spans="1:5" x14ac:dyDescent="0.25">
      <c r="A360" s="65">
        <v>731503</v>
      </c>
      <c r="B360" s="65"/>
      <c r="C360" s="65">
        <v>3.7105999999999999E-4</v>
      </c>
      <c r="D360" s="65">
        <v>4.1064999999999998E-4</v>
      </c>
      <c r="E360" s="65">
        <v>1.82917E-3</v>
      </c>
    </row>
    <row r="361" spans="1:5" x14ac:dyDescent="0.25">
      <c r="A361" s="65">
        <v>946802</v>
      </c>
      <c r="B361" s="65">
        <v>1.47222E-3</v>
      </c>
      <c r="C361" s="65">
        <v>4.1284999999999998E-4</v>
      </c>
      <c r="D361" s="65">
        <v>4.7894000000000002E-4</v>
      </c>
      <c r="E361" s="65">
        <v>2.3083299999999999E-3</v>
      </c>
    </row>
    <row r="362" spans="1:5" x14ac:dyDescent="0.25">
      <c r="A362" s="65">
        <v>795126</v>
      </c>
      <c r="B362" s="65">
        <v>1.2390000000000001E-3</v>
      </c>
      <c r="C362" s="65">
        <v>4.0579E-4</v>
      </c>
      <c r="D362" s="65">
        <v>4.2870000000000001E-4</v>
      </c>
      <c r="E362" s="65">
        <v>1.9875000000000001E-3</v>
      </c>
    </row>
    <row r="363" spans="1:5" x14ac:dyDescent="0.25">
      <c r="A363" s="65">
        <v>793453</v>
      </c>
      <c r="B363" s="65"/>
      <c r="C363" s="65">
        <v>4.662E-4</v>
      </c>
      <c r="D363" s="65"/>
      <c r="E363" s="65"/>
    </row>
    <row r="364" spans="1:5" x14ac:dyDescent="0.25">
      <c r="A364" s="65">
        <v>707325</v>
      </c>
      <c r="B364" s="65"/>
      <c r="C364" s="65">
        <v>4.6910000000000002E-4</v>
      </c>
      <c r="D364" s="65">
        <v>4.8819E-4</v>
      </c>
      <c r="E364" s="65"/>
    </row>
    <row r="365" spans="1:5" x14ac:dyDescent="0.25">
      <c r="A365" s="65">
        <v>987199</v>
      </c>
      <c r="B365" s="65"/>
      <c r="C365" s="65">
        <v>5.2986000000000005E-4</v>
      </c>
      <c r="D365" s="65"/>
      <c r="E365" s="65"/>
    </row>
    <row r="366" spans="1:5" x14ac:dyDescent="0.25">
      <c r="A366" s="65">
        <v>654889</v>
      </c>
      <c r="B366" s="65"/>
      <c r="C366" s="65"/>
      <c r="D366" s="65"/>
      <c r="E366" s="65">
        <v>2.1137700000000001E-3</v>
      </c>
    </row>
    <row r="367" spans="1:5" x14ac:dyDescent="0.25">
      <c r="A367" s="65">
        <v>121634</v>
      </c>
      <c r="B367" s="65"/>
      <c r="C367" s="65"/>
      <c r="D367" s="65"/>
      <c r="E367" s="65">
        <v>2.4315999999999999E-3</v>
      </c>
    </row>
    <row r="368" spans="1:5" x14ac:dyDescent="0.25">
      <c r="A368" s="65">
        <v>606718</v>
      </c>
      <c r="B368" s="65"/>
      <c r="C368" s="65"/>
      <c r="D368" s="65">
        <v>4.7789000000000002E-4</v>
      </c>
      <c r="E368" s="65"/>
    </row>
    <row r="369" spans="1:5" x14ac:dyDescent="0.25">
      <c r="A369" s="65">
        <v>970367</v>
      </c>
      <c r="B369" s="65">
        <v>1.3505800000000001E-3</v>
      </c>
      <c r="C369" s="65">
        <v>5.4883999999999998E-4</v>
      </c>
      <c r="D369" s="65"/>
      <c r="E369" s="65">
        <v>2.4754600000000001E-3</v>
      </c>
    </row>
    <row r="370" spans="1:5" x14ac:dyDescent="0.25">
      <c r="A370" s="65">
        <v>833004</v>
      </c>
      <c r="B370" s="65">
        <v>1.4649299999999999E-3</v>
      </c>
      <c r="C370" s="65">
        <v>4.1111000000000001E-4</v>
      </c>
      <c r="D370" s="65">
        <v>4.7998000000000002E-4</v>
      </c>
      <c r="E370" s="65"/>
    </row>
    <row r="371" spans="1:5" x14ac:dyDescent="0.25">
      <c r="A371" s="65">
        <v>114195</v>
      </c>
      <c r="B371" s="65">
        <v>1.55521E-3</v>
      </c>
      <c r="C371" s="65">
        <v>4.2419000000000002E-4</v>
      </c>
      <c r="D371" s="65">
        <v>5.0810000000000004E-4</v>
      </c>
      <c r="E371" s="65">
        <v>2.3649299999999999E-3</v>
      </c>
    </row>
    <row r="372" spans="1:5" x14ac:dyDescent="0.25">
      <c r="A372" s="65">
        <v>571561</v>
      </c>
      <c r="B372" s="65"/>
      <c r="C372" s="65">
        <v>5.0936999999999998E-4</v>
      </c>
      <c r="D372" s="65"/>
      <c r="E372" s="65"/>
    </row>
    <row r="373" spans="1:5" x14ac:dyDescent="0.25">
      <c r="A373" s="65">
        <v>775154</v>
      </c>
      <c r="B373" s="65">
        <v>1.2586800000000001E-3</v>
      </c>
      <c r="C373" s="65">
        <v>4.1480999999999999E-4</v>
      </c>
      <c r="D373" s="65">
        <v>4.7291999999999999E-4</v>
      </c>
      <c r="E373" s="65">
        <v>2.2153899999999998E-3</v>
      </c>
    </row>
    <row r="374" spans="1:5" x14ac:dyDescent="0.25">
      <c r="A374" s="65">
        <v>478660</v>
      </c>
      <c r="B374" s="65">
        <v>1.4833299999999999E-3</v>
      </c>
      <c r="C374" s="65">
        <v>4.3519000000000001E-4</v>
      </c>
      <c r="D374" s="65"/>
      <c r="E374" s="65">
        <v>1.9981500000000002E-3</v>
      </c>
    </row>
    <row r="375" spans="1:5" x14ac:dyDescent="0.25">
      <c r="A375" s="65">
        <v>561293</v>
      </c>
      <c r="B375" s="65">
        <v>1.0432900000000001E-3</v>
      </c>
      <c r="C375" s="65">
        <v>3.9629999999999998E-4</v>
      </c>
      <c r="D375" s="65">
        <v>3.9039000000000001E-4</v>
      </c>
      <c r="E375" s="65">
        <v>1.7395799999999999E-3</v>
      </c>
    </row>
    <row r="376" spans="1:5" x14ac:dyDescent="0.25">
      <c r="A376" s="65">
        <v>684125</v>
      </c>
      <c r="B376" s="65"/>
      <c r="C376" s="65">
        <v>5.0602000000000004E-4</v>
      </c>
      <c r="D376" s="65"/>
      <c r="E376" s="65"/>
    </row>
    <row r="377" spans="1:5" x14ac:dyDescent="0.25">
      <c r="A377" s="65">
        <v>749187</v>
      </c>
      <c r="B377" s="65"/>
      <c r="C377" s="65">
        <v>4.8610999999999999E-4</v>
      </c>
      <c r="D377" s="65"/>
      <c r="E377" s="65"/>
    </row>
    <row r="378" spans="1:5" x14ac:dyDescent="0.25">
      <c r="A378" s="65">
        <v>649418</v>
      </c>
      <c r="B378" s="65">
        <v>1.29896E-3</v>
      </c>
      <c r="C378" s="65">
        <v>3.6424E-4</v>
      </c>
      <c r="D378" s="65">
        <v>4.8681000000000001E-4</v>
      </c>
      <c r="E378" s="65">
        <v>2.1972200000000002E-3</v>
      </c>
    </row>
    <row r="379" spans="1:5" x14ac:dyDescent="0.25">
      <c r="A379" s="65">
        <v>772522</v>
      </c>
      <c r="B379" s="65">
        <v>1.2974499999999999E-3</v>
      </c>
      <c r="C379" s="65">
        <v>4.4745000000000001E-4</v>
      </c>
      <c r="D379" s="65">
        <v>4.6099999999999998E-4</v>
      </c>
      <c r="E379" s="65">
        <v>2.0592599999999998E-3</v>
      </c>
    </row>
    <row r="380" spans="1:5" x14ac:dyDescent="0.25">
      <c r="A380" s="65">
        <v>945247</v>
      </c>
      <c r="B380" s="65">
        <v>1.7110000000000001E-3</v>
      </c>
      <c r="C380" s="65">
        <v>4.4850000000000001E-4</v>
      </c>
      <c r="D380" s="65">
        <v>5.0301000000000002E-4</v>
      </c>
      <c r="E380" s="65">
        <v>2.36053E-3</v>
      </c>
    </row>
    <row r="381" spans="1:5" x14ac:dyDescent="0.25">
      <c r="A381" s="65">
        <v>71877</v>
      </c>
      <c r="B381" s="65"/>
      <c r="C381" s="65">
        <v>4.4850000000000001E-4</v>
      </c>
      <c r="D381" s="65"/>
      <c r="E381" s="65"/>
    </row>
    <row r="382" spans="1:5" x14ac:dyDescent="0.25">
      <c r="A382" s="65">
        <v>832689</v>
      </c>
      <c r="B382" s="65"/>
      <c r="C382" s="65">
        <v>4.8610999999999999E-4</v>
      </c>
      <c r="D382" s="65"/>
      <c r="E382" s="65"/>
    </row>
    <row r="383" spans="1:5" x14ac:dyDescent="0.25">
      <c r="A383" s="65">
        <v>533614</v>
      </c>
      <c r="B383" s="65">
        <v>1.6243099999999999E-3</v>
      </c>
      <c r="C383" s="65"/>
      <c r="D383" s="65"/>
      <c r="E383" s="65"/>
    </row>
    <row r="384" spans="1:5" x14ac:dyDescent="0.25">
      <c r="A384" s="65">
        <v>190500</v>
      </c>
      <c r="B384" s="65"/>
      <c r="C384" s="65">
        <v>4.9363E-4</v>
      </c>
      <c r="D384" s="65">
        <v>5.2152999999999998E-4</v>
      </c>
      <c r="E384" s="65">
        <v>2.0387700000000001E-3</v>
      </c>
    </row>
    <row r="385" spans="1:5" x14ac:dyDescent="0.25">
      <c r="A385" s="65">
        <v>556391</v>
      </c>
      <c r="B385" s="65"/>
      <c r="C385" s="65">
        <v>4.7674000000000002E-4</v>
      </c>
      <c r="D385" s="65">
        <v>4.5718000000000001E-4</v>
      </c>
      <c r="E385" s="65"/>
    </row>
    <row r="386" spans="1:5" x14ac:dyDescent="0.25">
      <c r="A386" s="65">
        <v>62313</v>
      </c>
      <c r="B386" s="65">
        <v>1.5570600000000001E-3</v>
      </c>
      <c r="C386" s="65"/>
      <c r="D386" s="65"/>
      <c r="E386" s="65">
        <v>2.1219899999999998E-3</v>
      </c>
    </row>
    <row r="387" spans="1:5" x14ac:dyDescent="0.25">
      <c r="A387" s="65">
        <v>803032</v>
      </c>
      <c r="B387" s="65">
        <v>1.37141E-3</v>
      </c>
      <c r="C387" s="65"/>
      <c r="D387" s="65"/>
      <c r="E387" s="65">
        <v>2.3046299999999998E-3</v>
      </c>
    </row>
    <row r="388" spans="1:5" x14ac:dyDescent="0.25">
      <c r="A388" s="65">
        <v>956379</v>
      </c>
      <c r="B388" s="65">
        <v>1.7907400000000001E-3</v>
      </c>
      <c r="C388" s="65"/>
      <c r="D388" s="65"/>
      <c r="E388" s="65"/>
    </row>
    <row r="389" spans="1:5" x14ac:dyDescent="0.25">
      <c r="A389" s="65">
        <v>793166</v>
      </c>
      <c r="B389" s="65">
        <v>1.2819400000000001E-3</v>
      </c>
      <c r="C389" s="65"/>
      <c r="D389" s="65">
        <v>4.4826000000000002E-4</v>
      </c>
      <c r="E389" s="65"/>
    </row>
    <row r="390" spans="1:5" x14ac:dyDescent="0.25">
      <c r="A390" s="65">
        <v>423203</v>
      </c>
      <c r="B390" s="65">
        <v>1.76991E-3</v>
      </c>
      <c r="C390" s="65">
        <v>4.2963000000000002E-4</v>
      </c>
      <c r="D390" s="65">
        <v>5.3171000000000002E-4</v>
      </c>
      <c r="E390" s="65"/>
    </row>
    <row r="391" spans="1:5" x14ac:dyDescent="0.25">
      <c r="A391" s="65">
        <v>639772</v>
      </c>
      <c r="B391" s="65">
        <v>1.21042E-3</v>
      </c>
      <c r="C391" s="65">
        <v>3.2766000000000002E-4</v>
      </c>
      <c r="D391" s="65">
        <v>4.2014E-4</v>
      </c>
      <c r="E391" s="65">
        <v>1.9091399999999999E-3</v>
      </c>
    </row>
    <row r="392" spans="1:5" x14ac:dyDescent="0.25">
      <c r="A392" s="65">
        <v>912176</v>
      </c>
      <c r="B392" s="65"/>
      <c r="C392" s="65">
        <v>5.2406999999999996E-4</v>
      </c>
      <c r="D392" s="65">
        <v>5.7512000000000004E-4</v>
      </c>
      <c r="E392" s="65">
        <v>2.26771E-3</v>
      </c>
    </row>
    <row r="393" spans="1:5" x14ac:dyDescent="0.25">
      <c r="A393" s="65">
        <v>378053</v>
      </c>
      <c r="B393" s="65"/>
      <c r="C393" s="65">
        <v>4.2800999999999999E-4</v>
      </c>
      <c r="D393" s="65">
        <v>4.9514000000000003E-4</v>
      </c>
      <c r="E393" s="65">
        <v>2.08727E-3</v>
      </c>
    </row>
    <row r="394" spans="1:5" x14ac:dyDescent="0.25">
      <c r="A394" s="65">
        <v>284175</v>
      </c>
      <c r="B394" s="65">
        <v>1.3204899999999999E-3</v>
      </c>
      <c r="C394" s="65">
        <v>4.3519000000000001E-4</v>
      </c>
      <c r="D394" s="65">
        <v>4.9050999999999999E-4</v>
      </c>
      <c r="E394" s="65">
        <v>2.07836E-3</v>
      </c>
    </row>
    <row r="395" spans="1:5" x14ac:dyDescent="0.25">
      <c r="A395" s="65">
        <v>467525</v>
      </c>
      <c r="B395" s="65">
        <v>1.69641E-3</v>
      </c>
      <c r="C395" s="65"/>
      <c r="D395" s="65">
        <v>5.4073999999999995E-4</v>
      </c>
      <c r="E395" s="65">
        <v>2.3888899999999999E-3</v>
      </c>
    </row>
    <row r="396" spans="1:5" x14ac:dyDescent="0.25">
      <c r="A396" s="65">
        <v>908863</v>
      </c>
      <c r="B396" s="65"/>
      <c r="C396" s="65"/>
      <c r="D396" s="65"/>
      <c r="E396" s="65">
        <v>2.4212999999999999E-3</v>
      </c>
    </row>
    <row r="397" spans="1:5" x14ac:dyDescent="0.25">
      <c r="A397" s="65">
        <v>482273</v>
      </c>
      <c r="B397" s="65">
        <v>1.20093E-3</v>
      </c>
      <c r="C397" s="65">
        <v>4.0255E-4</v>
      </c>
      <c r="D397" s="65">
        <v>4.1412000000000003E-4</v>
      </c>
      <c r="E397" s="65"/>
    </row>
    <row r="398" spans="1:5" x14ac:dyDescent="0.25">
      <c r="A398" s="65">
        <v>940209</v>
      </c>
      <c r="B398" s="65"/>
      <c r="C398" s="65"/>
      <c r="D398" s="65">
        <v>4.5902999999999997E-4</v>
      </c>
      <c r="E398" s="65">
        <v>2.26458E-3</v>
      </c>
    </row>
    <row r="399" spans="1:5" x14ac:dyDescent="0.25">
      <c r="A399" s="65">
        <v>387828</v>
      </c>
      <c r="B399" s="65">
        <v>1.29896E-3</v>
      </c>
      <c r="C399" s="65">
        <v>3.9792000000000001E-4</v>
      </c>
      <c r="D399" s="65">
        <v>4.9837999999999998E-4</v>
      </c>
      <c r="E399" s="65">
        <v>2.225E-3</v>
      </c>
    </row>
    <row r="400" spans="1:5" x14ac:dyDescent="0.25">
      <c r="A400" s="65">
        <v>374584</v>
      </c>
      <c r="B400" s="65">
        <v>1.4486099999999999E-3</v>
      </c>
      <c r="C400" s="65"/>
      <c r="D400" s="65"/>
      <c r="E400" s="65"/>
    </row>
    <row r="401" spans="1:5" x14ac:dyDescent="0.25">
      <c r="A401" s="65">
        <v>371922</v>
      </c>
      <c r="B401" s="65"/>
      <c r="C401" s="65"/>
      <c r="D401" s="65"/>
      <c r="E401" s="65">
        <v>2.3467599999999998E-3</v>
      </c>
    </row>
    <row r="402" spans="1:5" x14ac:dyDescent="0.25">
      <c r="A402" s="65">
        <v>282320</v>
      </c>
      <c r="B402" s="65"/>
      <c r="C402" s="65">
        <v>5.5057999999999995E-4</v>
      </c>
      <c r="D402" s="65">
        <v>5.2893999999999999E-4</v>
      </c>
      <c r="E402" s="65">
        <v>2.26574E-3</v>
      </c>
    </row>
    <row r="403" spans="1:5" x14ac:dyDescent="0.25">
      <c r="A403" s="65">
        <v>282319</v>
      </c>
      <c r="B403" s="65"/>
      <c r="C403" s="65">
        <v>5.5057999999999995E-4</v>
      </c>
      <c r="D403" s="65"/>
      <c r="E403" s="65"/>
    </row>
    <row r="404" spans="1:5" x14ac:dyDescent="0.25">
      <c r="A404" s="65">
        <v>4811</v>
      </c>
      <c r="B404" s="65"/>
      <c r="C404" s="65">
        <v>4.7350000000000002E-4</v>
      </c>
      <c r="D404" s="65"/>
      <c r="E404" s="65"/>
    </row>
    <row r="405" spans="1:5" x14ac:dyDescent="0.25">
      <c r="A405" s="65">
        <v>909245</v>
      </c>
      <c r="B405" s="65"/>
      <c r="C405" s="65">
        <v>4.6678000000000003E-4</v>
      </c>
      <c r="D405" s="65"/>
      <c r="E405" s="65"/>
    </row>
    <row r="406" spans="1:5" x14ac:dyDescent="0.25">
      <c r="A406" s="65">
        <v>62133</v>
      </c>
      <c r="B406" s="65"/>
      <c r="C406" s="65"/>
      <c r="D406" s="65">
        <v>4.5602000000000001E-4</v>
      </c>
      <c r="E406" s="65">
        <v>1.7607600000000001E-3</v>
      </c>
    </row>
    <row r="407" spans="1:5" x14ac:dyDescent="0.25">
      <c r="A407" s="65">
        <v>13908</v>
      </c>
      <c r="B407" s="65">
        <v>1.67731E-3</v>
      </c>
      <c r="C407" s="65"/>
      <c r="D407" s="65"/>
      <c r="E407" s="65"/>
    </row>
    <row r="408" spans="1:5" x14ac:dyDescent="0.25">
      <c r="A408" s="65">
        <v>679902</v>
      </c>
      <c r="B408" s="65">
        <v>1.0991900000000001E-3</v>
      </c>
      <c r="C408" s="65">
        <v>3.5149999999999998E-4</v>
      </c>
      <c r="D408" s="65">
        <v>4.6030000000000002E-4</v>
      </c>
      <c r="E408" s="65">
        <v>1.9568300000000001E-3</v>
      </c>
    </row>
    <row r="409" spans="1:5" x14ac:dyDescent="0.25">
      <c r="A409" s="65">
        <v>195731</v>
      </c>
      <c r="B409" s="65"/>
      <c r="C409" s="65">
        <v>4.9271000000000004E-4</v>
      </c>
      <c r="D409" s="65"/>
      <c r="E409" s="65"/>
    </row>
    <row r="410" spans="1:5" x14ac:dyDescent="0.25">
      <c r="A410" s="65">
        <v>917177</v>
      </c>
      <c r="B410" s="65"/>
      <c r="C410" s="65">
        <v>4.5786999999999998E-4</v>
      </c>
      <c r="D410" s="65">
        <v>5.7337999999999996E-4</v>
      </c>
      <c r="E410" s="65">
        <v>2.3068300000000002E-3</v>
      </c>
    </row>
    <row r="411" spans="1:5" x14ac:dyDescent="0.25">
      <c r="A411" s="65">
        <v>976283</v>
      </c>
      <c r="B411" s="65"/>
      <c r="C411" s="65">
        <v>4.7917000000000001E-4</v>
      </c>
      <c r="D411" s="65"/>
      <c r="E411" s="65"/>
    </row>
    <row r="412" spans="1:5" x14ac:dyDescent="0.25">
      <c r="A412" s="65">
        <v>758571</v>
      </c>
      <c r="B412" s="65"/>
      <c r="C412" s="65">
        <v>4.1724999999999998E-4</v>
      </c>
      <c r="D412" s="65">
        <v>5.9248000000000005E-4</v>
      </c>
      <c r="E412" s="65"/>
    </row>
    <row r="413" spans="1:5" x14ac:dyDescent="0.25">
      <c r="A413" s="65">
        <v>764709</v>
      </c>
      <c r="B413" s="65">
        <v>1.4072900000000001E-3</v>
      </c>
      <c r="C413" s="65">
        <v>3.6968E-4</v>
      </c>
      <c r="D413" s="65">
        <v>4.7269E-4</v>
      </c>
      <c r="E413" s="65">
        <v>1.9919E-3</v>
      </c>
    </row>
    <row r="414" spans="1:5" x14ac:dyDescent="0.25">
      <c r="A414" s="65">
        <v>718047</v>
      </c>
      <c r="B414" s="65"/>
      <c r="C414" s="65">
        <v>3.8228999999999997E-4</v>
      </c>
      <c r="D414" s="65">
        <v>4.5370000000000002E-4</v>
      </c>
      <c r="E414" s="65">
        <v>1.9634299999999999E-3</v>
      </c>
    </row>
    <row r="415" spans="1:5" x14ac:dyDescent="0.25">
      <c r="A415" s="65">
        <v>684739</v>
      </c>
      <c r="B415" s="65">
        <v>1.32789E-3</v>
      </c>
      <c r="C415" s="65">
        <v>4.2569E-4</v>
      </c>
      <c r="D415" s="65">
        <v>4.9306000000000003E-4</v>
      </c>
      <c r="E415" s="65">
        <v>2.03762E-3</v>
      </c>
    </row>
    <row r="416" spans="1:5" x14ac:dyDescent="0.25">
      <c r="A416" s="65">
        <v>837528</v>
      </c>
      <c r="B416" s="65">
        <v>1.6450200000000001E-3</v>
      </c>
      <c r="C416" s="65">
        <v>4.4815000000000002E-4</v>
      </c>
      <c r="D416" s="65"/>
      <c r="E416" s="65">
        <v>2.3942099999999999E-3</v>
      </c>
    </row>
    <row r="417" spans="1:5" x14ac:dyDescent="0.25">
      <c r="A417" s="65">
        <v>717489</v>
      </c>
      <c r="B417" s="65"/>
      <c r="C417" s="65">
        <v>4.6725E-4</v>
      </c>
      <c r="D417" s="65">
        <v>4.6411999999999999E-4</v>
      </c>
      <c r="E417" s="65">
        <v>1.98102E-3</v>
      </c>
    </row>
    <row r="418" spans="1:5" x14ac:dyDescent="0.25">
      <c r="A418" s="65">
        <v>819376</v>
      </c>
      <c r="B418" s="65"/>
      <c r="C418" s="65">
        <v>3.9815E-4</v>
      </c>
      <c r="D418" s="65">
        <v>4.6366000000000002E-4</v>
      </c>
      <c r="E418" s="65">
        <v>1.82095E-3</v>
      </c>
    </row>
    <row r="419" spans="1:5" x14ac:dyDescent="0.25">
      <c r="A419" s="65">
        <v>642206</v>
      </c>
      <c r="B419" s="65"/>
      <c r="C419" s="65">
        <v>5.1146000000000004E-4</v>
      </c>
      <c r="D419" s="65">
        <v>5.0011999999999995E-4</v>
      </c>
      <c r="E419" s="65"/>
    </row>
    <row r="420" spans="1:5" x14ac:dyDescent="0.25">
      <c r="A420" s="65">
        <v>971424</v>
      </c>
      <c r="B420" s="65">
        <v>1.3600699999999999E-3</v>
      </c>
      <c r="C420" s="65">
        <v>4.5058000000000001E-4</v>
      </c>
      <c r="D420" s="65">
        <v>4.6065E-4</v>
      </c>
      <c r="E420" s="65">
        <v>2.0782399999999999E-3</v>
      </c>
    </row>
    <row r="421" spans="1:5" x14ac:dyDescent="0.25">
      <c r="A421" s="65">
        <v>919941</v>
      </c>
      <c r="B421" s="65"/>
      <c r="C421" s="65">
        <v>4.0068999999999999E-4</v>
      </c>
      <c r="D421" s="65">
        <v>4.3206000000000001E-4</v>
      </c>
      <c r="E421" s="65"/>
    </row>
    <row r="422" spans="1:5" x14ac:dyDescent="0.25">
      <c r="A422" s="65">
        <v>830874</v>
      </c>
      <c r="B422" s="65"/>
      <c r="C422" s="65">
        <v>4.8819E-4</v>
      </c>
      <c r="D422" s="65"/>
      <c r="E422" s="65">
        <v>2.0932899999999998E-3</v>
      </c>
    </row>
    <row r="423" spans="1:5" x14ac:dyDescent="0.25">
      <c r="A423" s="65">
        <v>79194</v>
      </c>
      <c r="B423" s="65">
        <v>1.56273E-3</v>
      </c>
      <c r="C423" s="65">
        <v>5.1480999999999999E-4</v>
      </c>
      <c r="D423" s="65">
        <v>6.0809999999999998E-4</v>
      </c>
      <c r="E423" s="65"/>
    </row>
    <row r="424" spans="1:5" x14ac:dyDescent="0.25">
      <c r="A424" s="65">
        <v>162087</v>
      </c>
      <c r="B424" s="65"/>
      <c r="C424" s="65">
        <v>5.1480999999999999E-4</v>
      </c>
      <c r="D424" s="65">
        <v>5.7894000000000001E-4</v>
      </c>
      <c r="E424" s="65"/>
    </row>
    <row r="425" spans="1:5" x14ac:dyDescent="0.25">
      <c r="A425" s="65">
        <v>1002761</v>
      </c>
      <c r="B425" s="65">
        <v>1.39248E-3</v>
      </c>
      <c r="C425" s="65">
        <v>4.8066999999999999E-4</v>
      </c>
      <c r="D425" s="65">
        <v>5.3414000000000001E-4</v>
      </c>
      <c r="E425" s="65"/>
    </row>
    <row r="426" spans="1:5" x14ac:dyDescent="0.25">
      <c r="A426" s="65">
        <v>729956</v>
      </c>
      <c r="B426" s="65">
        <v>1.4377299999999999E-3</v>
      </c>
      <c r="C426" s="65">
        <v>4.1805999999999999E-4</v>
      </c>
      <c r="D426" s="65">
        <v>5.1933000000000003E-4</v>
      </c>
      <c r="E426" s="65">
        <v>2.02257E-3</v>
      </c>
    </row>
    <row r="427" spans="1:5" x14ac:dyDescent="0.25">
      <c r="A427" s="65">
        <v>794163</v>
      </c>
      <c r="B427" s="65"/>
      <c r="C427" s="65">
        <v>4.5126999999999998E-4</v>
      </c>
      <c r="D427" s="65">
        <v>4.5799000000000002E-4</v>
      </c>
      <c r="E427" s="65">
        <v>2.0425899999999999E-3</v>
      </c>
    </row>
    <row r="428" spans="1:5" x14ac:dyDescent="0.25">
      <c r="A428" s="65">
        <v>912637</v>
      </c>
      <c r="B428" s="65">
        <v>1.36377E-3</v>
      </c>
      <c r="C428" s="65">
        <v>4.6019000000000002E-4</v>
      </c>
      <c r="D428" s="65">
        <v>5.5856000000000005E-4</v>
      </c>
      <c r="E428" s="65">
        <v>2.4055600000000002E-3</v>
      </c>
    </row>
    <row r="429" spans="1:5" x14ac:dyDescent="0.25">
      <c r="A429" s="65">
        <v>798324</v>
      </c>
      <c r="B429" s="65">
        <v>1.21065E-3</v>
      </c>
      <c r="C429" s="65">
        <v>4.4455999999999999E-4</v>
      </c>
      <c r="D429" s="65">
        <v>4.6910000000000002E-4</v>
      </c>
      <c r="E429" s="65">
        <v>2.0444399999999998E-3</v>
      </c>
    </row>
    <row r="430" spans="1:5" x14ac:dyDescent="0.25">
      <c r="A430" s="65">
        <v>974584</v>
      </c>
      <c r="B430" s="65">
        <v>1.31701E-3</v>
      </c>
      <c r="C430" s="65">
        <v>4.5521E-4</v>
      </c>
      <c r="D430" s="65"/>
      <c r="E430" s="65">
        <v>2.2906200000000002E-3</v>
      </c>
    </row>
    <row r="431" spans="1:5" x14ac:dyDescent="0.25">
      <c r="A431" s="65">
        <v>1018055</v>
      </c>
      <c r="B431" s="65">
        <v>1.5221099999999999E-3</v>
      </c>
      <c r="C431" s="65">
        <v>4.1492999999999999E-4</v>
      </c>
      <c r="D431" s="65"/>
      <c r="E431" s="65">
        <v>2.3874999999999999E-3</v>
      </c>
    </row>
    <row r="432" spans="1:5" x14ac:dyDescent="0.25">
      <c r="A432" s="65">
        <v>678781</v>
      </c>
      <c r="B432" s="65">
        <v>1.3259299999999999E-3</v>
      </c>
      <c r="C432" s="65">
        <v>3.9096999999999998E-4</v>
      </c>
      <c r="D432" s="65">
        <v>3.9792000000000001E-4</v>
      </c>
      <c r="E432" s="65">
        <v>1.83877E-3</v>
      </c>
    </row>
    <row r="433" spans="1:5" x14ac:dyDescent="0.25">
      <c r="A433" s="65">
        <v>971419</v>
      </c>
      <c r="B433" s="65"/>
      <c r="C433" s="65">
        <v>4.5115999999999998E-4</v>
      </c>
      <c r="D433" s="65">
        <v>4.8899999999999996E-4</v>
      </c>
      <c r="E433" s="65"/>
    </row>
    <row r="434" spans="1:5" x14ac:dyDescent="0.25">
      <c r="A434" s="65">
        <v>470783</v>
      </c>
      <c r="B434" s="65"/>
      <c r="C434" s="65">
        <v>4.9699E-4</v>
      </c>
      <c r="D434" s="65"/>
      <c r="E434" s="65"/>
    </row>
    <row r="435" spans="1:5" x14ac:dyDescent="0.25">
      <c r="A435" s="65">
        <v>950583</v>
      </c>
      <c r="B435" s="65">
        <v>1.42581E-3</v>
      </c>
      <c r="C435" s="65"/>
      <c r="D435" s="65">
        <v>5.0578999999999999E-4</v>
      </c>
      <c r="E435" s="65">
        <v>2.1776600000000001E-3</v>
      </c>
    </row>
    <row r="436" spans="1:5" x14ac:dyDescent="0.25">
      <c r="A436" s="65">
        <v>16240</v>
      </c>
      <c r="B436" s="65"/>
      <c r="C436" s="65">
        <v>4.0832999999999999E-4</v>
      </c>
      <c r="D436" s="65"/>
      <c r="E436" s="65"/>
    </row>
    <row r="437" spans="1:5" x14ac:dyDescent="0.25">
      <c r="A437" s="65">
        <v>29651</v>
      </c>
      <c r="B437" s="65">
        <v>1.69641E-3</v>
      </c>
      <c r="C437" s="65"/>
      <c r="D437" s="65">
        <v>5.3934999999999996E-4</v>
      </c>
      <c r="E437" s="65"/>
    </row>
    <row r="438" spans="1:5" x14ac:dyDescent="0.25">
      <c r="A438" s="65">
        <v>985379</v>
      </c>
      <c r="B438" s="65">
        <v>1.4260399999999999E-3</v>
      </c>
      <c r="C438" s="65">
        <v>4.0440000000000002E-4</v>
      </c>
      <c r="D438" s="65"/>
      <c r="E438" s="65">
        <v>2.36528E-3</v>
      </c>
    </row>
    <row r="439" spans="1:5" x14ac:dyDescent="0.25">
      <c r="A439" s="65">
        <v>928174</v>
      </c>
      <c r="B439" s="65">
        <v>1.17836E-3</v>
      </c>
      <c r="C439" s="65">
        <v>3.5230999999999999E-4</v>
      </c>
      <c r="D439" s="65">
        <v>4.5301E-4</v>
      </c>
      <c r="E439" s="65">
        <v>1.9577499999999999E-3</v>
      </c>
    </row>
    <row r="440" spans="1:5" x14ac:dyDescent="0.25">
      <c r="A440" s="65">
        <v>720762</v>
      </c>
      <c r="B440" s="65"/>
      <c r="C440" s="65">
        <v>4.4190000000000001E-4</v>
      </c>
      <c r="D440" s="65">
        <v>5.0763999999999996E-4</v>
      </c>
      <c r="E440" s="65">
        <v>2.3777799999999999E-3</v>
      </c>
    </row>
    <row r="441" spans="1:5" x14ac:dyDescent="0.25">
      <c r="A441" s="65">
        <v>160077</v>
      </c>
      <c r="B441" s="65">
        <v>1.20579E-3</v>
      </c>
      <c r="C441" s="65">
        <v>3.7176E-4</v>
      </c>
      <c r="D441" s="65">
        <v>4.1968000000000002E-4</v>
      </c>
      <c r="E441" s="65">
        <v>2.0993100000000001E-3</v>
      </c>
    </row>
    <row r="442" spans="1:5" x14ac:dyDescent="0.25">
      <c r="A442" s="65">
        <v>370535</v>
      </c>
      <c r="B442" s="65"/>
      <c r="C442" s="65">
        <v>4.103E-4</v>
      </c>
      <c r="D442" s="65">
        <v>4.3102E-4</v>
      </c>
      <c r="E442" s="65">
        <v>1.7060199999999999E-3</v>
      </c>
    </row>
    <row r="443" spans="1:5" x14ac:dyDescent="0.25">
      <c r="A443" s="65">
        <v>678875</v>
      </c>
      <c r="B443" s="65"/>
      <c r="C443" s="65"/>
      <c r="D443" s="65">
        <v>4.7037000000000001E-4</v>
      </c>
      <c r="E443" s="65">
        <v>1.8634299999999999E-3</v>
      </c>
    </row>
    <row r="444" spans="1:5" x14ac:dyDescent="0.25">
      <c r="A444" s="65">
        <v>799730</v>
      </c>
      <c r="B444" s="65"/>
      <c r="C444" s="65">
        <v>5.5174E-4</v>
      </c>
      <c r="D444" s="65"/>
      <c r="E444" s="65"/>
    </row>
    <row r="445" spans="1:5" x14ac:dyDescent="0.25">
      <c r="A445" s="65">
        <v>57937</v>
      </c>
      <c r="B445" s="65"/>
      <c r="C445" s="65"/>
      <c r="D445" s="65">
        <v>5.1944000000000003E-4</v>
      </c>
      <c r="E445" s="65">
        <v>2.2310199999999998E-3</v>
      </c>
    </row>
    <row r="446" spans="1:5" x14ac:dyDescent="0.25">
      <c r="A446" s="65">
        <v>725675</v>
      </c>
      <c r="B446" s="65">
        <v>1.54306E-3</v>
      </c>
      <c r="C446" s="65">
        <v>5.0787E-4</v>
      </c>
      <c r="D446" s="65"/>
      <c r="E446" s="65">
        <v>2.4868099999999999E-3</v>
      </c>
    </row>
    <row r="447" spans="1:5" x14ac:dyDescent="0.25">
      <c r="A447" s="65">
        <v>9468</v>
      </c>
      <c r="B447" s="65">
        <v>1.3102999999999999E-3</v>
      </c>
      <c r="C447" s="65"/>
      <c r="D447" s="65">
        <v>4.9306000000000003E-4</v>
      </c>
      <c r="E447" s="65"/>
    </row>
    <row r="448" spans="1:5" x14ac:dyDescent="0.25">
      <c r="A448" s="65">
        <v>391667</v>
      </c>
      <c r="B448" s="65">
        <v>1.58924E-3</v>
      </c>
      <c r="C448" s="65">
        <v>4.6956E-4</v>
      </c>
      <c r="D448" s="65">
        <v>4.86E-4</v>
      </c>
      <c r="E448" s="65">
        <v>2.2527799999999998E-3</v>
      </c>
    </row>
    <row r="449" spans="1:5" x14ac:dyDescent="0.25">
      <c r="A449" s="65">
        <v>848291</v>
      </c>
      <c r="B449" s="65"/>
      <c r="C449" s="65">
        <v>4.5022999999999998E-4</v>
      </c>
      <c r="D449" s="65"/>
      <c r="E449" s="65"/>
    </row>
    <row r="450" spans="1:5" x14ac:dyDescent="0.25">
      <c r="A450" s="65">
        <v>439733</v>
      </c>
      <c r="B450" s="65">
        <v>1.10451E-3</v>
      </c>
      <c r="C450" s="65">
        <v>4.3147999999999998E-4</v>
      </c>
      <c r="D450" s="65">
        <v>4.4595000000000002E-4</v>
      </c>
      <c r="E450" s="65">
        <v>1.9187500000000001E-3</v>
      </c>
    </row>
  </sheetData>
  <sheetProtection algorithmName="SHA-512" hashValue="v+LFTi7z+s6Yo3qzm006tidX3w+DI62w9dtHoeC7/0lqbs3D7u3vgsZkXYyKG4zCrL9JSyrfCSUOeIs/wZtzfQ==" saltValue="iqlPAusZ5IIeobc6bTOE2w==" spinCount="100000" sheet="1" objects="1" scenarios="1"/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TableLocalisation">
    <tabColor theme="9"/>
  </sheetPr>
  <dimension ref="A1:E124"/>
  <sheetViews>
    <sheetView workbookViewId="0">
      <selection activeCell="D17" sqref="D17"/>
    </sheetView>
  </sheetViews>
  <sheetFormatPr baseColWidth="10" defaultColWidth="11.42578125" defaultRowHeight="15" x14ac:dyDescent="0.25"/>
  <cols>
    <col min="2" max="2" width="18.42578125" customWidth="1"/>
    <col min="3" max="3" width="28.42578125" customWidth="1"/>
    <col min="4" max="4" width="35.42578125" bestFit="1" customWidth="1"/>
    <col min="5" max="5" width="13.5703125" customWidth="1"/>
  </cols>
  <sheetData>
    <row r="1" spans="1:5" x14ac:dyDescent="0.25">
      <c r="A1" t="s">
        <v>197</v>
      </c>
      <c r="B1" t="s">
        <v>198</v>
      </c>
      <c r="C1" t="s">
        <v>199</v>
      </c>
      <c r="D1" t="s">
        <v>200</v>
      </c>
      <c r="E1" t="s">
        <v>42</v>
      </c>
    </row>
    <row r="2" spans="1:5" x14ac:dyDescent="0.25">
      <c r="A2">
        <v>1</v>
      </c>
      <c r="B2" s="12">
        <v>1</v>
      </c>
      <c r="C2" t="s">
        <v>201</v>
      </c>
      <c r="D2" t="s">
        <v>202</v>
      </c>
      <c r="E2" t="s">
        <v>47</v>
      </c>
    </row>
    <row r="3" spans="1:5" x14ac:dyDescent="0.25">
      <c r="A3">
        <v>2</v>
      </c>
      <c r="B3" s="12">
        <v>2</v>
      </c>
      <c r="C3" t="s">
        <v>257</v>
      </c>
      <c r="D3" t="s">
        <v>258</v>
      </c>
      <c r="E3" t="s">
        <v>47</v>
      </c>
    </row>
    <row r="4" spans="1:5" x14ac:dyDescent="0.25">
      <c r="A4">
        <v>3</v>
      </c>
      <c r="B4" s="12">
        <v>3</v>
      </c>
      <c r="C4" t="s">
        <v>203</v>
      </c>
      <c r="D4" t="s">
        <v>202</v>
      </c>
      <c r="E4" t="s">
        <v>47</v>
      </c>
    </row>
    <row r="5" spans="1:5" x14ac:dyDescent="0.25">
      <c r="A5">
        <v>4</v>
      </c>
      <c r="B5" s="12">
        <v>4</v>
      </c>
      <c r="C5" t="s">
        <v>311</v>
      </c>
      <c r="D5" t="s">
        <v>312</v>
      </c>
      <c r="E5" t="s">
        <v>47</v>
      </c>
    </row>
    <row r="6" spans="1:5" x14ac:dyDescent="0.25">
      <c r="A6">
        <v>5</v>
      </c>
      <c r="B6" s="12">
        <v>5</v>
      </c>
      <c r="C6" t="s">
        <v>313</v>
      </c>
      <c r="D6" t="s">
        <v>312</v>
      </c>
      <c r="E6" t="s">
        <v>47</v>
      </c>
    </row>
    <row r="7" spans="1:5" x14ac:dyDescent="0.25">
      <c r="A7">
        <v>6</v>
      </c>
      <c r="B7" s="12">
        <v>6</v>
      </c>
      <c r="C7" t="s">
        <v>314</v>
      </c>
      <c r="D7" t="s">
        <v>312</v>
      </c>
      <c r="E7" t="s">
        <v>47</v>
      </c>
    </row>
    <row r="8" spans="1:5" x14ac:dyDescent="0.25">
      <c r="A8">
        <v>7</v>
      </c>
      <c r="B8" s="12">
        <v>7</v>
      </c>
      <c r="C8" t="s">
        <v>204</v>
      </c>
      <c r="D8" t="s">
        <v>202</v>
      </c>
      <c r="E8" t="s">
        <v>47</v>
      </c>
    </row>
    <row r="9" spans="1:5" x14ac:dyDescent="0.25">
      <c r="A9">
        <v>8</v>
      </c>
      <c r="B9" s="12">
        <v>8</v>
      </c>
      <c r="C9" t="s">
        <v>246</v>
      </c>
      <c r="D9" t="s">
        <v>247</v>
      </c>
      <c r="E9" t="s">
        <v>47</v>
      </c>
    </row>
    <row r="10" spans="1:5" x14ac:dyDescent="0.25">
      <c r="A10">
        <v>9</v>
      </c>
      <c r="B10" s="12">
        <v>9</v>
      </c>
      <c r="C10" t="s">
        <v>291</v>
      </c>
      <c r="D10" t="s">
        <v>292</v>
      </c>
      <c r="E10" t="s">
        <v>47</v>
      </c>
    </row>
    <row r="11" spans="1:5" x14ac:dyDescent="0.25">
      <c r="A11">
        <v>10</v>
      </c>
      <c r="B11" s="12">
        <v>10</v>
      </c>
      <c r="C11" t="s">
        <v>248</v>
      </c>
      <c r="D11" t="s">
        <v>247</v>
      </c>
      <c r="E11" t="s">
        <v>47</v>
      </c>
    </row>
    <row r="12" spans="1:5" x14ac:dyDescent="0.25">
      <c r="A12">
        <v>11</v>
      </c>
      <c r="B12" s="12">
        <v>11</v>
      </c>
      <c r="C12" t="s">
        <v>293</v>
      </c>
      <c r="D12" t="s">
        <v>292</v>
      </c>
      <c r="E12" t="s">
        <v>47</v>
      </c>
    </row>
    <row r="13" spans="1:5" x14ac:dyDescent="0.25">
      <c r="A13">
        <v>12</v>
      </c>
      <c r="B13" s="12">
        <v>12</v>
      </c>
      <c r="C13" t="s">
        <v>294</v>
      </c>
      <c r="D13" t="s">
        <v>292</v>
      </c>
      <c r="E13" t="s">
        <v>47</v>
      </c>
    </row>
    <row r="14" spans="1:5" x14ac:dyDescent="0.25">
      <c r="A14">
        <v>13</v>
      </c>
      <c r="B14" s="12">
        <v>13</v>
      </c>
      <c r="C14" t="s">
        <v>315</v>
      </c>
      <c r="D14" t="s">
        <v>312</v>
      </c>
      <c r="E14" t="s">
        <v>47</v>
      </c>
    </row>
    <row r="15" spans="1:5" x14ac:dyDescent="0.25">
      <c r="A15">
        <v>14</v>
      </c>
      <c r="B15" s="12">
        <v>14</v>
      </c>
      <c r="C15" t="s">
        <v>272</v>
      </c>
      <c r="D15" t="s">
        <v>273</v>
      </c>
      <c r="E15" t="s">
        <v>47</v>
      </c>
    </row>
    <row r="16" spans="1:5" x14ac:dyDescent="0.25">
      <c r="A16">
        <v>15</v>
      </c>
      <c r="B16" s="12">
        <v>15</v>
      </c>
      <c r="C16" t="s">
        <v>205</v>
      </c>
      <c r="D16" t="s">
        <v>202</v>
      </c>
      <c r="E16" t="s">
        <v>47</v>
      </c>
    </row>
    <row r="17" spans="1:5" x14ac:dyDescent="0.25">
      <c r="A17">
        <v>16</v>
      </c>
      <c r="B17" s="12">
        <v>16</v>
      </c>
      <c r="C17" t="s">
        <v>278</v>
      </c>
      <c r="D17" t="s">
        <v>279</v>
      </c>
      <c r="E17" t="s">
        <v>47</v>
      </c>
    </row>
    <row r="18" spans="1:5" x14ac:dyDescent="0.25">
      <c r="A18">
        <v>17</v>
      </c>
      <c r="B18" s="12">
        <v>17</v>
      </c>
      <c r="C18" t="s">
        <v>280</v>
      </c>
      <c r="D18" t="s">
        <v>279</v>
      </c>
      <c r="E18" t="s">
        <v>47</v>
      </c>
    </row>
    <row r="19" spans="1:5" x14ac:dyDescent="0.25">
      <c r="A19">
        <v>18</v>
      </c>
      <c r="B19" s="12">
        <v>18</v>
      </c>
      <c r="C19" t="s">
        <v>228</v>
      </c>
      <c r="D19" t="s">
        <v>229</v>
      </c>
      <c r="E19" t="s">
        <v>47</v>
      </c>
    </row>
    <row r="20" spans="1:5" x14ac:dyDescent="0.25">
      <c r="A20">
        <v>19</v>
      </c>
      <c r="B20" s="12">
        <v>19</v>
      </c>
      <c r="C20" t="s">
        <v>281</v>
      </c>
      <c r="D20" t="s">
        <v>279</v>
      </c>
      <c r="E20" t="s">
        <v>47</v>
      </c>
    </row>
    <row r="21" spans="1:5" x14ac:dyDescent="0.25">
      <c r="A21">
        <v>20</v>
      </c>
      <c r="B21" s="12">
        <v>21</v>
      </c>
      <c r="C21" t="s">
        <v>214</v>
      </c>
      <c r="D21" t="s">
        <v>215</v>
      </c>
      <c r="E21" t="s">
        <v>47</v>
      </c>
    </row>
    <row r="22" spans="1:5" x14ac:dyDescent="0.25">
      <c r="A22">
        <v>21</v>
      </c>
      <c r="B22" s="12">
        <v>22</v>
      </c>
      <c r="C22" t="s">
        <v>223</v>
      </c>
      <c r="D22" t="s">
        <v>224</v>
      </c>
      <c r="E22" t="s">
        <v>47</v>
      </c>
    </row>
    <row r="23" spans="1:5" x14ac:dyDescent="0.25">
      <c r="A23">
        <v>22</v>
      </c>
      <c r="B23" s="12">
        <v>23</v>
      </c>
      <c r="C23" t="s">
        <v>282</v>
      </c>
      <c r="D23" t="s">
        <v>279</v>
      </c>
      <c r="E23" t="s">
        <v>47</v>
      </c>
    </row>
    <row r="24" spans="1:5" x14ac:dyDescent="0.25">
      <c r="A24">
        <v>23</v>
      </c>
      <c r="B24" s="12">
        <v>24</v>
      </c>
      <c r="C24" t="s">
        <v>283</v>
      </c>
      <c r="D24" t="s">
        <v>279</v>
      </c>
      <c r="E24" t="s">
        <v>47</v>
      </c>
    </row>
    <row r="25" spans="1:5" x14ac:dyDescent="0.25">
      <c r="A25">
        <v>24</v>
      </c>
      <c r="B25" s="12">
        <v>25</v>
      </c>
      <c r="C25" t="s">
        <v>216</v>
      </c>
      <c r="D25" t="s">
        <v>215</v>
      </c>
      <c r="E25" t="s">
        <v>47</v>
      </c>
    </row>
    <row r="26" spans="1:5" x14ac:dyDescent="0.25">
      <c r="A26">
        <v>25</v>
      </c>
      <c r="B26" s="12">
        <v>26</v>
      </c>
      <c r="C26" t="s">
        <v>206</v>
      </c>
      <c r="D26" t="s">
        <v>202</v>
      </c>
      <c r="E26" t="s">
        <v>47</v>
      </c>
    </row>
    <row r="27" spans="1:5" x14ac:dyDescent="0.25">
      <c r="A27">
        <v>26</v>
      </c>
      <c r="B27" s="12">
        <v>27</v>
      </c>
      <c r="C27" t="s">
        <v>274</v>
      </c>
      <c r="D27" t="s">
        <v>273</v>
      </c>
      <c r="E27" t="s">
        <v>47</v>
      </c>
    </row>
    <row r="28" spans="1:5" x14ac:dyDescent="0.25">
      <c r="A28">
        <v>27</v>
      </c>
      <c r="B28" s="12">
        <v>28</v>
      </c>
      <c r="C28" t="s">
        <v>230</v>
      </c>
      <c r="D28" t="s">
        <v>229</v>
      </c>
      <c r="E28" t="s">
        <v>47</v>
      </c>
    </row>
    <row r="29" spans="1:5" x14ac:dyDescent="0.25">
      <c r="A29">
        <v>28</v>
      </c>
      <c r="B29" s="12">
        <v>29</v>
      </c>
      <c r="C29" t="s">
        <v>225</v>
      </c>
      <c r="D29" t="s">
        <v>224</v>
      </c>
      <c r="E29" t="s">
        <v>47</v>
      </c>
    </row>
    <row r="30" spans="1:5" x14ac:dyDescent="0.25">
      <c r="A30">
        <v>29</v>
      </c>
      <c r="B30" s="12" t="s">
        <v>235</v>
      </c>
      <c r="C30" t="s">
        <v>236</v>
      </c>
      <c r="D30" t="s">
        <v>237</v>
      </c>
      <c r="E30" t="s">
        <v>47</v>
      </c>
    </row>
    <row r="31" spans="1:5" x14ac:dyDescent="0.25">
      <c r="A31">
        <v>30</v>
      </c>
      <c r="B31" s="12" t="s">
        <v>238</v>
      </c>
      <c r="C31" t="s">
        <v>239</v>
      </c>
      <c r="D31" t="s">
        <v>237</v>
      </c>
      <c r="E31" t="s">
        <v>47</v>
      </c>
    </row>
    <row r="32" spans="1:5" x14ac:dyDescent="0.25">
      <c r="A32">
        <v>31</v>
      </c>
      <c r="B32" s="12">
        <v>30</v>
      </c>
      <c r="C32" t="s">
        <v>295</v>
      </c>
      <c r="D32" t="s">
        <v>292</v>
      </c>
      <c r="E32" t="s">
        <v>47</v>
      </c>
    </row>
    <row r="33" spans="1:5" x14ac:dyDescent="0.25">
      <c r="A33">
        <v>32</v>
      </c>
      <c r="B33" s="12">
        <v>31</v>
      </c>
      <c r="C33" t="s">
        <v>296</v>
      </c>
      <c r="D33" t="s">
        <v>292</v>
      </c>
      <c r="E33" t="s">
        <v>47</v>
      </c>
    </row>
    <row r="34" spans="1:5" x14ac:dyDescent="0.25">
      <c r="A34">
        <v>33</v>
      </c>
      <c r="B34" s="12">
        <v>32</v>
      </c>
      <c r="C34" t="s">
        <v>297</v>
      </c>
      <c r="D34" t="s">
        <v>292</v>
      </c>
      <c r="E34" t="s">
        <v>47</v>
      </c>
    </row>
    <row r="35" spans="1:5" x14ac:dyDescent="0.25">
      <c r="A35">
        <v>34</v>
      </c>
      <c r="B35" s="12">
        <v>33</v>
      </c>
      <c r="C35" t="s">
        <v>284</v>
      </c>
      <c r="D35" t="s">
        <v>279</v>
      </c>
      <c r="E35" t="s">
        <v>47</v>
      </c>
    </row>
    <row r="36" spans="1:5" x14ac:dyDescent="0.25">
      <c r="A36">
        <v>35</v>
      </c>
      <c r="B36" s="12">
        <v>34</v>
      </c>
      <c r="C36" t="s">
        <v>298</v>
      </c>
      <c r="D36" t="s">
        <v>292</v>
      </c>
      <c r="E36" t="s">
        <v>47</v>
      </c>
    </row>
    <row r="37" spans="1:5" x14ac:dyDescent="0.25">
      <c r="A37">
        <v>36</v>
      </c>
      <c r="B37" s="12">
        <v>35</v>
      </c>
      <c r="C37" t="s">
        <v>226</v>
      </c>
      <c r="D37" t="s">
        <v>224</v>
      </c>
      <c r="E37" t="s">
        <v>47</v>
      </c>
    </row>
    <row r="38" spans="1:5" x14ac:dyDescent="0.25">
      <c r="A38">
        <v>37</v>
      </c>
      <c r="B38" s="12">
        <v>36</v>
      </c>
      <c r="C38" t="s">
        <v>231</v>
      </c>
      <c r="D38" t="s">
        <v>229</v>
      </c>
      <c r="E38" t="s">
        <v>47</v>
      </c>
    </row>
    <row r="39" spans="1:5" x14ac:dyDescent="0.25">
      <c r="A39">
        <v>38</v>
      </c>
      <c r="B39" s="12">
        <v>37</v>
      </c>
      <c r="C39" t="s">
        <v>232</v>
      </c>
      <c r="D39" t="s">
        <v>229</v>
      </c>
      <c r="E39" t="s">
        <v>47</v>
      </c>
    </row>
    <row r="40" spans="1:5" x14ac:dyDescent="0.25">
      <c r="A40">
        <v>39</v>
      </c>
      <c r="B40" s="12">
        <v>38</v>
      </c>
      <c r="C40" t="s">
        <v>207</v>
      </c>
      <c r="D40" t="s">
        <v>202</v>
      </c>
      <c r="E40" t="s">
        <v>47</v>
      </c>
    </row>
    <row r="41" spans="1:5" x14ac:dyDescent="0.25">
      <c r="A41">
        <v>40</v>
      </c>
      <c r="B41" s="12">
        <v>39</v>
      </c>
      <c r="C41" t="s">
        <v>217</v>
      </c>
      <c r="D41" t="s">
        <v>215</v>
      </c>
      <c r="E41" t="s">
        <v>47</v>
      </c>
    </row>
    <row r="42" spans="1:5" x14ac:dyDescent="0.25">
      <c r="A42">
        <v>41</v>
      </c>
      <c r="B42" s="12">
        <v>40</v>
      </c>
      <c r="C42" t="s">
        <v>285</v>
      </c>
      <c r="D42" t="s">
        <v>279</v>
      </c>
      <c r="E42" t="s">
        <v>47</v>
      </c>
    </row>
    <row r="43" spans="1:5" x14ac:dyDescent="0.25">
      <c r="A43">
        <v>42</v>
      </c>
      <c r="B43" s="12">
        <v>41</v>
      </c>
      <c r="C43" t="s">
        <v>233</v>
      </c>
      <c r="D43" t="s">
        <v>229</v>
      </c>
      <c r="E43" t="s">
        <v>47</v>
      </c>
    </row>
    <row r="44" spans="1:5" x14ac:dyDescent="0.25">
      <c r="A44">
        <v>43</v>
      </c>
      <c r="B44" s="12">
        <v>42</v>
      </c>
      <c r="C44" t="s">
        <v>208</v>
      </c>
      <c r="D44" t="s">
        <v>202</v>
      </c>
      <c r="E44" t="s">
        <v>47</v>
      </c>
    </row>
    <row r="45" spans="1:5" x14ac:dyDescent="0.25">
      <c r="A45">
        <v>44</v>
      </c>
      <c r="B45" s="12">
        <v>43</v>
      </c>
      <c r="C45" t="s">
        <v>209</v>
      </c>
      <c r="D45" t="s">
        <v>202</v>
      </c>
      <c r="E45" t="s">
        <v>47</v>
      </c>
    </row>
    <row r="46" spans="1:5" x14ac:dyDescent="0.25">
      <c r="A46">
        <v>45</v>
      </c>
      <c r="B46" s="12">
        <v>44</v>
      </c>
      <c r="C46" t="s">
        <v>305</v>
      </c>
      <c r="D46" t="s">
        <v>306</v>
      </c>
      <c r="E46" t="s">
        <v>47</v>
      </c>
    </row>
    <row r="47" spans="1:5" x14ac:dyDescent="0.25">
      <c r="A47">
        <v>46</v>
      </c>
      <c r="B47" s="12">
        <v>45</v>
      </c>
      <c r="C47" t="s">
        <v>234</v>
      </c>
      <c r="D47" t="s">
        <v>229</v>
      </c>
      <c r="E47" t="s">
        <v>47</v>
      </c>
    </row>
    <row r="48" spans="1:5" x14ac:dyDescent="0.25">
      <c r="A48">
        <v>47</v>
      </c>
      <c r="B48" s="12">
        <v>46</v>
      </c>
      <c r="C48" t="s">
        <v>299</v>
      </c>
      <c r="D48" t="s">
        <v>292</v>
      </c>
      <c r="E48" t="s">
        <v>47</v>
      </c>
    </row>
    <row r="49" spans="1:5" x14ac:dyDescent="0.25">
      <c r="A49">
        <v>48</v>
      </c>
      <c r="B49" s="12">
        <v>47</v>
      </c>
      <c r="C49" t="s">
        <v>286</v>
      </c>
      <c r="D49" t="s">
        <v>279</v>
      </c>
      <c r="E49" t="s">
        <v>47</v>
      </c>
    </row>
    <row r="50" spans="1:5" x14ac:dyDescent="0.25">
      <c r="A50">
        <v>49</v>
      </c>
      <c r="B50" s="12">
        <v>48</v>
      </c>
      <c r="C50" t="s">
        <v>300</v>
      </c>
      <c r="D50" t="s">
        <v>292</v>
      </c>
      <c r="E50" t="s">
        <v>47</v>
      </c>
    </row>
    <row r="51" spans="1:5" x14ac:dyDescent="0.25">
      <c r="A51">
        <v>50</v>
      </c>
      <c r="B51" s="12">
        <v>49</v>
      </c>
      <c r="C51" t="s">
        <v>307</v>
      </c>
      <c r="D51" t="s">
        <v>306</v>
      </c>
      <c r="E51" t="s">
        <v>47</v>
      </c>
    </row>
    <row r="52" spans="1:5" x14ac:dyDescent="0.25">
      <c r="A52">
        <v>51</v>
      </c>
      <c r="B52" s="12">
        <v>50</v>
      </c>
      <c r="C52" t="s">
        <v>275</v>
      </c>
      <c r="D52" t="s">
        <v>273</v>
      </c>
      <c r="E52" t="s">
        <v>47</v>
      </c>
    </row>
    <row r="53" spans="1:5" x14ac:dyDescent="0.25">
      <c r="A53">
        <v>52</v>
      </c>
      <c r="B53" s="12">
        <v>51</v>
      </c>
      <c r="C53" t="s">
        <v>249</v>
      </c>
      <c r="D53" t="s">
        <v>247</v>
      </c>
      <c r="E53" t="s">
        <v>47</v>
      </c>
    </row>
    <row r="54" spans="1:5" x14ac:dyDescent="0.25">
      <c r="A54">
        <v>53</v>
      </c>
      <c r="B54" s="12">
        <v>52</v>
      </c>
      <c r="C54" t="s">
        <v>250</v>
      </c>
      <c r="D54" t="s">
        <v>247</v>
      </c>
      <c r="E54" t="s">
        <v>47</v>
      </c>
    </row>
    <row r="55" spans="1:5" x14ac:dyDescent="0.25">
      <c r="A55">
        <v>54</v>
      </c>
      <c r="B55" s="12">
        <v>53</v>
      </c>
      <c r="C55" t="s">
        <v>308</v>
      </c>
      <c r="D55" t="s">
        <v>306</v>
      </c>
      <c r="E55" t="s">
        <v>47</v>
      </c>
    </row>
    <row r="56" spans="1:5" x14ac:dyDescent="0.25">
      <c r="A56">
        <v>55</v>
      </c>
      <c r="B56" s="12">
        <v>54</v>
      </c>
      <c r="C56" t="s">
        <v>251</v>
      </c>
      <c r="D56" t="s">
        <v>247</v>
      </c>
      <c r="E56" t="s">
        <v>47</v>
      </c>
    </row>
    <row r="57" spans="1:5" x14ac:dyDescent="0.25">
      <c r="A57">
        <v>56</v>
      </c>
      <c r="B57" s="12">
        <v>55</v>
      </c>
      <c r="C57" t="s">
        <v>252</v>
      </c>
      <c r="D57" t="s">
        <v>247</v>
      </c>
      <c r="E57" t="s">
        <v>47</v>
      </c>
    </row>
    <row r="58" spans="1:5" x14ac:dyDescent="0.25">
      <c r="A58">
        <v>57</v>
      </c>
      <c r="B58" s="12">
        <v>56</v>
      </c>
      <c r="C58" t="s">
        <v>227</v>
      </c>
      <c r="D58" t="s">
        <v>224</v>
      </c>
      <c r="E58" t="s">
        <v>47</v>
      </c>
    </row>
    <row r="59" spans="1:5" x14ac:dyDescent="0.25">
      <c r="A59">
        <v>58</v>
      </c>
      <c r="B59" s="12">
        <v>57</v>
      </c>
      <c r="C59" t="s">
        <v>253</v>
      </c>
      <c r="D59" t="s">
        <v>247</v>
      </c>
      <c r="E59" t="s">
        <v>47</v>
      </c>
    </row>
    <row r="60" spans="1:5" x14ac:dyDescent="0.25">
      <c r="A60">
        <v>59</v>
      </c>
      <c r="B60" s="12">
        <v>58</v>
      </c>
      <c r="C60" t="s">
        <v>218</v>
      </c>
      <c r="D60" t="s">
        <v>215</v>
      </c>
      <c r="E60" t="s">
        <v>47</v>
      </c>
    </row>
    <row r="61" spans="1:5" x14ac:dyDescent="0.25">
      <c r="A61">
        <v>60</v>
      </c>
      <c r="B61" s="12">
        <v>59</v>
      </c>
      <c r="C61" t="s">
        <v>259</v>
      </c>
      <c r="D61" t="s">
        <v>258</v>
      </c>
      <c r="E61" t="s">
        <v>47</v>
      </c>
    </row>
    <row r="62" spans="1:5" x14ac:dyDescent="0.25">
      <c r="A62">
        <v>61</v>
      </c>
      <c r="B62" s="12">
        <v>60</v>
      </c>
      <c r="C62" t="s">
        <v>260</v>
      </c>
      <c r="D62" t="s">
        <v>258</v>
      </c>
      <c r="E62" t="s">
        <v>47</v>
      </c>
    </row>
    <row r="63" spans="1:5" x14ac:dyDescent="0.25">
      <c r="A63">
        <v>62</v>
      </c>
      <c r="B63" s="12">
        <v>61</v>
      </c>
      <c r="C63" t="s">
        <v>276</v>
      </c>
      <c r="D63" t="s">
        <v>273</v>
      </c>
      <c r="E63" t="s">
        <v>47</v>
      </c>
    </row>
    <row r="64" spans="1:5" x14ac:dyDescent="0.25">
      <c r="A64">
        <v>63</v>
      </c>
      <c r="B64" s="12">
        <v>62</v>
      </c>
      <c r="C64" t="s">
        <v>261</v>
      </c>
      <c r="D64" t="s">
        <v>258</v>
      </c>
      <c r="E64" t="s">
        <v>47</v>
      </c>
    </row>
    <row r="65" spans="1:5" x14ac:dyDescent="0.25">
      <c r="A65">
        <v>64</v>
      </c>
      <c r="B65" s="12">
        <v>63</v>
      </c>
      <c r="C65" t="s">
        <v>210</v>
      </c>
      <c r="D65" t="s">
        <v>202</v>
      </c>
      <c r="E65" t="s">
        <v>47</v>
      </c>
    </row>
    <row r="66" spans="1:5" x14ac:dyDescent="0.25">
      <c r="A66">
        <v>65</v>
      </c>
      <c r="B66" s="12">
        <v>64</v>
      </c>
      <c r="C66" t="s">
        <v>287</v>
      </c>
      <c r="D66" t="s">
        <v>279</v>
      </c>
      <c r="E66" t="s">
        <v>47</v>
      </c>
    </row>
    <row r="67" spans="1:5" x14ac:dyDescent="0.25">
      <c r="A67">
        <v>66</v>
      </c>
      <c r="B67" s="12">
        <v>65</v>
      </c>
      <c r="C67" t="s">
        <v>301</v>
      </c>
      <c r="D67" t="s">
        <v>292</v>
      </c>
      <c r="E67" t="s">
        <v>47</v>
      </c>
    </row>
    <row r="68" spans="1:5" x14ac:dyDescent="0.25">
      <c r="A68">
        <v>67</v>
      </c>
      <c r="B68" s="12">
        <v>66</v>
      </c>
      <c r="C68" t="s">
        <v>302</v>
      </c>
      <c r="D68" t="s">
        <v>292</v>
      </c>
      <c r="E68" t="s">
        <v>47</v>
      </c>
    </row>
    <row r="69" spans="1:5" x14ac:dyDescent="0.25">
      <c r="A69">
        <v>68</v>
      </c>
      <c r="B69" s="12">
        <v>67</v>
      </c>
      <c r="C69" t="s">
        <v>254</v>
      </c>
      <c r="D69" t="s">
        <v>247</v>
      </c>
      <c r="E69" t="s">
        <v>47</v>
      </c>
    </row>
    <row r="70" spans="1:5" x14ac:dyDescent="0.25">
      <c r="A70">
        <v>69</v>
      </c>
      <c r="B70" s="12">
        <v>68</v>
      </c>
      <c r="C70" t="s">
        <v>255</v>
      </c>
      <c r="D70" t="s">
        <v>247</v>
      </c>
      <c r="E70" t="s">
        <v>47</v>
      </c>
    </row>
    <row r="71" spans="1:5" x14ac:dyDescent="0.25">
      <c r="A71">
        <v>70</v>
      </c>
      <c r="B71" s="12">
        <v>69</v>
      </c>
      <c r="C71" t="s">
        <v>211</v>
      </c>
      <c r="D71" t="s">
        <v>202</v>
      </c>
      <c r="E71" t="s">
        <v>47</v>
      </c>
    </row>
    <row r="72" spans="1:5" x14ac:dyDescent="0.25">
      <c r="A72">
        <v>71</v>
      </c>
      <c r="B72" s="12">
        <v>70</v>
      </c>
      <c r="C72" t="s">
        <v>219</v>
      </c>
      <c r="D72" t="s">
        <v>215</v>
      </c>
      <c r="E72" t="s">
        <v>47</v>
      </c>
    </row>
    <row r="73" spans="1:5" x14ac:dyDescent="0.25">
      <c r="A73">
        <v>72</v>
      </c>
      <c r="B73" s="12">
        <v>71</v>
      </c>
      <c r="C73" t="s">
        <v>220</v>
      </c>
      <c r="D73" t="s">
        <v>215</v>
      </c>
      <c r="E73" t="s">
        <v>47</v>
      </c>
    </row>
    <row r="74" spans="1:5" x14ac:dyDescent="0.25">
      <c r="A74">
        <v>73</v>
      </c>
      <c r="B74" s="12">
        <v>72</v>
      </c>
      <c r="C74" t="s">
        <v>309</v>
      </c>
      <c r="D74" t="s">
        <v>306</v>
      </c>
      <c r="E74" t="s">
        <v>47</v>
      </c>
    </row>
    <row r="75" spans="1:5" x14ac:dyDescent="0.25">
      <c r="A75">
        <v>74</v>
      </c>
      <c r="B75" s="12">
        <v>73</v>
      </c>
      <c r="C75" t="s">
        <v>212</v>
      </c>
      <c r="D75" t="s">
        <v>202</v>
      </c>
      <c r="E75" t="s">
        <v>47</v>
      </c>
    </row>
    <row r="76" spans="1:5" x14ac:dyDescent="0.25">
      <c r="A76">
        <v>75</v>
      </c>
      <c r="B76" s="12">
        <v>74</v>
      </c>
      <c r="C76" t="s">
        <v>213</v>
      </c>
      <c r="D76" t="s">
        <v>202</v>
      </c>
      <c r="E76" t="s">
        <v>47</v>
      </c>
    </row>
    <row r="77" spans="1:5" x14ac:dyDescent="0.25">
      <c r="A77">
        <v>76</v>
      </c>
      <c r="B77" s="12">
        <v>75</v>
      </c>
      <c r="C77" t="s">
        <v>263</v>
      </c>
      <c r="D77" t="s">
        <v>264</v>
      </c>
      <c r="E77" t="s">
        <v>47</v>
      </c>
    </row>
    <row r="78" spans="1:5" x14ac:dyDescent="0.25">
      <c r="A78">
        <v>77</v>
      </c>
      <c r="B78" s="12">
        <v>76</v>
      </c>
      <c r="C78" t="s">
        <v>277</v>
      </c>
      <c r="D78" t="s">
        <v>273</v>
      </c>
      <c r="E78" t="s">
        <v>47</v>
      </c>
    </row>
    <row r="79" spans="1:5" x14ac:dyDescent="0.25">
      <c r="A79">
        <v>78</v>
      </c>
      <c r="B79" s="12">
        <v>77</v>
      </c>
      <c r="C79" t="s">
        <v>265</v>
      </c>
      <c r="D79" t="s">
        <v>264</v>
      </c>
      <c r="E79" t="s">
        <v>47</v>
      </c>
    </row>
    <row r="80" spans="1:5" x14ac:dyDescent="0.25">
      <c r="A80">
        <v>79</v>
      </c>
      <c r="B80" s="12">
        <v>78</v>
      </c>
      <c r="C80" t="s">
        <v>266</v>
      </c>
      <c r="D80" t="s">
        <v>264</v>
      </c>
      <c r="E80" t="s">
        <v>47</v>
      </c>
    </row>
    <row r="81" spans="1:5" x14ac:dyDescent="0.25">
      <c r="A81">
        <v>80</v>
      </c>
      <c r="B81" s="12">
        <v>79</v>
      </c>
      <c r="C81" t="s">
        <v>288</v>
      </c>
      <c r="D81" t="s">
        <v>279</v>
      </c>
      <c r="E81" t="s">
        <v>47</v>
      </c>
    </row>
    <row r="82" spans="1:5" x14ac:dyDescent="0.25">
      <c r="A82">
        <v>81</v>
      </c>
      <c r="B82" s="12">
        <v>80</v>
      </c>
      <c r="C82" t="s">
        <v>262</v>
      </c>
      <c r="D82" t="s">
        <v>258</v>
      </c>
      <c r="E82" t="s">
        <v>47</v>
      </c>
    </row>
    <row r="83" spans="1:5" x14ac:dyDescent="0.25">
      <c r="A83">
        <v>82</v>
      </c>
      <c r="B83" s="12">
        <v>81</v>
      </c>
      <c r="C83" t="s">
        <v>303</v>
      </c>
      <c r="D83" t="s">
        <v>292</v>
      </c>
      <c r="E83" t="s">
        <v>47</v>
      </c>
    </row>
    <row r="84" spans="1:5" x14ac:dyDescent="0.25">
      <c r="A84">
        <v>83</v>
      </c>
      <c r="B84" s="12">
        <v>82</v>
      </c>
      <c r="C84" t="s">
        <v>304</v>
      </c>
      <c r="D84" t="s">
        <v>292</v>
      </c>
      <c r="E84" t="s">
        <v>47</v>
      </c>
    </row>
    <row r="85" spans="1:5" x14ac:dyDescent="0.25">
      <c r="A85">
        <v>84</v>
      </c>
      <c r="B85" s="12">
        <v>83</v>
      </c>
      <c r="C85" t="s">
        <v>316</v>
      </c>
      <c r="D85" t="s">
        <v>312</v>
      </c>
      <c r="E85" t="s">
        <v>47</v>
      </c>
    </row>
    <row r="86" spans="1:5" x14ac:dyDescent="0.25">
      <c r="A86">
        <v>85</v>
      </c>
      <c r="B86" s="12">
        <v>84</v>
      </c>
      <c r="C86" t="s">
        <v>317</v>
      </c>
      <c r="D86" t="s">
        <v>312</v>
      </c>
      <c r="E86" t="s">
        <v>47</v>
      </c>
    </row>
    <row r="87" spans="1:5" x14ac:dyDescent="0.25">
      <c r="A87">
        <v>86</v>
      </c>
      <c r="B87" s="12">
        <v>85</v>
      </c>
      <c r="C87" t="s">
        <v>310</v>
      </c>
      <c r="D87" t="s">
        <v>306</v>
      </c>
      <c r="E87" t="s">
        <v>47</v>
      </c>
    </row>
    <row r="88" spans="1:5" x14ac:dyDescent="0.25">
      <c r="A88">
        <v>87</v>
      </c>
      <c r="B88" s="12">
        <v>86</v>
      </c>
      <c r="C88" t="s">
        <v>289</v>
      </c>
      <c r="D88" t="s">
        <v>279</v>
      </c>
      <c r="E88" t="s">
        <v>47</v>
      </c>
    </row>
    <row r="89" spans="1:5" x14ac:dyDescent="0.25">
      <c r="A89">
        <v>88</v>
      </c>
      <c r="B89" s="12">
        <v>87</v>
      </c>
      <c r="C89" t="s">
        <v>290</v>
      </c>
      <c r="D89" t="s">
        <v>279</v>
      </c>
      <c r="E89" t="s">
        <v>47</v>
      </c>
    </row>
    <row r="90" spans="1:5" x14ac:dyDescent="0.25">
      <c r="A90">
        <v>89</v>
      </c>
      <c r="B90" s="12">
        <v>88</v>
      </c>
      <c r="C90" t="s">
        <v>256</v>
      </c>
      <c r="D90" t="s">
        <v>247</v>
      </c>
      <c r="E90" t="s">
        <v>47</v>
      </c>
    </row>
    <row r="91" spans="1:5" x14ac:dyDescent="0.25">
      <c r="A91">
        <v>90</v>
      </c>
      <c r="B91" s="12">
        <v>89</v>
      </c>
      <c r="C91" t="s">
        <v>221</v>
      </c>
      <c r="D91" t="s">
        <v>215</v>
      </c>
      <c r="E91" t="s">
        <v>47</v>
      </c>
    </row>
    <row r="92" spans="1:5" x14ac:dyDescent="0.25">
      <c r="A92">
        <v>91</v>
      </c>
      <c r="B92" s="12">
        <v>90</v>
      </c>
      <c r="C92" t="s">
        <v>222</v>
      </c>
      <c r="D92" t="s">
        <v>215</v>
      </c>
      <c r="E92" t="s">
        <v>47</v>
      </c>
    </row>
    <row r="93" spans="1:5" x14ac:dyDescent="0.25">
      <c r="A93">
        <v>92</v>
      </c>
      <c r="B93" s="12">
        <v>91</v>
      </c>
      <c r="C93" t="s">
        <v>267</v>
      </c>
      <c r="D93" t="s">
        <v>264</v>
      </c>
      <c r="E93" t="s">
        <v>47</v>
      </c>
    </row>
    <row r="94" spans="1:5" x14ac:dyDescent="0.25">
      <c r="A94">
        <v>93</v>
      </c>
      <c r="B94" s="12">
        <v>92</v>
      </c>
      <c r="C94" t="s">
        <v>268</v>
      </c>
      <c r="D94" t="s">
        <v>264</v>
      </c>
      <c r="E94" t="s">
        <v>47</v>
      </c>
    </row>
    <row r="95" spans="1:5" x14ac:dyDescent="0.25">
      <c r="A95">
        <v>94</v>
      </c>
      <c r="B95" s="12">
        <v>93</v>
      </c>
      <c r="C95" t="s">
        <v>269</v>
      </c>
      <c r="D95" t="s">
        <v>264</v>
      </c>
      <c r="E95" t="s">
        <v>47</v>
      </c>
    </row>
    <row r="96" spans="1:5" x14ac:dyDescent="0.25">
      <c r="A96">
        <v>95</v>
      </c>
      <c r="B96" s="12">
        <v>94</v>
      </c>
      <c r="C96" t="s">
        <v>270</v>
      </c>
      <c r="D96" t="s">
        <v>264</v>
      </c>
      <c r="E96" t="s">
        <v>47</v>
      </c>
    </row>
    <row r="97" spans="1:5" x14ac:dyDescent="0.25">
      <c r="A97">
        <v>96</v>
      </c>
      <c r="B97" s="12">
        <v>95</v>
      </c>
      <c r="C97" t="s">
        <v>271</v>
      </c>
      <c r="D97" t="s">
        <v>264</v>
      </c>
      <c r="E97" t="s">
        <v>47</v>
      </c>
    </row>
    <row r="98" spans="1:5" x14ac:dyDescent="0.25">
      <c r="A98">
        <v>97</v>
      </c>
      <c r="B98" s="12">
        <v>971</v>
      </c>
      <c r="C98" t="s">
        <v>240</v>
      </c>
      <c r="D98" t="s">
        <v>241</v>
      </c>
      <c r="E98" t="s">
        <v>47</v>
      </c>
    </row>
    <row r="99" spans="1:5" x14ac:dyDescent="0.25">
      <c r="A99">
        <v>98</v>
      </c>
      <c r="B99" s="12">
        <v>972</v>
      </c>
      <c r="C99" t="s">
        <v>242</v>
      </c>
      <c r="D99" t="s">
        <v>241</v>
      </c>
      <c r="E99" t="s">
        <v>47</v>
      </c>
    </row>
    <row r="100" spans="1:5" x14ac:dyDescent="0.25">
      <c r="A100">
        <v>99</v>
      </c>
      <c r="B100" s="12">
        <v>973</v>
      </c>
      <c r="C100" t="s">
        <v>243</v>
      </c>
      <c r="D100" t="s">
        <v>241</v>
      </c>
      <c r="E100" t="s">
        <v>47</v>
      </c>
    </row>
    <row r="101" spans="1:5" x14ac:dyDescent="0.25">
      <c r="A101">
        <v>100</v>
      </c>
      <c r="B101" s="12">
        <v>974</v>
      </c>
      <c r="C101" t="s">
        <v>244</v>
      </c>
      <c r="D101" t="s">
        <v>241</v>
      </c>
      <c r="E101" t="s">
        <v>47</v>
      </c>
    </row>
    <row r="102" spans="1:5" x14ac:dyDescent="0.25">
      <c r="A102">
        <v>101</v>
      </c>
      <c r="B102" s="12">
        <v>976</v>
      </c>
      <c r="C102" t="s">
        <v>245</v>
      </c>
      <c r="D102" t="s">
        <v>241</v>
      </c>
      <c r="E102" t="s">
        <v>47</v>
      </c>
    </row>
    <row r="103" spans="1:5" x14ac:dyDescent="0.25">
      <c r="A103">
        <v>102</v>
      </c>
      <c r="B103" s="12"/>
      <c r="E103" t="s">
        <v>318</v>
      </c>
    </row>
    <row r="104" spans="1:5" x14ac:dyDescent="0.25">
      <c r="A104">
        <v>105</v>
      </c>
      <c r="B104" s="12"/>
      <c r="E104" t="s">
        <v>48</v>
      </c>
    </row>
    <row r="105" spans="1:5" x14ac:dyDescent="0.25">
      <c r="A105">
        <v>106</v>
      </c>
      <c r="B105" s="12"/>
      <c r="E105" t="s">
        <v>50</v>
      </c>
    </row>
    <row r="106" spans="1:5" x14ac:dyDescent="0.25">
      <c r="A106">
        <v>107</v>
      </c>
      <c r="B106" s="12"/>
      <c r="E106" t="s">
        <v>361</v>
      </c>
    </row>
    <row r="107" spans="1:5" x14ac:dyDescent="0.25">
      <c r="A107">
        <v>108</v>
      </c>
      <c r="B107" s="12"/>
      <c r="E107" t="s">
        <v>363</v>
      </c>
    </row>
    <row r="108" spans="1:5" x14ac:dyDescent="0.25">
      <c r="A108">
        <v>109</v>
      </c>
      <c r="B108" s="12"/>
      <c r="E108" t="s">
        <v>364</v>
      </c>
    </row>
    <row r="109" spans="1:5" x14ac:dyDescent="0.25">
      <c r="A109">
        <v>110</v>
      </c>
      <c r="B109" s="12"/>
      <c r="E109" t="s">
        <v>365</v>
      </c>
    </row>
    <row r="110" spans="1:5" x14ac:dyDescent="0.25">
      <c r="A110">
        <v>111</v>
      </c>
      <c r="B110" s="12"/>
      <c r="E110" t="s">
        <v>366</v>
      </c>
    </row>
    <row r="111" spans="1:5" x14ac:dyDescent="0.25">
      <c r="A111">
        <v>112</v>
      </c>
      <c r="B111" s="12"/>
      <c r="E111" t="s">
        <v>367</v>
      </c>
    </row>
    <row r="112" spans="1:5" x14ac:dyDescent="0.25">
      <c r="A112">
        <v>113</v>
      </c>
      <c r="B112" s="12"/>
      <c r="E112" t="s">
        <v>368</v>
      </c>
    </row>
    <row r="113" spans="1:5" x14ac:dyDescent="0.25">
      <c r="A113">
        <v>114</v>
      </c>
      <c r="B113" s="12"/>
      <c r="E113" t="s">
        <v>369</v>
      </c>
    </row>
    <row r="114" spans="1:5" x14ac:dyDescent="0.25">
      <c r="A114">
        <v>115</v>
      </c>
      <c r="B114" s="12"/>
      <c r="E114" t="s">
        <v>370</v>
      </c>
    </row>
    <row r="115" spans="1:5" x14ac:dyDescent="0.25">
      <c r="A115">
        <v>116</v>
      </c>
      <c r="B115" s="12"/>
      <c r="E115" t="s">
        <v>371</v>
      </c>
    </row>
    <row r="116" spans="1:5" x14ac:dyDescent="0.25">
      <c r="A116">
        <v>117</v>
      </c>
      <c r="B116" s="12"/>
      <c r="E116" t="s">
        <v>372</v>
      </c>
    </row>
    <row r="117" spans="1:5" x14ac:dyDescent="0.25">
      <c r="A117">
        <v>118</v>
      </c>
      <c r="B117" s="12"/>
      <c r="E117" t="s">
        <v>373</v>
      </c>
    </row>
    <row r="118" spans="1:5" x14ac:dyDescent="0.25">
      <c r="A118">
        <v>119</v>
      </c>
      <c r="B118" s="12"/>
      <c r="E118" t="s">
        <v>374</v>
      </c>
    </row>
    <row r="119" spans="1:5" x14ac:dyDescent="0.25">
      <c r="A119">
        <v>120</v>
      </c>
      <c r="B119" s="12"/>
      <c r="E119" t="s">
        <v>375</v>
      </c>
    </row>
    <row r="120" spans="1:5" x14ac:dyDescent="0.25">
      <c r="A120">
        <v>121</v>
      </c>
      <c r="B120" s="12"/>
      <c r="E120" t="s">
        <v>376</v>
      </c>
    </row>
    <row r="121" spans="1:5" x14ac:dyDescent="0.25">
      <c r="A121">
        <v>122</v>
      </c>
      <c r="B121" s="12"/>
      <c r="E121" t="s">
        <v>377</v>
      </c>
    </row>
    <row r="122" spans="1:5" x14ac:dyDescent="0.25">
      <c r="A122">
        <v>123</v>
      </c>
      <c r="B122" s="12"/>
      <c r="E122" t="s">
        <v>378</v>
      </c>
    </row>
    <row r="123" spans="1:5" x14ac:dyDescent="0.25">
      <c r="A123">
        <v>124</v>
      </c>
      <c r="B123" s="12"/>
      <c r="E123" t="s">
        <v>397</v>
      </c>
    </row>
    <row r="124" spans="1:5" x14ac:dyDescent="0.25">
      <c r="A124">
        <v>125</v>
      </c>
      <c r="B124" s="12"/>
      <c r="E124" t="s">
        <v>399</v>
      </c>
    </row>
  </sheetData>
  <sheetProtection algorithmName="SHA-512" hashValue="o5GT96XpuIpzPgF7h/HWDYj2nSsuyrDKctsTxNQTL2qaU3mSPismHI74NZ1Jgbc4gT1doMInlMWjCyxIc0f2fg==" saltValue="f83m6rhl3weZZ5eCtWqKeA==" spinCount="100000" sheet="1" objects="1" scenarios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78DF8-30BF-49E6-B6D9-D8E64534D885}">
  <sheetPr codeName="fTableMotifFfessm">
    <tabColor theme="1"/>
  </sheetPr>
  <dimension ref="A1:F45"/>
  <sheetViews>
    <sheetView workbookViewId="0">
      <selection activeCell="F2" sqref="F2"/>
    </sheetView>
  </sheetViews>
  <sheetFormatPr baseColWidth="10" defaultRowHeight="15" x14ac:dyDescent="0.25"/>
  <cols>
    <col min="1" max="1" width="15" customWidth="1"/>
    <col min="2" max="2" width="17.42578125" customWidth="1"/>
    <col min="3" max="3" width="73.85546875" customWidth="1"/>
    <col min="4" max="4" width="16.5703125" customWidth="1"/>
    <col min="6" max="6" width="17.42578125" customWidth="1"/>
  </cols>
  <sheetData>
    <row r="1" spans="1:6" x14ac:dyDescent="0.25">
      <c r="A1" t="s">
        <v>67</v>
      </c>
      <c r="B1" t="s">
        <v>427</v>
      </c>
      <c r="C1" t="s">
        <v>426</v>
      </c>
      <c r="D1" t="s">
        <v>425</v>
      </c>
      <c r="E1" t="s">
        <v>152</v>
      </c>
      <c r="F1" t="s">
        <v>494</v>
      </c>
    </row>
    <row r="2" spans="1:6" x14ac:dyDescent="0.25">
      <c r="A2" s="96" t="s">
        <v>428</v>
      </c>
      <c r="B2" s="96" t="s">
        <v>150</v>
      </c>
      <c r="C2" s="96" t="s">
        <v>434</v>
      </c>
      <c r="D2" s="96"/>
      <c r="E2" s="96" t="s">
        <v>24</v>
      </c>
      <c r="F2" s="96"/>
    </row>
    <row r="3" spans="1:6" x14ac:dyDescent="0.25">
      <c r="A3" s="96" t="s">
        <v>428</v>
      </c>
      <c r="B3" s="96" t="s">
        <v>150</v>
      </c>
      <c r="C3" s="97" t="s">
        <v>430</v>
      </c>
      <c r="D3" s="96"/>
      <c r="E3" s="96" t="s">
        <v>431</v>
      </c>
      <c r="F3" s="96"/>
    </row>
    <row r="4" spans="1:6" x14ac:dyDescent="0.25">
      <c r="A4" s="96" t="s">
        <v>428</v>
      </c>
      <c r="B4" s="96" t="s">
        <v>150</v>
      </c>
      <c r="C4" s="97" t="s">
        <v>429</v>
      </c>
      <c r="D4" s="96"/>
      <c r="E4" s="96" t="s">
        <v>25</v>
      </c>
      <c r="F4" s="96"/>
    </row>
    <row r="5" spans="1:6" x14ac:dyDescent="0.25">
      <c r="A5" s="96" t="s">
        <v>428</v>
      </c>
      <c r="B5" s="96" t="s">
        <v>150</v>
      </c>
      <c r="C5" s="97" t="s">
        <v>432</v>
      </c>
      <c r="D5" s="96"/>
      <c r="E5" s="96" t="s">
        <v>468</v>
      </c>
      <c r="F5" s="96"/>
    </row>
    <row r="6" spans="1:6" ht="30" x14ac:dyDescent="0.25">
      <c r="A6" s="96" t="s">
        <v>428</v>
      </c>
      <c r="B6" s="96" t="s">
        <v>150</v>
      </c>
      <c r="C6" s="97" t="s">
        <v>438</v>
      </c>
      <c r="D6" s="96"/>
      <c r="E6" s="96" t="s">
        <v>488</v>
      </c>
      <c r="F6" s="96"/>
    </row>
    <row r="7" spans="1:6" x14ac:dyDescent="0.25">
      <c r="A7" s="96" t="s">
        <v>428</v>
      </c>
      <c r="B7" s="96" t="s">
        <v>150</v>
      </c>
      <c r="C7" s="97" t="s">
        <v>436</v>
      </c>
      <c r="D7" s="96"/>
      <c r="E7" s="96" t="s">
        <v>489</v>
      </c>
      <c r="F7" s="96"/>
    </row>
    <row r="8" spans="1:6" x14ac:dyDescent="0.25">
      <c r="A8" s="96" t="s">
        <v>428</v>
      </c>
      <c r="B8" s="96" t="s">
        <v>150</v>
      </c>
      <c r="C8" s="97" t="s">
        <v>435</v>
      </c>
      <c r="D8" s="96"/>
      <c r="E8" s="96" t="s">
        <v>490</v>
      </c>
      <c r="F8" s="96"/>
    </row>
    <row r="9" spans="1:6" x14ac:dyDescent="0.25">
      <c r="A9" s="96" t="s">
        <v>428</v>
      </c>
      <c r="B9" s="96" t="s">
        <v>150</v>
      </c>
      <c r="C9" s="97" t="s">
        <v>439</v>
      </c>
      <c r="D9" s="96"/>
      <c r="E9" s="96" t="s">
        <v>491</v>
      </c>
      <c r="F9" s="96"/>
    </row>
    <row r="10" spans="1:6" ht="30" x14ac:dyDescent="0.25">
      <c r="A10" s="94" t="s">
        <v>115</v>
      </c>
      <c r="B10" s="94" t="s">
        <v>150</v>
      </c>
      <c r="C10" s="95" t="s">
        <v>433</v>
      </c>
      <c r="D10" s="94"/>
      <c r="E10" s="94" t="s">
        <v>488</v>
      </c>
      <c r="F10" s="94"/>
    </row>
    <row r="11" spans="1:6" x14ac:dyDescent="0.25">
      <c r="A11" s="94" t="s">
        <v>115</v>
      </c>
      <c r="B11" s="94" t="s">
        <v>150</v>
      </c>
      <c r="C11" s="95" t="s">
        <v>484</v>
      </c>
      <c r="D11" s="94"/>
      <c r="E11" s="94" t="s">
        <v>447</v>
      </c>
      <c r="F11" s="94"/>
    </row>
    <row r="12" spans="1:6" ht="38.25" customHeight="1" x14ac:dyDescent="0.25">
      <c r="A12" s="94" t="s">
        <v>115</v>
      </c>
      <c r="B12" s="94" t="s">
        <v>150</v>
      </c>
      <c r="C12" s="95" t="s">
        <v>469</v>
      </c>
      <c r="D12" s="94"/>
      <c r="E12" s="94" t="s">
        <v>491</v>
      </c>
      <c r="F12" s="94"/>
    </row>
    <row r="13" spans="1:6" ht="38.25" customHeight="1" x14ac:dyDescent="0.25">
      <c r="A13" s="94" t="s">
        <v>115</v>
      </c>
      <c r="B13" s="94" t="s">
        <v>150</v>
      </c>
      <c r="C13" s="95" t="s">
        <v>485</v>
      </c>
      <c r="D13" s="94"/>
      <c r="E13" s="94" t="s">
        <v>448</v>
      </c>
      <c r="F13" s="94"/>
    </row>
    <row r="14" spans="1:6" x14ac:dyDescent="0.25">
      <c r="A14" s="94" t="s">
        <v>115</v>
      </c>
      <c r="B14" s="94" t="s">
        <v>150</v>
      </c>
      <c r="C14" s="95" t="s">
        <v>437</v>
      </c>
      <c r="D14" s="94"/>
      <c r="E14" s="94" t="s">
        <v>449</v>
      </c>
      <c r="F14" s="94"/>
    </row>
    <row r="15" spans="1:6" x14ac:dyDescent="0.25">
      <c r="A15" s="98" t="s">
        <v>440</v>
      </c>
      <c r="B15" s="98" t="s">
        <v>150</v>
      </c>
      <c r="C15" s="99" t="s">
        <v>492</v>
      </c>
      <c r="D15" s="98"/>
      <c r="E15" s="98" t="s">
        <v>490</v>
      </c>
      <c r="F15" s="98">
        <v>25</v>
      </c>
    </row>
    <row r="16" spans="1:6" x14ac:dyDescent="0.25">
      <c r="A16" s="98" t="s">
        <v>440</v>
      </c>
      <c r="B16" s="98" t="s">
        <v>150</v>
      </c>
      <c r="C16" s="99" t="s">
        <v>493</v>
      </c>
      <c r="D16" s="98"/>
      <c r="E16" s="98" t="s">
        <v>490</v>
      </c>
      <c r="F16" s="98">
        <v>50</v>
      </c>
    </row>
    <row r="17" spans="1:6" x14ac:dyDescent="0.25">
      <c r="A17" s="98" t="s">
        <v>440</v>
      </c>
      <c r="B17" s="98" t="s">
        <v>150</v>
      </c>
      <c r="C17" s="99" t="s">
        <v>441</v>
      </c>
      <c r="D17" s="98"/>
      <c r="E17" s="98" t="s">
        <v>447</v>
      </c>
      <c r="F17" s="98"/>
    </row>
    <row r="18" spans="1:6" ht="30" x14ac:dyDescent="0.25">
      <c r="A18" s="98" t="s">
        <v>440</v>
      </c>
      <c r="B18" s="98" t="s">
        <v>150</v>
      </c>
      <c r="C18" s="99" t="s">
        <v>442</v>
      </c>
      <c r="D18" s="98"/>
      <c r="E18" s="98" t="s">
        <v>448</v>
      </c>
      <c r="F18" s="98"/>
    </row>
    <row r="19" spans="1:6" x14ac:dyDescent="0.25">
      <c r="A19" s="98" t="s">
        <v>440</v>
      </c>
      <c r="B19" s="98" t="s">
        <v>150</v>
      </c>
      <c r="C19" s="99" t="s">
        <v>444</v>
      </c>
      <c r="D19" s="98"/>
      <c r="E19" s="98" t="s">
        <v>449</v>
      </c>
      <c r="F19" s="98"/>
    </row>
    <row r="20" spans="1:6" ht="30" x14ac:dyDescent="0.25">
      <c r="A20" s="98" t="s">
        <v>440</v>
      </c>
      <c r="B20" s="98" t="s">
        <v>150</v>
      </c>
      <c r="C20" s="99" t="s">
        <v>443</v>
      </c>
      <c r="D20" s="98"/>
      <c r="E20" s="98" t="s">
        <v>450</v>
      </c>
      <c r="F20" s="98"/>
    </row>
    <row r="21" spans="1:6" x14ac:dyDescent="0.25">
      <c r="A21" s="98" t="s">
        <v>440</v>
      </c>
      <c r="B21" s="98" t="s">
        <v>150</v>
      </c>
      <c r="C21" s="99" t="s">
        <v>445</v>
      </c>
      <c r="D21" s="98"/>
      <c r="E21" s="98" t="s">
        <v>476</v>
      </c>
      <c r="F21" s="98"/>
    </row>
    <row r="22" spans="1:6" x14ac:dyDescent="0.25">
      <c r="A22" s="98" t="s">
        <v>440</v>
      </c>
      <c r="B22" s="98" t="s">
        <v>150</v>
      </c>
      <c r="C22" s="99" t="s">
        <v>446</v>
      </c>
      <c r="D22" s="98"/>
      <c r="E22" s="98" t="s">
        <v>477</v>
      </c>
      <c r="F22" s="98"/>
    </row>
    <row r="23" spans="1:6" x14ac:dyDescent="0.25">
      <c r="A23" s="98" t="s">
        <v>440</v>
      </c>
      <c r="B23" s="98" t="s">
        <v>150</v>
      </c>
      <c r="C23" s="99" t="s">
        <v>483</v>
      </c>
      <c r="D23" s="98"/>
      <c r="E23" s="98" t="s">
        <v>482</v>
      </c>
      <c r="F23" s="98"/>
    </row>
    <row r="24" spans="1:6" ht="30" x14ac:dyDescent="0.25">
      <c r="A24" s="100" t="s">
        <v>452</v>
      </c>
      <c r="B24" s="100" t="s">
        <v>150</v>
      </c>
      <c r="C24" s="101" t="s">
        <v>470</v>
      </c>
      <c r="D24" s="100"/>
      <c r="E24" s="100" t="s">
        <v>490</v>
      </c>
      <c r="F24" s="100">
        <v>25</v>
      </c>
    </row>
    <row r="25" spans="1:6" x14ac:dyDescent="0.25">
      <c r="A25" s="100" t="s">
        <v>452</v>
      </c>
      <c r="B25" s="100" t="s">
        <v>150</v>
      </c>
      <c r="C25" s="101" t="s">
        <v>493</v>
      </c>
      <c r="D25" s="100"/>
      <c r="E25" s="100" t="s">
        <v>490</v>
      </c>
      <c r="F25" s="100">
        <v>50</v>
      </c>
    </row>
    <row r="26" spans="1:6" x14ac:dyDescent="0.25">
      <c r="A26" s="100" t="s">
        <v>452</v>
      </c>
      <c r="B26" s="100" t="s">
        <v>150</v>
      </c>
      <c r="C26" s="101" t="s">
        <v>451</v>
      </c>
      <c r="D26" s="100"/>
      <c r="E26" s="100" t="s">
        <v>447</v>
      </c>
      <c r="F26" s="100"/>
    </row>
    <row r="27" spans="1:6" ht="30" x14ac:dyDescent="0.25">
      <c r="A27" s="102" t="s">
        <v>453</v>
      </c>
      <c r="B27" s="102" t="s">
        <v>150</v>
      </c>
      <c r="C27" s="103" t="s">
        <v>471</v>
      </c>
      <c r="D27" s="102"/>
      <c r="E27" s="102" t="s">
        <v>25</v>
      </c>
      <c r="F27" s="102"/>
    </row>
    <row r="28" spans="1:6" ht="30" x14ac:dyDescent="0.25">
      <c r="A28" s="102" t="s">
        <v>453</v>
      </c>
      <c r="B28" s="102" t="s">
        <v>150</v>
      </c>
      <c r="C28" s="103" t="s">
        <v>454</v>
      </c>
      <c r="D28" s="102"/>
      <c r="E28" s="102" t="s">
        <v>488</v>
      </c>
      <c r="F28" s="102"/>
    </row>
    <row r="29" spans="1:6" x14ac:dyDescent="0.25">
      <c r="A29" s="102" t="s">
        <v>453</v>
      </c>
      <c r="B29" s="102" t="s">
        <v>150</v>
      </c>
      <c r="C29" s="103" t="s">
        <v>455</v>
      </c>
      <c r="D29" s="102"/>
      <c r="E29" s="102" t="s">
        <v>489</v>
      </c>
      <c r="F29" s="102"/>
    </row>
    <row r="30" spans="1:6" x14ac:dyDescent="0.25">
      <c r="A30" s="102" t="s">
        <v>453</v>
      </c>
      <c r="B30" s="102" t="s">
        <v>150</v>
      </c>
      <c r="C30" s="103" t="s">
        <v>460</v>
      </c>
      <c r="D30" s="102"/>
      <c r="E30" s="102" t="s">
        <v>447</v>
      </c>
      <c r="F30" s="102"/>
    </row>
    <row r="31" spans="1:6" x14ac:dyDescent="0.25">
      <c r="A31" s="102" t="s">
        <v>453</v>
      </c>
      <c r="B31" s="102" t="s">
        <v>150</v>
      </c>
      <c r="C31" s="103" t="s">
        <v>457</v>
      </c>
      <c r="D31" s="102"/>
      <c r="E31" s="102" t="s">
        <v>448</v>
      </c>
      <c r="F31" s="102"/>
    </row>
    <row r="32" spans="1:6" x14ac:dyDescent="0.25">
      <c r="A32" s="102" t="s">
        <v>453</v>
      </c>
      <c r="B32" s="102" t="s">
        <v>150</v>
      </c>
      <c r="C32" s="103" t="s">
        <v>456</v>
      </c>
      <c r="D32" s="102"/>
      <c r="E32" s="102" t="s">
        <v>449</v>
      </c>
      <c r="F32" s="102"/>
    </row>
    <row r="33" spans="1:6" x14ac:dyDescent="0.25">
      <c r="A33" s="102" t="s">
        <v>453</v>
      </c>
      <c r="B33" s="102" t="s">
        <v>150</v>
      </c>
      <c r="C33" s="103" t="s">
        <v>458</v>
      </c>
      <c r="D33" s="102"/>
      <c r="E33" s="102" t="s">
        <v>450</v>
      </c>
      <c r="F33" s="102"/>
    </row>
    <row r="34" spans="1:6" ht="30" x14ac:dyDescent="0.25">
      <c r="A34" s="102" t="s">
        <v>453</v>
      </c>
      <c r="B34" s="102" t="s">
        <v>150</v>
      </c>
      <c r="C34" s="103" t="s">
        <v>459</v>
      </c>
      <c r="D34" s="102"/>
      <c r="E34" s="102" t="s">
        <v>476</v>
      </c>
      <c r="F34" s="102"/>
    </row>
    <row r="35" spans="1:6" x14ac:dyDescent="0.25">
      <c r="A35" s="102" t="s">
        <v>453</v>
      </c>
      <c r="B35" s="102" t="s">
        <v>150</v>
      </c>
      <c r="C35" s="103" t="s">
        <v>461</v>
      </c>
      <c r="D35" s="102"/>
      <c r="E35" s="102" t="s">
        <v>477</v>
      </c>
      <c r="F35" s="102"/>
    </row>
    <row r="36" spans="1:6" x14ac:dyDescent="0.25">
      <c r="A36" s="102" t="s">
        <v>453</v>
      </c>
      <c r="B36" s="102" t="s">
        <v>151</v>
      </c>
      <c r="C36" s="103" t="s">
        <v>480</v>
      </c>
      <c r="D36" s="102">
        <v>5</v>
      </c>
      <c r="E36" s="102" t="s">
        <v>462</v>
      </c>
      <c r="F36" s="102"/>
    </row>
    <row r="37" spans="1:6" x14ac:dyDescent="0.25">
      <c r="A37" s="102" t="s">
        <v>453</v>
      </c>
      <c r="B37" s="102" t="s">
        <v>151</v>
      </c>
      <c r="C37" s="103" t="s">
        <v>479</v>
      </c>
      <c r="D37" s="102">
        <v>10</v>
      </c>
      <c r="E37" s="102" t="s">
        <v>463</v>
      </c>
      <c r="F37" s="102"/>
    </row>
    <row r="38" spans="1:6" ht="30" x14ac:dyDescent="0.25">
      <c r="A38" s="102" t="s">
        <v>453</v>
      </c>
      <c r="B38" s="102" t="s">
        <v>151</v>
      </c>
      <c r="C38" s="103" t="s">
        <v>481</v>
      </c>
      <c r="D38" s="102">
        <v>5</v>
      </c>
      <c r="E38" s="102" t="s">
        <v>478</v>
      </c>
      <c r="F38" s="102"/>
    </row>
    <row r="39" spans="1:6" ht="30" x14ac:dyDescent="0.25">
      <c r="A39" s="104" t="s">
        <v>464</v>
      </c>
      <c r="B39" s="104" t="s">
        <v>150</v>
      </c>
      <c r="C39" s="105" t="s">
        <v>465</v>
      </c>
      <c r="D39" s="104"/>
      <c r="E39" s="104" t="s">
        <v>488</v>
      </c>
      <c r="F39" s="104"/>
    </row>
    <row r="40" spans="1:6" ht="30" x14ac:dyDescent="0.25">
      <c r="A40" s="104" t="s">
        <v>464</v>
      </c>
      <c r="B40" s="104" t="s">
        <v>150</v>
      </c>
      <c r="C40" s="105" t="s">
        <v>472</v>
      </c>
      <c r="D40" s="104"/>
      <c r="E40" s="104" t="s">
        <v>490</v>
      </c>
      <c r="F40" s="104">
        <v>25</v>
      </c>
    </row>
    <row r="41" spans="1:6" x14ac:dyDescent="0.25">
      <c r="A41" s="104" t="s">
        <v>464</v>
      </c>
      <c r="B41" s="104" t="s">
        <v>150</v>
      </c>
      <c r="C41" s="105" t="s">
        <v>493</v>
      </c>
      <c r="D41" s="104"/>
      <c r="E41" s="104" t="s">
        <v>490</v>
      </c>
      <c r="F41" s="104">
        <v>50</v>
      </c>
    </row>
    <row r="42" spans="1:6" x14ac:dyDescent="0.25">
      <c r="A42" s="104" t="s">
        <v>464</v>
      </c>
      <c r="B42" s="104" t="s">
        <v>150</v>
      </c>
      <c r="C42" s="105" t="s">
        <v>487</v>
      </c>
      <c r="D42" s="104"/>
      <c r="E42" s="104" t="s">
        <v>447</v>
      </c>
      <c r="F42" s="104"/>
    </row>
    <row r="43" spans="1:6" ht="30" x14ac:dyDescent="0.25">
      <c r="A43" s="104" t="s">
        <v>464</v>
      </c>
      <c r="B43" s="104" t="s">
        <v>150</v>
      </c>
      <c r="C43" s="105" t="s">
        <v>486</v>
      </c>
      <c r="D43" s="104"/>
      <c r="E43" s="104" t="s">
        <v>491</v>
      </c>
      <c r="F43" s="104"/>
    </row>
    <row r="44" spans="1:6" ht="30" x14ac:dyDescent="0.25">
      <c r="A44" s="104" t="s">
        <v>464</v>
      </c>
      <c r="B44" s="104" t="s">
        <v>150</v>
      </c>
      <c r="C44" s="105" t="s">
        <v>466</v>
      </c>
      <c r="D44" s="104"/>
      <c r="E44" s="104" t="s">
        <v>448</v>
      </c>
      <c r="F44" s="104"/>
    </row>
    <row r="45" spans="1:6" x14ac:dyDescent="0.25">
      <c r="A45" s="104" t="s">
        <v>464</v>
      </c>
      <c r="B45" s="104" t="s">
        <v>150</v>
      </c>
      <c r="C45" s="105" t="s">
        <v>467</v>
      </c>
      <c r="D45" s="104"/>
      <c r="E45" s="104" t="s">
        <v>449</v>
      </c>
      <c r="F45" s="104"/>
    </row>
  </sheetData>
  <sheetProtection algorithmName="SHA-512" hashValue="ioJ2i6o1sc3ioOXYb9VBcZQxMvFbmJlLKgz3keL5xG+WEeHoLNvgdepbZ/DMzCGc0Fuj2+o7G7ycI+C2Dx/9Kw==" saltValue="RMG/sFeXf2jq3CJUT1H/pw==" spinCount="100000" sheet="1" objects="1" scenarios="1"/>
  <phoneticPr fontId="38" type="noConversion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A6959-0FFA-486B-8138-FAA4550154C5}">
  <sheetPr codeName="fConf">
    <tabColor theme="1"/>
  </sheetPr>
  <dimension ref="A1:E37"/>
  <sheetViews>
    <sheetView zoomScaleNormal="100" workbookViewId="0">
      <selection activeCell="E37" sqref="E37"/>
    </sheetView>
  </sheetViews>
  <sheetFormatPr baseColWidth="10" defaultColWidth="11.42578125" defaultRowHeight="15" x14ac:dyDescent="0.25"/>
  <cols>
    <col min="1" max="1" width="47.5703125" customWidth="1"/>
    <col min="2" max="2" width="34.42578125" customWidth="1"/>
    <col min="3" max="3" width="93.5703125" customWidth="1"/>
    <col min="4" max="4" width="49.5703125" customWidth="1"/>
    <col min="5" max="5" width="59.42578125" customWidth="1"/>
  </cols>
  <sheetData>
    <row r="1" spans="1:5" x14ac:dyDescent="0.25">
      <c r="A1" t="s">
        <v>322</v>
      </c>
      <c r="B1" t="s">
        <v>323</v>
      </c>
      <c r="C1" t="s">
        <v>324</v>
      </c>
      <c r="D1" t="s">
        <v>325</v>
      </c>
      <c r="E1" t="s">
        <v>326</v>
      </c>
    </row>
    <row r="2" spans="1:5" x14ac:dyDescent="0.25">
      <c r="A2" t="s">
        <v>327</v>
      </c>
      <c r="B2" s="91">
        <v>1</v>
      </c>
      <c r="C2" s="8" t="s">
        <v>419</v>
      </c>
      <c r="D2" t="str">
        <f>"LireConfig(""" &amp; Tableau7[[#This Row],[paramètre]] &amp; """)"</f>
        <v>LireConfig("COMPETITION_MODE")</v>
      </c>
      <c r="E2" t="str">
        <f>"EcrireConfig """ &amp; Tableau7[[#This Row],[paramètre]] &amp; """, """""</f>
        <v>EcrireConfig "COMPETITION_MODE", ""</v>
      </c>
    </row>
    <row r="3" spans="1:5" x14ac:dyDescent="0.25">
      <c r="A3" t="s">
        <v>417</v>
      </c>
      <c r="B3" s="91">
        <v>1</v>
      </c>
      <c r="C3" s="8" t="s">
        <v>360</v>
      </c>
      <c r="D3" t="str">
        <f>"LireConfig(""" &amp; Tableau7[[#This Row],[paramètre]] &amp; """)"</f>
        <v>LireConfig("TYPE_FEDERATION")</v>
      </c>
      <c r="E3" t="str">
        <f>"EcrireConfig """ &amp; Tableau7[[#This Row],[paramètre]] &amp; """, """""</f>
        <v>EcrireConfig "TYPE_FEDERATION", ""</v>
      </c>
    </row>
    <row r="4" spans="1:5" x14ac:dyDescent="0.25">
      <c r="A4" t="s">
        <v>350</v>
      </c>
      <c r="B4" s="91">
        <v>1</v>
      </c>
      <c r="C4" s="8" t="s">
        <v>351</v>
      </c>
      <c r="D4" t="str">
        <f>"LireConfig(""" &amp; Tableau7[[#This Row],[paramètre]] &amp; """)"</f>
        <v>LireConfig("CLUB_OU_DELEGATION")</v>
      </c>
      <c r="E4" t="str">
        <f>"EcrireConfig """ &amp; Tableau7[[#This Row],[paramètre]] &amp; """, """""</f>
        <v>EcrireConfig "CLUB_OU_DELEGATION", ""</v>
      </c>
    </row>
    <row r="5" spans="1:5" x14ac:dyDescent="0.25">
      <c r="A5" t="s">
        <v>420</v>
      </c>
      <c r="B5" s="91" t="b">
        <v>1</v>
      </c>
      <c r="C5" s="8" t="s">
        <v>414</v>
      </c>
      <c r="D5" t="str">
        <f>"LireConfig(""" &amp; Tableau7[[#This Row],[paramètre]] &amp; """)"</f>
        <v>LireConfig("UTILISE_CATEGORIES_AGE")</v>
      </c>
      <c r="E5" t="str">
        <f>"EcrireConfig """ &amp; Tableau7[[#This Row],[paramètre]] &amp; """, """""</f>
        <v>EcrireConfig "UTILISE_CATEGORIES_AGE", ""</v>
      </c>
    </row>
    <row r="6" spans="1:5" ht="30" x14ac:dyDescent="0.25">
      <c r="A6" t="s">
        <v>421</v>
      </c>
      <c r="B6" s="91" t="s">
        <v>422</v>
      </c>
      <c r="C6" s="8" t="s">
        <v>423</v>
      </c>
      <c r="D6" t="str">
        <f>"LireConfig(""" &amp; Tableau7[[#This Row],[paramètre]] &amp; """)"</f>
        <v>LireConfig("NOM_CATEGORIE_UNIQUE")</v>
      </c>
      <c r="E6" t="str">
        <f>"EcrireConfig """ &amp; Tableau7[[#This Row],[paramètre]] &amp; """, """""</f>
        <v>EcrireConfig "NOM_CATEGORIE_UNIQUE", ""</v>
      </c>
    </row>
    <row r="7" spans="1:5" x14ac:dyDescent="0.25">
      <c r="A7" t="s">
        <v>415</v>
      </c>
      <c r="B7" s="91" t="b">
        <v>0</v>
      </c>
      <c r="C7" s="8" t="s">
        <v>416</v>
      </c>
      <c r="D7" t="str">
        <f>"LireConfig(""" &amp; Tableau7[[#This Row],[paramètre]] &amp; """)"</f>
        <v>LireConfig("AFFICHER_DRAPEAUX")</v>
      </c>
      <c r="E7" t="str">
        <f>"EcrireConfig """ &amp; Tableau7[[#This Row],[paramètre]] &amp; """, """""</f>
        <v>EcrireConfig "AFFICHER_DRAPEAUX", ""</v>
      </c>
    </row>
    <row r="8" spans="1:5" x14ac:dyDescent="0.25">
      <c r="A8" t="s">
        <v>328</v>
      </c>
      <c r="B8" s="91">
        <v>6</v>
      </c>
      <c r="C8" s="8"/>
      <c r="D8" t="str">
        <f>"LireConfig(""" &amp; Tableau7[[#This Row],[paramètre]] &amp; """)"</f>
        <v>LireConfig("NB_COULOIRS")</v>
      </c>
      <c r="E8" t="str">
        <f>"EcrireConfig """ &amp; Tableau7[[#This Row],[paramètre]] &amp; """, """""</f>
        <v>EcrireConfig "NB_COULOIRS", ""</v>
      </c>
    </row>
    <row r="9" spans="1:5" x14ac:dyDescent="0.25">
      <c r="A9" t="s">
        <v>329</v>
      </c>
      <c r="B9" s="92">
        <v>45256</v>
      </c>
      <c r="C9" s="8"/>
      <c r="D9" t="str">
        <f>"LireConfig(""" &amp; Tableau7[[#This Row],[paramètre]] &amp; """)"</f>
        <v>LireConfig("DATE_PREMIER_JOUR")</v>
      </c>
      <c r="E9" t="str">
        <f>"EcrireConfig """ &amp; Tableau7[[#This Row],[paramètre]] &amp; """, """""</f>
        <v>EcrireConfig "DATE_PREMIER_JOUR", ""</v>
      </c>
    </row>
    <row r="10" spans="1:5" x14ac:dyDescent="0.25">
      <c r="A10" t="s">
        <v>330</v>
      </c>
      <c r="B10" s="91">
        <v>1</v>
      </c>
      <c r="C10" s="8"/>
      <c r="D10" t="str">
        <f>"LireConfig(""" &amp; Tableau7[[#This Row],[paramètre]] &amp; """)"</f>
        <v>LireConfig("NB_JOURS_COMPETITION")</v>
      </c>
      <c r="E10" t="str">
        <f>"EcrireConfig """ &amp; Tableau7[[#This Row],[paramètre]] &amp; """, """""</f>
        <v>EcrireConfig "NB_JOURS_COMPETITION", ""</v>
      </c>
    </row>
    <row r="11" spans="1:5" x14ac:dyDescent="0.25">
      <c r="A11" t="s">
        <v>331</v>
      </c>
      <c r="B11" s="91" t="s">
        <v>519</v>
      </c>
      <c r="C11" s="8"/>
      <c r="D11" t="str">
        <f>"LireConfig(""" &amp; Tableau7[[#This Row],[paramètre]] &amp; """)"</f>
        <v>LireConfig("NOM_COMPETITION")</v>
      </c>
      <c r="E11" t="str">
        <f>"EcrireConfig """ &amp; Tableau7[[#This Row],[paramètre]] &amp; """, """""</f>
        <v>EcrireConfig "NOM_COMPETITION", ""</v>
      </c>
    </row>
    <row r="12" spans="1:5" x14ac:dyDescent="0.25">
      <c r="A12" t="s">
        <v>332</v>
      </c>
      <c r="B12" s="91" t="s">
        <v>520</v>
      </c>
      <c r="C12" s="8"/>
      <c r="D12" t="str">
        <f>"LireConfig(""" &amp; Tableau7[[#This Row],[paramètre]] &amp; """)"</f>
        <v>LireConfig("VILLE")</v>
      </c>
      <c r="E12" t="str">
        <f>"EcrireConfig """ &amp; Tableau7[[#This Row],[paramètre]] &amp; """, """""</f>
        <v>EcrireConfig "VILLE", ""</v>
      </c>
    </row>
    <row r="13" spans="1:5" x14ac:dyDescent="0.25">
      <c r="A13" t="s">
        <v>333</v>
      </c>
      <c r="B13" s="91" t="s">
        <v>521</v>
      </c>
      <c r="C13" s="8"/>
      <c r="D13" t="str">
        <f>"LireConfig(""" &amp; Tableau7[[#This Row],[paramètre]] &amp; """)"</f>
        <v>LireConfig("PISCINE")</v>
      </c>
      <c r="E13" t="str">
        <f>"EcrireConfig """ &amp; Tableau7[[#This Row],[paramètre]] &amp; """, """""</f>
        <v>EcrireConfig "PISCINE", ""</v>
      </c>
    </row>
    <row r="14" spans="1:5" x14ac:dyDescent="0.25">
      <c r="A14" t="s">
        <v>334</v>
      </c>
      <c r="B14" s="91">
        <v>25</v>
      </c>
      <c r="C14" s="8" t="s">
        <v>418</v>
      </c>
      <c r="D14" t="str">
        <f>"LireConfig(""" &amp; Tableau7[[#This Row],[paramètre]] &amp; """)"</f>
        <v>LireConfig("LONGUEUR_PISCINE")</v>
      </c>
      <c r="E14" t="str">
        <f>"EcrireConfig """ &amp; Tableau7[[#This Row],[paramètre]] &amp; """, """""</f>
        <v>EcrireConfig "LONGUEUR_PISCINE", ""</v>
      </c>
    </row>
    <row r="15" spans="1:5" x14ac:dyDescent="0.25">
      <c r="A15" t="s">
        <v>335</v>
      </c>
      <c r="B15" s="91" t="b">
        <v>0</v>
      </c>
      <c r="C15" s="8"/>
      <c r="D15" t="str">
        <f>"LireConfig(""" &amp; Tableau7[[#This Row],[paramètre]] &amp; """)"</f>
        <v>LireConfig("PLAQUES")</v>
      </c>
      <c r="E15" t="str">
        <f>"EcrireConfig """ &amp; Tableau7[[#This Row],[paramètre]] &amp; """, """""</f>
        <v>EcrireConfig "PLAQUES", ""</v>
      </c>
    </row>
    <row r="16" spans="1:5" x14ac:dyDescent="0.25">
      <c r="A16" t="s">
        <v>336</v>
      </c>
      <c r="B16" s="91" t="b">
        <v>0</v>
      </c>
      <c r="C16" s="8"/>
      <c r="D16" t="str">
        <f>"LireConfig(""" &amp; Tableau7[[#This Row],[paramètre]] &amp; """)"</f>
        <v>LireConfig("UTILISE_TEMPS_QUALIF")</v>
      </c>
      <c r="E16" t="str">
        <f>"EcrireConfig """ &amp; Tableau7[[#This Row],[paramètre]] &amp; """, """""</f>
        <v>EcrireConfig "UTILISE_TEMPS_QUALIF", ""</v>
      </c>
    </row>
    <row r="17" spans="1:5" x14ac:dyDescent="0.25">
      <c r="A17" t="s">
        <v>346</v>
      </c>
      <c r="B17" s="93">
        <v>45069.889328703706</v>
      </c>
      <c r="C17" s="8"/>
      <c r="D17" t="str">
        <f>"LireConfig(""" &amp; Tableau7[[#This Row],[paramètre]] &amp; """)"</f>
        <v>LireConfig("DATE_IMPORT_QUALIFIES")</v>
      </c>
      <c r="E17" t="str">
        <f>"EcrireConfig """ &amp; Tableau7[[#This Row],[paramètre]] &amp; """, """""</f>
        <v>EcrireConfig "DATE_IMPORT_QUALIFIES", ""</v>
      </c>
    </row>
    <row r="18" spans="1:5" x14ac:dyDescent="0.25">
      <c r="A18" t="s">
        <v>337</v>
      </c>
      <c r="B18" s="91">
        <v>4</v>
      </c>
      <c r="C18" s="8" t="s">
        <v>338</v>
      </c>
      <c r="D18" t="str">
        <f>"LireConfig(""" &amp; Tableau7[[#This Row],[paramètre]] &amp; """)"</f>
        <v>LireConfig("MODE_REPARTITION_SERIES_TEMPS_QUALIF")</v>
      </c>
      <c r="E18" t="str">
        <f>"EcrireConfig """ &amp; Tableau7[[#This Row],[paramètre]] &amp; """, """""</f>
        <v>EcrireConfig "MODE_REPARTITION_SERIES_TEMPS_QUALIF", ""</v>
      </c>
    </row>
    <row r="19" spans="1:5" ht="45" x14ac:dyDescent="0.25">
      <c r="A19" t="s">
        <v>506</v>
      </c>
      <c r="B19" s="91">
        <v>1</v>
      </c>
      <c r="C19" s="8" t="s">
        <v>507</v>
      </c>
      <c r="D19" t="str">
        <f>"LireConfig(""" &amp; Tableau7[[#This Row],[paramètre]] &amp; """)"</f>
        <v>LireConfig("CALCUL_TEMPS_QUALIF_GROUPE")</v>
      </c>
      <c r="E19" t="str">
        <f>"EcrireConfig """ &amp; Tableau7[[#This Row],[paramètre]] &amp; """, """""</f>
        <v>EcrireConfig "CALCUL_TEMPS_QUALIF_GROUPE", ""</v>
      </c>
    </row>
    <row r="20" spans="1:5" x14ac:dyDescent="0.25">
      <c r="A20" t="s">
        <v>339</v>
      </c>
      <c r="B20" s="91" t="b">
        <v>0</v>
      </c>
      <c r="C20" s="8" t="s">
        <v>319</v>
      </c>
      <c r="D20" t="str">
        <f>"LireConfig(""" &amp; Tableau7[[#This Row],[paramètre]] &amp; """)"</f>
        <v>LireConfig("AUTORISE_BINOME_NON_MIXTE")</v>
      </c>
      <c r="E20" t="str">
        <f>"EcrireConfig """ &amp; Tableau7[[#This Row],[paramètre]] &amp; """, """""</f>
        <v>EcrireConfig "AUTORISE_BINOME_NON_MIXTE", ""</v>
      </c>
    </row>
    <row r="21" spans="1:5" ht="30" x14ac:dyDescent="0.25">
      <c r="A21" t="s">
        <v>340</v>
      </c>
      <c r="B21" s="91" t="b">
        <v>0</v>
      </c>
      <c r="C21" s="8" t="s">
        <v>320</v>
      </c>
      <c r="D21" t="str">
        <f>"LireConfig(""" &amp; Tableau7[[#This Row],[paramètre]] &amp; """)"</f>
        <v>LireConfig("AUTORISE_TEAM_NON_MIXTE_PARITAIRE")</v>
      </c>
      <c r="E21" t="str">
        <f>"EcrireConfig """ &amp; Tableau7[[#This Row],[paramètre]] &amp; """, """""</f>
        <v>EcrireConfig "AUTORISE_TEAM_NON_MIXTE_PARITAIRE", ""</v>
      </c>
    </row>
    <row r="22" spans="1:5" x14ac:dyDescent="0.25">
      <c r="A22" t="s">
        <v>341</v>
      </c>
      <c r="B22" s="91" t="s">
        <v>518</v>
      </c>
      <c r="C22" s="8"/>
      <c r="D22" t="str">
        <f>"LireConfig(""" &amp; Tableau7[[#This Row],[paramètre]] &amp; """)"</f>
        <v>LireConfig("DESTINATAIRE_LOGICIEL")</v>
      </c>
      <c r="E22" t="str">
        <f>"EcrireConfig """ &amp; Tableau7[[#This Row],[paramètre]] &amp; """, """""</f>
        <v>EcrireConfig "DESTINATAIRE_LOGICIEL", ""</v>
      </c>
    </row>
    <row r="23" spans="1:5" x14ac:dyDescent="0.25">
      <c r="A23" t="s">
        <v>342</v>
      </c>
      <c r="B23" s="91" t="b">
        <v>0</v>
      </c>
      <c r="C23" s="8"/>
      <c r="D23" t="str">
        <f>"LireConfig(""" &amp; Tableau7[[#This Row],[paramètre]] &amp; """)"</f>
        <v>LireConfig("VERROUILLAGE")</v>
      </c>
      <c r="E23" t="str">
        <f>"EcrireConfig """ &amp; Tableau7[[#This Row],[paramètre]] &amp; """, """""</f>
        <v>EcrireConfig "VERROUILLAGE", ""</v>
      </c>
    </row>
    <row r="24" spans="1:5" x14ac:dyDescent="0.25">
      <c r="A24" t="s">
        <v>343</v>
      </c>
      <c r="B24" s="91" t="b">
        <v>0</v>
      </c>
      <c r="C24" s="8"/>
      <c r="D24" t="str">
        <f>"LireConfig(""" &amp; Tableau7[[#This Row],[paramètre]] &amp; """)"</f>
        <v>LireConfig("MAINTENANCE")</v>
      </c>
      <c r="E24" t="str">
        <f>"EcrireConfig """ &amp; Tableau7[[#This Row],[paramètre]] &amp; """, """""</f>
        <v>EcrireConfig "MAINTENANCE", ""</v>
      </c>
    </row>
    <row r="25" spans="1:5" x14ac:dyDescent="0.25">
      <c r="A25" t="s">
        <v>344</v>
      </c>
      <c r="B25" s="91" t="s">
        <v>412</v>
      </c>
      <c r="C25" s="8"/>
      <c r="D25" t="str">
        <f>"LireConfig(""" &amp; Tableau7[[#This Row],[paramètre]] &amp; """)"</f>
        <v>LireConfig("VERSION")</v>
      </c>
      <c r="E25" t="str">
        <f>"EcrireConfig """ &amp; Tableau7[[#This Row],[paramètre]] &amp; """, """""</f>
        <v>EcrireConfig "VERSION", ""</v>
      </c>
    </row>
    <row r="26" spans="1:5" x14ac:dyDescent="0.25">
      <c r="A26" t="s">
        <v>345</v>
      </c>
      <c r="B26" s="92">
        <v>45270</v>
      </c>
      <c r="C26" s="8"/>
      <c r="D26" t="str">
        <f>"LireConfig(""" &amp; Tableau7[[#This Row],[paramètre]] &amp; """)"</f>
        <v>LireConfig("EXPIRATION")</v>
      </c>
      <c r="E26" t="str">
        <f>"EcrireConfig """ &amp; Tableau7[[#This Row],[paramètre]] &amp; """, """""</f>
        <v>EcrireConfig "EXPIRATION", ""</v>
      </c>
    </row>
    <row r="27" spans="1:5" x14ac:dyDescent="0.25">
      <c r="A27" t="s">
        <v>347</v>
      </c>
      <c r="B27" s="91">
        <v>12</v>
      </c>
      <c r="C27" s="8"/>
      <c r="D27" t="str">
        <f>"LireConfig(""" &amp; Tableau7[[#This Row],[paramètre]] &amp; """)"</f>
        <v>LireConfig("VERSION_FICHIER_INSCRIPTION")</v>
      </c>
      <c r="E27" t="str">
        <f>"EcrireConfig """ &amp; Tableau7[[#This Row],[paramètre]] &amp; """, """""</f>
        <v>EcrireConfig "VERSION_FICHIER_INSCRIPTION", ""</v>
      </c>
    </row>
    <row r="28" spans="1:5" x14ac:dyDescent="0.25">
      <c r="A28" t="s">
        <v>348</v>
      </c>
      <c r="B28" s="91" t="s">
        <v>411</v>
      </c>
      <c r="C28" s="8" t="s">
        <v>349</v>
      </c>
      <c r="D28" t="str">
        <f>"LireConfig(""" &amp; Tableau7[[#This Row],[paramètre]] &amp; """)"</f>
        <v>LireConfig("LANGUE")</v>
      </c>
      <c r="E28" t="str">
        <f>"EcrireConfig """ &amp; Tableau7[[#This Row],[paramètre]] &amp; """, """""</f>
        <v>EcrireConfig "LANGUE", ""</v>
      </c>
    </row>
    <row r="29" spans="1:5" x14ac:dyDescent="0.25">
      <c r="A29" t="s">
        <v>352</v>
      </c>
      <c r="B29" s="91" t="b">
        <v>1</v>
      </c>
      <c r="C29" s="8" t="s">
        <v>353</v>
      </c>
      <c r="D29" t="str">
        <f>"LireConfig(""" &amp; Tableau7[[#This Row],[paramètre]] &amp; """)"</f>
        <v>LireConfig("INSCRIPT_VERIF_LICENCE")</v>
      </c>
      <c r="E29" t="str">
        <f>"EcrireConfig """ &amp; Tableau7[[#This Row],[paramètre]] &amp; """, """""</f>
        <v>EcrireConfig "INSCRIPT_VERIF_LICENCE", ""</v>
      </c>
    </row>
    <row r="30" spans="1:5" x14ac:dyDescent="0.25">
      <c r="A30" t="s">
        <v>354</v>
      </c>
      <c r="B30" s="91" t="b">
        <v>1</v>
      </c>
      <c r="C30" s="8" t="s">
        <v>355</v>
      </c>
      <c r="D30" t="str">
        <f>"LireConfig(""" &amp; Tableau7[[#This Row],[paramètre]] &amp; """)"</f>
        <v>LireConfig("INSCRIPT_VERIF_NIVEAU")</v>
      </c>
      <c r="E30" t="str">
        <f>"EcrireConfig """ &amp; Tableau7[[#This Row],[paramètre]] &amp; """, """""</f>
        <v>EcrireConfig "INSCRIPT_VERIF_NIVEAU", ""</v>
      </c>
    </row>
    <row r="31" spans="1:5" x14ac:dyDescent="0.25">
      <c r="A31" t="s">
        <v>356</v>
      </c>
      <c r="B31" s="91" t="b">
        <v>0</v>
      </c>
      <c r="C31" s="8" t="s">
        <v>357</v>
      </c>
      <c r="D31" t="str">
        <f>"LireConfig(""" &amp; Tableau7[[#This Row],[paramètre]] &amp; """)"</f>
        <v>LireConfig("INSCRIPT_VERIF_ASSU")</v>
      </c>
      <c r="E31" t="str">
        <f>"EcrireConfig """ &amp; Tableau7[[#This Row],[paramètre]] &amp; """, """""</f>
        <v>EcrireConfig "INSCRIPT_VERIF_ASSU", ""</v>
      </c>
    </row>
    <row r="32" spans="1:5" x14ac:dyDescent="0.25">
      <c r="A32" t="s">
        <v>358</v>
      </c>
      <c r="B32" s="91" t="b">
        <v>1</v>
      </c>
      <c r="C32" s="8" t="s">
        <v>359</v>
      </c>
      <c r="D32" t="str">
        <f>"LireConfig(""" &amp; Tableau7[[#This Row],[paramètre]] &amp; """)"</f>
        <v>LireConfig("INSCRIPT_VERIF_CERTIF")</v>
      </c>
      <c r="E32" t="str">
        <f>"EcrireConfig """ &amp; Tableau7[[#This Row],[paramètre]] &amp; """, """""</f>
        <v>EcrireConfig "INSCRIPT_VERIF_CERTIF", ""</v>
      </c>
    </row>
    <row r="33" spans="1:5" x14ac:dyDescent="0.25">
      <c r="A33" t="s">
        <v>474</v>
      </c>
      <c r="B33" s="91" t="s">
        <v>23</v>
      </c>
      <c r="C33" s="8" t="s">
        <v>475</v>
      </c>
      <c r="D33" t="str">
        <f>"LireConfig(""" &amp; Tableau7[[#This Row],[paramètre]] &amp; """)"</f>
        <v>LireConfig("INDICE_REGLEMENT_FFESSM")</v>
      </c>
      <c r="E33" t="str">
        <f>"EcrireConfig """ &amp; Tableau7[[#This Row],[paramètre]] &amp; """, """""</f>
        <v>EcrireConfig "INDICE_REGLEMENT_FFESSM", ""</v>
      </c>
    </row>
    <row r="34" spans="1:5" x14ac:dyDescent="0.25">
      <c r="A34" t="s">
        <v>499</v>
      </c>
      <c r="B34" s="91">
        <v>4</v>
      </c>
      <c r="C34" s="8" t="s">
        <v>501</v>
      </c>
      <c r="D34" t="str">
        <f>"LireConfig(""" &amp; Tableau7[[#This Row],[paramètre]] &amp; """)"</f>
        <v>LireConfig("BILAN_QUALIF_NUM_COL_LICENCE")</v>
      </c>
      <c r="E34" t="str">
        <f>"EcrireConfig """ &amp; Tableau7[[#This Row],[paramètre]] &amp; """, """""</f>
        <v>EcrireConfig "BILAN_QUALIF_NUM_COL_LICENCE", ""</v>
      </c>
    </row>
    <row r="35" spans="1:5" x14ac:dyDescent="0.25">
      <c r="A35" t="s">
        <v>505</v>
      </c>
      <c r="B35" s="91">
        <v>2</v>
      </c>
      <c r="C35" s="8" t="s">
        <v>502</v>
      </c>
      <c r="D35" t="str">
        <f>"LireConfig(""" &amp; Tableau7[[#This Row],[paramètre]] &amp; """)"</f>
        <v>LireConfig("BILAN_QUALIF_NUM_LIGNE_ENTETE")</v>
      </c>
      <c r="E35" t="str">
        <f>"EcrireConfig """ &amp; Tableau7[[#This Row],[paramètre]] &amp; """, """""</f>
        <v>EcrireConfig "BILAN_QUALIF_NUM_LIGNE_ENTETE", ""</v>
      </c>
    </row>
    <row r="36" spans="1:5" x14ac:dyDescent="0.25">
      <c r="A36" t="s">
        <v>503</v>
      </c>
      <c r="B36" s="91" t="s">
        <v>500</v>
      </c>
      <c r="C36" s="8" t="s">
        <v>504</v>
      </c>
      <c r="D36" t="str">
        <f>"LireConfig(""" &amp; Tableau7[[#This Row],[paramètre]] &amp; """)"</f>
        <v>LireConfig("BILAN_QUALIF_NOM_FEUILLE_BILAN")</v>
      </c>
      <c r="E36" t="str">
        <f>"EcrireConfig """ &amp; Tableau7[[#This Row],[paramètre]] &amp; """, """""</f>
        <v>EcrireConfig "BILAN_QUALIF_NOM_FEUILLE_BILAN", ""</v>
      </c>
    </row>
    <row r="37" spans="1:5" x14ac:dyDescent="0.25">
      <c r="A37" t="s">
        <v>511</v>
      </c>
      <c r="B37" s="91" t="b">
        <v>1</v>
      </c>
      <c r="C37" s="8" t="s">
        <v>512</v>
      </c>
      <c r="D37" t="str">
        <f>"LireConfig(""" &amp; Tableau7[[#This Row],[paramètre]] &amp; """)"</f>
        <v>LireConfig("RESULTATS_PROVISOIRES")</v>
      </c>
      <c r="E37" t="str">
        <f>"EcrireConfig """ &amp; Tableau7[[#This Row],[paramètre]] &amp; """, """""</f>
        <v>EcrireConfig "RESULTATS_PROVISOIRES", ""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2A975-7D14-4422-830D-5FF94972A15D}">
  <sheetPr codeName="fDrapeaux">
    <tabColor theme="1"/>
  </sheetPr>
  <dimension ref="A1:C23"/>
  <sheetViews>
    <sheetView workbookViewId="0"/>
  </sheetViews>
  <sheetFormatPr baseColWidth="10" defaultColWidth="10.5703125" defaultRowHeight="15" x14ac:dyDescent="0.25"/>
  <cols>
    <col min="1" max="7" width="17.5703125" style="87" customWidth="1"/>
    <col min="8" max="16384" width="10.5703125" style="87"/>
  </cols>
  <sheetData>
    <row r="1" spans="1:3" ht="79.5" customHeight="1" x14ac:dyDescent="0.25">
      <c r="A1" s="88" t="s">
        <v>49</v>
      </c>
      <c r="B1" s="88" t="s">
        <v>50</v>
      </c>
      <c r="C1" s="88"/>
    </row>
    <row r="2" spans="1:3" ht="79.5" customHeight="1" x14ac:dyDescent="0.25">
      <c r="A2" s="88" t="s">
        <v>51</v>
      </c>
      <c r="B2" s="88" t="s">
        <v>48</v>
      </c>
      <c r="C2" s="88"/>
    </row>
    <row r="3" spans="1:3" ht="79.5" customHeight="1" x14ac:dyDescent="0.25">
      <c r="A3" s="88" t="s">
        <v>46</v>
      </c>
      <c r="B3" s="88" t="s">
        <v>47</v>
      </c>
      <c r="C3" s="88"/>
    </row>
    <row r="4" spans="1:3" ht="78" customHeight="1" x14ac:dyDescent="0.25">
      <c r="A4" s="88" t="s">
        <v>52</v>
      </c>
      <c r="B4" s="88" t="s">
        <v>53</v>
      </c>
      <c r="C4" s="88"/>
    </row>
    <row r="5" spans="1:3" ht="78" customHeight="1" x14ac:dyDescent="0.25">
      <c r="A5" s="88" t="s">
        <v>362</v>
      </c>
      <c r="B5" s="88" t="s">
        <v>361</v>
      </c>
      <c r="C5" s="88"/>
    </row>
    <row r="6" spans="1:3" ht="78" customHeight="1" x14ac:dyDescent="0.25">
      <c r="A6" s="88" t="s">
        <v>379</v>
      </c>
      <c r="B6" s="88" t="s">
        <v>363</v>
      </c>
      <c r="C6" s="88"/>
    </row>
    <row r="7" spans="1:3" ht="78" customHeight="1" x14ac:dyDescent="0.25">
      <c r="A7" s="88" t="s">
        <v>380</v>
      </c>
      <c r="B7" s="88" t="s">
        <v>364</v>
      </c>
      <c r="C7" s="88"/>
    </row>
    <row r="8" spans="1:3" ht="78" customHeight="1" x14ac:dyDescent="0.25">
      <c r="A8" s="88" t="s">
        <v>381</v>
      </c>
      <c r="B8" s="88" t="s">
        <v>365</v>
      </c>
      <c r="C8" s="88"/>
    </row>
    <row r="9" spans="1:3" ht="78" customHeight="1" x14ac:dyDescent="0.25">
      <c r="A9" s="88" t="s">
        <v>382</v>
      </c>
      <c r="B9" s="88" t="s">
        <v>366</v>
      </c>
      <c r="C9" s="88"/>
    </row>
    <row r="10" spans="1:3" ht="78" customHeight="1" x14ac:dyDescent="0.25">
      <c r="A10" s="88" t="s">
        <v>383</v>
      </c>
      <c r="B10" s="88" t="s">
        <v>367</v>
      </c>
      <c r="C10" s="88"/>
    </row>
    <row r="11" spans="1:3" ht="78" customHeight="1" x14ac:dyDescent="0.25">
      <c r="A11" s="88" t="s">
        <v>384</v>
      </c>
      <c r="B11" s="88" t="s">
        <v>368</v>
      </c>
      <c r="C11" s="88"/>
    </row>
    <row r="12" spans="1:3" ht="78" customHeight="1" x14ac:dyDescent="0.25">
      <c r="A12" s="88" t="s">
        <v>395</v>
      </c>
      <c r="B12" s="88" t="s">
        <v>396</v>
      </c>
      <c r="C12" s="88"/>
    </row>
    <row r="13" spans="1:3" ht="78" customHeight="1" x14ac:dyDescent="0.25">
      <c r="A13" s="88" t="s">
        <v>385</v>
      </c>
      <c r="B13" s="88" t="s">
        <v>369</v>
      </c>
      <c r="C13" s="88"/>
    </row>
    <row r="14" spans="1:3" ht="78" customHeight="1" x14ac:dyDescent="0.25">
      <c r="A14" s="88" t="s">
        <v>392</v>
      </c>
      <c r="B14" s="88" t="s">
        <v>370</v>
      </c>
      <c r="C14" s="88"/>
    </row>
    <row r="15" spans="1:3" ht="78" customHeight="1" x14ac:dyDescent="0.25">
      <c r="A15" s="88" t="s">
        <v>393</v>
      </c>
      <c r="B15" s="88" t="s">
        <v>371</v>
      </c>
      <c r="C15" s="88"/>
    </row>
    <row r="16" spans="1:3" ht="78" customHeight="1" x14ac:dyDescent="0.25">
      <c r="A16" s="88" t="s">
        <v>386</v>
      </c>
      <c r="B16" s="88" t="s">
        <v>372</v>
      </c>
      <c r="C16" s="88"/>
    </row>
    <row r="17" spans="1:3" ht="78" customHeight="1" x14ac:dyDescent="0.25">
      <c r="A17" s="88" t="s">
        <v>387</v>
      </c>
      <c r="B17" s="88" t="s">
        <v>373</v>
      </c>
      <c r="C17" s="88"/>
    </row>
    <row r="18" spans="1:3" ht="78" customHeight="1" x14ac:dyDescent="0.25">
      <c r="A18" s="88" t="s">
        <v>388</v>
      </c>
      <c r="B18" s="88" t="s">
        <v>374</v>
      </c>
      <c r="C18" s="88"/>
    </row>
    <row r="19" spans="1:3" ht="78" customHeight="1" x14ac:dyDescent="0.25">
      <c r="A19" s="88" t="s">
        <v>389</v>
      </c>
      <c r="B19" s="88" t="s">
        <v>375</v>
      </c>
      <c r="C19" s="88"/>
    </row>
    <row r="20" spans="1:3" ht="78" customHeight="1" x14ac:dyDescent="0.25">
      <c r="A20" s="88" t="s">
        <v>390</v>
      </c>
      <c r="B20" s="88" t="s">
        <v>376</v>
      </c>
      <c r="C20" s="88"/>
    </row>
    <row r="21" spans="1:3" ht="78" customHeight="1" x14ac:dyDescent="0.25">
      <c r="A21" s="88" t="s">
        <v>394</v>
      </c>
      <c r="B21" s="88" t="s">
        <v>377</v>
      </c>
      <c r="C21" s="88"/>
    </row>
    <row r="22" spans="1:3" ht="78" customHeight="1" x14ac:dyDescent="0.25">
      <c r="A22" s="88" t="s">
        <v>391</v>
      </c>
      <c r="B22" s="88" t="s">
        <v>378</v>
      </c>
      <c r="C22" s="88"/>
    </row>
    <row r="23" spans="1:3" ht="81.75" customHeight="1" x14ac:dyDescent="0.25">
      <c r="A23" s="88" t="s">
        <v>398</v>
      </c>
      <c r="B23" s="88" t="s">
        <v>397</v>
      </c>
      <c r="C23" s="88"/>
    </row>
  </sheetData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<?xml version="1.0" encoding="utf-8"?>
<IP21ConfigWorkBook xmlns:xsi="http://www.w3.org/2001/XMLSchema-instance" xmlns:xsd="http://www.w3.org/2001/XMLSchema" xmlns="http://www.aspentech.com/ProcessData/ExcelAddIn/IP21ConfigWorkBook">
  <WorkBookName>Octopus PSP France.xlsm</WorkBookName>
  <MappingTemplateName/>
  <ColumnMaps/>
  <IP21DatabaseSchema>
    <SchemaName>ORLIA22</SchemaName>
    <DefinitionRecords/>
  </IP21DatabaseSchema>
</IP21ConfigWorkBook>
</file>

<file path=customXml/itemProps1.xml><?xml version="1.0" encoding="utf-8"?>
<ds:datastoreItem xmlns:ds="http://schemas.openxmlformats.org/officeDocument/2006/customXml" ds:itemID="{D448AA84-3F45-4CF3-92B8-241529CA620D}">
  <ds:schemaRefs/>
</ds:datastoreItem>
</file>

<file path=customXml/itemProps2.xml><?xml version="1.0" encoding="utf-8"?>
<ds:datastoreItem xmlns:ds="http://schemas.openxmlformats.org/officeDocument/2006/customXml" ds:itemID="{7E8C3541-B0D6-4BE5-A03B-A736D00A7133}">
  <ds:schemaRefs/>
</ds:datastoreItem>
</file>

<file path=customXml/itemProps3.xml><?xml version="1.0" encoding="utf-8"?>
<ds:datastoreItem xmlns:ds="http://schemas.openxmlformats.org/officeDocument/2006/customXml" ds:itemID="{E381483B-DC63-4DA7-9891-FDA6D273A4C0}">
  <ds:schemaRefs/>
</ds:datastoreItem>
</file>

<file path=customXml/itemProps4.xml><?xml version="1.0" encoding="utf-8"?>
<ds:datastoreItem xmlns:ds="http://schemas.openxmlformats.org/officeDocument/2006/customXml" ds:itemID="{ACD683EA-8F06-43B2-B4C9-078BDD51907D}">
  <ds:schemaRefs/>
</ds:datastoreItem>
</file>

<file path=customXml/itemProps5.xml><?xml version="1.0" encoding="utf-8"?>
<ds:datastoreItem xmlns:ds="http://schemas.openxmlformats.org/officeDocument/2006/customXml" ds:itemID="{384F18D4-730B-4E9F-9B5A-7BCCB4407585}">
  <ds:schemaRefs/>
</ds:datastoreItem>
</file>

<file path=customXml/itemProps6.xml><?xml version="1.0" encoding="utf-8"?>
<ds:datastoreItem xmlns:ds="http://schemas.openxmlformats.org/officeDocument/2006/customXml" ds:itemID="{9B19E2BF-40F1-43DA-BFAE-377833C607B1}">
  <ds:schemaRefs/>
</ds:datastoreItem>
</file>

<file path=customXml/itemProps7.xml><?xml version="1.0" encoding="utf-8"?>
<ds:datastoreItem xmlns:ds="http://schemas.openxmlformats.org/officeDocument/2006/customXml" ds:itemID="{748539BF-1DB3-4FC1-BAC7-E5B459E130C2}">
  <ds:schemaRefs/>
</ds:datastoreItem>
</file>

<file path=customXml/itemProps8.xml><?xml version="1.0" encoding="utf-8"?>
<ds:datastoreItem xmlns:ds="http://schemas.openxmlformats.org/officeDocument/2006/customXml" ds:itemID="{FDD38279-495D-46E0-9190-EFC129A8CC15}">
  <ds:schemaRefs/>
</ds:datastoreItem>
</file>

<file path=customXml/itemProps9.xml><?xml version="1.0" encoding="utf-8"?>
<ds:datastoreItem xmlns:ds="http://schemas.openxmlformats.org/officeDocument/2006/customXml" ds:itemID="{12C62879-B7DF-4BFA-B85A-C4D71B067A45}">
  <ds:schemaRefs/>
</ds:datastoreItem>
</file>

<file path=customXml/itemProps10.xml><?xml version="1.0" encoding="utf-8"?>
<ds:datastoreItem xmlns:ds="http://schemas.openxmlformats.org/officeDocument/2006/customXml" ds:itemID="{D212CF63-CAF3-4677-907C-C2ADB3993A9B}">
  <ds:schemaRefs/>
</ds:datastoreItem>
</file>

<file path=customXml/itemProps11.xml><?xml version="1.0" encoding="utf-8"?>
<ds:datastoreItem xmlns:ds="http://schemas.openxmlformats.org/officeDocument/2006/customXml" ds:itemID="{C5FBA9E6-C66C-4A8C-997F-0D17AFAEBC28}">
  <ds:schemaRefs/>
</ds:datastoreItem>
</file>

<file path=customXml/itemProps12.xml><?xml version="1.0" encoding="utf-8"?>
<ds:datastoreItem xmlns:ds="http://schemas.openxmlformats.org/officeDocument/2006/customXml" ds:itemID="{5AB3E059-AD9E-4D0A-8B91-7D914140FEAE}">
  <ds:schemaRefs/>
</ds:datastoreItem>
</file>

<file path=customXml/itemProps13.xml><?xml version="1.0" encoding="utf-8"?>
<ds:datastoreItem xmlns:ds="http://schemas.openxmlformats.org/officeDocument/2006/customXml" ds:itemID="{C399FC4A-9AA7-442D-AEFA-B91F6AEBBD4F}">
  <ds:schemaRefs/>
</ds:datastoreItem>
</file>

<file path=customXml/itemProps14.xml><?xml version="1.0" encoding="utf-8"?>
<ds:datastoreItem xmlns:ds="http://schemas.openxmlformats.org/officeDocument/2006/customXml" ds:itemID="{D82C2B82-DD16-4F4B-8C1E-C6B8687CE553}">
  <ds:schemaRefs>
    <ds:schemaRef ds:uri="http://schemas.microsoft.com/DataMashup"/>
  </ds:schemaRefs>
</ds:datastoreItem>
</file>

<file path=customXml/itemProps15.xml><?xml version="1.0" encoding="utf-8"?>
<ds:datastoreItem xmlns:ds="http://schemas.openxmlformats.org/officeDocument/2006/customXml" ds:itemID="{1E0C9CE6-035D-4EB7-B1B5-F0328A9CF8ED}">
  <ds:schemaRefs/>
</ds:datastoreItem>
</file>

<file path=customXml/itemProps16.xml><?xml version="1.0" encoding="utf-8"?>
<ds:datastoreItem xmlns:ds="http://schemas.openxmlformats.org/officeDocument/2006/customXml" ds:itemID="{C1CDA86C-13CB-4746-A9AF-F72146B8A14C}">
  <ds:schemaRefs/>
</ds:datastoreItem>
</file>

<file path=customXml/itemProps17.xml><?xml version="1.0" encoding="utf-8"?>
<ds:datastoreItem xmlns:ds="http://schemas.openxmlformats.org/officeDocument/2006/customXml" ds:itemID="{F37D8D5D-71EB-44AD-9F63-6F265EE5535A}">
  <ds:schemaRefs/>
</ds:datastoreItem>
</file>

<file path=customXml/itemProps18.xml><?xml version="1.0" encoding="utf-8"?>
<ds:datastoreItem xmlns:ds="http://schemas.openxmlformats.org/officeDocument/2006/customXml" ds:itemID="{189D4DB9-955A-4918-91F8-A8E0D45F883B}">
  <ds:schemaRefs/>
</ds:datastoreItem>
</file>

<file path=customXml/itemProps19.xml><?xml version="1.0" encoding="utf-8"?>
<ds:datastoreItem xmlns:ds="http://schemas.openxmlformats.org/officeDocument/2006/customXml" ds:itemID="{14AF5717-586D-4D5A-B9D6-B1BCE5C11624}">
  <ds:schemaRefs/>
</ds:datastoreItem>
</file>

<file path=customXml/itemProps20.xml><?xml version="1.0" encoding="utf-8"?>
<ds:datastoreItem xmlns:ds="http://schemas.openxmlformats.org/officeDocument/2006/customXml" ds:itemID="{BF03A349-154C-4ECD-9774-2826B1F08315}">
  <ds:schemaRefs>
    <ds:schemaRef ds:uri="http://www.w3.org/2001/XMLSchema"/>
    <ds:schemaRef ds:uri="http://www.aspentech.com/ProcessData/ExcelAddIn/IP21ConfigWorkBook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20</vt:i4>
      </vt:variant>
      <vt:variant>
        <vt:lpstr>Plages nommées</vt:lpstr>
      </vt:variant>
      <vt:variant>
        <vt:i4>78</vt:i4>
      </vt:variant>
    </vt:vector>
  </HeadingPairs>
  <TitlesOfParts>
    <vt:vector size="98" baseType="lpstr">
      <vt:lpstr>Accueil</vt:lpstr>
      <vt:lpstr>Liste Depart</vt:lpstr>
      <vt:lpstr>DiplomeRecords</vt:lpstr>
      <vt:lpstr>MotifsEpreuve</vt:lpstr>
      <vt:lpstr>Fiche Arbitre</vt:lpstr>
      <vt:lpstr>Classements</vt:lpstr>
      <vt:lpstr>Recap Club</vt:lpstr>
      <vt:lpstr>Points</vt:lpstr>
      <vt:lpstr>Equipes</vt:lpstr>
      <vt:lpstr>Compétiteurs</vt:lpstr>
      <vt:lpstr>Résultats</vt:lpstr>
      <vt:lpstr>Epreuves</vt:lpstr>
      <vt:lpstr>Catégories</vt:lpstr>
      <vt:lpstr>Disqualif</vt:lpstr>
      <vt:lpstr>MPF RF</vt:lpstr>
      <vt:lpstr>Equipes_relais</vt:lpstr>
      <vt:lpstr>Temps Qualif</vt:lpstr>
      <vt:lpstr>Localisation</vt:lpstr>
      <vt:lpstr>Motifs FFESSM</vt:lpstr>
      <vt:lpstr>Drapeaux</vt:lpstr>
      <vt:lpstr>Admin_LongueurPiscine</vt:lpstr>
      <vt:lpstr>Admin_NomPiscine</vt:lpstr>
      <vt:lpstr>Categorie</vt:lpstr>
      <vt:lpstr>Classement_DateEpreuve</vt:lpstr>
      <vt:lpstr>Classement_DateVersion</vt:lpstr>
      <vt:lpstr>Classement_Distance</vt:lpstr>
      <vt:lpstr>Classement_LongueurBassin</vt:lpstr>
      <vt:lpstr>Classement_NbAllerRetour</vt:lpstr>
      <vt:lpstr>Classement_NbLignesUtilisees</vt:lpstr>
      <vt:lpstr>Classement_NbParticipants</vt:lpstr>
      <vt:lpstr>Classement_NomEpreuve</vt:lpstr>
      <vt:lpstr>Classement_NomEpreuve2</vt:lpstr>
      <vt:lpstr>Classement_NomPiscine</vt:lpstr>
      <vt:lpstr>Classement_TempsMoyen</vt:lpstr>
      <vt:lpstr>Classement_Titre</vt:lpstr>
      <vt:lpstr>Classement_TitrePage</vt:lpstr>
      <vt:lpstr>Conf_Bin_HC</vt:lpstr>
      <vt:lpstr>Conf_Date_Expiration</vt:lpstr>
      <vt:lpstr>Conf_Equipe_HC</vt:lpstr>
      <vt:lpstr>Conf_Mode_Compet</vt:lpstr>
      <vt:lpstr>Conf_Nb_Lignes</vt:lpstr>
      <vt:lpstr>Date_Epreuve</vt:lpstr>
      <vt:lpstr>Date_Event</vt:lpstr>
      <vt:lpstr>DateDernierImportBilan</vt:lpstr>
      <vt:lpstr>MotifsEpreuve!DateVersion</vt:lpstr>
      <vt:lpstr>Destinataire</vt:lpstr>
      <vt:lpstr>FicheArbitrageChrono_DateEpreuve</vt:lpstr>
      <vt:lpstr>FicheArbitrageChrono_DateVersion</vt:lpstr>
      <vt:lpstr>FicheArbitrageChrono_NbSeries</vt:lpstr>
      <vt:lpstr>FicheArbitrageChrono_NomEpreuve</vt:lpstr>
      <vt:lpstr>FicheArbitrageChrono_NumFiche</vt:lpstr>
      <vt:lpstr>FicheArbitrageChrono_NumLigne</vt:lpstr>
      <vt:lpstr>FicheArbitrageChrono_SexeSerie</vt:lpstr>
      <vt:lpstr>Classements!Impression_des_titres</vt:lpstr>
      <vt:lpstr>'Fiche Arbitre'!Impression_des_titres</vt:lpstr>
      <vt:lpstr>'Liste Depart'!Impression_des_titres</vt:lpstr>
      <vt:lpstr>MotifsEpreuve!Impression_des_titres</vt:lpstr>
      <vt:lpstr>Points!Impression_des_titres</vt:lpstr>
      <vt:lpstr>'Recap Club'!Impression_des_titres</vt:lpstr>
      <vt:lpstr>LANGUE</vt:lpstr>
      <vt:lpstr>ListeDepart_DateEpreuve</vt:lpstr>
      <vt:lpstr>ListeDepart_DateVersion</vt:lpstr>
      <vt:lpstr>ListeDepart_Distance</vt:lpstr>
      <vt:lpstr>ListeDepart_LongueurBassin</vt:lpstr>
      <vt:lpstr>ListeDepart_NbAllerRetour</vt:lpstr>
      <vt:lpstr>ListeDepart_NbLignesUtilisees</vt:lpstr>
      <vt:lpstr>ListeDepart_NbParticipants</vt:lpstr>
      <vt:lpstr>ListeDepart_NomEpreuve</vt:lpstr>
      <vt:lpstr>ListeDepart_NomPiscine</vt:lpstr>
      <vt:lpstr>ListeDepart_SexeSerie</vt:lpstr>
      <vt:lpstr>Maintenance</vt:lpstr>
      <vt:lpstr>Mode_Plaques</vt:lpstr>
      <vt:lpstr>MotifsEpreuve_DateEpreuve</vt:lpstr>
      <vt:lpstr>MotifsEpreuve_NomEpreuve</vt:lpstr>
      <vt:lpstr>Nom_1</vt:lpstr>
      <vt:lpstr>Nom_2</vt:lpstr>
      <vt:lpstr>Nom_3</vt:lpstr>
      <vt:lpstr>Nom_4</vt:lpstr>
      <vt:lpstr>Nom_Compet</vt:lpstr>
      <vt:lpstr>Nom_Epreuve</vt:lpstr>
      <vt:lpstr>OrdreParTemps</vt:lpstr>
      <vt:lpstr>OrdreParTempsNbSeries</vt:lpstr>
      <vt:lpstr>Points_DatesCompetition</vt:lpstr>
      <vt:lpstr>Prenom_1</vt:lpstr>
      <vt:lpstr>Prenom_2</vt:lpstr>
      <vt:lpstr>Prenom_3</vt:lpstr>
      <vt:lpstr>Prenom_4</vt:lpstr>
      <vt:lpstr>Recap_DatesCompetition</vt:lpstr>
      <vt:lpstr>Temps_Perf</vt:lpstr>
      <vt:lpstr>TypeRecord</vt:lpstr>
      <vt:lpstr>Verrou</vt:lpstr>
      <vt:lpstr>Version</vt:lpstr>
      <vt:lpstr>Version_Inscript</vt:lpstr>
      <vt:lpstr>Ville_Compet</vt:lpstr>
      <vt:lpstr>Accueil!Zone_d_impression</vt:lpstr>
      <vt:lpstr>Compétiteurs!Zone_d_impression</vt:lpstr>
      <vt:lpstr>Epreuves!Zone_d_impression</vt:lpstr>
      <vt:lpstr>Equipes!Zone_d_impression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Olivier Perdrix</dc:creator>
  <cp:keywords/>
  <dc:description/>
  <cp:lastModifiedBy>Olivier Perdrix</cp:lastModifiedBy>
  <cp:revision/>
  <cp:lastPrinted>2023-10-24T19:33:00Z</cp:lastPrinted>
  <dcterms:created xsi:type="dcterms:W3CDTF">2014-12-20T15:30:45Z</dcterms:created>
  <dcterms:modified xsi:type="dcterms:W3CDTF">2023-10-30T18:36:50Z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d26f538-337a-4593-a7e6-123667b1a538_Enabled">
    <vt:lpwstr>true</vt:lpwstr>
  </property>
  <property fmtid="{D5CDD505-2E9C-101B-9397-08002B2CF9AE}" pid="3" name="MSIP_Label_2d26f538-337a-4593-a7e6-123667b1a538_SetDate">
    <vt:lpwstr>2022-05-13T12:59:19Z</vt:lpwstr>
  </property>
  <property fmtid="{D5CDD505-2E9C-101B-9397-08002B2CF9AE}" pid="4" name="MSIP_Label_2d26f538-337a-4593-a7e6-123667b1a538_Method">
    <vt:lpwstr>Standard</vt:lpwstr>
  </property>
  <property fmtid="{D5CDD505-2E9C-101B-9397-08002B2CF9AE}" pid="5" name="MSIP_Label_2d26f538-337a-4593-a7e6-123667b1a538_Name">
    <vt:lpwstr>C1 Interne</vt:lpwstr>
  </property>
  <property fmtid="{D5CDD505-2E9C-101B-9397-08002B2CF9AE}" pid="6" name="MSIP_Label_2d26f538-337a-4593-a7e6-123667b1a538_SiteId">
    <vt:lpwstr>e242425b-70fc-44dc-9ddf-c21e304e6c80</vt:lpwstr>
  </property>
  <property fmtid="{D5CDD505-2E9C-101B-9397-08002B2CF9AE}" pid="7" name="MSIP_Label_2d26f538-337a-4593-a7e6-123667b1a538_ActionId">
    <vt:lpwstr>97011333-2b44-411d-a8a4-ae76a09c692b</vt:lpwstr>
  </property>
  <property fmtid="{D5CDD505-2E9C-101B-9397-08002B2CF9AE}" pid="8" name="MSIP_Label_2d26f538-337a-4593-a7e6-123667b1a538_ContentBits">
    <vt:lpwstr>0</vt:lpwstr>
  </property>
</Properties>
</file>