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ad3ddb2a411c/pc/OUTRAS COISAS/"/>
    </mc:Choice>
  </mc:AlternateContent>
  <xr:revisionPtr revIDLastSave="29" documentId="13_ncr:1_{73E9F8CE-65F1-4EC5-9B37-32D28CBA0325}" xr6:coauthVersionLast="47" xr6:coauthVersionMax="47" xr10:uidLastSave="{7ACA3C54-90DB-49EC-BFF1-235BB7FD3C41}"/>
  <bookViews>
    <workbookView xWindow="2304" yWindow="2304" windowWidth="17280" windowHeight="8880" xr2:uid="{B94DD35E-7589-4E92-AD04-C0613B850CD8}"/>
  </bookViews>
  <sheets>
    <sheet name="Planilha1" sheetId="1" r:id="rId1"/>
    <sheet name="Planilha2" sheetId="2" r:id="rId2"/>
    <sheet name="Planilh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  <c r="H79" i="1"/>
  <c r="E58" i="1" s="1"/>
  <c r="H80" i="1"/>
  <c r="E59" i="1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B90" i="2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A90" i="2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B88" i="2"/>
  <c r="B77" i="2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9" i="2" s="1"/>
  <c r="B76" i="2"/>
  <c r="B64" i="2"/>
  <c r="B65" i="2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52" i="2"/>
  <c r="B53" i="2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51" i="2"/>
  <c r="B38" i="2"/>
  <c r="B39" i="2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37" i="2"/>
  <c r="B26" i="2"/>
  <c r="B27" i="2"/>
  <c r="B28" i="2" s="1"/>
  <c r="B29" i="2" s="1"/>
  <c r="B30" i="2" s="1"/>
  <c r="B31" i="2" s="1"/>
  <c r="B32" i="2" s="1"/>
  <c r="B33" i="2" s="1"/>
  <c r="B34" i="2" s="1"/>
  <c r="B35" i="2" s="1"/>
  <c r="B36" i="2" s="1"/>
  <c r="B25" i="2"/>
  <c r="L25" i="2"/>
  <c r="C39" i="1"/>
  <c r="A55" i="3"/>
  <c r="M40" i="1"/>
  <c r="L48" i="1"/>
  <c r="L49" i="1" s="1"/>
  <c r="L50" i="1" s="1"/>
  <c r="C52" i="1"/>
  <c r="C50" i="1"/>
  <c r="C25" i="2"/>
  <c r="D25" i="2"/>
  <c r="E25" i="2" s="1" a="1"/>
  <c r="E25" i="2" s="1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26" i="2"/>
  <c r="C27" i="2"/>
  <c r="C28" i="2"/>
  <c r="C29" i="2"/>
  <c r="C30" i="2"/>
  <c r="C31" i="2"/>
  <c r="C24" i="2"/>
  <c r="D24" i="2"/>
  <c r="E24" i="2" s="1" a="1"/>
  <c r="E24" i="2" s="1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F18" i="2"/>
  <c r="E18" i="2"/>
  <c r="D18" i="2"/>
  <c r="F8" i="2"/>
  <c r="H8" i="2"/>
  <c r="J8" i="2" s="1"/>
  <c r="B12" i="2"/>
  <c r="F4" i="2"/>
  <c r="J4" i="2" s="1"/>
  <c r="N4" i="2" s="1"/>
  <c r="E60" i="1"/>
  <c r="E61" i="1"/>
  <c r="E62" i="1"/>
  <c r="E63" i="1"/>
  <c r="E48" i="1"/>
  <c r="E49" i="1"/>
  <c r="E51" i="1"/>
  <c r="E53" i="1"/>
  <c r="E54" i="1"/>
  <c r="E55" i="1"/>
  <c r="E56" i="1"/>
  <c r="E57" i="1"/>
  <c r="D40" i="1"/>
  <c r="E47" i="1"/>
  <c r="K22" i="1"/>
  <c r="E46" i="1"/>
  <c r="E21" i="2"/>
  <c r="L44" i="1"/>
  <c r="E43" i="1"/>
  <c r="E42" i="1"/>
  <c r="I20" i="1"/>
  <c r="I22" i="1" s="1"/>
  <c r="E32" i="1"/>
  <c r="E33" i="1"/>
  <c r="E34" i="1"/>
  <c r="E35" i="1"/>
  <c r="E31" i="1"/>
  <c r="O11" i="1"/>
  <c r="P11" i="1" s="1"/>
  <c r="M5" i="1"/>
  <c r="L6" i="1" s="1"/>
  <c r="M6" i="1"/>
  <c r="H40" i="1" l="1"/>
  <c r="D26" i="2"/>
  <c r="E26" i="2" s="1" a="1"/>
  <c r="E26" i="2" s="1"/>
  <c r="L7" i="1"/>
  <c r="M7" i="1"/>
  <c r="I21" i="1"/>
  <c r="F42" i="1"/>
  <c r="D27" i="2" l="1"/>
  <c r="E27" i="2" s="1" a="1"/>
  <c r="E27" i="2" s="1"/>
  <c r="D28" i="2" l="1"/>
  <c r="E28" i="2" s="1" a="1"/>
  <c r="E28" i="2" s="1"/>
  <c r="D29" i="2" l="1"/>
  <c r="E29" i="2" s="1" a="1"/>
  <c r="E29" i="2" s="1"/>
  <c r="D30" i="2" l="1"/>
  <c r="E30" i="2" s="1" a="1"/>
  <c r="E30" i="2" s="1"/>
  <c r="D31" i="2" l="1"/>
  <c r="E31" i="2" s="1" a="1"/>
  <c r="E31" i="2" s="1"/>
  <c r="D32" i="2" l="1"/>
  <c r="E32" i="2" s="1" a="1"/>
  <c r="E32" i="2" s="1"/>
  <c r="D33" i="2" l="1"/>
  <c r="E33" i="2" s="1" a="1"/>
  <c r="E33" i="2" s="1"/>
  <c r="D34" i="2" l="1"/>
  <c r="E34" i="2" s="1" a="1"/>
  <c r="E34" i="2" s="1"/>
  <c r="D35" i="2" l="1"/>
  <c r="E35" i="2" s="1" a="1"/>
  <c r="E35" i="2" s="1"/>
  <c r="D36" i="2" l="1"/>
  <c r="E36" i="2" s="1" a="1"/>
  <c r="E36" i="2" s="1"/>
  <c r="D37" i="2" l="1"/>
  <c r="E37" i="2" s="1" a="1"/>
  <c r="E37" i="2" s="1"/>
  <c r="D38" i="2" l="1"/>
  <c r="E38" i="2" s="1" a="1"/>
  <c r="E38" i="2" s="1"/>
  <c r="D39" i="2" l="1"/>
  <c r="E39" i="2" s="1" a="1"/>
  <c r="E39" i="2" s="1"/>
  <c r="D40" i="2" l="1"/>
  <c r="E40" i="2" s="1" a="1"/>
  <c r="E40" i="2" s="1"/>
  <c r="D41" i="2" l="1"/>
  <c r="E41" i="2" s="1" a="1"/>
  <c r="E41" i="2" s="1"/>
  <c r="D42" i="2" l="1"/>
  <c r="E42" i="2" s="1" a="1"/>
  <c r="E42" i="2" s="1"/>
  <c r="D43" i="2" l="1"/>
  <c r="E43" i="2" s="1" a="1"/>
  <c r="E43" i="2" s="1"/>
  <c r="D44" i="2" l="1"/>
  <c r="E44" i="2" s="1" a="1"/>
  <c r="E44" i="2" s="1"/>
  <c r="D45" i="2" l="1"/>
  <c r="E45" i="2" s="1" a="1"/>
  <c r="E45" i="2" s="1"/>
  <c r="D46" i="2" l="1"/>
  <c r="E46" i="2" s="1" a="1"/>
  <c r="E46" i="2" s="1"/>
  <c r="D47" i="2" l="1"/>
  <c r="E47" i="2" s="1" a="1"/>
  <c r="E47" i="2" s="1"/>
  <c r="D48" i="2" l="1"/>
  <c r="E48" i="2" s="1" a="1"/>
  <c r="E48" i="2" s="1"/>
  <c r="D49" i="2" l="1"/>
  <c r="E49" i="2" s="1" a="1"/>
  <c r="E49" i="2" s="1"/>
  <c r="D50" i="2" l="1"/>
  <c r="E50" i="2" s="1" a="1"/>
  <c r="E50" i="2" s="1"/>
  <c r="D51" i="2" l="1"/>
  <c r="E51" i="2" s="1" a="1"/>
  <c r="E51" i="2" s="1"/>
  <c r="D52" i="2" l="1"/>
  <c r="E52" i="2" s="1" a="1"/>
  <c r="E52" i="2" s="1"/>
  <c r="D53" i="2" l="1"/>
  <c r="E53" i="2" s="1" a="1"/>
  <c r="E53" i="2" s="1"/>
  <c r="D54" i="2" l="1"/>
  <c r="E54" i="2" s="1" a="1"/>
  <c r="E54" i="2" s="1"/>
  <c r="D55" i="2" l="1"/>
  <c r="E55" i="2" s="1" a="1"/>
  <c r="E55" i="2" s="1"/>
  <c r="D56" i="2" l="1"/>
  <c r="E56" i="2" s="1" a="1"/>
  <c r="E56" i="2" s="1"/>
  <c r="D57" i="2" l="1"/>
  <c r="E57" i="2" s="1" a="1"/>
  <c r="E57" i="2" s="1"/>
  <c r="D58" i="2" l="1"/>
  <c r="E58" i="2" s="1" a="1"/>
  <c r="E58" i="2" s="1"/>
  <c r="D59" i="2" l="1"/>
  <c r="E59" i="2" s="1" a="1"/>
  <c r="E59" i="2" s="1"/>
  <c r="D60" i="2" l="1"/>
  <c r="E60" i="2" s="1" a="1"/>
  <c r="E60" i="2" s="1"/>
  <c r="D61" i="2" l="1"/>
  <c r="E61" i="2" s="1" a="1"/>
  <c r="E61" i="2" s="1"/>
  <c r="D62" i="2" l="1"/>
  <c r="E62" i="2" s="1" a="1"/>
  <c r="E62" i="2" s="1"/>
  <c r="D63" i="2" l="1"/>
  <c r="E63" i="2" s="1" a="1"/>
  <c r="E63" i="2" s="1"/>
  <c r="D64" i="2" l="1"/>
  <c r="E64" i="2" s="1" a="1"/>
  <c r="E64" i="2" s="1"/>
  <c r="D65" i="2" l="1"/>
  <c r="E65" i="2" s="1" a="1"/>
  <c r="E65" i="2" s="1"/>
  <c r="D66" i="2" l="1"/>
  <c r="E66" i="2" s="1" a="1"/>
  <c r="E66" i="2" s="1"/>
  <c r="D67" i="2" l="1"/>
  <c r="E67" i="2" s="1" a="1"/>
  <c r="E67" i="2" s="1"/>
  <c r="D68" i="2" l="1"/>
  <c r="E68" i="2" s="1" a="1"/>
  <c r="E68" i="2" s="1"/>
  <c r="D69" i="2" l="1"/>
  <c r="E69" i="2" s="1" a="1"/>
  <c r="E69" i="2" s="1"/>
  <c r="D70" i="2" l="1"/>
  <c r="E70" i="2" s="1" a="1"/>
  <c r="E70" i="2" s="1"/>
  <c r="D71" i="2" l="1"/>
  <c r="E71" i="2" s="1" a="1"/>
  <c r="E71" i="2" s="1"/>
  <c r="D72" i="2" l="1"/>
  <c r="E72" i="2" s="1" a="1"/>
  <c r="E72" i="2" s="1"/>
  <c r="D73" i="2" l="1"/>
  <c r="E73" i="2" s="1" a="1"/>
  <c r="E73" i="2" s="1"/>
  <c r="D74" i="2" l="1"/>
  <c r="E74" i="2" s="1" a="1"/>
  <c r="E74" i="2" s="1"/>
  <c r="D75" i="2" l="1"/>
  <c r="E75" i="2" s="1" a="1"/>
  <c r="E75" i="2" s="1"/>
  <c r="D76" i="2" l="1"/>
  <c r="E76" i="2" s="1" a="1"/>
  <c r="E76" i="2" s="1"/>
  <c r="D77" i="2" l="1"/>
  <c r="E77" i="2" s="1" a="1"/>
  <c r="E77" i="2" s="1"/>
  <c r="D78" i="2" l="1"/>
  <c r="E78" i="2" s="1" a="1"/>
  <c r="E78" i="2" s="1"/>
  <c r="D79" i="2" l="1"/>
  <c r="E79" i="2" s="1" a="1"/>
  <c r="E79" i="2" s="1"/>
  <c r="D80" i="2" l="1"/>
  <c r="E80" i="2" s="1" a="1"/>
  <c r="E80" i="2" s="1"/>
  <c r="D81" i="2" l="1"/>
  <c r="E81" i="2" s="1" a="1"/>
  <c r="E81" i="2" s="1"/>
  <c r="D82" i="2" l="1"/>
  <c r="E82" i="2" s="1" a="1"/>
  <c r="E82" i="2" s="1"/>
  <c r="D83" i="2" l="1"/>
  <c r="E83" i="2" s="1" a="1"/>
  <c r="E83" i="2" s="1"/>
  <c r="D84" i="2" l="1"/>
  <c r="E84" i="2" s="1" a="1"/>
  <c r="E84" i="2" s="1"/>
  <c r="D85" i="2" l="1"/>
  <c r="E85" i="2" s="1" a="1"/>
  <c r="E85" i="2" s="1"/>
  <c r="D86" i="2" l="1"/>
  <c r="E86" i="2" s="1" a="1"/>
  <c r="E86" i="2" s="1"/>
  <c r="D87" i="2" l="1"/>
  <c r="E87" i="2" s="1" a="1"/>
  <c r="E87" i="2" s="1"/>
  <c r="D89" i="2" l="1"/>
  <c r="E89" i="2" s="1" a="1"/>
  <c r="E89" i="2" s="1"/>
  <c r="D88" i="2"/>
  <c r="E88" i="2" s="1" a="1"/>
  <c r="E8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<sst xmlns="http://schemas.openxmlformats.org/spreadsheetml/2006/main" count="152" uniqueCount="97">
  <si>
    <t>Lazer</t>
  </si>
  <si>
    <t>Estudos</t>
  </si>
  <si>
    <t>Slow K</t>
  </si>
  <si>
    <t>R$/DRÁGEA</t>
  </si>
  <si>
    <t>Dias na academia</t>
  </si>
  <si>
    <t>Drágea/semana</t>
  </si>
  <si>
    <t>R$17,00/20 DRÁGEAS</t>
  </si>
  <si>
    <t xml:space="preserve">5/semana </t>
  </si>
  <si>
    <t>Academia</t>
  </si>
  <si>
    <t>Dias na semana</t>
  </si>
  <si>
    <t>Dias no mês</t>
  </si>
  <si>
    <t>por dia</t>
  </si>
  <si>
    <t>perdido</t>
  </si>
  <si>
    <t>Mestrado </t>
  </si>
  <si>
    <t>Doutorado</t>
  </si>
  <si>
    <t>Pós-Doutorado</t>
  </si>
  <si>
    <t>Professor Visitante Nacional Sênior  </t>
  </si>
  <si>
    <t>Iniciação Científica (IC)</t>
  </si>
  <si>
    <t>Mestrado I (MS-I) e Doutorado Direto I (DD I)</t>
  </si>
  <si>
    <t>Mestrado II (MS-II) e Doutorado Direto II (DD II)</t>
  </si>
  <si>
    <t>Doutorado I (DR-I) e Doutorado Direto III (DD III)</t>
  </si>
  <si>
    <t>Doutorado II (DR-II) e Doutorado Direto IV (DD-IV)</t>
  </si>
  <si>
    <t>Pós-Doutorado (PD-BR)</t>
  </si>
  <si>
    <t>CNPQ/CAPES</t>
  </si>
  <si>
    <t>FAPESP</t>
  </si>
  <si>
    <t>Sustentar</t>
  </si>
  <si>
    <t>Renda Variavel</t>
  </si>
  <si>
    <t>Renda Fixa</t>
  </si>
  <si>
    <t>VALOR</t>
  </si>
  <si>
    <t>Porcentaggem</t>
  </si>
  <si>
    <t>Quantia</t>
  </si>
  <si>
    <t>Utilidade</t>
  </si>
  <si>
    <t xml:space="preserve">NET </t>
  </si>
  <si>
    <t>CEL</t>
  </si>
  <si>
    <t>REMEDIO</t>
  </si>
  <si>
    <t>ACADEMIA</t>
  </si>
  <si>
    <t>TRANSPORTE</t>
  </si>
  <si>
    <t>COMIDA</t>
  </si>
  <si>
    <t>PRÉDIO</t>
  </si>
  <si>
    <t>Custos de vida por mês</t>
  </si>
  <si>
    <t>LUZ</t>
  </si>
  <si>
    <t>TOTAL</t>
  </si>
  <si>
    <t>RENDA 
EMERGENCIAL</t>
  </si>
  <si>
    <t>NUBANK</t>
  </si>
  <si>
    <t>BCFF11</t>
  </si>
  <si>
    <t>preço</t>
  </si>
  <si>
    <t>total</t>
  </si>
  <si>
    <t>provento</t>
  </si>
  <si>
    <t>Ação</t>
  </si>
  <si>
    <t>quantidade</t>
  </si>
  <si>
    <t>AÇÃO</t>
  </si>
  <si>
    <t>data</t>
  </si>
  <si>
    <t>VALOR EM CONTA</t>
  </si>
  <si>
    <t>GANHO</t>
  </si>
  <si>
    <t>soma</t>
  </si>
  <si>
    <t>itub4</t>
  </si>
  <si>
    <t>bcff11</t>
  </si>
  <si>
    <t>*</t>
  </si>
  <si>
    <t>venda</t>
  </si>
  <si>
    <t>RBRF11</t>
  </si>
  <si>
    <t>ENTRADA</t>
  </si>
  <si>
    <t>MÊS</t>
  </si>
  <si>
    <t>QUANTO P/ MÊS</t>
  </si>
  <si>
    <t>Valor ação</t>
  </si>
  <si>
    <t>quantidade de ações</t>
  </si>
  <si>
    <t>divididendo</t>
  </si>
  <si>
    <t>renda</t>
  </si>
  <si>
    <t>renda desejada</t>
  </si>
  <si>
    <t>pra quanto meses</t>
  </si>
  <si>
    <t xml:space="preserve">quantidade </t>
  </si>
  <si>
    <t>total investido</t>
  </si>
  <si>
    <t>quanto por mês:</t>
  </si>
  <si>
    <t>META</t>
  </si>
  <si>
    <t>mestrado</t>
  </si>
  <si>
    <t>doc</t>
  </si>
  <si>
    <t>meses mestrado</t>
  </si>
  <si>
    <t>meses doc</t>
  </si>
  <si>
    <t>total mestrado</t>
  </si>
  <si>
    <t>total doc</t>
  </si>
  <si>
    <t>mãe</t>
  </si>
  <si>
    <t>meses mãe</t>
  </si>
  <si>
    <t>total mãe</t>
  </si>
  <si>
    <t>mês</t>
  </si>
  <si>
    <t>valor div</t>
  </si>
  <si>
    <t>total div</t>
  </si>
  <si>
    <t>TAEE4</t>
  </si>
  <si>
    <t>rbrf11</t>
  </si>
  <si>
    <t>obs:20/03</t>
  </si>
  <si>
    <t>103%CDI</t>
  </si>
  <si>
    <t>100%CDI</t>
  </si>
  <si>
    <t>Nu conta</t>
  </si>
  <si>
    <t>DATA</t>
  </si>
  <si>
    <t>investimento</t>
  </si>
  <si>
    <t>Preço</t>
  </si>
  <si>
    <t>qtd</t>
  </si>
  <si>
    <t xml:space="preserve"> fim do mestrado</t>
  </si>
  <si>
    <t>Comprado na corretora XP INVESTIMENTOS CCTVM S/A (CNPJ 02.332.886/0001-04) , com 44 cotas e o preço de R$76,80.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</si>
</sst>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R$-416]\ * #,##0.000_-;\-[$R$-416]\ * #,##0.000_-;_-[$R$-416]\ * &quot;-&quot;??_-;_-@_-"/>
    <numFmt numFmtId="166" formatCode="_-[$R$-416]\ * #,##0.0000_-;\-[$R$-416]\ * #,##0.0000_-;_-[$R$-416]\ * &quot;-&quot;??_-;_-@_-"/>
    <numFmt numFmtId="167" formatCode="_-[$R$-416]\ * #,##0.0000_-;\-[$R$-416]\ * #,##0.0000_-;_-[$R$-416]\ * &quot;-&quot;????_-;_-@_-"/>
    <numFmt numFmtId="168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168" fontId="0" fillId="0" borderId="10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168" fontId="0" fillId="0" borderId="11" xfId="1" applyNumberFormat="1" applyFont="1" applyBorder="1" applyAlignment="1">
      <alignment horizontal="center"/>
    </xf>
    <xf numFmtId="168" fontId="0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68" fontId="3" fillId="3" borderId="5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8" fontId="0" fillId="0" borderId="1" xfId="1" applyNumberFormat="1" applyFont="1" applyBorder="1" applyAlignment="1">
      <alignment horizontal="center" vertical="center"/>
    </xf>
    <xf numFmtId="168" fontId="0" fillId="0" borderId="3" xfId="1" applyNumberFormat="1" applyFont="1" applyBorder="1" applyAlignment="1">
      <alignment horizontal="center" vertical="center"/>
    </xf>
    <xf numFmtId="168" fontId="0" fillId="0" borderId="5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3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3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4" xfId="0" applyNumberFormat="1" applyBorder="1" applyAlignment="1">
      <alignment horizontal="center"/>
    </xf>
    <xf numFmtId="44" fontId="0" fillId="0" borderId="0" xfId="0" applyNumberFormat="1"/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44" fontId="5" fillId="0" borderId="12" xfId="1" applyFont="1" applyBorder="1" applyAlignment="1">
      <alignment horizontal="center"/>
    </xf>
    <xf numFmtId="44" fontId="5" fillId="0" borderId="12" xfId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2" xfId="0" applyBorder="1"/>
    <xf numFmtId="44" fontId="0" fillId="0" borderId="12" xfId="1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44" fontId="0" fillId="5" borderId="12" xfId="1" applyFont="1" applyFill="1" applyBorder="1" applyAlignment="1">
      <alignment horizontal="center"/>
    </xf>
    <xf numFmtId="0" fontId="0" fillId="5" borderId="12" xfId="0" applyFill="1" applyBorder="1"/>
    <xf numFmtId="44" fontId="0" fillId="5" borderId="12" xfId="0" applyNumberFormat="1" applyFill="1" applyBorder="1" applyAlignment="1">
      <alignment horizontal="center"/>
    </xf>
    <xf numFmtId="44" fontId="0" fillId="5" borderId="12" xfId="0" applyNumberFormat="1" applyFill="1" applyBorder="1"/>
    <xf numFmtId="0" fontId="0" fillId="5" borderId="13" xfId="0" applyFill="1" applyBorder="1" applyAlignment="1">
      <alignment horizontal="center"/>
    </xf>
    <xf numFmtId="44" fontId="0" fillId="5" borderId="14" xfId="1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/>
    <xf numFmtId="44" fontId="0" fillId="5" borderId="14" xfId="0" applyNumberFormat="1" applyFill="1" applyBorder="1"/>
    <xf numFmtId="44" fontId="0" fillId="5" borderId="14" xfId="0" applyNumberForma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44" fontId="0" fillId="6" borderId="14" xfId="0" applyNumberFormat="1" applyFill="1" applyBorder="1"/>
    <xf numFmtId="0" fontId="0" fillId="6" borderId="0" xfId="0" applyFill="1"/>
    <xf numFmtId="2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0" fontId="6" fillId="7" borderId="0" xfId="0" applyFont="1" applyFill="1"/>
    <xf numFmtId="14" fontId="6" fillId="7" borderId="0" xfId="0" applyNumberFormat="1" applyFont="1" applyFill="1"/>
    <xf numFmtId="168" fontId="0" fillId="0" borderId="0" xfId="1" applyNumberFormat="1" applyFont="1" applyBorder="1" applyAlignment="1">
      <alignment horizontal="center" vertical="center"/>
    </xf>
    <xf numFmtId="0" fontId="0" fillId="0" borderId="0" xfId="2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2" xfId="0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5EE-4CDF-8A8D-6E063ED959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EE-4CDF-8A8D-6E063ED959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5EE-4CDF-8A8D-6E063ED959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EE-4CDF-8A8D-6E063ED959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EE-4CDF-8A8D-6E063ED959A2}"/>
              </c:ext>
            </c:extLst>
          </c:dPt>
          <c:dLbls>
            <c:dLbl>
              <c:idx val="0"/>
              <c:layout>
                <c:manualLayout>
                  <c:x val="-0.21191118160932887"/>
                  <c:y val="-5.507419989577300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EE-4CDF-8A8D-6E063ED959A2}"/>
                </c:ext>
              </c:extLst>
            </c:dLbl>
            <c:dLbl>
              <c:idx val="1"/>
              <c:layout>
                <c:manualLayout>
                  <c:x val="0.11518655523245606"/>
                  <c:y val="-0.1607479608782019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EE-4CDF-8A8D-6E063ED959A2}"/>
                </c:ext>
              </c:extLst>
            </c:dLbl>
            <c:dLbl>
              <c:idx val="2"/>
              <c:layout>
                <c:manualLayout>
                  <c:x val="0.14786616221321539"/>
                  <c:y val="-4.440905768392609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5EE-4CDF-8A8D-6E063ED959A2}"/>
                </c:ext>
              </c:extLst>
            </c:dLbl>
            <c:dLbl>
              <c:idx val="3"/>
              <c:layout>
                <c:manualLayout>
                  <c:x val="0.15579409047857376"/>
                  <c:y val="6.063567377804085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5EE-4CDF-8A8D-6E063ED959A2}"/>
                </c:ext>
              </c:extLst>
            </c:dLbl>
            <c:dLbl>
              <c:idx val="4"/>
              <c:layout>
                <c:manualLayout>
                  <c:x val="0.10158087259335487"/>
                  <c:y val="0.1808165613450911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5EE-4CDF-8A8D-6E063ED959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Planilha1!$F$31:$F$35</c:f>
              <c:strCache>
                <c:ptCount val="5"/>
                <c:pt idx="0">
                  <c:v>Sustentar</c:v>
                </c:pt>
                <c:pt idx="1">
                  <c:v>Lazer</c:v>
                </c:pt>
                <c:pt idx="2">
                  <c:v>Estudos</c:v>
                </c:pt>
                <c:pt idx="3">
                  <c:v>Renda Fixa</c:v>
                </c:pt>
                <c:pt idx="4">
                  <c:v>Renda Variavel</c:v>
                </c:pt>
              </c:strCache>
            </c:strRef>
          </c:cat>
          <c:val>
            <c:numRef>
              <c:f>Planilha1!$D$31:$D$35</c:f>
              <c:numCache>
                <c:formatCode>0%</c:formatCode>
                <c:ptCount val="5"/>
                <c:pt idx="0">
                  <c:v>0.55000000000000004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E-4CDF-8A8D-6E063ED9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187036</xdr:colOff>
      <xdr:row>1</xdr:row>
      <xdr:rowOff>74468</xdr:rowOff>
    </xdr:from>
    <xdr:to>
      <xdr:col>7</xdr:col>
      <xdr:colOff>564572</xdr:colOff>
      <xdr:row>27</xdr:row>
      <xdr:rowOff>81395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2608619-DE98-4A54-A9AE-00571DC5F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90055</xdr:colOff>
      <xdr:row>30</xdr:row>
      <xdr:rowOff>32906</xdr:rowOff>
    </xdr:from>
    <xdr:to>
      <xdr:col>9</xdr:col>
      <xdr:colOff>318407</xdr:colOff>
      <xdr:row>31</xdr:row>
      <xdr:rowOff>19051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4708BBD1-8136-4A44-8BC3-8F1C44E36E90}"/>
            </a:ext>
          </a:extLst>
        </xdr:cNvPr>
        <xdr:cNvSpPr/>
      </xdr:nvSpPr>
      <xdr:spPr>
        <a:xfrm>
          <a:off x="5614555" y="5747906"/>
          <a:ext cx="3143002" cy="17664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19053</xdr:colOff>
      <xdr:row>23</xdr:row>
      <xdr:rowOff>32903</xdr:rowOff>
    </xdr:from>
    <xdr:to>
      <xdr:col>9</xdr:col>
      <xdr:colOff>516194</xdr:colOff>
      <xdr:row>26</xdr:row>
      <xdr:rowOff>174911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8EF80E38-365B-4568-A655-CEEBBD34006B}"/>
            </a:ext>
          </a:extLst>
        </xdr:cNvPr>
        <xdr:cNvSpPr/>
      </xdr:nvSpPr>
      <xdr:spPr>
        <a:xfrm rot="16200000">
          <a:off x="8350020" y="4522586"/>
          <a:ext cx="713508" cy="49714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144781</xdr:colOff>
      <xdr:row>26</xdr:row>
      <xdr:rowOff>161059</xdr:rowOff>
    </xdr:from>
    <xdr:to>
      <xdr:col>9</xdr:col>
      <xdr:colOff>396241</xdr:colOff>
      <xdr:row>31</xdr:row>
      <xdr:rowOff>30480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21A3A393-C113-4107-9547-341E28E483D7}"/>
            </a:ext>
          </a:extLst>
        </xdr:cNvPr>
        <xdr:cNvSpPr/>
      </xdr:nvSpPr>
      <xdr:spPr>
        <a:xfrm>
          <a:off x="8595361" y="4915939"/>
          <a:ext cx="251460" cy="78382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FF9D-D6B3-40B2-97F4-8E34FD0FDA0A}">
  <dimension ref="A1:AC304"/>
  <sheetViews>
    <sheetView tabSelected="1" topLeftCell="A46" zoomScale="70" zoomScaleNormal="70" workbookViewId="0">
      <selection activeCell="D62" sqref="D62"/>
    </sheetView>
  </sheetViews>
  <sheetFormatPr defaultColWidth="8.88671875" defaultRowHeight="14.4" x14ac:dyDescent="0.3"/>
  <cols>
    <col min="1" max="1" width="12" style="1" bestFit="1" customWidth="1"/>
    <col min="2" max="2" width="14.44140625" style="1" bestFit="1" customWidth="1"/>
    <col min="3" max="3" width="16.33203125" style="1" bestFit="1" customWidth="1"/>
    <col min="4" max="4" width="15" style="1" bestFit="1" customWidth="1"/>
    <col min="5" max="5" width="18.6640625" style="1" bestFit="1" customWidth="1"/>
    <col min="6" max="6" width="16.33203125" style="1" customWidth="1"/>
    <col min="7" max="7" width="12" style="1" bestFit="1" customWidth="1"/>
    <col min="8" max="8" width="17.44140625" style="1" bestFit="1" customWidth="1"/>
    <col min="9" max="9" width="32.88671875" style="1" bestFit="1" customWidth="1"/>
    <col min="10" max="10" width="17.44140625" style="45" bestFit="1" customWidth="1"/>
    <col min="11" max="11" width="12.5546875" style="1" customWidth="1"/>
    <col min="12" max="12" width="20.33203125" style="1" customWidth="1"/>
    <col min="13" max="13" width="25" style="1" customWidth="1"/>
    <col min="14" max="14" width="23.109375" style="1" bestFit="1" customWidth="1"/>
    <col min="15" max="15" width="19.5546875" style="1" bestFit="1" customWidth="1"/>
    <col min="16" max="16" width="10.5546875" style="1" bestFit="1" customWidth="1"/>
    <col min="17" max="17" width="8.88671875" style="1"/>
    <col min="18" max="18" width="9.6640625" style="1" bestFit="1" customWidth="1"/>
    <col min="19" max="22" width="8.88671875" style="1"/>
    <col min="23" max="23" width="35.44140625" style="1" bestFit="1" customWidth="1"/>
    <col min="24" max="24" width="12.88671875" style="1" bestFit="1" customWidth="1"/>
    <col min="25" max="26" width="8.88671875" style="1"/>
    <col min="27" max="27" width="47.33203125" style="1" bestFit="1" customWidth="1"/>
    <col min="28" max="28" width="12.88671875" style="1" bestFit="1" customWidth="1"/>
    <col min="29" max="29" width="13.33203125" style="1" bestFit="1" customWidth="1"/>
    <col min="30" max="16384" width="8.88671875" style="1"/>
  </cols>
  <sheetData>
    <row r="1" spans="2:29" x14ac:dyDescent="0.3">
      <c r="B1" s="26"/>
      <c r="C1" s="26"/>
      <c r="D1" s="26"/>
      <c r="E1" s="26"/>
      <c r="F1" s="26"/>
      <c r="G1" s="26"/>
      <c r="H1" s="26"/>
      <c r="I1" s="26"/>
      <c r="J1" s="26"/>
      <c r="K1" s="26"/>
      <c r="L1" s="1" t="s">
        <v>2</v>
      </c>
      <c r="M1" s="1" t="s">
        <v>3</v>
      </c>
      <c r="W1" s="7"/>
      <c r="AC1" s="6"/>
    </row>
    <row r="2" spans="2:29" x14ac:dyDescent="0.3">
      <c r="C2" s="31"/>
      <c r="D2" s="32"/>
      <c r="E2" s="28"/>
      <c r="F2" s="31"/>
      <c r="H2" s="31"/>
      <c r="I2" s="32"/>
      <c r="J2" s="28"/>
      <c r="K2" s="31"/>
      <c r="L2" s="1" t="s">
        <v>6</v>
      </c>
      <c r="M2" s="4">
        <v>0.85</v>
      </c>
      <c r="X2" s="6"/>
    </row>
    <row r="3" spans="2:29" x14ac:dyDescent="0.3">
      <c r="C3" s="31"/>
      <c r="D3" s="32"/>
      <c r="E3" s="28"/>
      <c r="F3" s="31"/>
      <c r="H3" s="33"/>
      <c r="I3" s="32"/>
      <c r="J3" s="28"/>
      <c r="K3" s="31"/>
      <c r="X3" s="6"/>
      <c r="AC3" s="6"/>
    </row>
    <row r="4" spans="2:29" x14ac:dyDescent="0.3">
      <c r="C4" s="31"/>
      <c r="D4" s="32"/>
      <c r="E4" s="28"/>
      <c r="F4" s="31"/>
      <c r="H4" s="32"/>
      <c r="I4" s="32"/>
      <c r="J4" s="28"/>
      <c r="K4" s="31"/>
      <c r="L4" s="1" t="s">
        <v>4</v>
      </c>
      <c r="M4" s="1" t="s">
        <v>5</v>
      </c>
      <c r="X4" s="6"/>
    </row>
    <row r="5" spans="2:29" x14ac:dyDescent="0.3">
      <c r="C5" s="31"/>
      <c r="D5" s="32"/>
      <c r="E5" s="28"/>
      <c r="F5" s="31"/>
      <c r="H5" s="32"/>
      <c r="I5" s="32"/>
      <c r="J5" s="28"/>
      <c r="K5" s="31"/>
      <c r="L5" s="1" t="s">
        <v>7</v>
      </c>
      <c r="M5" s="1">
        <f>(5*2)</f>
        <v>10</v>
      </c>
      <c r="X5" s="6"/>
      <c r="AC5" s="6"/>
    </row>
    <row r="6" spans="2:29" x14ac:dyDescent="0.3">
      <c r="C6" s="31"/>
      <c r="D6" s="32"/>
      <c r="E6" s="28"/>
      <c r="F6" s="31"/>
      <c r="H6" s="32"/>
      <c r="I6" s="32"/>
      <c r="J6" s="28"/>
      <c r="K6" s="31"/>
      <c r="L6" s="1" t="str">
        <f>(M5)&amp; (" drágeas por semana")</f>
        <v>10 drágeas por semana</v>
      </c>
      <c r="M6" s="1" t="str">
        <f>(M5*4)&amp; (" drágeas por mês")</f>
        <v>40 drágeas por mês</v>
      </c>
    </row>
    <row r="7" spans="2:29" x14ac:dyDescent="0.3">
      <c r="C7" s="31"/>
      <c r="D7" s="32"/>
      <c r="E7" s="28"/>
      <c r="F7" s="31"/>
      <c r="H7" s="32"/>
      <c r="I7" s="32"/>
      <c r="J7" s="28"/>
      <c r="K7" s="31"/>
      <c r="L7" s="1" t="str">
        <f>((M5*4)/20)&amp;" SlowK / mês"</f>
        <v>2 SlowK / mês</v>
      </c>
      <c r="M7" s="5" t="str">
        <f>"R$ "&amp;((M5*4)/20)*17&amp; " / mês"</f>
        <v>R$ 34 / mês</v>
      </c>
    </row>
    <row r="8" spans="2:29" x14ac:dyDescent="0.3">
      <c r="C8" s="31"/>
      <c r="D8" s="32"/>
      <c r="E8" s="28"/>
      <c r="F8" s="31"/>
      <c r="H8" s="32"/>
      <c r="I8" s="32"/>
      <c r="J8" s="28"/>
      <c r="K8" s="31"/>
    </row>
    <row r="9" spans="2:29" x14ac:dyDescent="0.3">
      <c r="C9" s="31"/>
      <c r="D9" s="32"/>
      <c r="E9" s="28"/>
      <c r="F9" s="31"/>
      <c r="H9" s="32"/>
      <c r="I9" s="32"/>
      <c r="J9" s="28"/>
      <c r="K9" s="31"/>
    </row>
    <row r="10" spans="2:29" x14ac:dyDescent="0.3">
      <c r="C10" s="31"/>
      <c r="D10" s="32"/>
      <c r="E10" s="28"/>
      <c r="F10" s="31"/>
      <c r="H10" s="32"/>
      <c r="I10" s="82" t="s">
        <v>39</v>
      </c>
      <c r="J10" s="83"/>
      <c r="K10" s="31"/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</row>
    <row r="11" spans="2:29" x14ac:dyDescent="0.3">
      <c r="C11" s="31"/>
      <c r="D11" s="32"/>
      <c r="E11" s="28"/>
      <c r="F11" s="31"/>
      <c r="H11" s="32"/>
      <c r="I11" s="17">
        <v>1300</v>
      </c>
      <c r="J11" s="18" t="s">
        <v>38</v>
      </c>
      <c r="K11" s="31"/>
      <c r="L11" s="4">
        <v>89.9</v>
      </c>
      <c r="M11" s="1">
        <v>5</v>
      </c>
      <c r="N11" s="1">
        <v>20</v>
      </c>
      <c r="O11" s="34">
        <f>L11/30</f>
        <v>2.996666666666667</v>
      </c>
      <c r="P11" s="35">
        <f>(O11*30)-(O11*N11)</f>
        <v>29.966666666666669</v>
      </c>
    </row>
    <row r="12" spans="2:29" x14ac:dyDescent="0.3">
      <c r="C12" s="31"/>
      <c r="D12" s="32"/>
      <c r="E12" s="28"/>
      <c r="F12" s="31"/>
      <c r="H12" s="32"/>
      <c r="I12" s="17">
        <v>180</v>
      </c>
      <c r="J12" s="18" t="s">
        <v>32</v>
      </c>
      <c r="K12" s="31"/>
    </row>
    <row r="13" spans="2:29" x14ac:dyDescent="0.3">
      <c r="C13" s="31"/>
      <c r="D13" s="32"/>
      <c r="E13" s="28"/>
      <c r="F13" s="31"/>
      <c r="H13" s="32"/>
      <c r="I13" s="17">
        <v>100</v>
      </c>
      <c r="J13" s="18" t="s">
        <v>33</v>
      </c>
      <c r="K13" s="31"/>
    </row>
    <row r="14" spans="2:29" x14ac:dyDescent="0.3">
      <c r="C14" s="31"/>
      <c r="D14" s="32"/>
      <c r="E14" s="28"/>
      <c r="F14" s="31"/>
      <c r="H14" s="32"/>
      <c r="I14" s="17">
        <v>34</v>
      </c>
      <c r="J14" s="18" t="s">
        <v>34</v>
      </c>
      <c r="K14" s="31" t="s">
        <v>57</v>
      </c>
    </row>
    <row r="15" spans="2:29" x14ac:dyDescent="0.3">
      <c r="C15" s="31"/>
      <c r="D15" s="32"/>
      <c r="E15" s="28"/>
      <c r="F15" s="31"/>
      <c r="H15" s="32"/>
      <c r="I15" s="17">
        <v>89</v>
      </c>
      <c r="J15" s="18" t="s">
        <v>35</v>
      </c>
      <c r="K15" s="31" t="s">
        <v>57</v>
      </c>
    </row>
    <row r="16" spans="2:29" x14ac:dyDescent="0.3">
      <c r="C16" s="31"/>
      <c r="D16" s="32"/>
      <c r="E16" s="28"/>
      <c r="F16" s="31"/>
      <c r="H16" s="32"/>
      <c r="I16" s="17">
        <v>100</v>
      </c>
      <c r="J16" s="18" t="s">
        <v>36</v>
      </c>
      <c r="K16" s="31"/>
    </row>
    <row r="17" spans="3:15" x14ac:dyDescent="0.3">
      <c r="C17" s="31"/>
      <c r="D17" s="32"/>
      <c r="E17" s="28"/>
      <c r="F17" s="31"/>
      <c r="H17" s="32"/>
      <c r="I17" s="17">
        <v>200</v>
      </c>
      <c r="J17" s="18" t="s">
        <v>37</v>
      </c>
      <c r="K17" s="31"/>
      <c r="L17" s="86" t="s">
        <v>23</v>
      </c>
      <c r="M17" s="86"/>
    </row>
    <row r="18" spans="3:15" x14ac:dyDescent="0.3">
      <c r="C18" s="31"/>
      <c r="D18" s="32"/>
      <c r="E18" s="28"/>
      <c r="F18" s="31"/>
      <c r="H18" s="32"/>
      <c r="I18" s="17">
        <v>250</v>
      </c>
      <c r="J18" s="18" t="s">
        <v>40</v>
      </c>
      <c r="K18" s="31"/>
      <c r="L18" s="81" t="s">
        <v>13</v>
      </c>
      <c r="M18" s="81"/>
      <c r="N18" s="6">
        <v>1500</v>
      </c>
      <c r="O18" s="1" t="s">
        <v>57</v>
      </c>
    </row>
    <row r="19" spans="3:15" x14ac:dyDescent="0.3">
      <c r="C19" s="31"/>
      <c r="D19" s="32"/>
      <c r="E19" s="28"/>
      <c r="F19" s="31"/>
      <c r="H19" s="32"/>
      <c r="I19" s="36"/>
      <c r="J19" s="18"/>
      <c r="K19" s="31"/>
      <c r="L19" s="81" t="s">
        <v>14</v>
      </c>
      <c r="M19" s="81"/>
      <c r="N19" s="6">
        <v>2200</v>
      </c>
    </row>
    <row r="20" spans="3:15" x14ac:dyDescent="0.3">
      <c r="C20" s="31"/>
      <c r="D20" s="32"/>
      <c r="E20" s="28"/>
      <c r="F20" s="31"/>
      <c r="H20" s="32"/>
      <c r="I20" s="19">
        <f>SUM(I11:I18)</f>
        <v>2253</v>
      </c>
      <c r="J20" s="18" t="s">
        <v>41</v>
      </c>
      <c r="K20" s="31"/>
      <c r="L20" s="81" t="s">
        <v>15</v>
      </c>
      <c r="M20" s="81"/>
      <c r="N20" s="6">
        <v>4100</v>
      </c>
    </row>
    <row r="21" spans="3:15" x14ac:dyDescent="0.3">
      <c r="C21" s="31"/>
      <c r="D21" s="32"/>
      <c r="E21" s="28"/>
      <c r="F21" s="31"/>
      <c r="H21" s="32"/>
      <c r="I21" s="20" t="str">
        <f>"6x "&amp; I20</f>
        <v>6x 2253</v>
      </c>
      <c r="J21" s="84" t="s">
        <v>42</v>
      </c>
      <c r="L21" s="81" t="s">
        <v>16</v>
      </c>
      <c r="M21" s="81"/>
      <c r="N21" s="6">
        <v>8905.42</v>
      </c>
    </row>
    <row r="22" spans="3:15" x14ac:dyDescent="0.3">
      <c r="C22" s="31"/>
      <c r="D22" s="32"/>
      <c r="E22" s="28"/>
      <c r="F22" s="31"/>
      <c r="H22" s="32"/>
      <c r="I22" s="21">
        <f>6*I20</f>
        <v>13518</v>
      </c>
      <c r="J22" s="85"/>
      <c r="K22" s="31" t="str">
        <f>"-"&amp;6*I15</f>
        <v>-534</v>
      </c>
    </row>
    <row r="23" spans="3:15" x14ac:dyDescent="0.3">
      <c r="C23" s="31"/>
      <c r="D23" s="32"/>
      <c r="E23" s="28"/>
      <c r="F23" s="31"/>
      <c r="H23" s="32"/>
      <c r="I23" s="32"/>
      <c r="J23" s="28"/>
      <c r="K23" s="31"/>
    </row>
    <row r="24" spans="3:15" x14ac:dyDescent="0.3">
      <c r="C24" s="31"/>
      <c r="D24" s="32"/>
      <c r="E24" s="28"/>
      <c r="F24" s="31"/>
      <c r="H24" s="32"/>
      <c r="I24" s="32"/>
      <c r="J24" s="28"/>
      <c r="K24" s="31"/>
    </row>
    <row r="25" spans="3:15" x14ac:dyDescent="0.3">
      <c r="C25" s="31"/>
      <c r="D25" s="32"/>
      <c r="E25" s="28"/>
      <c r="F25" s="31"/>
      <c r="H25" s="32"/>
      <c r="I25" s="32"/>
      <c r="J25" s="28"/>
      <c r="K25" s="31"/>
      <c r="L25" s="86" t="s">
        <v>24</v>
      </c>
      <c r="M25" s="86"/>
    </row>
    <row r="26" spans="3:15" x14ac:dyDescent="0.3">
      <c r="E26" s="32"/>
      <c r="F26" s="32"/>
      <c r="J26" s="1"/>
      <c r="L26" s="81" t="s">
        <v>17</v>
      </c>
      <c r="M26" s="81"/>
      <c r="N26" s="6">
        <v>695.7</v>
      </c>
    </row>
    <row r="27" spans="3:15" x14ac:dyDescent="0.3">
      <c r="E27" s="32"/>
      <c r="F27" s="32"/>
      <c r="J27" s="1"/>
      <c r="L27" s="81" t="s">
        <v>18</v>
      </c>
      <c r="M27" s="81"/>
      <c r="N27" s="6">
        <v>2043</v>
      </c>
    </row>
    <row r="28" spans="3:15" x14ac:dyDescent="0.3">
      <c r="E28" s="32"/>
      <c r="F28" s="32"/>
      <c r="J28" s="1"/>
      <c r="L28" s="81" t="s">
        <v>19</v>
      </c>
      <c r="M28" s="81"/>
      <c r="N28" s="6">
        <v>2168.6999999999998</v>
      </c>
    </row>
    <row r="29" spans="3:15" x14ac:dyDescent="0.3">
      <c r="E29" s="32"/>
      <c r="F29" s="32"/>
      <c r="J29" s="1"/>
      <c r="L29" s="81" t="s">
        <v>20</v>
      </c>
      <c r="M29" s="81"/>
      <c r="N29" s="6">
        <v>3010.8</v>
      </c>
    </row>
    <row r="30" spans="3:15" x14ac:dyDescent="0.3">
      <c r="C30" s="8" t="s">
        <v>28</v>
      </c>
      <c r="D30" s="9" t="s">
        <v>29</v>
      </c>
      <c r="E30" s="9" t="s">
        <v>30</v>
      </c>
      <c r="F30" s="10" t="s">
        <v>31</v>
      </c>
      <c r="J30" s="1"/>
      <c r="L30" s="81" t="s">
        <v>21</v>
      </c>
      <c r="M30" s="81"/>
      <c r="N30" s="6">
        <v>3726.3</v>
      </c>
    </row>
    <row r="31" spans="3:15" x14ac:dyDescent="0.3">
      <c r="C31" s="23">
        <v>1500</v>
      </c>
      <c r="D31" s="11">
        <v>0.55000000000000004</v>
      </c>
      <c r="E31" s="12">
        <f>$C$31*D31</f>
        <v>825.00000000000011</v>
      </c>
      <c r="F31" s="22" t="s">
        <v>25</v>
      </c>
      <c r="J31" s="1"/>
      <c r="L31" s="81" t="s">
        <v>22</v>
      </c>
      <c r="M31" s="81"/>
      <c r="N31" s="6">
        <v>7373.1</v>
      </c>
    </row>
    <row r="32" spans="3:15" x14ac:dyDescent="0.3">
      <c r="C32" s="24"/>
      <c r="D32" s="13">
        <v>0.1</v>
      </c>
      <c r="E32" s="14">
        <f>$C$31*D32</f>
        <v>150</v>
      </c>
      <c r="F32" s="18" t="s">
        <v>0</v>
      </c>
      <c r="G32" s="1">
        <v>500</v>
      </c>
      <c r="J32" s="1"/>
    </row>
    <row r="33" spans="1:15" x14ac:dyDescent="0.3">
      <c r="C33" s="24"/>
      <c r="D33" s="13">
        <v>0.1</v>
      </c>
      <c r="E33" s="14">
        <f>$C$31*D33</f>
        <v>150</v>
      </c>
      <c r="F33" s="18" t="s">
        <v>1</v>
      </c>
      <c r="J33" s="3"/>
    </row>
    <row r="34" spans="1:15" x14ac:dyDescent="0.3">
      <c r="C34" s="24"/>
      <c r="D34" s="13">
        <v>0.1</v>
      </c>
      <c r="E34" s="14">
        <f>$C$31*D34</f>
        <v>150</v>
      </c>
      <c r="F34" s="18" t="s">
        <v>27</v>
      </c>
      <c r="G34" s="1">
        <v>1000</v>
      </c>
      <c r="J34" s="1"/>
    </row>
    <row r="35" spans="1:15" x14ac:dyDescent="0.3">
      <c r="C35" s="25"/>
      <c r="D35" s="15">
        <v>0.15</v>
      </c>
      <c r="E35" s="16">
        <f>$C$31*D35</f>
        <v>225</v>
      </c>
      <c r="F35" s="2" t="s">
        <v>26</v>
      </c>
      <c r="G35" s="1">
        <v>200</v>
      </c>
      <c r="J35" s="1"/>
    </row>
    <row r="36" spans="1:15" x14ac:dyDescent="0.3">
      <c r="C36" s="76"/>
      <c r="D36" s="13"/>
      <c r="E36" s="14"/>
      <c r="J36" s="1"/>
    </row>
    <row r="37" spans="1:15" x14ac:dyDescent="0.3">
      <c r="D37" s="77"/>
      <c r="E37" s="14"/>
      <c r="J37" s="1"/>
    </row>
    <row r="38" spans="1:15" x14ac:dyDescent="0.3">
      <c r="C38" s="76"/>
      <c r="D38" s="13"/>
      <c r="E38" s="14"/>
      <c r="J38" s="1"/>
    </row>
    <row r="39" spans="1:15" x14ac:dyDescent="0.3">
      <c r="B39" s="79" t="s">
        <v>44</v>
      </c>
      <c r="C39" s="79">
        <f>SUMIF(B42:B100000,"BCFF11",D42:D100000)</f>
        <v>45</v>
      </c>
      <c r="J39" s="1"/>
    </row>
    <row r="40" spans="1:15" x14ac:dyDescent="0.3">
      <c r="D40" s="1">
        <f>SUM(D42:D1048576)</f>
        <v>58</v>
      </c>
      <c r="H40" s="1" t="str">
        <f xml:space="preserve"> "soma = " &amp; SUM(H42:H47,H49:H1003)</f>
        <v>soma = 1539,45870175439</v>
      </c>
      <c r="J40" s="1"/>
      <c r="M40" s="1" t="str">
        <f xml:space="preserve"> "Soma = "&amp; SUM(M42:M1003)</f>
        <v>Soma = 166,97</v>
      </c>
    </row>
    <row r="41" spans="1:15" x14ac:dyDescent="0.3">
      <c r="A41" s="53" t="s">
        <v>91</v>
      </c>
      <c r="B41" s="53" t="s">
        <v>48</v>
      </c>
      <c r="C41" s="53" t="s">
        <v>45</v>
      </c>
      <c r="D41" s="53" t="s">
        <v>49</v>
      </c>
      <c r="E41" s="53" t="s">
        <v>46</v>
      </c>
      <c r="F41" s="53" t="s">
        <v>54</v>
      </c>
      <c r="G41" s="53" t="s">
        <v>50</v>
      </c>
      <c r="H41" s="53" t="s">
        <v>47</v>
      </c>
      <c r="I41" s="53" t="s">
        <v>51</v>
      </c>
      <c r="J41" s="1"/>
      <c r="K41" s="39" t="s">
        <v>43</v>
      </c>
      <c r="L41" s="37" t="s">
        <v>52</v>
      </c>
      <c r="M41" s="38" t="s">
        <v>53</v>
      </c>
    </row>
    <row r="42" spans="1:15" x14ac:dyDescent="0.3">
      <c r="B42" s="1" t="s">
        <v>44</v>
      </c>
      <c r="C42" s="1">
        <v>90.65</v>
      </c>
      <c r="D42" s="1">
        <v>1</v>
      </c>
      <c r="E42" s="1">
        <f>C42*D42</f>
        <v>90.65</v>
      </c>
      <c r="F42" s="18">
        <f>SUM(E42:E1002)</f>
        <v>5230.6687017543863</v>
      </c>
      <c r="G42" s="1" t="s">
        <v>44</v>
      </c>
      <c r="H42" s="1">
        <v>0.45</v>
      </c>
      <c r="I42" s="43">
        <v>44119</v>
      </c>
      <c r="J42" s="46">
        <v>2020</v>
      </c>
      <c r="K42" s="40">
        <v>44075</v>
      </c>
      <c r="L42" s="30">
        <v>1500</v>
      </c>
      <c r="M42" s="42">
        <v>0.51</v>
      </c>
      <c r="N42" s="27"/>
    </row>
    <row r="43" spans="1:15" x14ac:dyDescent="0.3">
      <c r="B43" s="1" t="s">
        <v>44</v>
      </c>
      <c r="C43" s="29">
        <v>90.1</v>
      </c>
      <c r="D43" s="1">
        <v>1</v>
      </c>
      <c r="E43" s="29">
        <f>C43*D43</f>
        <v>90.1</v>
      </c>
      <c r="F43" s="18"/>
      <c r="G43" s="1" t="s">
        <v>44</v>
      </c>
      <c r="H43" s="29">
        <v>0.5</v>
      </c>
      <c r="I43" s="44">
        <v>44151</v>
      </c>
      <c r="J43" s="45">
        <v>2020</v>
      </c>
      <c r="K43" s="41">
        <v>44105</v>
      </c>
      <c r="L43" s="1">
        <v>2700.51</v>
      </c>
      <c r="M43" s="18">
        <v>3.35</v>
      </c>
      <c r="N43" s="1" t="s">
        <v>87</v>
      </c>
    </row>
    <row r="44" spans="1:15" x14ac:dyDescent="0.3">
      <c r="B44" s="1" t="s">
        <v>44</v>
      </c>
      <c r="C44" s="1">
        <v>89.99</v>
      </c>
      <c r="D44" s="1">
        <v>2</v>
      </c>
      <c r="E44" s="1">
        <v>179.98</v>
      </c>
      <c r="F44" s="18"/>
      <c r="G44" s="1" t="s">
        <v>55</v>
      </c>
      <c r="H44" s="29">
        <v>0.06</v>
      </c>
      <c r="I44" s="44">
        <v>44166</v>
      </c>
      <c r="J44" s="45">
        <v>2020</v>
      </c>
      <c r="K44" s="41">
        <v>44136</v>
      </c>
      <c r="L44" s="1">
        <f>4000+M43</f>
        <v>4003.35</v>
      </c>
      <c r="M44" s="18">
        <v>3.99</v>
      </c>
      <c r="N44" s="71">
        <v>5043.82</v>
      </c>
      <c r="O44" s="1" t="s">
        <v>88</v>
      </c>
    </row>
    <row r="45" spans="1:15" x14ac:dyDescent="0.3">
      <c r="B45" s="1" t="s">
        <v>44</v>
      </c>
      <c r="C45" s="1">
        <v>93.68</v>
      </c>
      <c r="D45" s="1">
        <v>2</v>
      </c>
      <c r="E45" s="1">
        <v>187.41</v>
      </c>
      <c r="F45" s="18"/>
      <c r="G45" s="1" t="s">
        <v>56</v>
      </c>
      <c r="H45" s="1">
        <v>2.12</v>
      </c>
      <c r="I45" s="44">
        <v>44179</v>
      </c>
      <c r="J45" s="45">
        <v>2020</v>
      </c>
      <c r="K45" s="41">
        <v>44166</v>
      </c>
      <c r="L45" s="1">
        <v>5109.1899999999996</v>
      </c>
      <c r="M45" s="47">
        <v>6.43</v>
      </c>
      <c r="N45" s="71">
        <v>2000</v>
      </c>
      <c r="O45" s="1" t="s">
        <v>89</v>
      </c>
    </row>
    <row r="46" spans="1:15" x14ac:dyDescent="0.3">
      <c r="B46" s="1" t="s">
        <v>44</v>
      </c>
      <c r="C46" s="29">
        <v>93.01</v>
      </c>
      <c r="D46" s="1">
        <v>2</v>
      </c>
      <c r="E46" s="29">
        <f>D46*C46</f>
        <v>186.02</v>
      </c>
      <c r="F46" s="18"/>
      <c r="G46" s="1" t="s">
        <v>55</v>
      </c>
      <c r="H46" s="1">
        <v>0.06</v>
      </c>
      <c r="I46" s="44">
        <v>44200</v>
      </c>
      <c r="J46" s="45">
        <v>2021</v>
      </c>
      <c r="K46" s="41">
        <v>44197</v>
      </c>
      <c r="L46" s="1">
        <v>6014.59</v>
      </c>
      <c r="M46" s="18">
        <v>7.5</v>
      </c>
    </row>
    <row r="47" spans="1:15" x14ac:dyDescent="0.3">
      <c r="B47" s="1" t="s">
        <v>44</v>
      </c>
      <c r="C47" s="1">
        <v>92.62</v>
      </c>
      <c r="D47" s="1">
        <v>1</v>
      </c>
      <c r="E47" s="29">
        <f>D47*C47</f>
        <v>92.62</v>
      </c>
      <c r="F47" s="18"/>
      <c r="G47" s="1" t="s">
        <v>55</v>
      </c>
      <c r="H47" s="1">
        <v>0.06</v>
      </c>
      <c r="I47" s="44">
        <v>44229</v>
      </c>
      <c r="J47" s="45">
        <v>2021</v>
      </c>
      <c r="K47" s="41">
        <v>44228</v>
      </c>
      <c r="L47" s="1">
        <v>7021.97</v>
      </c>
      <c r="M47" s="18">
        <v>6.98</v>
      </c>
    </row>
    <row r="48" spans="1:15" x14ac:dyDescent="0.3">
      <c r="B48" s="1" t="s">
        <v>44</v>
      </c>
      <c r="C48" s="1">
        <v>91.91</v>
      </c>
      <c r="D48" s="1">
        <v>1</v>
      </c>
      <c r="E48" s="29">
        <f t="shared" ref="E48:E63" si="0">D48*C48</f>
        <v>91.91</v>
      </c>
      <c r="F48" s="18"/>
      <c r="G48" s="1" t="s">
        <v>55</v>
      </c>
      <c r="H48" s="70">
        <v>110.56</v>
      </c>
      <c r="I48" s="44">
        <v>44237</v>
      </c>
      <c r="J48" s="45" t="s">
        <v>58</v>
      </c>
      <c r="K48" s="41">
        <v>44256</v>
      </c>
      <c r="L48" s="1">
        <f>L47+M47</f>
        <v>7028.95</v>
      </c>
      <c r="M48" s="18">
        <v>9.19</v>
      </c>
    </row>
    <row r="49" spans="1:13" x14ac:dyDescent="0.3">
      <c r="B49" s="1" t="s">
        <v>59</v>
      </c>
      <c r="C49" s="1">
        <v>98.65</v>
      </c>
      <c r="D49" s="1">
        <v>1</v>
      </c>
      <c r="E49" s="29">
        <f t="shared" si="0"/>
        <v>98.65</v>
      </c>
      <c r="F49" s="18"/>
      <c r="G49" s="1" t="s">
        <v>44</v>
      </c>
      <c r="H49" s="1">
        <v>5.04</v>
      </c>
      <c r="I49" s="44">
        <v>44239</v>
      </c>
      <c r="J49" s="45">
        <v>2021</v>
      </c>
      <c r="K49" s="41">
        <v>44287</v>
      </c>
      <c r="L49" s="1">
        <f>L48+M48+1300</f>
        <v>8338.14</v>
      </c>
      <c r="M49" s="18">
        <v>14.8</v>
      </c>
    </row>
    <row r="50" spans="1:13" x14ac:dyDescent="0.3">
      <c r="B50" s="1" t="s">
        <v>85</v>
      </c>
      <c r="C50" s="29">
        <f>E50/D50</f>
        <v>10.401999999999999</v>
      </c>
      <c r="D50" s="1">
        <v>5</v>
      </c>
      <c r="E50" s="29">
        <v>52.01</v>
      </c>
      <c r="F50" s="18"/>
      <c r="G50" s="1" t="s">
        <v>55</v>
      </c>
      <c r="H50" s="1">
        <v>0.06</v>
      </c>
      <c r="I50" s="44">
        <v>44256</v>
      </c>
      <c r="J50" s="45">
        <v>2021</v>
      </c>
      <c r="K50" s="41">
        <v>44317</v>
      </c>
      <c r="L50" s="1">
        <f>L49+M49</f>
        <v>8352.9399999999987</v>
      </c>
      <c r="M50" s="18">
        <v>18.54</v>
      </c>
    </row>
    <row r="51" spans="1:13" x14ac:dyDescent="0.3">
      <c r="B51" s="1" t="s">
        <v>44</v>
      </c>
      <c r="C51" s="1">
        <v>90.98</v>
      </c>
      <c r="D51" s="1">
        <v>1</v>
      </c>
      <c r="E51" s="29">
        <f t="shared" si="0"/>
        <v>90.98</v>
      </c>
      <c r="F51" s="18"/>
      <c r="G51" s="1" t="s">
        <v>55</v>
      </c>
      <c r="H51" s="1">
        <v>0.17</v>
      </c>
      <c r="I51" s="44">
        <v>44267</v>
      </c>
      <c r="J51" s="45">
        <v>2021</v>
      </c>
      <c r="K51" s="41">
        <v>44348</v>
      </c>
      <c r="L51" s="1">
        <v>10123.51</v>
      </c>
      <c r="M51" s="18">
        <v>24.28</v>
      </c>
    </row>
    <row r="52" spans="1:13" x14ac:dyDescent="0.3">
      <c r="B52" s="1" t="s">
        <v>44</v>
      </c>
      <c r="C52" s="29">
        <f>E52/D52</f>
        <v>90.286666666666676</v>
      </c>
      <c r="D52" s="1">
        <v>12</v>
      </c>
      <c r="E52" s="29">
        <v>1083.44</v>
      </c>
      <c r="F52" s="18"/>
      <c r="G52" s="1" t="s">
        <v>55</v>
      </c>
      <c r="H52" s="1">
        <v>0.22</v>
      </c>
      <c r="I52" s="44">
        <v>44267</v>
      </c>
      <c r="J52" s="45">
        <v>2021</v>
      </c>
      <c r="K52" s="41">
        <v>44378</v>
      </c>
      <c r="L52" s="1">
        <v>11103.8</v>
      </c>
      <c r="M52" s="18">
        <v>31.75</v>
      </c>
    </row>
    <row r="53" spans="1:13" x14ac:dyDescent="0.3">
      <c r="B53" s="1" t="s">
        <v>44</v>
      </c>
      <c r="C53" s="1">
        <v>85.99</v>
      </c>
      <c r="D53" s="1">
        <v>2</v>
      </c>
      <c r="E53" s="29">
        <f t="shared" si="0"/>
        <v>171.98</v>
      </c>
      <c r="F53" s="18"/>
      <c r="G53" s="1" t="s">
        <v>44</v>
      </c>
      <c r="H53" s="1">
        <v>6.16</v>
      </c>
      <c r="I53" s="44">
        <v>44267</v>
      </c>
      <c r="J53" s="45">
        <v>2021</v>
      </c>
      <c r="K53" s="41">
        <v>44409</v>
      </c>
      <c r="L53" s="1">
        <v>12313.57</v>
      </c>
      <c r="M53" s="18">
        <v>39.65</v>
      </c>
    </row>
    <row r="54" spans="1:13" x14ac:dyDescent="0.3">
      <c r="B54" s="1" t="s">
        <v>85</v>
      </c>
      <c r="C54" s="29">
        <v>13.5</v>
      </c>
      <c r="D54" s="1">
        <v>7</v>
      </c>
      <c r="E54" s="29">
        <f t="shared" si="0"/>
        <v>94.5</v>
      </c>
      <c r="F54" s="18"/>
      <c r="G54" s="1" t="s">
        <v>86</v>
      </c>
      <c r="H54" s="29">
        <v>0.6</v>
      </c>
      <c r="I54" s="44">
        <v>44271</v>
      </c>
      <c r="J54" s="45">
        <v>2021</v>
      </c>
      <c r="K54" s="41">
        <v>44440</v>
      </c>
      <c r="L54" s="1">
        <v>12089.45</v>
      </c>
      <c r="M54" s="18"/>
    </row>
    <row r="55" spans="1:13" x14ac:dyDescent="0.3">
      <c r="B55" s="1" t="s">
        <v>44</v>
      </c>
      <c r="C55" s="29">
        <v>79.08</v>
      </c>
      <c r="D55" s="1">
        <v>1</v>
      </c>
      <c r="E55" s="29">
        <f t="shared" si="0"/>
        <v>79.08</v>
      </c>
      <c r="F55" s="18"/>
      <c r="G55" s="1" t="s">
        <v>44</v>
      </c>
      <c r="H55" s="1">
        <v>12.88</v>
      </c>
      <c r="I55" s="44">
        <v>44301</v>
      </c>
      <c r="J55" s="45">
        <v>2021</v>
      </c>
      <c r="M55" s="18"/>
    </row>
    <row r="56" spans="1:13" x14ac:dyDescent="0.3">
      <c r="A56" s="78">
        <v>44442</v>
      </c>
      <c r="B56" s="1" t="s">
        <v>44</v>
      </c>
      <c r="C56" s="1">
        <v>72.92</v>
      </c>
      <c r="D56" s="1">
        <v>14</v>
      </c>
      <c r="E56" s="29">
        <f t="shared" si="0"/>
        <v>1020.88</v>
      </c>
      <c r="F56" s="18"/>
      <c r="G56" s="1" t="s">
        <v>86</v>
      </c>
      <c r="H56" s="1">
        <v>0.6</v>
      </c>
      <c r="I56" s="72">
        <v>44305</v>
      </c>
      <c r="J56" s="45">
        <v>2021</v>
      </c>
    </row>
    <row r="57" spans="1:13" x14ac:dyDescent="0.3">
      <c r="B57" s="1" t="s">
        <v>44</v>
      </c>
      <c r="C57" s="1">
        <v>64.69</v>
      </c>
      <c r="D57" s="1">
        <v>1</v>
      </c>
      <c r="E57" s="29">
        <f t="shared" si="0"/>
        <v>64.69</v>
      </c>
      <c r="F57" s="18"/>
      <c r="G57" s="1" t="s">
        <v>44</v>
      </c>
      <c r="H57" s="1">
        <v>12.5</v>
      </c>
      <c r="I57" s="72">
        <v>44330</v>
      </c>
      <c r="J57" s="45">
        <v>2021</v>
      </c>
    </row>
    <row r="58" spans="1:13" x14ac:dyDescent="0.3">
      <c r="B58" s="1" t="s">
        <v>44</v>
      </c>
      <c r="C58" s="1">
        <v>71.86</v>
      </c>
      <c r="D58" s="1">
        <v>1</v>
      </c>
      <c r="E58" s="29">
        <f>D58*H79</f>
        <v>1336.6866666666667</v>
      </c>
      <c r="F58" s="18"/>
      <c r="G58" s="1" t="s">
        <v>86</v>
      </c>
      <c r="H58" s="1">
        <v>0.6</v>
      </c>
      <c r="I58" s="72">
        <v>44334</v>
      </c>
      <c r="J58" s="45">
        <v>2021</v>
      </c>
    </row>
    <row r="59" spans="1:13" x14ac:dyDescent="0.3">
      <c r="B59" s="1" t="s">
        <v>44</v>
      </c>
      <c r="C59" s="1">
        <v>70.87</v>
      </c>
      <c r="D59" s="1">
        <v>1</v>
      </c>
      <c r="E59" s="29">
        <f>D59*H80</f>
        <v>76.80203508771929</v>
      </c>
      <c r="F59" s="18"/>
      <c r="G59" s="1" t="s">
        <v>85</v>
      </c>
      <c r="H59" s="1">
        <v>1.94</v>
      </c>
      <c r="I59" s="72">
        <v>44343</v>
      </c>
      <c r="J59" s="45">
        <v>2021</v>
      </c>
    </row>
    <row r="60" spans="1:13" x14ac:dyDescent="0.3">
      <c r="B60" s="1" t="s">
        <v>44</v>
      </c>
      <c r="C60" s="1">
        <v>68.05</v>
      </c>
      <c r="D60" s="1">
        <v>1</v>
      </c>
      <c r="E60" s="29">
        <f t="shared" si="0"/>
        <v>68.05</v>
      </c>
      <c r="F60" s="18"/>
      <c r="G60" s="1" t="s">
        <v>85</v>
      </c>
      <c r="H60" s="1">
        <v>2.71</v>
      </c>
      <c r="I60" s="72">
        <v>44343</v>
      </c>
      <c r="J60" s="45">
        <v>2021</v>
      </c>
    </row>
    <row r="61" spans="1:13" x14ac:dyDescent="0.3">
      <c r="B61" s="28"/>
      <c r="E61" s="29">
        <f t="shared" si="0"/>
        <v>0</v>
      </c>
      <c r="F61" s="18"/>
      <c r="G61" s="1" t="s">
        <v>85</v>
      </c>
      <c r="H61" s="1">
        <v>0.27</v>
      </c>
      <c r="I61" s="72">
        <v>44343</v>
      </c>
      <c r="J61" s="45">
        <v>2021</v>
      </c>
    </row>
    <row r="62" spans="1:13" x14ac:dyDescent="0.3">
      <c r="B62" s="1" t="s">
        <v>44</v>
      </c>
      <c r="C62" s="1">
        <v>74.23</v>
      </c>
      <c r="D62" s="1">
        <v>1</v>
      </c>
      <c r="E62" s="29">
        <f t="shared" si="0"/>
        <v>74.23</v>
      </c>
      <c r="F62" s="18"/>
      <c r="G62" s="1" t="s">
        <v>44</v>
      </c>
      <c r="H62" s="1">
        <v>12.5</v>
      </c>
      <c r="I62" s="72">
        <v>44362</v>
      </c>
      <c r="J62" s="45">
        <v>2021</v>
      </c>
    </row>
    <row r="63" spans="1:13" x14ac:dyDescent="0.3">
      <c r="E63" s="29">
        <f t="shared" si="0"/>
        <v>0</v>
      </c>
      <c r="F63" s="18"/>
      <c r="G63" s="1" t="s">
        <v>86</v>
      </c>
      <c r="H63" s="1">
        <v>0.6</v>
      </c>
      <c r="I63" s="72">
        <v>44364</v>
      </c>
      <c r="J63" s="45">
        <v>2021</v>
      </c>
    </row>
    <row r="64" spans="1:13" x14ac:dyDescent="0.3">
      <c r="F64" s="18"/>
      <c r="G64" s="1" t="s">
        <v>44</v>
      </c>
      <c r="H64" s="1">
        <v>11.25</v>
      </c>
      <c r="I64" s="72">
        <v>44392</v>
      </c>
      <c r="J64" s="45">
        <v>2021</v>
      </c>
    </row>
    <row r="65" spans="3:10" x14ac:dyDescent="0.3">
      <c r="F65" s="18"/>
      <c r="G65" s="1" t="s">
        <v>86</v>
      </c>
      <c r="H65" s="1">
        <v>0.6</v>
      </c>
      <c r="I65" s="72">
        <v>44396</v>
      </c>
      <c r="J65" s="45">
        <v>2021</v>
      </c>
    </row>
    <row r="66" spans="3:10" x14ac:dyDescent="0.3">
      <c r="E66" s="28"/>
      <c r="F66" s="18"/>
      <c r="G66" s="1" t="s">
        <v>44</v>
      </c>
      <c r="H66" s="1">
        <v>12.22</v>
      </c>
      <c r="I66" s="72">
        <v>44421</v>
      </c>
      <c r="J66" s="45">
        <v>2021</v>
      </c>
    </row>
    <row r="67" spans="3:10" x14ac:dyDescent="0.3">
      <c r="E67" s="28"/>
      <c r="F67" s="18"/>
      <c r="G67" s="1" t="s">
        <v>86</v>
      </c>
      <c r="H67" s="1">
        <v>0.6</v>
      </c>
      <c r="I67" s="72">
        <v>44425</v>
      </c>
      <c r="J67" s="45">
        <v>2021</v>
      </c>
    </row>
    <row r="68" spans="3:10" x14ac:dyDescent="0.3">
      <c r="C68" s="29">
        <f>AVERAGE(E50,E54)</f>
        <v>73.254999999999995</v>
      </c>
      <c r="F68" s="18"/>
      <c r="G68" s="1" t="s">
        <v>44</v>
      </c>
      <c r="H68" s="1">
        <v>20</v>
      </c>
      <c r="I68" s="72">
        <v>44454</v>
      </c>
      <c r="J68" s="45">
        <v>2021</v>
      </c>
    </row>
    <row r="69" spans="3:10" x14ac:dyDescent="0.3">
      <c r="F69" s="18"/>
      <c r="G69" s="1" t="s">
        <v>86</v>
      </c>
      <c r="H69" s="1">
        <v>0.6</v>
      </c>
      <c r="I69" s="72">
        <v>44456</v>
      </c>
      <c r="J69" s="45">
        <v>2021</v>
      </c>
    </row>
    <row r="70" spans="3:10" x14ac:dyDescent="0.3">
      <c r="F70" s="18"/>
      <c r="G70" s="1" t="s">
        <v>44</v>
      </c>
      <c r="H70" s="1">
        <v>20</v>
      </c>
      <c r="I70" s="72">
        <v>44484</v>
      </c>
      <c r="J70" s="45">
        <v>2021</v>
      </c>
    </row>
    <row r="71" spans="3:10" x14ac:dyDescent="0.3">
      <c r="F71" s="18"/>
      <c r="G71" s="1" t="s">
        <v>86</v>
      </c>
      <c r="H71" s="1">
        <v>0.6</v>
      </c>
      <c r="I71" s="72">
        <v>44488</v>
      </c>
      <c r="J71" s="45">
        <v>2021</v>
      </c>
    </row>
    <row r="72" spans="3:10" x14ac:dyDescent="0.3">
      <c r="F72" s="18"/>
      <c r="I72" s="72"/>
    </row>
    <row r="73" spans="3:10" x14ac:dyDescent="0.3">
      <c r="F73" s="18"/>
    </row>
    <row r="74" spans="3:10" x14ac:dyDescent="0.3">
      <c r="F74" s="18"/>
    </row>
    <row r="75" spans="3:10" x14ac:dyDescent="0.3">
      <c r="F75" s="18"/>
    </row>
    <row r="76" spans="3:10" x14ac:dyDescent="0.3">
      <c r="F76" s="18"/>
    </row>
    <row r="77" spans="3:10" x14ac:dyDescent="0.3">
      <c r="F77" s="18"/>
    </row>
    <row r="78" spans="3:10" x14ac:dyDescent="0.3">
      <c r="F78" s="18"/>
    </row>
    <row r="79" spans="3:10" x14ac:dyDescent="0.3">
      <c r="F79" s="18"/>
      <c r="H79" s="29">
        <f>SUM(C42:C48,C51,C52,C53,C55,C56,C57:C60)</f>
        <v>1336.6866666666667</v>
      </c>
    </row>
    <row r="80" spans="3:10" x14ac:dyDescent="0.3">
      <c r="F80" s="18"/>
      <c r="H80" s="1">
        <f>AVERAGE(C42:C60)</f>
        <v>76.80203508771929</v>
      </c>
    </row>
    <row r="81" spans="6:14" x14ac:dyDescent="0.3">
      <c r="F81" s="18"/>
      <c r="I81" s="81" t="s">
        <v>96</v>
      </c>
      <c r="J81" s="81"/>
      <c r="K81" s="81"/>
      <c r="L81" s="81"/>
      <c r="M81" s="81"/>
      <c r="N81" s="81"/>
    </row>
    <row r="82" spans="6:14" x14ac:dyDescent="0.3">
      <c r="F82" s="18"/>
    </row>
    <row r="83" spans="6:14" x14ac:dyDescent="0.3">
      <c r="F83" s="18"/>
    </row>
    <row r="84" spans="6:14" x14ac:dyDescent="0.3">
      <c r="F84" s="18"/>
    </row>
    <row r="85" spans="6:14" x14ac:dyDescent="0.3">
      <c r="F85" s="18"/>
    </row>
    <row r="86" spans="6:14" x14ac:dyDescent="0.3">
      <c r="F86" s="18"/>
    </row>
    <row r="87" spans="6:14" x14ac:dyDescent="0.3">
      <c r="F87" s="18"/>
    </row>
    <row r="88" spans="6:14" x14ac:dyDescent="0.3">
      <c r="F88" s="18"/>
    </row>
    <row r="89" spans="6:14" x14ac:dyDescent="0.3">
      <c r="F89" s="18"/>
    </row>
    <row r="90" spans="6:14" x14ac:dyDescent="0.3">
      <c r="F90" s="18"/>
    </row>
    <row r="91" spans="6:14" x14ac:dyDescent="0.3">
      <c r="F91" s="18"/>
    </row>
    <row r="92" spans="6:14" x14ac:dyDescent="0.3">
      <c r="F92" s="18"/>
    </row>
    <row r="93" spans="6:14" x14ac:dyDescent="0.3">
      <c r="F93" s="18"/>
    </row>
    <row r="94" spans="6:14" x14ac:dyDescent="0.3">
      <c r="F94" s="18"/>
    </row>
    <row r="95" spans="6:14" x14ac:dyDescent="0.3">
      <c r="F95" s="18"/>
    </row>
    <row r="96" spans="6:14" x14ac:dyDescent="0.3">
      <c r="F96" s="18"/>
    </row>
    <row r="97" spans="6:6" x14ac:dyDescent="0.3">
      <c r="F97" s="18"/>
    </row>
    <row r="98" spans="6:6" x14ac:dyDescent="0.3">
      <c r="F98" s="18"/>
    </row>
    <row r="99" spans="6:6" x14ac:dyDescent="0.3">
      <c r="F99" s="18"/>
    </row>
    <row r="100" spans="6:6" x14ac:dyDescent="0.3">
      <c r="F100" s="18"/>
    </row>
    <row r="101" spans="6:6" x14ac:dyDescent="0.3">
      <c r="F101" s="18"/>
    </row>
    <row r="102" spans="6:6" x14ac:dyDescent="0.3">
      <c r="F102" s="18"/>
    </row>
    <row r="103" spans="6:6" x14ac:dyDescent="0.3">
      <c r="F103" s="18"/>
    </row>
    <row r="104" spans="6:6" x14ac:dyDescent="0.3">
      <c r="F104" s="18"/>
    </row>
    <row r="105" spans="6:6" x14ac:dyDescent="0.3">
      <c r="F105" s="18"/>
    </row>
    <row r="106" spans="6:6" x14ac:dyDescent="0.3">
      <c r="F106" s="18"/>
    </row>
    <row r="107" spans="6:6" x14ac:dyDescent="0.3">
      <c r="F107" s="18"/>
    </row>
    <row r="108" spans="6:6" x14ac:dyDescent="0.3">
      <c r="F108" s="18"/>
    </row>
    <row r="109" spans="6:6" x14ac:dyDescent="0.3">
      <c r="F109" s="18"/>
    </row>
    <row r="110" spans="6:6" x14ac:dyDescent="0.3">
      <c r="F110" s="18"/>
    </row>
    <row r="111" spans="6:6" x14ac:dyDescent="0.3">
      <c r="F111" s="18"/>
    </row>
    <row r="112" spans="6:6" x14ac:dyDescent="0.3">
      <c r="F112" s="18"/>
    </row>
    <row r="113" spans="6:6" x14ac:dyDescent="0.3">
      <c r="F113" s="18"/>
    </row>
    <row r="114" spans="6:6" x14ac:dyDescent="0.3">
      <c r="F114" s="18"/>
    </row>
    <row r="115" spans="6:6" x14ac:dyDescent="0.3">
      <c r="F115" s="18"/>
    </row>
    <row r="116" spans="6:6" x14ac:dyDescent="0.3">
      <c r="F116" s="18"/>
    </row>
    <row r="117" spans="6:6" x14ac:dyDescent="0.3">
      <c r="F117" s="18"/>
    </row>
    <row r="118" spans="6:6" x14ac:dyDescent="0.3">
      <c r="F118" s="18"/>
    </row>
    <row r="119" spans="6:6" x14ac:dyDescent="0.3">
      <c r="F119" s="18"/>
    </row>
    <row r="120" spans="6:6" x14ac:dyDescent="0.3">
      <c r="F120" s="18"/>
    </row>
    <row r="121" spans="6:6" x14ac:dyDescent="0.3">
      <c r="F121" s="18"/>
    </row>
    <row r="122" spans="6:6" x14ac:dyDescent="0.3">
      <c r="F122" s="18"/>
    </row>
    <row r="123" spans="6:6" x14ac:dyDescent="0.3">
      <c r="F123" s="18"/>
    </row>
    <row r="124" spans="6:6" x14ac:dyDescent="0.3">
      <c r="F124" s="18"/>
    </row>
    <row r="125" spans="6:6" x14ac:dyDescent="0.3">
      <c r="F125" s="18"/>
    </row>
    <row r="126" spans="6:6" x14ac:dyDescent="0.3">
      <c r="F126" s="18"/>
    </row>
    <row r="127" spans="6:6" x14ac:dyDescent="0.3">
      <c r="F127" s="18"/>
    </row>
    <row r="128" spans="6:6" x14ac:dyDescent="0.3">
      <c r="F128" s="18"/>
    </row>
    <row r="129" spans="6:6" x14ac:dyDescent="0.3">
      <c r="F129" s="18"/>
    </row>
    <row r="130" spans="6:6" x14ac:dyDescent="0.3">
      <c r="F130" s="18"/>
    </row>
    <row r="131" spans="6:6" x14ac:dyDescent="0.3">
      <c r="F131" s="18"/>
    </row>
    <row r="132" spans="6:6" x14ac:dyDescent="0.3">
      <c r="F132" s="18"/>
    </row>
    <row r="133" spans="6:6" x14ac:dyDescent="0.3">
      <c r="F133" s="18"/>
    </row>
    <row r="134" spans="6:6" x14ac:dyDescent="0.3">
      <c r="F134" s="18"/>
    </row>
    <row r="135" spans="6:6" x14ac:dyDescent="0.3">
      <c r="F135" s="18"/>
    </row>
    <row r="136" spans="6:6" x14ac:dyDescent="0.3">
      <c r="F136" s="18"/>
    </row>
    <row r="137" spans="6:6" x14ac:dyDescent="0.3">
      <c r="F137" s="18"/>
    </row>
    <row r="138" spans="6:6" x14ac:dyDescent="0.3">
      <c r="F138" s="18"/>
    </row>
    <row r="139" spans="6:6" x14ac:dyDescent="0.3">
      <c r="F139" s="18"/>
    </row>
    <row r="140" spans="6:6" x14ac:dyDescent="0.3">
      <c r="F140" s="18"/>
    </row>
    <row r="141" spans="6:6" x14ac:dyDescent="0.3">
      <c r="F141" s="18"/>
    </row>
    <row r="142" spans="6:6" x14ac:dyDescent="0.3">
      <c r="F142" s="18"/>
    </row>
    <row r="143" spans="6:6" x14ac:dyDescent="0.3">
      <c r="F143" s="18"/>
    </row>
    <row r="144" spans="6:6" x14ac:dyDescent="0.3">
      <c r="F144" s="18"/>
    </row>
    <row r="145" spans="6:6" x14ac:dyDescent="0.3">
      <c r="F145" s="18"/>
    </row>
    <row r="146" spans="6:6" x14ac:dyDescent="0.3">
      <c r="F146" s="18"/>
    </row>
    <row r="147" spans="6:6" x14ac:dyDescent="0.3">
      <c r="F147" s="18"/>
    </row>
    <row r="148" spans="6:6" x14ac:dyDescent="0.3">
      <c r="F148" s="18"/>
    </row>
    <row r="149" spans="6:6" x14ac:dyDescent="0.3">
      <c r="F149" s="18"/>
    </row>
    <row r="150" spans="6:6" x14ac:dyDescent="0.3">
      <c r="F150" s="18"/>
    </row>
    <row r="151" spans="6:6" x14ac:dyDescent="0.3">
      <c r="F151" s="18"/>
    </row>
    <row r="152" spans="6:6" x14ac:dyDescent="0.3">
      <c r="F152" s="18"/>
    </row>
    <row r="153" spans="6:6" x14ac:dyDescent="0.3">
      <c r="F153" s="18"/>
    </row>
    <row r="154" spans="6:6" x14ac:dyDescent="0.3">
      <c r="F154" s="18"/>
    </row>
    <row r="155" spans="6:6" x14ac:dyDescent="0.3">
      <c r="F155" s="18"/>
    </row>
    <row r="156" spans="6:6" x14ac:dyDescent="0.3">
      <c r="F156" s="18"/>
    </row>
    <row r="157" spans="6:6" x14ac:dyDescent="0.3">
      <c r="F157" s="18"/>
    </row>
    <row r="158" spans="6:6" x14ac:dyDescent="0.3">
      <c r="F158" s="18"/>
    </row>
    <row r="159" spans="6:6" x14ac:dyDescent="0.3">
      <c r="F159" s="18"/>
    </row>
    <row r="160" spans="6:6" x14ac:dyDescent="0.3">
      <c r="F160" s="18"/>
    </row>
    <row r="161" spans="6:6" x14ac:dyDescent="0.3">
      <c r="F161" s="18"/>
    </row>
    <row r="162" spans="6:6" x14ac:dyDescent="0.3">
      <c r="F162" s="18"/>
    </row>
    <row r="163" spans="6:6" x14ac:dyDescent="0.3">
      <c r="F163" s="18"/>
    </row>
    <row r="164" spans="6:6" x14ac:dyDescent="0.3">
      <c r="F164" s="18"/>
    </row>
    <row r="165" spans="6:6" x14ac:dyDescent="0.3">
      <c r="F165" s="18"/>
    </row>
    <row r="166" spans="6:6" x14ac:dyDescent="0.3">
      <c r="F166" s="18"/>
    </row>
    <row r="167" spans="6:6" x14ac:dyDescent="0.3">
      <c r="F167" s="18"/>
    </row>
    <row r="168" spans="6:6" x14ac:dyDescent="0.3">
      <c r="F168" s="18"/>
    </row>
    <row r="169" spans="6:6" x14ac:dyDescent="0.3">
      <c r="F169" s="18"/>
    </row>
    <row r="170" spans="6:6" x14ac:dyDescent="0.3">
      <c r="F170" s="18"/>
    </row>
    <row r="171" spans="6:6" x14ac:dyDescent="0.3">
      <c r="F171" s="18"/>
    </row>
    <row r="172" spans="6:6" x14ac:dyDescent="0.3">
      <c r="F172" s="18"/>
    </row>
    <row r="173" spans="6:6" x14ac:dyDescent="0.3">
      <c r="F173" s="18"/>
    </row>
    <row r="174" spans="6:6" x14ac:dyDescent="0.3">
      <c r="F174" s="18"/>
    </row>
    <row r="175" spans="6:6" x14ac:dyDescent="0.3">
      <c r="F175" s="18"/>
    </row>
    <row r="176" spans="6:6" x14ac:dyDescent="0.3">
      <c r="F176" s="18"/>
    </row>
    <row r="177" spans="6:6" x14ac:dyDescent="0.3">
      <c r="F177" s="18"/>
    </row>
    <row r="178" spans="6:6" x14ac:dyDescent="0.3">
      <c r="F178" s="18"/>
    </row>
    <row r="179" spans="6:6" x14ac:dyDescent="0.3">
      <c r="F179" s="18"/>
    </row>
    <row r="180" spans="6:6" x14ac:dyDescent="0.3">
      <c r="F180" s="18"/>
    </row>
    <row r="181" spans="6:6" x14ac:dyDescent="0.3">
      <c r="F181" s="18"/>
    </row>
    <row r="182" spans="6:6" x14ac:dyDescent="0.3">
      <c r="F182" s="18"/>
    </row>
    <row r="183" spans="6:6" x14ac:dyDescent="0.3">
      <c r="F183" s="18"/>
    </row>
    <row r="184" spans="6:6" x14ac:dyDescent="0.3">
      <c r="F184" s="18"/>
    </row>
    <row r="185" spans="6:6" x14ac:dyDescent="0.3">
      <c r="F185" s="18"/>
    </row>
    <row r="186" spans="6:6" x14ac:dyDescent="0.3">
      <c r="F186" s="18"/>
    </row>
    <row r="187" spans="6:6" x14ac:dyDescent="0.3">
      <c r="F187" s="18"/>
    </row>
    <row r="188" spans="6:6" x14ac:dyDescent="0.3">
      <c r="F188" s="18"/>
    </row>
    <row r="189" spans="6:6" x14ac:dyDescent="0.3">
      <c r="F189" s="18"/>
    </row>
    <row r="190" spans="6:6" x14ac:dyDescent="0.3">
      <c r="F190" s="18"/>
    </row>
    <row r="191" spans="6:6" x14ac:dyDescent="0.3">
      <c r="F191" s="18"/>
    </row>
    <row r="192" spans="6:6" x14ac:dyDescent="0.3">
      <c r="F192" s="18"/>
    </row>
    <row r="193" spans="6:6" x14ac:dyDescent="0.3">
      <c r="F193" s="18"/>
    </row>
    <row r="194" spans="6:6" x14ac:dyDescent="0.3">
      <c r="F194" s="18"/>
    </row>
    <row r="195" spans="6:6" x14ac:dyDescent="0.3">
      <c r="F195" s="18"/>
    </row>
    <row r="196" spans="6:6" x14ac:dyDescent="0.3">
      <c r="F196" s="18"/>
    </row>
    <row r="197" spans="6:6" x14ac:dyDescent="0.3">
      <c r="F197" s="18"/>
    </row>
    <row r="198" spans="6:6" x14ac:dyDescent="0.3">
      <c r="F198" s="18"/>
    </row>
    <row r="199" spans="6:6" x14ac:dyDescent="0.3">
      <c r="F199" s="18"/>
    </row>
    <row r="200" spans="6:6" x14ac:dyDescent="0.3">
      <c r="F200" s="18"/>
    </row>
    <row r="201" spans="6:6" x14ac:dyDescent="0.3">
      <c r="F201" s="18"/>
    </row>
    <row r="202" spans="6:6" x14ac:dyDescent="0.3">
      <c r="F202" s="18"/>
    </row>
    <row r="203" spans="6:6" x14ac:dyDescent="0.3">
      <c r="F203" s="18"/>
    </row>
    <row r="204" spans="6:6" x14ac:dyDescent="0.3">
      <c r="F204" s="18"/>
    </row>
    <row r="205" spans="6:6" x14ac:dyDescent="0.3">
      <c r="F205" s="18"/>
    </row>
    <row r="206" spans="6:6" x14ac:dyDescent="0.3">
      <c r="F206" s="18"/>
    </row>
    <row r="207" spans="6:6" x14ac:dyDescent="0.3">
      <c r="F207" s="18"/>
    </row>
    <row r="208" spans="6:6" x14ac:dyDescent="0.3">
      <c r="F208" s="18"/>
    </row>
    <row r="209" spans="6:6" x14ac:dyDescent="0.3">
      <c r="F209" s="18"/>
    </row>
    <row r="210" spans="6:6" x14ac:dyDescent="0.3">
      <c r="F210" s="18"/>
    </row>
    <row r="211" spans="6:6" x14ac:dyDescent="0.3">
      <c r="F211" s="18"/>
    </row>
    <row r="212" spans="6:6" x14ac:dyDescent="0.3">
      <c r="F212" s="18"/>
    </row>
    <row r="213" spans="6:6" x14ac:dyDescent="0.3">
      <c r="F213" s="18"/>
    </row>
    <row r="214" spans="6:6" x14ac:dyDescent="0.3">
      <c r="F214" s="18"/>
    </row>
    <row r="215" spans="6:6" x14ac:dyDescent="0.3">
      <c r="F215" s="18"/>
    </row>
    <row r="216" spans="6:6" x14ac:dyDescent="0.3">
      <c r="F216" s="18"/>
    </row>
    <row r="217" spans="6:6" x14ac:dyDescent="0.3">
      <c r="F217" s="18"/>
    </row>
    <row r="218" spans="6:6" x14ac:dyDescent="0.3">
      <c r="F218" s="18"/>
    </row>
    <row r="219" spans="6:6" x14ac:dyDescent="0.3">
      <c r="F219" s="18"/>
    </row>
    <row r="220" spans="6:6" x14ac:dyDescent="0.3">
      <c r="F220" s="18"/>
    </row>
    <row r="221" spans="6:6" x14ac:dyDescent="0.3">
      <c r="F221" s="18"/>
    </row>
    <row r="222" spans="6:6" x14ac:dyDescent="0.3">
      <c r="F222" s="18"/>
    </row>
    <row r="223" spans="6:6" x14ac:dyDescent="0.3">
      <c r="F223" s="18"/>
    </row>
    <row r="224" spans="6:6" x14ac:dyDescent="0.3">
      <c r="F224" s="18"/>
    </row>
    <row r="225" spans="6:6" x14ac:dyDescent="0.3">
      <c r="F225" s="18"/>
    </row>
    <row r="226" spans="6:6" x14ac:dyDescent="0.3">
      <c r="F226" s="18"/>
    </row>
    <row r="227" spans="6:6" x14ac:dyDescent="0.3">
      <c r="F227" s="18"/>
    </row>
    <row r="228" spans="6:6" x14ac:dyDescent="0.3">
      <c r="F228" s="18"/>
    </row>
    <row r="229" spans="6:6" x14ac:dyDescent="0.3">
      <c r="F229" s="18"/>
    </row>
    <row r="230" spans="6:6" x14ac:dyDescent="0.3">
      <c r="F230" s="18"/>
    </row>
    <row r="231" spans="6:6" x14ac:dyDescent="0.3">
      <c r="F231" s="18"/>
    </row>
    <row r="232" spans="6:6" x14ac:dyDescent="0.3">
      <c r="F232" s="18"/>
    </row>
    <row r="233" spans="6:6" x14ac:dyDescent="0.3">
      <c r="F233" s="18"/>
    </row>
    <row r="234" spans="6:6" x14ac:dyDescent="0.3">
      <c r="F234" s="18"/>
    </row>
    <row r="235" spans="6:6" x14ac:dyDescent="0.3">
      <c r="F235" s="18"/>
    </row>
    <row r="236" spans="6:6" x14ac:dyDescent="0.3">
      <c r="F236" s="18"/>
    </row>
    <row r="237" spans="6:6" x14ac:dyDescent="0.3">
      <c r="F237" s="18"/>
    </row>
    <row r="238" spans="6:6" x14ac:dyDescent="0.3">
      <c r="F238" s="18"/>
    </row>
    <row r="239" spans="6:6" x14ac:dyDescent="0.3">
      <c r="F239" s="18"/>
    </row>
    <row r="240" spans="6:6" x14ac:dyDescent="0.3">
      <c r="F240" s="18"/>
    </row>
    <row r="241" spans="6:6" x14ac:dyDescent="0.3">
      <c r="F241" s="18"/>
    </row>
    <row r="242" spans="6:6" x14ac:dyDescent="0.3">
      <c r="F242" s="18"/>
    </row>
    <row r="243" spans="6:6" x14ac:dyDescent="0.3">
      <c r="F243" s="18"/>
    </row>
    <row r="244" spans="6:6" x14ac:dyDescent="0.3">
      <c r="F244" s="18"/>
    </row>
    <row r="245" spans="6:6" x14ac:dyDescent="0.3">
      <c r="F245" s="18"/>
    </row>
    <row r="246" spans="6:6" x14ac:dyDescent="0.3">
      <c r="F246" s="18"/>
    </row>
    <row r="247" spans="6:6" x14ac:dyDescent="0.3">
      <c r="F247" s="18"/>
    </row>
    <row r="248" spans="6:6" x14ac:dyDescent="0.3">
      <c r="F248" s="18"/>
    </row>
    <row r="249" spans="6:6" x14ac:dyDescent="0.3">
      <c r="F249" s="18"/>
    </row>
    <row r="250" spans="6:6" x14ac:dyDescent="0.3">
      <c r="F250" s="18"/>
    </row>
    <row r="251" spans="6:6" x14ac:dyDescent="0.3">
      <c r="F251" s="18"/>
    </row>
    <row r="252" spans="6:6" x14ac:dyDescent="0.3">
      <c r="F252" s="18"/>
    </row>
    <row r="253" spans="6:6" x14ac:dyDescent="0.3">
      <c r="F253" s="18"/>
    </row>
    <row r="254" spans="6:6" x14ac:dyDescent="0.3">
      <c r="F254" s="18"/>
    </row>
    <row r="255" spans="6:6" x14ac:dyDescent="0.3">
      <c r="F255" s="18"/>
    </row>
    <row r="256" spans="6:6" x14ac:dyDescent="0.3">
      <c r="F256" s="18"/>
    </row>
    <row r="257" spans="6:6" x14ac:dyDescent="0.3">
      <c r="F257" s="18"/>
    </row>
    <row r="258" spans="6:6" x14ac:dyDescent="0.3">
      <c r="F258" s="18"/>
    </row>
    <row r="259" spans="6:6" x14ac:dyDescent="0.3">
      <c r="F259" s="18"/>
    </row>
    <row r="260" spans="6:6" x14ac:dyDescent="0.3">
      <c r="F260" s="18"/>
    </row>
    <row r="261" spans="6:6" x14ac:dyDescent="0.3">
      <c r="F261" s="18"/>
    </row>
    <row r="262" spans="6:6" x14ac:dyDescent="0.3">
      <c r="F262" s="18"/>
    </row>
    <row r="263" spans="6:6" x14ac:dyDescent="0.3">
      <c r="F263" s="18"/>
    </row>
    <row r="264" spans="6:6" x14ac:dyDescent="0.3">
      <c r="F264" s="18"/>
    </row>
    <row r="265" spans="6:6" x14ac:dyDescent="0.3">
      <c r="F265" s="18"/>
    </row>
    <row r="266" spans="6:6" x14ac:dyDescent="0.3">
      <c r="F266" s="18"/>
    </row>
    <row r="267" spans="6:6" x14ac:dyDescent="0.3">
      <c r="F267" s="18"/>
    </row>
    <row r="268" spans="6:6" x14ac:dyDescent="0.3">
      <c r="F268" s="18"/>
    </row>
    <row r="269" spans="6:6" x14ac:dyDescent="0.3">
      <c r="F269" s="18"/>
    </row>
    <row r="270" spans="6:6" x14ac:dyDescent="0.3">
      <c r="F270" s="18"/>
    </row>
    <row r="271" spans="6:6" x14ac:dyDescent="0.3">
      <c r="F271" s="18"/>
    </row>
    <row r="272" spans="6:6" x14ac:dyDescent="0.3">
      <c r="F272" s="18"/>
    </row>
    <row r="273" spans="6:6" x14ac:dyDescent="0.3">
      <c r="F273" s="18"/>
    </row>
    <row r="274" spans="6:6" x14ac:dyDescent="0.3">
      <c r="F274" s="18"/>
    </row>
    <row r="275" spans="6:6" x14ac:dyDescent="0.3">
      <c r="F275" s="18"/>
    </row>
    <row r="276" spans="6:6" x14ac:dyDescent="0.3">
      <c r="F276" s="18"/>
    </row>
    <row r="277" spans="6:6" x14ac:dyDescent="0.3">
      <c r="F277" s="18"/>
    </row>
    <row r="278" spans="6:6" x14ac:dyDescent="0.3">
      <c r="F278" s="18"/>
    </row>
    <row r="279" spans="6:6" x14ac:dyDescent="0.3">
      <c r="F279" s="18"/>
    </row>
    <row r="280" spans="6:6" x14ac:dyDescent="0.3">
      <c r="F280" s="18"/>
    </row>
    <row r="281" spans="6:6" x14ac:dyDescent="0.3">
      <c r="F281" s="18"/>
    </row>
    <row r="282" spans="6:6" x14ac:dyDescent="0.3">
      <c r="F282" s="18"/>
    </row>
    <row r="283" spans="6:6" x14ac:dyDescent="0.3">
      <c r="F283" s="18"/>
    </row>
    <row r="284" spans="6:6" x14ac:dyDescent="0.3">
      <c r="F284" s="18"/>
    </row>
    <row r="285" spans="6:6" x14ac:dyDescent="0.3">
      <c r="F285" s="18"/>
    </row>
    <row r="286" spans="6:6" x14ac:dyDescent="0.3">
      <c r="F286" s="18"/>
    </row>
    <row r="287" spans="6:6" x14ac:dyDescent="0.3">
      <c r="F287" s="18"/>
    </row>
    <row r="288" spans="6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</sheetData>
  <mergeCells count="15">
    <mergeCell ref="I81:N81"/>
    <mergeCell ref="L29:M29"/>
    <mergeCell ref="L30:M30"/>
    <mergeCell ref="L31:M31"/>
    <mergeCell ref="I10:J10"/>
    <mergeCell ref="J21:J22"/>
    <mergeCell ref="L26:M26"/>
    <mergeCell ref="L27:M27"/>
    <mergeCell ref="L28:M28"/>
    <mergeCell ref="L25:M25"/>
    <mergeCell ref="L17:M17"/>
    <mergeCell ref="L18:M18"/>
    <mergeCell ref="L19:M19"/>
    <mergeCell ref="L20:M20"/>
    <mergeCell ref="L21:M2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3A52-48EA-46F1-9B7D-29A7A795EF6A}">
  <dimension ref="A3:N149"/>
  <sheetViews>
    <sheetView topLeftCell="A16" zoomScale="85" zoomScaleNormal="85" workbookViewId="0">
      <selection activeCell="J32" sqref="J32"/>
    </sheetView>
  </sheetViews>
  <sheetFormatPr defaultRowHeight="14.4" x14ac:dyDescent="0.3"/>
  <cols>
    <col min="2" max="2" width="14.6640625" style="1" bestFit="1" customWidth="1"/>
    <col min="3" max="3" width="8.5546875" customWidth="1"/>
    <col min="4" max="4" width="18.5546875" bestFit="1" customWidth="1"/>
    <col min="5" max="5" width="14.44140625" bestFit="1" customWidth="1"/>
    <col min="6" max="6" width="17" bestFit="1" customWidth="1"/>
    <col min="7" max="8" width="14.44140625" bestFit="1" customWidth="1"/>
    <col min="10" max="10" width="19.6640625" bestFit="1" customWidth="1"/>
    <col min="11" max="11" width="9.5546875" bestFit="1" customWidth="1"/>
    <col min="12" max="12" width="11.6640625" bestFit="1" customWidth="1"/>
    <col min="14" max="14" width="13.44140625" customWidth="1"/>
  </cols>
  <sheetData>
    <row r="3" spans="2:14" x14ac:dyDescent="0.3">
      <c r="B3" s="49" t="s">
        <v>60</v>
      </c>
      <c r="C3" s="49" t="s">
        <v>61</v>
      </c>
      <c r="D3" s="50" t="s">
        <v>62</v>
      </c>
      <c r="F3" s="61" t="s">
        <v>41</v>
      </c>
      <c r="G3" s="1"/>
      <c r="H3" s="61" t="s">
        <v>63</v>
      </c>
      <c r="I3" s="1"/>
      <c r="J3" s="61" t="s">
        <v>64</v>
      </c>
      <c r="K3" s="1"/>
      <c r="L3" s="61" t="s">
        <v>65</v>
      </c>
      <c r="M3" s="1"/>
      <c r="N3" s="61" t="s">
        <v>66</v>
      </c>
    </row>
    <row r="4" spans="2:14" x14ac:dyDescent="0.3">
      <c r="B4" s="51">
        <v>3000</v>
      </c>
      <c r="C4" s="49">
        <v>11</v>
      </c>
      <c r="D4" s="52">
        <v>2200</v>
      </c>
      <c r="F4" s="62">
        <f>B4+(D4*C4)</f>
        <v>27200</v>
      </c>
      <c r="G4" s="1"/>
      <c r="H4" s="62">
        <v>100</v>
      </c>
      <c r="I4" s="1"/>
      <c r="J4" s="63">
        <f>F4/H4</f>
        <v>272</v>
      </c>
      <c r="K4" s="1"/>
      <c r="L4" s="62">
        <v>0.5</v>
      </c>
      <c r="M4" s="1"/>
      <c r="N4" s="66">
        <f>J4*L4</f>
        <v>136</v>
      </c>
    </row>
    <row r="7" spans="2:14" x14ac:dyDescent="0.3">
      <c r="B7" s="53" t="s">
        <v>67</v>
      </c>
      <c r="C7" s="54"/>
      <c r="D7" s="53" t="s">
        <v>68</v>
      </c>
      <c r="F7" s="61" t="s">
        <v>69</v>
      </c>
      <c r="H7" s="64" t="s">
        <v>70</v>
      </c>
      <c r="J7" s="61" t="s">
        <v>71</v>
      </c>
    </row>
    <row r="8" spans="2:14" x14ac:dyDescent="0.3">
      <c r="B8" s="55">
        <v>500</v>
      </c>
      <c r="C8" s="54"/>
      <c r="D8" s="53">
        <v>66</v>
      </c>
      <c r="F8" s="63">
        <f>B8/L4</f>
        <v>1000</v>
      </c>
      <c r="H8" s="65">
        <f>F8*H4</f>
        <v>100000</v>
      </c>
      <c r="J8" s="65">
        <f>H8/D8</f>
        <v>1515.1515151515152</v>
      </c>
    </row>
    <row r="11" spans="2:14" x14ac:dyDescent="0.3">
      <c r="B11" s="56" t="s">
        <v>72</v>
      </c>
      <c r="D11" s="56" t="s">
        <v>73</v>
      </c>
      <c r="E11" s="56" t="s">
        <v>74</v>
      </c>
      <c r="F11" s="56" t="s">
        <v>79</v>
      </c>
    </row>
    <row r="12" spans="2:14" x14ac:dyDescent="0.3">
      <c r="B12" s="59">
        <f>H8</f>
        <v>100000</v>
      </c>
      <c r="D12" s="57">
        <v>1100</v>
      </c>
      <c r="E12" s="57">
        <v>1600</v>
      </c>
      <c r="F12" s="57">
        <v>100</v>
      </c>
    </row>
    <row r="14" spans="2:14" x14ac:dyDescent="0.3">
      <c r="D14" s="56" t="s">
        <v>75</v>
      </c>
      <c r="E14" s="56" t="s">
        <v>76</v>
      </c>
      <c r="F14" s="58" t="s">
        <v>80</v>
      </c>
    </row>
    <row r="15" spans="2:14" x14ac:dyDescent="0.3">
      <c r="D15" s="56">
        <v>18</v>
      </c>
      <c r="E15" s="56">
        <v>48</v>
      </c>
      <c r="F15" s="56">
        <v>66</v>
      </c>
    </row>
    <row r="17" spans="1:12" x14ac:dyDescent="0.3">
      <c r="D17" s="58" t="s">
        <v>77</v>
      </c>
      <c r="E17" s="58" t="s">
        <v>78</v>
      </c>
      <c r="F17" s="58" t="s">
        <v>81</v>
      </c>
    </row>
    <row r="18" spans="1:12" x14ac:dyDescent="0.3">
      <c r="D18" s="59">
        <f>D15*D12</f>
        <v>19800</v>
      </c>
      <c r="E18" s="59">
        <f>E15*E12</f>
        <v>76800</v>
      </c>
      <c r="F18" s="60">
        <f>F15*F12</f>
        <v>6600</v>
      </c>
    </row>
    <row r="20" spans="1:12" x14ac:dyDescent="0.3">
      <c r="E20" s="67" t="s">
        <v>46</v>
      </c>
    </row>
    <row r="21" spans="1:12" x14ac:dyDescent="0.3">
      <c r="E21" s="68">
        <f>E18+D18+F18</f>
        <v>103200</v>
      </c>
    </row>
    <row r="23" spans="1:12" x14ac:dyDescent="0.3">
      <c r="A23" t="s">
        <v>82</v>
      </c>
      <c r="B23" s="1" t="s">
        <v>49</v>
      </c>
      <c r="C23" t="s">
        <v>83</v>
      </c>
      <c r="D23" t="s">
        <v>84</v>
      </c>
    </row>
    <row r="24" spans="1:12" x14ac:dyDescent="0.3">
      <c r="A24">
        <v>1</v>
      </c>
      <c r="B24" s="1">
        <v>53</v>
      </c>
      <c r="C24" s="48">
        <f>$L$4</f>
        <v>0.5</v>
      </c>
      <c r="D24" s="48">
        <f>B24*C24</f>
        <v>26.5</v>
      </c>
      <c r="E24" s="80" cm="1">
        <f t="array" ref="E24">_xlfn.IFS(D24&gt;1000,D24-1000,D24&gt;900,D24-900,D24&gt;800,D24-800,D24&gt;700,D24-700,D24&gt;600,D24-600,D24&gt;500,D24-500,D24&gt;400,D24-400,D24&gt;300,D24-300,D24&gt;200,D24-200,D24&gt;100,D24-100,D24&lt;100,D24)</f>
        <v>26.5</v>
      </c>
      <c r="F24" s="48"/>
      <c r="J24" t="s">
        <v>92</v>
      </c>
      <c r="K24" t="s">
        <v>93</v>
      </c>
      <c r="L24" t="s">
        <v>94</v>
      </c>
    </row>
    <row r="25" spans="1:12" x14ac:dyDescent="0.3">
      <c r="A25">
        <f>A24+1</f>
        <v>2</v>
      </c>
      <c r="B25" s="1">
        <f>B24+13</f>
        <v>66</v>
      </c>
      <c r="C25" s="48">
        <f t="shared" ref="C25:C88" si="0">$L$4</f>
        <v>0.5</v>
      </c>
      <c r="D25" s="48">
        <f t="shared" ref="D25:D88" si="1">B25*C25</f>
        <v>33</v>
      </c>
      <c r="E25" s="80" cm="1">
        <f t="array" ref="E25">_xlfn.IFS(D25&gt;1000,D25-1000,D25&gt;900,D25-900,D25&gt;800,D25-800,D25&gt;700,D25-700,D25&gt;600,D25-600,D25&gt;500,D25-500,D25&gt;400,D25-400,D25&gt;300,D25-300,D25&gt;200,D25-200,D25&gt;100,D25-100,D25&lt;100,D25)</f>
        <v>33</v>
      </c>
      <c r="J25" s="80">
        <v>1000</v>
      </c>
      <c r="K25" s="80">
        <v>72.14</v>
      </c>
      <c r="L25">
        <f>INT(J25/K25)</f>
        <v>13</v>
      </c>
    </row>
    <row r="26" spans="1:12" x14ac:dyDescent="0.3">
      <c r="A26">
        <f t="shared" ref="A26:A90" si="2">A25+1</f>
        <v>3</v>
      </c>
      <c r="B26" s="1">
        <f t="shared" ref="B26:B36" si="3">B25+13</f>
        <v>79</v>
      </c>
      <c r="C26" s="48">
        <f t="shared" si="0"/>
        <v>0.5</v>
      </c>
      <c r="D26" s="48">
        <f t="shared" si="1"/>
        <v>39.5</v>
      </c>
      <c r="E26" s="80" cm="1">
        <f t="array" ref="E26">_xlfn.IFS(D26&gt;1000,D26-1000,D26&gt;900,D26-900,D26&gt;800,D26-800,D26&gt;700,D26-700,D26&gt;600,D26-600,D26&gt;500,D26-500,D26&gt;400,D26-400,D26&gt;300,D26-300,D26&gt;200,D26-200,D26&gt;100,D26-100,D26&lt;100,D26)</f>
        <v>39.5</v>
      </c>
    </row>
    <row r="27" spans="1:12" x14ac:dyDescent="0.3">
      <c r="A27">
        <f t="shared" si="2"/>
        <v>4</v>
      </c>
      <c r="B27" s="1">
        <f t="shared" si="3"/>
        <v>92</v>
      </c>
      <c r="C27" s="48">
        <f t="shared" si="0"/>
        <v>0.5</v>
      </c>
      <c r="D27" s="48">
        <f t="shared" si="1"/>
        <v>46</v>
      </c>
      <c r="E27" s="80" cm="1">
        <f t="array" ref="E27">_xlfn.IFS(D27&gt;1000,D27-1000,D27&gt;900,D27-900,D27&gt;800,D27-800,D27&gt;700,D27-700,D27&gt;600,D27-600,D27&gt;500,D27-500,D27&gt;400,D27-400,D27&gt;300,D27-300,D27&gt;200,D27-200,D27&gt;100,D27-100,D27&lt;100,D27)</f>
        <v>46</v>
      </c>
    </row>
    <row r="28" spans="1:12" x14ac:dyDescent="0.3">
      <c r="A28">
        <f t="shared" si="2"/>
        <v>5</v>
      </c>
      <c r="B28" s="1">
        <f t="shared" si="3"/>
        <v>105</v>
      </c>
      <c r="C28" s="48">
        <f t="shared" si="0"/>
        <v>0.5</v>
      </c>
      <c r="D28" s="48">
        <f t="shared" si="1"/>
        <v>52.5</v>
      </c>
      <c r="E28" s="80" cm="1">
        <f t="array" ref="E28">_xlfn.IFS(D28&gt;1000,D28-1000,D28&gt;900,D28-900,D28&gt;800,D28-800,D28&gt;700,D28-700,D28&gt;600,D28-600,D28&gt;500,D28-500,D28&gt;400,D28-400,D28&gt;300,D28-300,D28&gt;200,D28-200,D28&gt;100,D28-100,D28&lt;100,D28)</f>
        <v>52.5</v>
      </c>
    </row>
    <row r="29" spans="1:12" x14ac:dyDescent="0.3">
      <c r="A29">
        <f t="shared" si="2"/>
        <v>6</v>
      </c>
      <c r="B29" s="1">
        <f t="shared" si="3"/>
        <v>118</v>
      </c>
      <c r="C29" s="48">
        <f t="shared" si="0"/>
        <v>0.5</v>
      </c>
      <c r="D29" s="48">
        <f t="shared" si="1"/>
        <v>59</v>
      </c>
      <c r="E29" s="80" cm="1">
        <f t="array" ref="E29">_xlfn.IFS(D29&gt;1000,D29-1000,D29&gt;900,D29-900,D29&gt;800,D29-800,D29&gt;700,D29-700,D29&gt;600,D29-600,D29&gt;500,D29-500,D29&gt;400,D29-400,D29&gt;300,D29-300,D29&gt;200,D29-200,D29&gt;100,D29-100,D29&lt;100,D29)</f>
        <v>59</v>
      </c>
    </row>
    <row r="30" spans="1:12" x14ac:dyDescent="0.3">
      <c r="A30">
        <f t="shared" si="2"/>
        <v>7</v>
      </c>
      <c r="B30" s="1">
        <f t="shared" si="3"/>
        <v>131</v>
      </c>
      <c r="C30" s="48">
        <f t="shared" si="0"/>
        <v>0.5</v>
      </c>
      <c r="D30" s="48">
        <f t="shared" si="1"/>
        <v>65.5</v>
      </c>
      <c r="E30" s="80" cm="1">
        <f t="array" ref="E30">_xlfn.IFS(D30&gt;1000,D30-1000,D30&gt;900,D30-900,D30&gt;800,D30-800,D30&gt;700,D30-700,D30&gt;600,D30-600,D30&gt;500,D30-500,D30&gt;400,D30-400,D30&gt;300,D30-300,D30&gt;200,D30-200,D30&gt;100,D30-100,D30&lt;100,D30)</f>
        <v>65.5</v>
      </c>
    </row>
    <row r="31" spans="1:12" x14ac:dyDescent="0.3">
      <c r="A31">
        <f t="shared" si="2"/>
        <v>8</v>
      </c>
      <c r="B31" s="1">
        <f t="shared" si="3"/>
        <v>144</v>
      </c>
      <c r="C31" s="48">
        <f t="shared" si="0"/>
        <v>0.5</v>
      </c>
      <c r="D31" s="48">
        <f t="shared" si="1"/>
        <v>72</v>
      </c>
      <c r="E31" s="80" cm="1">
        <f t="array" ref="E31">_xlfn.IFS(D31&gt;1000,D31-1000,D31&gt;900,D31-900,D31&gt;800,D31-800,D31&gt;700,D31-700,D31&gt;600,D31-600,D31&gt;500,D31-500,D31&gt;400,D31-400,D31&gt;300,D31-300,D31&gt;200,D31-200,D31&gt;100,D31-100,D31&lt;100,D31)</f>
        <v>72</v>
      </c>
    </row>
    <row r="32" spans="1:12" x14ac:dyDescent="0.3">
      <c r="A32">
        <f t="shared" si="2"/>
        <v>9</v>
      </c>
      <c r="B32" s="1">
        <f t="shared" si="3"/>
        <v>157</v>
      </c>
      <c r="C32" s="48">
        <f t="shared" si="0"/>
        <v>0.5</v>
      </c>
      <c r="D32" s="48">
        <f t="shared" si="1"/>
        <v>78.5</v>
      </c>
      <c r="E32" s="80" cm="1">
        <f t="array" ref="E32">_xlfn.IFS(D32&gt;1000,D32-1000,D32&gt;900,D32-900,D32&gt;800,D32-800,D32&gt;700,D32-700,D32&gt;600,D32-600,D32&gt;500,D32-500,D32&gt;400,D32-400,D32&gt;300,D32-300,D32&gt;200,D32-200,D32&gt;100,D32-100,D32&lt;100,D32)</f>
        <v>78.5</v>
      </c>
    </row>
    <row r="33" spans="1:6" x14ac:dyDescent="0.3">
      <c r="A33">
        <f t="shared" si="2"/>
        <v>10</v>
      </c>
      <c r="B33" s="1">
        <f t="shared" si="3"/>
        <v>170</v>
      </c>
      <c r="C33" s="48">
        <f t="shared" si="0"/>
        <v>0.5</v>
      </c>
      <c r="D33" s="48">
        <f t="shared" si="1"/>
        <v>85</v>
      </c>
      <c r="E33" s="80" cm="1">
        <f t="array" ref="E33">_xlfn.IFS(D33&gt;1000,D33-1000,D33&gt;900,D33-900,D33&gt;800,D33-800,D33&gt;700,D33-700,D33&gt;600,D33-600,D33&gt;500,D33-500,D33&gt;400,D33-400,D33&gt;300,D33-300,D33&gt;200,D33-200,D33&gt;100,D33-100,D33&lt;100,D33)</f>
        <v>85</v>
      </c>
    </row>
    <row r="34" spans="1:6" x14ac:dyDescent="0.3">
      <c r="A34">
        <f t="shared" si="2"/>
        <v>11</v>
      </c>
      <c r="B34" s="1">
        <f t="shared" si="3"/>
        <v>183</v>
      </c>
      <c r="C34" s="48">
        <f t="shared" si="0"/>
        <v>0.5</v>
      </c>
      <c r="D34" s="48">
        <f t="shared" si="1"/>
        <v>91.5</v>
      </c>
      <c r="E34" s="80" cm="1">
        <f t="array" ref="E34">_xlfn.IFS(D34&gt;1000,D34-1000,D34&gt;900,D34-900,D34&gt;800,D34-800,D34&gt;700,D34-700,D34&gt;600,D34-600,D34&gt;500,D34-500,D34&gt;400,D34-400,D34&gt;300,D34-300,D34&gt;200,D34-200,D34&gt;100,D34-100,D34&lt;100,D34)</f>
        <v>91.5</v>
      </c>
    </row>
    <row r="35" spans="1:6" x14ac:dyDescent="0.3">
      <c r="A35">
        <f t="shared" si="2"/>
        <v>12</v>
      </c>
      <c r="B35" s="1">
        <f t="shared" si="3"/>
        <v>196</v>
      </c>
      <c r="C35" s="48">
        <f t="shared" si="0"/>
        <v>0.5</v>
      </c>
      <c r="D35" s="48">
        <f t="shared" si="1"/>
        <v>98</v>
      </c>
      <c r="E35" s="80" cm="1">
        <f t="array" ref="E35">_xlfn.IFS(D35&gt;1000,D35-1000,D35&gt;900,D35-900,D35&gt;800,D35-800,D35&gt;700,D35-700,D35&gt;600,D35-600,D35&gt;500,D35-500,D35&gt;400,D35-400,D35&gt;300,D35-300,D35&gt;200,D35-200,D35&gt;100,D35-100,D35&lt;100,D35)</f>
        <v>98</v>
      </c>
      <c r="F35" t="s">
        <v>95</v>
      </c>
    </row>
    <row r="36" spans="1:6" x14ac:dyDescent="0.3">
      <c r="A36">
        <f t="shared" si="2"/>
        <v>13</v>
      </c>
      <c r="B36" s="1">
        <f t="shared" si="3"/>
        <v>209</v>
      </c>
      <c r="C36" s="48">
        <f t="shared" si="0"/>
        <v>0.5</v>
      </c>
      <c r="D36" s="48">
        <f t="shared" si="1"/>
        <v>104.5</v>
      </c>
      <c r="E36" s="80" cm="1">
        <f t="array" ref="E36">_xlfn.IFS(D36&gt;1000,D36-1000,D36&gt;900,D36-900,D36&gt;800,D36-800,D36&gt;700,D36-700,D36&gt;600,D36-600,D36&gt;500,D36-500,D36&gt;400,D36-400,D36&gt;300,D36-300,D36&gt;200,D36-200,D36&gt;100,D36-100,D36&lt;100,D36)</f>
        <v>4.5</v>
      </c>
    </row>
    <row r="37" spans="1:6" x14ac:dyDescent="0.3">
      <c r="A37">
        <f t="shared" si="2"/>
        <v>14</v>
      </c>
      <c r="B37" s="1">
        <f>B36+14</f>
        <v>223</v>
      </c>
      <c r="C37" s="48">
        <f t="shared" si="0"/>
        <v>0.5</v>
      </c>
      <c r="D37" s="48">
        <f t="shared" si="1"/>
        <v>111.5</v>
      </c>
      <c r="E37" s="80" cm="1">
        <f t="array" ref="E37">_xlfn.IFS(D37&gt;1000,D37-1000,D37&gt;900,D37-900,D37&gt;800,D37-800,D37&gt;700,D37-700,D37&gt;600,D37-600,D37&gt;500,D37-500,D37&gt;400,D37-400,D37&gt;300,D37-300,D37&gt;200,D37-200,D37&gt;100,D37-100,D37&lt;100,D37)</f>
        <v>11.5</v>
      </c>
      <c r="F37" t="s">
        <v>57</v>
      </c>
    </row>
    <row r="38" spans="1:6" x14ac:dyDescent="0.3">
      <c r="A38">
        <f t="shared" si="2"/>
        <v>15</v>
      </c>
      <c r="B38" s="1">
        <f t="shared" ref="B38:B50" si="4">B37+14</f>
        <v>237</v>
      </c>
      <c r="C38" s="48">
        <f t="shared" si="0"/>
        <v>0.5</v>
      </c>
      <c r="D38" s="48">
        <f t="shared" si="1"/>
        <v>118.5</v>
      </c>
      <c r="E38" s="80" cm="1">
        <f t="array" ref="E38">_xlfn.IFS(D38&gt;1000,D38-1000,D38&gt;900,D38-900,D38&gt;800,D38-800,D38&gt;700,D38-700,D38&gt;600,D38-600,D38&gt;500,D38-500,D38&gt;400,D38-400,D38&gt;300,D38-300,D38&gt;200,D38-200,D38&gt;100,D38-100,D38&lt;100,D38)</f>
        <v>18.5</v>
      </c>
    </row>
    <row r="39" spans="1:6" x14ac:dyDescent="0.3">
      <c r="A39">
        <f t="shared" si="2"/>
        <v>16</v>
      </c>
      <c r="B39" s="1">
        <f t="shared" si="4"/>
        <v>251</v>
      </c>
      <c r="C39" s="48">
        <f t="shared" si="0"/>
        <v>0.5</v>
      </c>
      <c r="D39" s="48">
        <f t="shared" si="1"/>
        <v>125.5</v>
      </c>
      <c r="E39" s="80" cm="1">
        <f t="array" ref="E39">_xlfn.IFS(D39&gt;1000,D39-1000,D39&gt;900,D39-900,D39&gt;800,D39-800,D39&gt;700,D39-700,D39&gt;600,D39-600,D39&gt;500,D39-500,D39&gt;400,D39-400,D39&gt;300,D39-300,D39&gt;200,D39-200,D39&gt;100,D39-100,D39&lt;100,D39)</f>
        <v>25.5</v>
      </c>
    </row>
    <row r="40" spans="1:6" x14ac:dyDescent="0.3">
      <c r="A40">
        <f t="shared" si="2"/>
        <v>17</v>
      </c>
      <c r="B40" s="1">
        <f t="shared" si="4"/>
        <v>265</v>
      </c>
      <c r="C40" s="48">
        <f t="shared" si="0"/>
        <v>0.5</v>
      </c>
      <c r="D40" s="48">
        <f t="shared" si="1"/>
        <v>132.5</v>
      </c>
      <c r="E40" s="80" cm="1">
        <f t="array" ref="E40">_xlfn.IFS(D40&gt;1000,D40-1000,D40&gt;900,D40-900,D40&gt;800,D40-800,D40&gt;700,D40-700,D40&gt;600,D40-600,D40&gt;500,D40-500,D40&gt;400,D40-400,D40&gt;300,D40-300,D40&gt;200,D40-200,D40&gt;100,D40-100,D40&lt;100,D40)</f>
        <v>32.5</v>
      </c>
    </row>
    <row r="41" spans="1:6" x14ac:dyDescent="0.3">
      <c r="A41">
        <f t="shared" si="2"/>
        <v>18</v>
      </c>
      <c r="B41" s="1">
        <f t="shared" si="4"/>
        <v>279</v>
      </c>
      <c r="C41" s="48">
        <f t="shared" si="0"/>
        <v>0.5</v>
      </c>
      <c r="D41" s="48">
        <f t="shared" si="1"/>
        <v>139.5</v>
      </c>
      <c r="E41" s="80" cm="1">
        <f t="array" ref="E41">_xlfn.IFS(D41&gt;1000,D41-1000,D41&gt;900,D41-900,D41&gt;800,D41-800,D41&gt;700,D41-700,D41&gt;600,D41-600,D41&gt;500,D41-500,D41&gt;400,D41-400,D41&gt;300,D41-300,D41&gt;200,D41-200,D41&gt;100,D41-100,D41&lt;100,D41)</f>
        <v>39.5</v>
      </c>
      <c r="F41" s="69"/>
    </row>
    <row r="42" spans="1:6" x14ac:dyDescent="0.3">
      <c r="A42">
        <f t="shared" si="2"/>
        <v>19</v>
      </c>
      <c r="B42" s="1">
        <f t="shared" si="4"/>
        <v>293</v>
      </c>
      <c r="C42" s="48">
        <f t="shared" si="0"/>
        <v>0.5</v>
      </c>
      <c r="D42" s="48">
        <f t="shared" si="1"/>
        <v>146.5</v>
      </c>
      <c r="E42" s="80" cm="1">
        <f t="array" ref="E42">_xlfn.IFS(D42&gt;1000,D42-1000,D42&gt;900,D42-900,D42&gt;800,D42-800,D42&gt;700,D42-700,D42&gt;600,D42-600,D42&gt;500,D42-500,D42&gt;400,D42-400,D42&gt;300,D42-300,D42&gt;200,D42-200,D42&gt;100,D42-100,D42&lt;100,D42)</f>
        <v>46.5</v>
      </c>
    </row>
    <row r="43" spans="1:6" x14ac:dyDescent="0.3">
      <c r="A43">
        <f t="shared" si="2"/>
        <v>20</v>
      </c>
      <c r="B43" s="1">
        <f t="shared" si="4"/>
        <v>307</v>
      </c>
      <c r="C43" s="48">
        <f t="shared" si="0"/>
        <v>0.5</v>
      </c>
      <c r="D43" s="48">
        <f t="shared" si="1"/>
        <v>153.5</v>
      </c>
      <c r="E43" s="80" cm="1">
        <f t="array" ref="E43">_xlfn.IFS(D43&gt;1000,D43-1000,D43&gt;900,D43-900,D43&gt;800,D43-800,D43&gt;700,D43-700,D43&gt;600,D43-600,D43&gt;500,D43-500,D43&gt;400,D43-400,D43&gt;300,D43-300,D43&gt;200,D43-200,D43&gt;100,D43-100,D43&lt;100,D43)</f>
        <v>53.5</v>
      </c>
    </row>
    <row r="44" spans="1:6" x14ac:dyDescent="0.3">
      <c r="A44">
        <f t="shared" si="2"/>
        <v>21</v>
      </c>
      <c r="B44" s="1">
        <f t="shared" si="4"/>
        <v>321</v>
      </c>
      <c r="C44" s="48">
        <f t="shared" si="0"/>
        <v>0.5</v>
      </c>
      <c r="D44" s="48">
        <f t="shared" si="1"/>
        <v>160.5</v>
      </c>
      <c r="E44" s="80" cm="1">
        <f t="array" ref="E44">_xlfn.IFS(D44&gt;1000,D44-1000,D44&gt;900,D44-900,D44&gt;800,D44-800,D44&gt;700,D44-700,D44&gt;600,D44-600,D44&gt;500,D44-500,D44&gt;400,D44-400,D44&gt;300,D44-300,D44&gt;200,D44-200,D44&gt;100,D44-100,D44&lt;100,D44)</f>
        <v>60.5</v>
      </c>
    </row>
    <row r="45" spans="1:6" x14ac:dyDescent="0.3">
      <c r="A45">
        <f t="shared" si="2"/>
        <v>22</v>
      </c>
      <c r="B45" s="1">
        <f t="shared" si="4"/>
        <v>335</v>
      </c>
      <c r="C45" s="48">
        <f t="shared" si="0"/>
        <v>0.5</v>
      </c>
      <c r="D45" s="48">
        <f t="shared" si="1"/>
        <v>167.5</v>
      </c>
      <c r="E45" s="80" cm="1">
        <f t="array" ref="E45">_xlfn.IFS(D45&gt;1000,D45-1000,D45&gt;900,D45-900,D45&gt;800,D45-800,D45&gt;700,D45-700,D45&gt;600,D45-600,D45&gt;500,D45-500,D45&gt;400,D45-400,D45&gt;300,D45-300,D45&gt;200,D45-200,D45&gt;100,D45-100,D45&lt;100,D45)</f>
        <v>67.5</v>
      </c>
    </row>
    <row r="46" spans="1:6" x14ac:dyDescent="0.3">
      <c r="A46">
        <f t="shared" si="2"/>
        <v>23</v>
      </c>
      <c r="B46" s="1">
        <f t="shared" si="4"/>
        <v>349</v>
      </c>
      <c r="C46" s="48">
        <f t="shared" si="0"/>
        <v>0.5</v>
      </c>
      <c r="D46" s="48">
        <f t="shared" si="1"/>
        <v>174.5</v>
      </c>
      <c r="E46" s="80" cm="1">
        <f t="array" ref="E46">_xlfn.IFS(D46&gt;1000,D46-1000,D46&gt;900,D46-900,D46&gt;800,D46-800,D46&gt;700,D46-700,D46&gt;600,D46-600,D46&gt;500,D46-500,D46&gt;400,D46-400,D46&gt;300,D46-300,D46&gt;200,D46-200,D46&gt;100,D46-100,D46&lt;100,D46)</f>
        <v>74.5</v>
      </c>
    </row>
    <row r="47" spans="1:6" x14ac:dyDescent="0.3">
      <c r="A47">
        <f t="shared" si="2"/>
        <v>24</v>
      </c>
      <c r="B47" s="1">
        <f t="shared" si="4"/>
        <v>363</v>
      </c>
      <c r="C47" s="48">
        <f t="shared" si="0"/>
        <v>0.5</v>
      </c>
      <c r="D47" s="48">
        <f t="shared" si="1"/>
        <v>181.5</v>
      </c>
      <c r="E47" s="80" cm="1">
        <f t="array" ref="E47">_xlfn.IFS(D47&gt;1000,D47-1000,D47&gt;900,D47-900,D47&gt;800,D47-800,D47&gt;700,D47-700,D47&gt;600,D47-600,D47&gt;500,D47-500,D47&gt;400,D47-400,D47&gt;300,D47-300,D47&gt;200,D47-200,D47&gt;100,D47-100,D47&lt;100,D47)</f>
        <v>81.5</v>
      </c>
    </row>
    <row r="48" spans="1:6" x14ac:dyDescent="0.3">
      <c r="A48">
        <f t="shared" si="2"/>
        <v>25</v>
      </c>
      <c r="B48" s="1">
        <f t="shared" si="4"/>
        <v>377</v>
      </c>
      <c r="C48" s="48">
        <f t="shared" si="0"/>
        <v>0.5</v>
      </c>
      <c r="D48" s="48">
        <f t="shared" si="1"/>
        <v>188.5</v>
      </c>
      <c r="E48" s="80" cm="1">
        <f t="array" ref="E48">_xlfn.IFS(D48&gt;1000,D48-1000,D48&gt;900,D48-900,D48&gt;800,D48-800,D48&gt;700,D48-700,D48&gt;600,D48-600,D48&gt;500,D48-500,D48&gt;400,D48-400,D48&gt;300,D48-300,D48&gt;200,D48-200,D48&gt;100,D48-100,D48&lt;100,D48)</f>
        <v>88.5</v>
      </c>
    </row>
    <row r="49" spans="1:6" x14ac:dyDescent="0.3">
      <c r="A49">
        <f t="shared" si="2"/>
        <v>26</v>
      </c>
      <c r="B49" s="1">
        <f t="shared" si="4"/>
        <v>391</v>
      </c>
      <c r="C49" s="48">
        <f t="shared" si="0"/>
        <v>0.5</v>
      </c>
      <c r="D49" s="48">
        <f t="shared" si="1"/>
        <v>195.5</v>
      </c>
      <c r="E49" s="80" cm="1">
        <f t="array" ref="E49">_xlfn.IFS(D49&gt;1000,D49-1000,D49&gt;900,D49-900,D49&gt;800,D49-800,D49&gt;700,D49-700,D49&gt;600,D49-600,D49&gt;500,D49-500,D49&gt;400,D49-400,D49&gt;300,D49-300,D49&gt;200,D49-200,D49&gt;100,D49-100,D49&lt;100,D49)</f>
        <v>95.5</v>
      </c>
    </row>
    <row r="50" spans="1:6" x14ac:dyDescent="0.3">
      <c r="A50">
        <f t="shared" si="2"/>
        <v>27</v>
      </c>
      <c r="B50" s="1">
        <f t="shared" si="4"/>
        <v>405</v>
      </c>
      <c r="C50" s="48">
        <f t="shared" si="0"/>
        <v>0.5</v>
      </c>
      <c r="D50" s="48">
        <f t="shared" si="1"/>
        <v>202.5</v>
      </c>
      <c r="E50" s="80" cm="1">
        <f t="array" ref="E50">_xlfn.IFS(D50&gt;1000,D50-1000,D50&gt;900,D50-900,D50&gt;800,D50-800,D50&gt;700,D50-700,D50&gt;600,D50-600,D50&gt;500,D50-500,D50&gt;400,D50-400,D50&gt;300,D50-300,D50&gt;200,D50-200,D50&gt;100,D50-100,D50&lt;100,D50)</f>
        <v>2.5</v>
      </c>
    </row>
    <row r="51" spans="1:6" x14ac:dyDescent="0.3">
      <c r="A51">
        <f t="shared" si="2"/>
        <v>28</v>
      </c>
      <c r="B51" s="1">
        <f>B50+15</f>
        <v>420</v>
      </c>
      <c r="C51" s="48">
        <f t="shared" si="0"/>
        <v>0.5</v>
      </c>
      <c r="D51" s="48">
        <f t="shared" si="1"/>
        <v>210</v>
      </c>
      <c r="E51" s="80" cm="1">
        <f t="array" ref="E51">_xlfn.IFS(D51&gt;1000,D51-1000,D51&gt;900,D51-900,D51&gt;800,D51-800,D51&gt;700,D51-700,D51&gt;600,D51-600,D51&gt;500,D51-500,D51&gt;400,D51-400,D51&gt;300,D51-300,D51&gt;200,D51-200,D51&gt;100,D51-100,D51&lt;100,D51)</f>
        <v>10</v>
      </c>
      <c r="F51" t="s">
        <v>57</v>
      </c>
    </row>
    <row r="52" spans="1:6" x14ac:dyDescent="0.3">
      <c r="A52">
        <f t="shared" si="2"/>
        <v>29</v>
      </c>
      <c r="B52" s="1">
        <f t="shared" ref="B52:B63" si="5">B51+15</f>
        <v>435</v>
      </c>
      <c r="C52" s="48">
        <f t="shared" si="0"/>
        <v>0.5</v>
      </c>
      <c r="D52" s="48">
        <f t="shared" si="1"/>
        <v>217.5</v>
      </c>
      <c r="E52" s="80" cm="1">
        <f t="array" ref="E52">_xlfn.IFS(D52&gt;1000,D52-1000,D52&gt;900,D52-900,D52&gt;800,D52-800,D52&gt;700,D52-700,D52&gt;600,D52-600,D52&gt;500,D52-500,D52&gt;400,D52-400,D52&gt;300,D52-300,D52&gt;200,D52-200,D52&gt;100,D52-100,D52&lt;100,D52)</f>
        <v>17.5</v>
      </c>
    </row>
    <row r="53" spans="1:6" x14ac:dyDescent="0.3">
      <c r="A53">
        <f t="shared" si="2"/>
        <v>30</v>
      </c>
      <c r="B53" s="1">
        <f t="shared" si="5"/>
        <v>450</v>
      </c>
      <c r="C53" s="48">
        <f t="shared" si="0"/>
        <v>0.5</v>
      </c>
      <c r="D53" s="48">
        <f t="shared" si="1"/>
        <v>225</v>
      </c>
      <c r="E53" s="80" cm="1">
        <f t="array" ref="E53">_xlfn.IFS(D53&gt;1000,D53-1000,D53&gt;900,D53-900,D53&gt;800,D53-800,D53&gt;700,D53-700,D53&gt;600,D53-600,D53&gt;500,D53-500,D53&gt;400,D53-400,D53&gt;300,D53-300,D53&gt;200,D53-200,D53&gt;100,D53-100,D53&lt;100,D53)</f>
        <v>25</v>
      </c>
      <c r="F53" s="69"/>
    </row>
    <row r="54" spans="1:6" x14ac:dyDescent="0.3">
      <c r="A54">
        <f t="shared" si="2"/>
        <v>31</v>
      </c>
      <c r="B54" s="1">
        <f t="shared" si="5"/>
        <v>465</v>
      </c>
      <c r="C54" s="48">
        <f t="shared" si="0"/>
        <v>0.5</v>
      </c>
      <c r="D54" s="48">
        <f t="shared" si="1"/>
        <v>232.5</v>
      </c>
      <c r="E54" s="80" cm="1">
        <f t="array" ref="E54">_xlfn.IFS(D54&gt;1000,D54-1000,D54&gt;900,D54-900,D54&gt;800,D54-800,D54&gt;700,D54-700,D54&gt;600,D54-600,D54&gt;500,D54-500,D54&gt;400,D54-400,D54&gt;300,D54-300,D54&gt;200,D54-200,D54&gt;100,D54-100,D54&lt;100,D54)</f>
        <v>32.5</v>
      </c>
    </row>
    <row r="55" spans="1:6" x14ac:dyDescent="0.3">
      <c r="A55">
        <f t="shared" si="2"/>
        <v>32</v>
      </c>
      <c r="B55" s="1">
        <f t="shared" si="5"/>
        <v>480</v>
      </c>
      <c r="C55" s="48">
        <f t="shared" si="0"/>
        <v>0.5</v>
      </c>
      <c r="D55" s="48">
        <f t="shared" si="1"/>
        <v>240</v>
      </c>
      <c r="E55" s="80" cm="1">
        <f t="array" ref="E55">_xlfn.IFS(D55&gt;1000,D55-1000,D55&gt;900,D55-900,D55&gt;800,D55-800,D55&gt;700,D55-700,D55&gt;600,D55-600,D55&gt;500,D55-500,D55&gt;400,D55-400,D55&gt;300,D55-300,D55&gt;200,D55-200,D55&gt;100,D55-100,D55&lt;100,D55)</f>
        <v>40</v>
      </c>
    </row>
    <row r="56" spans="1:6" x14ac:dyDescent="0.3">
      <c r="A56">
        <f t="shared" si="2"/>
        <v>33</v>
      </c>
      <c r="B56" s="1">
        <f t="shared" si="5"/>
        <v>495</v>
      </c>
      <c r="C56" s="48">
        <f t="shared" si="0"/>
        <v>0.5</v>
      </c>
      <c r="D56" s="48">
        <f t="shared" si="1"/>
        <v>247.5</v>
      </c>
      <c r="E56" s="80" cm="1">
        <f t="array" ref="E56">_xlfn.IFS(D56&gt;1000,D56-1000,D56&gt;900,D56-900,D56&gt;800,D56-800,D56&gt;700,D56-700,D56&gt;600,D56-600,D56&gt;500,D56-500,D56&gt;400,D56-400,D56&gt;300,D56-300,D56&gt;200,D56-200,D56&gt;100,D56-100,D56&lt;100,D56)</f>
        <v>47.5</v>
      </c>
    </row>
    <row r="57" spans="1:6" x14ac:dyDescent="0.3">
      <c r="A57">
        <f t="shared" si="2"/>
        <v>34</v>
      </c>
      <c r="B57" s="1">
        <f t="shared" si="5"/>
        <v>510</v>
      </c>
      <c r="C57" s="48">
        <f t="shared" si="0"/>
        <v>0.5</v>
      </c>
      <c r="D57" s="48">
        <f t="shared" si="1"/>
        <v>255</v>
      </c>
      <c r="E57" s="80" cm="1">
        <f t="array" ref="E57">_xlfn.IFS(D57&gt;1000,D57-1000,D57&gt;900,D57-900,D57&gt;800,D57-800,D57&gt;700,D57-700,D57&gt;600,D57-600,D57&gt;500,D57-500,D57&gt;400,D57-400,D57&gt;300,D57-300,D57&gt;200,D57-200,D57&gt;100,D57-100,D57&lt;100,D57)</f>
        <v>55</v>
      </c>
    </row>
    <row r="58" spans="1:6" x14ac:dyDescent="0.3">
      <c r="A58">
        <f t="shared" si="2"/>
        <v>35</v>
      </c>
      <c r="B58" s="1">
        <f t="shared" si="5"/>
        <v>525</v>
      </c>
      <c r="C58" s="48">
        <f t="shared" si="0"/>
        <v>0.5</v>
      </c>
      <c r="D58" s="48">
        <f t="shared" si="1"/>
        <v>262.5</v>
      </c>
      <c r="E58" s="80" cm="1">
        <f t="array" ref="E58">_xlfn.IFS(D58&gt;1000,D58-1000,D58&gt;900,D58-900,D58&gt;800,D58-800,D58&gt;700,D58-700,D58&gt;600,D58-600,D58&gt;500,D58-500,D58&gt;400,D58-400,D58&gt;300,D58-300,D58&gt;200,D58-200,D58&gt;100,D58-100,D58&lt;100,D58)</f>
        <v>62.5</v>
      </c>
    </row>
    <row r="59" spans="1:6" x14ac:dyDescent="0.3">
      <c r="A59">
        <f>A58+1</f>
        <v>36</v>
      </c>
      <c r="B59" s="1">
        <f t="shared" si="5"/>
        <v>540</v>
      </c>
      <c r="C59" s="48">
        <f t="shared" si="0"/>
        <v>0.5</v>
      </c>
      <c r="D59" s="48">
        <f t="shared" si="1"/>
        <v>270</v>
      </c>
      <c r="E59" s="80" cm="1">
        <f t="array" ref="E59">_xlfn.IFS(D59&gt;1000,D59-1000,D59&gt;900,D59-900,D59&gt;800,D59-800,D59&gt;700,D59-700,D59&gt;600,D59-600,D59&gt;500,D59-500,D59&gt;400,D59-400,D59&gt;300,D59-300,D59&gt;200,D59-200,D59&gt;100,D59-100,D59&lt;100,D59)</f>
        <v>70</v>
      </c>
    </row>
    <row r="60" spans="1:6" x14ac:dyDescent="0.3">
      <c r="A60">
        <f t="shared" si="2"/>
        <v>37</v>
      </c>
      <c r="B60" s="1">
        <f t="shared" si="5"/>
        <v>555</v>
      </c>
      <c r="C60" s="48">
        <f t="shared" si="0"/>
        <v>0.5</v>
      </c>
      <c r="D60" s="48">
        <f t="shared" si="1"/>
        <v>277.5</v>
      </c>
      <c r="E60" s="80" cm="1">
        <f t="array" ref="E60">_xlfn.IFS(D60&gt;1000,D60-1000,D60&gt;900,D60-900,D60&gt;800,D60-800,D60&gt;700,D60-700,D60&gt;600,D60-600,D60&gt;500,D60-500,D60&gt;400,D60-400,D60&gt;300,D60-300,D60&gt;200,D60-200,D60&gt;100,D60-100,D60&lt;100,D60)</f>
        <v>77.5</v>
      </c>
    </row>
    <row r="61" spans="1:6" x14ac:dyDescent="0.3">
      <c r="A61">
        <f t="shared" si="2"/>
        <v>38</v>
      </c>
      <c r="B61" s="1">
        <f t="shared" si="5"/>
        <v>570</v>
      </c>
      <c r="C61" s="48">
        <f t="shared" si="0"/>
        <v>0.5</v>
      </c>
      <c r="D61" s="48">
        <f t="shared" si="1"/>
        <v>285</v>
      </c>
      <c r="E61" s="80" cm="1">
        <f t="array" ref="E61">_xlfn.IFS(D61&gt;1000,D61-1000,D61&gt;900,D61-900,D61&gt;800,D61-800,D61&gt;700,D61-700,D61&gt;600,D61-600,D61&gt;500,D61-500,D61&gt;400,D61-400,D61&gt;300,D61-300,D61&gt;200,D61-200,D61&gt;100,D61-100,D61&lt;100,D61)</f>
        <v>85</v>
      </c>
    </row>
    <row r="62" spans="1:6" x14ac:dyDescent="0.3">
      <c r="A62">
        <f t="shared" si="2"/>
        <v>39</v>
      </c>
      <c r="B62" s="1">
        <f t="shared" si="5"/>
        <v>585</v>
      </c>
      <c r="C62" s="48">
        <f t="shared" si="0"/>
        <v>0.5</v>
      </c>
      <c r="D62" s="48">
        <f t="shared" si="1"/>
        <v>292.5</v>
      </c>
      <c r="E62" s="80" cm="1">
        <f t="array" ref="E62">_xlfn.IFS(D62&gt;1000,D62-1000,D62&gt;900,D62-900,D62&gt;800,D62-800,D62&gt;700,D62-700,D62&gt;600,D62-600,D62&gt;500,D62-500,D62&gt;400,D62-400,D62&gt;300,D62-300,D62&gt;200,D62-200,D62&gt;100,D62-100,D62&lt;100,D62)</f>
        <v>92.5</v>
      </c>
    </row>
    <row r="63" spans="1:6" x14ac:dyDescent="0.3">
      <c r="A63">
        <f t="shared" si="2"/>
        <v>40</v>
      </c>
      <c r="B63" s="1">
        <f t="shared" si="5"/>
        <v>600</v>
      </c>
      <c r="C63" s="48">
        <f t="shared" si="0"/>
        <v>0.5</v>
      </c>
      <c r="D63" s="48">
        <f t="shared" si="1"/>
        <v>300</v>
      </c>
      <c r="E63" s="80" cm="1">
        <f t="array" ref="E63">_xlfn.IFS(D63&gt;1000,D63-1000,D63&gt;900,D63-900,D63&gt;800,D63-800,D63&gt;700,D63-700,D63&gt;600,D63-600,D63&gt;500,D63-500,D63&gt;400,D63-400,D63&gt;300,D63-300,D63&gt;200,D63-200,D63&gt;100,D63-100,D63&lt;100,D63)</f>
        <v>100</v>
      </c>
    </row>
    <row r="64" spans="1:6" x14ac:dyDescent="0.3">
      <c r="A64">
        <f t="shared" si="2"/>
        <v>41</v>
      </c>
      <c r="B64" s="1">
        <f>B63+16</f>
        <v>616</v>
      </c>
      <c r="C64" s="48">
        <f t="shared" si="0"/>
        <v>0.5</v>
      </c>
      <c r="D64" s="48">
        <f t="shared" si="1"/>
        <v>308</v>
      </c>
      <c r="E64" s="80" cm="1">
        <f t="array" ref="E64">_xlfn.IFS(D64&gt;1000,D64-1000,D64&gt;900,D64-900,D64&gt;800,D64-800,D64&gt;700,D64-700,D64&gt;600,D64-600,D64&gt;500,D64-500,D64&gt;400,D64-400,D64&gt;300,D64-300,D64&gt;200,D64-200,D64&gt;100,D64-100,D64&lt;100,D64)</f>
        <v>8</v>
      </c>
      <c r="F64" s="69" t="s">
        <v>57</v>
      </c>
    </row>
    <row r="65" spans="1:6" x14ac:dyDescent="0.3">
      <c r="A65">
        <f t="shared" si="2"/>
        <v>42</v>
      </c>
      <c r="B65" s="1">
        <f t="shared" ref="B65:B75" si="6">B64+16</f>
        <v>632</v>
      </c>
      <c r="C65" s="48">
        <f t="shared" si="0"/>
        <v>0.5</v>
      </c>
      <c r="D65" s="48">
        <f t="shared" si="1"/>
        <v>316</v>
      </c>
      <c r="E65" s="80" cm="1">
        <f t="array" ref="E65">_xlfn.IFS(D65&gt;1000,D65-1000,D65&gt;900,D65-900,D65&gt;800,D65-800,D65&gt;700,D65-700,D65&gt;600,D65-600,D65&gt;500,D65-500,D65&gt;400,D65-400,D65&gt;300,D65-300,D65&gt;200,D65-200,D65&gt;100,D65-100,D65&lt;100,D65)</f>
        <v>16</v>
      </c>
    </row>
    <row r="66" spans="1:6" x14ac:dyDescent="0.3">
      <c r="A66">
        <f t="shared" si="2"/>
        <v>43</v>
      </c>
      <c r="B66" s="1">
        <f t="shared" si="6"/>
        <v>648</v>
      </c>
      <c r="C66" s="48">
        <f t="shared" si="0"/>
        <v>0.5</v>
      </c>
      <c r="D66" s="48">
        <f t="shared" si="1"/>
        <v>324</v>
      </c>
      <c r="E66" s="80" cm="1">
        <f t="array" ref="E66">_xlfn.IFS(D66&gt;1000,D66-1000,D66&gt;900,D66-900,D66&gt;800,D66-800,D66&gt;700,D66-700,D66&gt;600,D66-600,D66&gt;500,D66-500,D66&gt;400,D66-400,D66&gt;300,D66-300,D66&gt;200,D66-200,D66&gt;100,D66-100,D66&lt;100,D66)</f>
        <v>24</v>
      </c>
    </row>
    <row r="67" spans="1:6" x14ac:dyDescent="0.3">
      <c r="A67">
        <f t="shared" si="2"/>
        <v>44</v>
      </c>
      <c r="B67" s="1">
        <f t="shared" si="6"/>
        <v>664</v>
      </c>
      <c r="C67" s="48">
        <f t="shared" si="0"/>
        <v>0.5</v>
      </c>
      <c r="D67" s="48">
        <f t="shared" si="1"/>
        <v>332</v>
      </c>
      <c r="E67" s="80" cm="1">
        <f t="array" ref="E67">_xlfn.IFS(D67&gt;1000,D67-1000,D67&gt;900,D67-900,D67&gt;800,D67-800,D67&gt;700,D67-700,D67&gt;600,D67-600,D67&gt;500,D67-500,D67&gt;400,D67-400,D67&gt;300,D67-300,D67&gt;200,D67-200,D67&gt;100,D67-100,D67&lt;100,D67)</f>
        <v>32</v>
      </c>
    </row>
    <row r="68" spans="1:6" x14ac:dyDescent="0.3">
      <c r="A68">
        <f t="shared" si="2"/>
        <v>45</v>
      </c>
      <c r="B68" s="1">
        <f t="shared" si="6"/>
        <v>680</v>
      </c>
      <c r="C68" s="48">
        <f t="shared" si="0"/>
        <v>0.5</v>
      </c>
      <c r="D68" s="48">
        <f t="shared" si="1"/>
        <v>340</v>
      </c>
      <c r="E68" s="80" cm="1">
        <f t="array" ref="E68">_xlfn.IFS(D68&gt;1000,D68-1000,D68&gt;900,D68-900,D68&gt;800,D68-800,D68&gt;700,D68-700,D68&gt;600,D68-600,D68&gt;500,D68-500,D68&gt;400,D68-400,D68&gt;300,D68-300,D68&gt;200,D68-200,D68&gt;100,D68-100,D68&lt;100,D68)</f>
        <v>40</v>
      </c>
    </row>
    <row r="69" spans="1:6" x14ac:dyDescent="0.3">
      <c r="A69">
        <f t="shared" si="2"/>
        <v>46</v>
      </c>
      <c r="B69" s="1">
        <f t="shared" si="6"/>
        <v>696</v>
      </c>
      <c r="C69" s="48">
        <f t="shared" si="0"/>
        <v>0.5</v>
      </c>
      <c r="D69" s="48">
        <f t="shared" si="1"/>
        <v>348</v>
      </c>
      <c r="E69" s="80" cm="1">
        <f t="array" ref="E69">_xlfn.IFS(D69&gt;1000,D69-1000,D69&gt;900,D69-900,D69&gt;800,D69-800,D69&gt;700,D69-700,D69&gt;600,D69-600,D69&gt;500,D69-500,D69&gt;400,D69-400,D69&gt;300,D69-300,D69&gt;200,D69-200,D69&gt;100,D69-100,D69&lt;100,D69)</f>
        <v>48</v>
      </c>
    </row>
    <row r="70" spans="1:6" x14ac:dyDescent="0.3">
      <c r="A70">
        <f t="shared" si="2"/>
        <v>47</v>
      </c>
      <c r="B70" s="1">
        <f t="shared" si="6"/>
        <v>712</v>
      </c>
      <c r="C70" s="48">
        <f t="shared" si="0"/>
        <v>0.5</v>
      </c>
      <c r="D70" s="48">
        <f t="shared" si="1"/>
        <v>356</v>
      </c>
      <c r="E70" s="80" cm="1">
        <f t="array" ref="E70">_xlfn.IFS(D70&gt;1000,D70-1000,D70&gt;900,D70-900,D70&gt;800,D70-800,D70&gt;700,D70-700,D70&gt;600,D70-600,D70&gt;500,D70-500,D70&gt;400,D70-400,D70&gt;300,D70-300,D70&gt;200,D70-200,D70&gt;100,D70-100,D70&lt;100,D70)</f>
        <v>56</v>
      </c>
    </row>
    <row r="71" spans="1:6" x14ac:dyDescent="0.3">
      <c r="A71">
        <f t="shared" si="2"/>
        <v>48</v>
      </c>
      <c r="B71" s="1">
        <f t="shared" si="6"/>
        <v>728</v>
      </c>
      <c r="C71" s="48">
        <f t="shared" si="0"/>
        <v>0.5</v>
      </c>
      <c r="D71" s="48">
        <f t="shared" si="1"/>
        <v>364</v>
      </c>
      <c r="E71" s="80" cm="1">
        <f t="array" ref="E71">_xlfn.IFS(D71&gt;1000,D71-1000,D71&gt;900,D71-900,D71&gt;800,D71-800,D71&gt;700,D71-700,D71&gt;600,D71-600,D71&gt;500,D71-500,D71&gt;400,D71-400,D71&gt;300,D71-300,D71&gt;200,D71-200,D71&gt;100,D71-100,D71&lt;100,D71)</f>
        <v>64</v>
      </c>
    </row>
    <row r="72" spans="1:6" x14ac:dyDescent="0.3">
      <c r="A72">
        <f t="shared" si="2"/>
        <v>49</v>
      </c>
      <c r="B72" s="1">
        <f t="shared" si="6"/>
        <v>744</v>
      </c>
      <c r="C72" s="48">
        <f t="shared" si="0"/>
        <v>0.5</v>
      </c>
      <c r="D72" s="48">
        <f t="shared" si="1"/>
        <v>372</v>
      </c>
      <c r="E72" s="80" cm="1">
        <f t="array" ref="E72">_xlfn.IFS(D72&gt;1000,D72-1000,D72&gt;900,D72-900,D72&gt;800,D72-800,D72&gt;700,D72-700,D72&gt;600,D72-600,D72&gt;500,D72-500,D72&gt;400,D72-400,D72&gt;300,D72-300,D72&gt;200,D72-200,D72&gt;100,D72-100,D72&lt;100,D72)</f>
        <v>72</v>
      </c>
    </row>
    <row r="73" spans="1:6" x14ac:dyDescent="0.3">
      <c r="A73">
        <f t="shared" si="2"/>
        <v>50</v>
      </c>
      <c r="B73" s="1">
        <f t="shared" si="6"/>
        <v>760</v>
      </c>
      <c r="C73" s="48">
        <f t="shared" si="0"/>
        <v>0.5</v>
      </c>
      <c r="D73" s="48">
        <f t="shared" si="1"/>
        <v>380</v>
      </c>
      <c r="E73" s="80" cm="1">
        <f t="array" ref="E73">_xlfn.IFS(D73&gt;1000,D73-1000,D73&gt;900,D73-900,D73&gt;800,D73-800,D73&gt;700,D73-700,D73&gt;600,D73-600,D73&gt;500,D73-500,D73&gt;400,D73-400,D73&gt;300,D73-300,D73&gt;200,D73-200,D73&gt;100,D73-100,D73&lt;100,D73)</f>
        <v>80</v>
      </c>
    </row>
    <row r="74" spans="1:6" x14ac:dyDescent="0.3">
      <c r="A74">
        <f t="shared" si="2"/>
        <v>51</v>
      </c>
      <c r="B74" s="1">
        <f t="shared" si="6"/>
        <v>776</v>
      </c>
      <c r="C74" s="48">
        <f t="shared" si="0"/>
        <v>0.5</v>
      </c>
      <c r="D74" s="48">
        <f t="shared" si="1"/>
        <v>388</v>
      </c>
      <c r="E74" s="80" cm="1">
        <f t="array" ref="E74">_xlfn.IFS(D74&gt;1000,D74-1000,D74&gt;900,D74-900,D74&gt;800,D74-800,D74&gt;700,D74-700,D74&gt;600,D74-600,D74&gt;500,D74-500,D74&gt;400,D74-400,D74&gt;300,D74-300,D74&gt;200,D74-200,D74&gt;100,D74-100,D74&lt;100,D74)</f>
        <v>88</v>
      </c>
      <c r="F74" s="69"/>
    </row>
    <row r="75" spans="1:6" x14ac:dyDescent="0.3">
      <c r="A75">
        <f t="shared" si="2"/>
        <v>52</v>
      </c>
      <c r="B75" s="1">
        <f t="shared" si="6"/>
        <v>792</v>
      </c>
      <c r="C75" s="48">
        <f t="shared" si="0"/>
        <v>0.5</v>
      </c>
      <c r="D75" s="48">
        <f t="shared" si="1"/>
        <v>396</v>
      </c>
      <c r="E75" s="80" cm="1">
        <f t="array" ref="E75">_xlfn.IFS(D75&gt;1000,D75-1000,D75&gt;900,D75-900,D75&gt;800,D75-800,D75&gt;700,D75-700,D75&gt;600,D75-600,D75&gt;500,D75-500,D75&gt;400,D75-400,D75&gt;300,D75-300,D75&gt;200,D75-200,D75&gt;100,D75-100,D75&lt;100,D75)</f>
        <v>96</v>
      </c>
    </row>
    <row r="76" spans="1:6" x14ac:dyDescent="0.3">
      <c r="A76">
        <f t="shared" si="2"/>
        <v>53</v>
      </c>
      <c r="B76" s="1">
        <f>B75+17</f>
        <v>809</v>
      </c>
      <c r="C76" s="48">
        <f t="shared" si="0"/>
        <v>0.5</v>
      </c>
      <c r="D76" s="48">
        <f t="shared" si="1"/>
        <v>404.5</v>
      </c>
      <c r="E76" s="80" cm="1">
        <f t="array" ref="E76">_xlfn.IFS(D76&gt;1000,D76-1000,D76&gt;900,D76-900,D76&gt;800,D76-800,D76&gt;700,D76-700,D76&gt;600,D76-600,D76&gt;500,D76-500,D76&gt;400,D76-400,D76&gt;300,D76-300,D76&gt;200,D76-200,D76&gt;100,D76-100,D76&lt;100,D76)</f>
        <v>4.5</v>
      </c>
      <c r="F76" t="s">
        <v>57</v>
      </c>
    </row>
    <row r="77" spans="1:6" x14ac:dyDescent="0.3">
      <c r="A77">
        <f t="shared" si="2"/>
        <v>54</v>
      </c>
      <c r="B77" s="1">
        <f t="shared" ref="B77:B140" si="7">B76+17</f>
        <v>826</v>
      </c>
      <c r="C77" s="48">
        <f t="shared" si="0"/>
        <v>0.5</v>
      </c>
      <c r="D77" s="48">
        <f t="shared" si="1"/>
        <v>413</v>
      </c>
      <c r="E77" s="80" cm="1">
        <f t="array" ref="E77">_xlfn.IFS(D77&gt;1000,D77-1000,D77&gt;900,D77-900,D77&gt;800,D77-800,D77&gt;700,D77-700,D77&gt;600,D77-600,D77&gt;500,D77-500,D77&gt;400,D77-400,D77&gt;300,D77-300,D77&gt;200,D77-200,D77&gt;100,D77-100,D77&lt;100,D77)</f>
        <v>13</v>
      </c>
    </row>
    <row r="78" spans="1:6" x14ac:dyDescent="0.3">
      <c r="A78">
        <f t="shared" si="2"/>
        <v>55</v>
      </c>
      <c r="B78" s="1">
        <f t="shared" si="7"/>
        <v>843</v>
      </c>
      <c r="C78" s="48">
        <f t="shared" si="0"/>
        <v>0.5</v>
      </c>
      <c r="D78" s="48">
        <f t="shared" si="1"/>
        <v>421.5</v>
      </c>
      <c r="E78" s="80" cm="1">
        <f t="array" ref="E78">_xlfn.IFS(D78&gt;1000,D78-1000,D78&gt;900,D78-900,D78&gt;800,D78-800,D78&gt;700,D78-700,D78&gt;600,D78-600,D78&gt;500,D78-500,D78&gt;400,D78-400,D78&gt;300,D78-300,D78&gt;200,D78-200,D78&gt;100,D78-100,D78&lt;100,D78)</f>
        <v>21.5</v>
      </c>
    </row>
    <row r="79" spans="1:6" x14ac:dyDescent="0.3">
      <c r="A79">
        <f t="shared" si="2"/>
        <v>56</v>
      </c>
      <c r="B79" s="1">
        <f t="shared" si="7"/>
        <v>860</v>
      </c>
      <c r="C79" s="48">
        <f t="shared" si="0"/>
        <v>0.5</v>
      </c>
      <c r="D79" s="48">
        <f t="shared" si="1"/>
        <v>430</v>
      </c>
      <c r="E79" s="80" cm="1">
        <f t="array" ref="E79">_xlfn.IFS(D79&gt;1000,D79-1000,D79&gt;900,D79-900,D79&gt;800,D79-800,D79&gt;700,D79-700,D79&gt;600,D79-600,D79&gt;500,D79-500,D79&gt;400,D79-400,D79&gt;300,D79-300,D79&gt;200,D79-200,D79&gt;100,D79-100,D79&lt;100,D79)</f>
        <v>30</v>
      </c>
    </row>
    <row r="80" spans="1:6" x14ac:dyDescent="0.3">
      <c r="A80">
        <f t="shared" si="2"/>
        <v>57</v>
      </c>
      <c r="B80" s="1">
        <f t="shared" si="7"/>
        <v>877</v>
      </c>
      <c r="C80" s="48">
        <f t="shared" si="0"/>
        <v>0.5</v>
      </c>
      <c r="D80" s="48">
        <f t="shared" si="1"/>
        <v>438.5</v>
      </c>
      <c r="E80" s="80" cm="1">
        <f t="array" ref="E80">_xlfn.IFS(D80&gt;1000,D80-1000,D80&gt;900,D80-900,D80&gt;800,D80-800,D80&gt;700,D80-700,D80&gt;600,D80-600,D80&gt;500,D80-500,D80&gt;400,D80-400,D80&gt;300,D80-300,D80&gt;200,D80-200,D80&gt;100,D80-100,D80&lt;100,D80)</f>
        <v>38.5</v>
      </c>
    </row>
    <row r="81" spans="1:6" x14ac:dyDescent="0.3">
      <c r="A81">
        <f t="shared" si="2"/>
        <v>58</v>
      </c>
      <c r="B81" s="1">
        <f t="shared" si="7"/>
        <v>894</v>
      </c>
      <c r="C81" s="48">
        <f t="shared" si="0"/>
        <v>0.5</v>
      </c>
      <c r="D81" s="48">
        <f t="shared" si="1"/>
        <v>447</v>
      </c>
      <c r="E81" s="80" cm="1">
        <f t="array" ref="E81">_xlfn.IFS(D81&gt;1000,D81-1000,D81&gt;900,D81-900,D81&gt;800,D81-800,D81&gt;700,D81-700,D81&gt;600,D81-600,D81&gt;500,D81-500,D81&gt;400,D81-400,D81&gt;300,D81-300,D81&gt;200,D81-200,D81&gt;100,D81-100,D81&lt;100,D81)</f>
        <v>47</v>
      </c>
    </row>
    <row r="82" spans="1:6" x14ac:dyDescent="0.3">
      <c r="A82">
        <f t="shared" si="2"/>
        <v>59</v>
      </c>
      <c r="B82" s="1">
        <f t="shared" si="7"/>
        <v>911</v>
      </c>
      <c r="C82" s="48">
        <f t="shared" si="0"/>
        <v>0.5</v>
      </c>
      <c r="D82" s="48">
        <f t="shared" si="1"/>
        <v>455.5</v>
      </c>
      <c r="E82" s="80" cm="1">
        <f t="array" ref="E82">_xlfn.IFS(D82&gt;1000,D82-1000,D82&gt;900,D82-900,D82&gt;800,D82-800,D82&gt;700,D82-700,D82&gt;600,D82-600,D82&gt;500,D82-500,D82&gt;400,D82-400,D82&gt;300,D82-300,D82&gt;200,D82-200,D82&gt;100,D82-100,D82&lt;100,D82)</f>
        <v>55.5</v>
      </c>
    </row>
    <row r="83" spans="1:6" x14ac:dyDescent="0.3">
      <c r="A83">
        <f t="shared" si="2"/>
        <v>60</v>
      </c>
      <c r="B83" s="1">
        <f t="shared" si="7"/>
        <v>928</v>
      </c>
      <c r="C83" s="48">
        <f t="shared" si="0"/>
        <v>0.5</v>
      </c>
      <c r="D83" s="48">
        <f t="shared" si="1"/>
        <v>464</v>
      </c>
      <c r="E83" s="80" cm="1">
        <f t="array" ref="E83">_xlfn.IFS(D83&gt;1000,D83-1000,D83&gt;900,D83-900,D83&gt;800,D83-800,D83&gt;700,D83-700,D83&gt;600,D83-600,D83&gt;500,D83-500,D83&gt;400,D83-400,D83&gt;300,D83-300,D83&gt;200,D83-200,D83&gt;100,D83-100,D83&lt;100,D83)</f>
        <v>64</v>
      </c>
      <c r="F83" s="69"/>
    </row>
    <row r="84" spans="1:6" x14ac:dyDescent="0.3">
      <c r="A84">
        <f t="shared" si="2"/>
        <v>61</v>
      </c>
      <c r="B84" s="1">
        <f t="shared" si="7"/>
        <v>945</v>
      </c>
      <c r="C84" s="48">
        <f t="shared" si="0"/>
        <v>0.5</v>
      </c>
      <c r="D84" s="48">
        <f t="shared" si="1"/>
        <v>472.5</v>
      </c>
      <c r="E84" s="80" cm="1">
        <f t="array" ref="E84">_xlfn.IFS(D84&gt;1000,D84-1000,D84&gt;900,D84-900,D84&gt;800,D84-800,D84&gt;700,D84-700,D84&gt;600,D84-600,D84&gt;500,D84-500,D84&gt;400,D84-400,D84&gt;300,D84-300,D84&gt;200,D84-200,D84&gt;100,D84-100,D84&lt;100,D84)</f>
        <v>72.5</v>
      </c>
    </row>
    <row r="85" spans="1:6" x14ac:dyDescent="0.3">
      <c r="A85">
        <f t="shared" si="2"/>
        <v>62</v>
      </c>
      <c r="B85" s="1">
        <f t="shared" si="7"/>
        <v>962</v>
      </c>
      <c r="C85" s="48">
        <f t="shared" si="0"/>
        <v>0.5</v>
      </c>
      <c r="D85" s="48">
        <f t="shared" si="1"/>
        <v>481</v>
      </c>
      <c r="E85" s="80" cm="1">
        <f t="array" ref="E85">_xlfn.IFS(D85&gt;1000,D85-1000,D85&gt;900,D85-900,D85&gt;800,D85-800,D85&gt;700,D85-700,D85&gt;600,D85-600,D85&gt;500,D85-500,D85&gt;400,D85-400,D85&gt;300,D85-300,D85&gt;200,D85-200,D85&gt;100,D85-100,D85&lt;100,D85)</f>
        <v>81</v>
      </c>
    </row>
    <row r="86" spans="1:6" x14ac:dyDescent="0.3">
      <c r="A86">
        <f t="shared" si="2"/>
        <v>63</v>
      </c>
      <c r="B86" s="1">
        <f t="shared" si="7"/>
        <v>979</v>
      </c>
      <c r="C86" s="48">
        <f t="shared" si="0"/>
        <v>0.5</v>
      </c>
      <c r="D86" s="48">
        <f t="shared" si="1"/>
        <v>489.5</v>
      </c>
      <c r="E86" s="80" cm="1">
        <f t="array" ref="E86">_xlfn.IFS(D86&gt;1000,D86-1000,D86&gt;900,D86-900,D86&gt;800,D86-800,D86&gt;700,D86-700,D86&gt;600,D86-600,D86&gt;500,D86-500,D86&gt;400,D86-400,D86&gt;300,D86-300,D86&gt;200,D86-200,D86&gt;100,D86-100,D86&lt;100,D86)</f>
        <v>89.5</v>
      </c>
    </row>
    <row r="87" spans="1:6" x14ac:dyDescent="0.3">
      <c r="A87">
        <f t="shared" si="2"/>
        <v>64</v>
      </c>
      <c r="B87" s="1">
        <f t="shared" si="7"/>
        <v>996</v>
      </c>
      <c r="C87" s="48">
        <f t="shared" si="0"/>
        <v>0.5</v>
      </c>
      <c r="D87" s="48">
        <f t="shared" si="1"/>
        <v>498</v>
      </c>
      <c r="E87" s="80" cm="1">
        <f t="array" ref="E87">_xlfn.IFS(D87&gt;1000,D87-1000,D87&gt;900,D87-900,D87&gt;800,D87-800,D87&gt;700,D87-700,D87&gt;600,D87-600,D87&gt;500,D87-500,D87&gt;400,D87-400,D87&gt;300,D87-300,D87&gt;200,D87-200,D87&gt;100,D87-100,D87&lt;100,D87)</f>
        <v>98</v>
      </c>
    </row>
    <row r="88" spans="1:6" x14ac:dyDescent="0.3">
      <c r="A88">
        <f t="shared" si="2"/>
        <v>65</v>
      </c>
      <c r="B88" s="1">
        <f>B87+18</f>
        <v>1014</v>
      </c>
      <c r="C88" s="48">
        <f t="shared" si="0"/>
        <v>0.5</v>
      </c>
      <c r="D88" s="48">
        <f t="shared" si="1"/>
        <v>507</v>
      </c>
      <c r="E88" s="80" cm="1">
        <f t="array" ref="E88">_xlfn.IFS(D88&gt;1000,D88-1000,D88&gt;900,D88-900,D88&gt;800,D88-800,D88&gt;700,D88-700,D88&gt;600,D88-600,D88&gt;500,D88-500,D88&gt;400,D88-400,D88&gt;300,D88-300,D88&gt;200,D88-200,D88&gt;100,D88-100,D88&lt;100,D88)</f>
        <v>7</v>
      </c>
      <c r="F88" t="s">
        <v>57</v>
      </c>
    </row>
    <row r="89" spans="1:6" x14ac:dyDescent="0.3">
      <c r="A89">
        <f t="shared" si="2"/>
        <v>66</v>
      </c>
      <c r="B89" s="1">
        <f t="shared" si="7"/>
        <v>1031</v>
      </c>
      <c r="C89" s="48">
        <f t="shared" ref="C89:C135" si="8">$L$4</f>
        <v>0.5</v>
      </c>
      <c r="D89" s="48">
        <f t="shared" ref="D89:D135" si="9">B89*C89</f>
        <v>515.5</v>
      </c>
      <c r="E89" s="80" cm="1">
        <f t="array" ref="E89">_xlfn.IFS(D89&gt;1000,D89-1000,D89&gt;900,D89-900,D89&gt;800,D89-800,D89&gt;700,D89-700,D89&gt;600,D89-600,D89&gt;500,D89-500,D89&gt;400,D89-400,D89&gt;300,D89-300,D89&gt;200,D89-200,D89&gt;100,D89-100,D89&lt;100,D89)</f>
        <v>15.5</v>
      </c>
    </row>
    <row r="90" spans="1:6" x14ac:dyDescent="0.3">
      <c r="A90">
        <f t="shared" si="2"/>
        <v>67</v>
      </c>
      <c r="B90" s="1">
        <f t="shared" si="7"/>
        <v>1048</v>
      </c>
      <c r="C90" s="48">
        <f t="shared" si="8"/>
        <v>0.5</v>
      </c>
      <c r="D90" s="48">
        <f t="shared" si="9"/>
        <v>524</v>
      </c>
      <c r="E90" s="80" cm="1">
        <f t="array" ref="E90">_xlfn.IFS(D90&gt;1000,D90-1000,D90&gt;900,D90-900,D90&gt;800,D90-800,D90&gt;700,D90-700,D90&gt;600,D90-600,D90&gt;500,D90-500,D90&gt;400,D90-400,D90&gt;300,D90-300,D90&gt;200,D90-200,D90&gt;100,D90-100,D90&lt;100,D90)</f>
        <v>24</v>
      </c>
    </row>
    <row r="91" spans="1:6" x14ac:dyDescent="0.3">
      <c r="A91">
        <f t="shared" ref="A91:A149" si="10">A90+1</f>
        <v>68</v>
      </c>
      <c r="B91" s="1">
        <f t="shared" si="7"/>
        <v>1065</v>
      </c>
      <c r="C91" s="48">
        <f t="shared" si="8"/>
        <v>0.5</v>
      </c>
      <c r="D91" s="48">
        <f t="shared" si="9"/>
        <v>532.5</v>
      </c>
      <c r="E91" s="80" cm="1">
        <f t="array" ref="E91">_xlfn.IFS(D91&gt;1000,D91-1000,D91&gt;900,D91-900,D91&gt;800,D91-800,D91&gt;700,D91-700,D91&gt;600,D91-600,D91&gt;500,D91-500,D91&gt;400,D91-400,D91&gt;300,D91-300,D91&gt;200,D91-200,D91&gt;100,D91-100,D91&lt;100,D91)</f>
        <v>32.5</v>
      </c>
    </row>
    <row r="92" spans="1:6" x14ac:dyDescent="0.3">
      <c r="A92">
        <f t="shared" si="10"/>
        <v>69</v>
      </c>
      <c r="B92" s="1">
        <f t="shared" si="7"/>
        <v>1082</v>
      </c>
      <c r="C92" s="48">
        <f t="shared" si="8"/>
        <v>0.5</v>
      </c>
      <c r="D92" s="48">
        <f t="shared" si="9"/>
        <v>541</v>
      </c>
      <c r="E92" s="80" cm="1">
        <f t="array" ref="E92">_xlfn.IFS(D92&gt;1000,D92-1000,D92&gt;900,D92-900,D92&gt;800,D92-800,D92&gt;700,D92-700,D92&gt;600,D92-600,D92&gt;500,D92-500,D92&gt;400,D92-400,D92&gt;300,D92-300,D92&gt;200,D92-200,D92&gt;100,D92-100,D92&lt;100,D92)</f>
        <v>41</v>
      </c>
    </row>
    <row r="93" spans="1:6" x14ac:dyDescent="0.3">
      <c r="A93">
        <f t="shared" si="10"/>
        <v>70</v>
      </c>
      <c r="B93" s="1">
        <f t="shared" si="7"/>
        <v>1099</v>
      </c>
      <c r="C93" s="48">
        <f t="shared" si="8"/>
        <v>0.5</v>
      </c>
      <c r="D93" s="48">
        <f t="shared" si="9"/>
        <v>549.5</v>
      </c>
      <c r="E93" s="80" cm="1">
        <f t="array" ref="E93">_xlfn.IFS(D93&gt;1000,D93-1000,D93&gt;900,D93-900,D93&gt;800,D93-800,D93&gt;700,D93-700,D93&gt;600,D93-600,D93&gt;500,D93-500,D93&gt;400,D93-400,D93&gt;300,D93-300,D93&gt;200,D93-200,D93&gt;100,D93-100,D93&lt;100,D93)</f>
        <v>49.5</v>
      </c>
    </row>
    <row r="94" spans="1:6" x14ac:dyDescent="0.3">
      <c r="A94">
        <f t="shared" si="10"/>
        <v>71</v>
      </c>
      <c r="B94" s="1">
        <f t="shared" si="7"/>
        <v>1116</v>
      </c>
      <c r="C94" s="48">
        <f t="shared" si="8"/>
        <v>0.5</v>
      </c>
      <c r="D94" s="48">
        <f t="shared" si="9"/>
        <v>558</v>
      </c>
      <c r="E94" s="80" cm="1">
        <f t="array" ref="E94">_xlfn.IFS(D94&gt;1000,D94-1000,D94&gt;900,D94-900,D94&gt;800,D94-800,D94&gt;700,D94-700,D94&gt;600,D94-600,D94&gt;500,D94-500,D94&gt;400,D94-400,D94&gt;300,D94-300,D94&gt;200,D94-200,D94&gt;100,D94-100,D94&lt;100,D94)</f>
        <v>58</v>
      </c>
    </row>
    <row r="95" spans="1:6" x14ac:dyDescent="0.3">
      <c r="A95">
        <f t="shared" si="10"/>
        <v>72</v>
      </c>
      <c r="B95" s="1">
        <f t="shared" si="7"/>
        <v>1133</v>
      </c>
      <c r="C95" s="48">
        <f t="shared" si="8"/>
        <v>0.5</v>
      </c>
      <c r="D95" s="48">
        <f t="shared" si="9"/>
        <v>566.5</v>
      </c>
      <c r="E95" s="80" cm="1">
        <f t="array" ref="E95">_xlfn.IFS(D95&gt;1000,D95-1000,D95&gt;900,D95-900,D95&gt;800,D95-800,D95&gt;700,D95-700,D95&gt;600,D95-600,D95&gt;500,D95-500,D95&gt;400,D95-400,D95&gt;300,D95-300,D95&gt;200,D95-200,D95&gt;100,D95-100,D95&lt;100,D95)</f>
        <v>66.5</v>
      </c>
    </row>
    <row r="96" spans="1:6" x14ac:dyDescent="0.3">
      <c r="A96">
        <f t="shared" si="10"/>
        <v>73</v>
      </c>
      <c r="B96" s="1">
        <f t="shared" si="7"/>
        <v>1150</v>
      </c>
      <c r="C96" s="48">
        <f t="shared" si="8"/>
        <v>0.5</v>
      </c>
      <c r="D96" s="48">
        <f t="shared" si="9"/>
        <v>575</v>
      </c>
      <c r="E96" s="80" cm="1">
        <f t="array" ref="E96">_xlfn.IFS(D96&gt;1000,D96-1000,D96&gt;900,D96-900,D96&gt;800,D96-800,D96&gt;700,D96-700,D96&gt;600,D96-600,D96&gt;500,D96-500,D96&gt;400,D96-400,D96&gt;300,D96-300,D96&gt;200,D96-200,D96&gt;100,D96-100,D96&lt;100,D96)</f>
        <v>75</v>
      </c>
    </row>
    <row r="97" spans="1:5" x14ac:dyDescent="0.3">
      <c r="A97">
        <f t="shared" si="10"/>
        <v>74</v>
      </c>
      <c r="B97" s="1">
        <f t="shared" si="7"/>
        <v>1167</v>
      </c>
      <c r="C97" s="48">
        <f t="shared" si="8"/>
        <v>0.5</v>
      </c>
      <c r="D97" s="48">
        <f t="shared" si="9"/>
        <v>583.5</v>
      </c>
      <c r="E97" s="80" cm="1">
        <f t="array" ref="E97">_xlfn.IFS(D97&gt;1000,D97-1000,D97&gt;900,D97-900,D97&gt;800,D97-800,D97&gt;700,D97-700,D97&gt;600,D97-600,D97&gt;500,D97-500,D97&gt;400,D97-400,D97&gt;300,D97-300,D97&gt;200,D97-200,D97&gt;100,D97-100,D97&lt;100,D97)</f>
        <v>83.5</v>
      </c>
    </row>
    <row r="98" spans="1:5" x14ac:dyDescent="0.3">
      <c r="A98">
        <f t="shared" si="10"/>
        <v>75</v>
      </c>
      <c r="B98" s="1">
        <f t="shared" si="7"/>
        <v>1184</v>
      </c>
      <c r="C98" s="48">
        <f t="shared" si="8"/>
        <v>0.5</v>
      </c>
      <c r="D98" s="48">
        <f t="shared" si="9"/>
        <v>592</v>
      </c>
      <c r="E98" s="80" cm="1">
        <f t="array" ref="E98">_xlfn.IFS(D98&gt;1000,D98-1000,D98&gt;900,D98-900,D98&gt;800,D98-800,D98&gt;700,D98-700,D98&gt;600,D98-600,D98&gt;500,D98-500,D98&gt;400,D98-400,D98&gt;300,D98-300,D98&gt;200,D98-200,D98&gt;100,D98-100,D98&lt;100,D98)</f>
        <v>92</v>
      </c>
    </row>
    <row r="99" spans="1:5" x14ac:dyDescent="0.3">
      <c r="A99">
        <f t="shared" si="10"/>
        <v>76</v>
      </c>
      <c r="B99" s="1">
        <f t="shared" si="7"/>
        <v>1201</v>
      </c>
      <c r="C99" s="48">
        <f t="shared" si="8"/>
        <v>0.5</v>
      </c>
      <c r="D99" s="48">
        <f t="shared" si="9"/>
        <v>600.5</v>
      </c>
      <c r="E99" s="80" cm="1">
        <f t="array" ref="E99">_xlfn.IFS(D99&gt;1000,D99-1000,D99&gt;900,D99-900,D99&gt;800,D99-800,D99&gt;700,D99-700,D99&gt;600,D99-600,D99&gt;500,D99-500,D99&gt;400,D99-400,D99&gt;300,D99-300,D99&gt;200,D99-200,D99&gt;100,D99-100,D99&lt;100,D99)</f>
        <v>0.5</v>
      </c>
    </row>
    <row r="100" spans="1:5" x14ac:dyDescent="0.3">
      <c r="A100">
        <f t="shared" si="10"/>
        <v>77</v>
      </c>
      <c r="B100" s="1">
        <f t="shared" si="7"/>
        <v>1218</v>
      </c>
      <c r="C100" s="48">
        <f t="shared" si="8"/>
        <v>0.5</v>
      </c>
      <c r="D100" s="48">
        <f t="shared" si="9"/>
        <v>609</v>
      </c>
      <c r="E100" s="80" cm="1">
        <f t="array" ref="E100">_xlfn.IFS(D100&gt;1000,D100-1000,D100&gt;900,D100-900,D100&gt;800,D100-800,D100&gt;700,D100-700,D100&gt;600,D100-600,D100&gt;500,D100-500,D100&gt;400,D100-400,D100&gt;300,D100-300,D100&gt;200,D100-200,D100&gt;100,D100-100,D100&lt;100,D100)</f>
        <v>9</v>
      </c>
    </row>
    <row r="101" spans="1:5" x14ac:dyDescent="0.3">
      <c r="A101">
        <f t="shared" si="10"/>
        <v>78</v>
      </c>
      <c r="B101" s="1">
        <f t="shared" si="7"/>
        <v>1235</v>
      </c>
      <c r="C101" s="48">
        <f t="shared" si="8"/>
        <v>0.5</v>
      </c>
      <c r="D101" s="48">
        <f t="shared" si="9"/>
        <v>617.5</v>
      </c>
      <c r="E101" s="80" cm="1">
        <f t="array" ref="E101">_xlfn.IFS(D101&gt;1000,D101-1000,D101&gt;900,D101-900,D101&gt;800,D101-800,D101&gt;700,D101-700,D101&gt;600,D101-600,D101&gt;500,D101-500,D101&gt;400,D101-400,D101&gt;300,D101-300,D101&gt;200,D101-200,D101&gt;100,D101-100,D101&lt;100,D101)</f>
        <v>17.5</v>
      </c>
    </row>
    <row r="102" spans="1:5" x14ac:dyDescent="0.3">
      <c r="A102">
        <f t="shared" si="10"/>
        <v>79</v>
      </c>
      <c r="B102" s="1">
        <f t="shared" si="7"/>
        <v>1252</v>
      </c>
      <c r="C102" s="48">
        <f t="shared" si="8"/>
        <v>0.5</v>
      </c>
      <c r="D102" s="48">
        <f t="shared" si="9"/>
        <v>626</v>
      </c>
      <c r="E102" s="80" cm="1">
        <f t="array" ref="E102">_xlfn.IFS(D102&gt;1000,D102-1000,D102&gt;900,D102-900,D102&gt;800,D102-800,D102&gt;700,D102-700,D102&gt;600,D102-600,D102&gt;500,D102-500,D102&gt;400,D102-400,D102&gt;300,D102-300,D102&gt;200,D102-200,D102&gt;100,D102-100,D102&lt;100,D102)</f>
        <v>26</v>
      </c>
    </row>
    <row r="103" spans="1:5" x14ac:dyDescent="0.3">
      <c r="A103">
        <f t="shared" si="10"/>
        <v>80</v>
      </c>
      <c r="B103" s="1">
        <f t="shared" si="7"/>
        <v>1269</v>
      </c>
      <c r="C103" s="48">
        <f t="shared" si="8"/>
        <v>0.5</v>
      </c>
      <c r="D103" s="48">
        <f t="shared" si="9"/>
        <v>634.5</v>
      </c>
      <c r="E103" s="80" cm="1">
        <f t="array" ref="E103">_xlfn.IFS(D103&gt;1000,D103-1000,D103&gt;900,D103-900,D103&gt;800,D103-800,D103&gt;700,D103-700,D103&gt;600,D103-600,D103&gt;500,D103-500,D103&gt;400,D103-400,D103&gt;300,D103-300,D103&gt;200,D103-200,D103&gt;100,D103-100,D103&lt;100,D103)</f>
        <v>34.5</v>
      </c>
    </row>
    <row r="104" spans="1:5" x14ac:dyDescent="0.3">
      <c r="A104">
        <f t="shared" si="10"/>
        <v>81</v>
      </c>
      <c r="B104" s="1">
        <f t="shared" si="7"/>
        <v>1286</v>
      </c>
      <c r="C104" s="48">
        <f t="shared" si="8"/>
        <v>0.5</v>
      </c>
      <c r="D104" s="48">
        <f t="shared" si="9"/>
        <v>643</v>
      </c>
      <c r="E104" s="80" cm="1">
        <f t="array" ref="E104">_xlfn.IFS(D104&gt;1000,D104-1000,D104&gt;900,D104-900,D104&gt;800,D104-800,D104&gt;700,D104-700,D104&gt;600,D104-600,D104&gt;500,D104-500,D104&gt;400,D104-400,D104&gt;300,D104-300,D104&gt;200,D104-200,D104&gt;100,D104-100,D104&lt;100,D104)</f>
        <v>43</v>
      </c>
    </row>
    <row r="105" spans="1:5" x14ac:dyDescent="0.3">
      <c r="A105">
        <f t="shared" si="10"/>
        <v>82</v>
      </c>
      <c r="B105" s="1">
        <f t="shared" si="7"/>
        <v>1303</v>
      </c>
      <c r="C105" s="48">
        <f t="shared" si="8"/>
        <v>0.5</v>
      </c>
      <c r="D105" s="48">
        <f t="shared" si="9"/>
        <v>651.5</v>
      </c>
      <c r="E105" s="80" cm="1">
        <f t="array" ref="E105">_xlfn.IFS(D105&gt;1000,D105-1000,D105&gt;900,D105-900,D105&gt;800,D105-800,D105&gt;700,D105-700,D105&gt;600,D105-600,D105&gt;500,D105-500,D105&gt;400,D105-400,D105&gt;300,D105-300,D105&gt;200,D105-200,D105&gt;100,D105-100,D105&lt;100,D105)</f>
        <v>51.5</v>
      </c>
    </row>
    <row r="106" spans="1:5" x14ac:dyDescent="0.3">
      <c r="A106">
        <f t="shared" si="10"/>
        <v>83</v>
      </c>
      <c r="B106" s="1">
        <f t="shared" si="7"/>
        <v>1320</v>
      </c>
      <c r="C106" s="48">
        <f t="shared" si="8"/>
        <v>0.5</v>
      </c>
      <c r="D106" s="48">
        <f t="shared" si="9"/>
        <v>660</v>
      </c>
      <c r="E106" s="80" cm="1">
        <f t="array" ref="E106">_xlfn.IFS(D106&gt;1000,D106-1000,D106&gt;900,D106-900,D106&gt;800,D106-800,D106&gt;700,D106-700,D106&gt;600,D106-600,D106&gt;500,D106-500,D106&gt;400,D106-400,D106&gt;300,D106-300,D106&gt;200,D106-200,D106&gt;100,D106-100,D106&lt;100,D106)</f>
        <v>60</v>
      </c>
    </row>
    <row r="107" spans="1:5" x14ac:dyDescent="0.3">
      <c r="A107">
        <f t="shared" si="10"/>
        <v>84</v>
      </c>
      <c r="B107" s="1">
        <f t="shared" si="7"/>
        <v>1337</v>
      </c>
      <c r="C107" s="48">
        <f t="shared" si="8"/>
        <v>0.5</v>
      </c>
      <c r="D107" s="48">
        <f t="shared" si="9"/>
        <v>668.5</v>
      </c>
      <c r="E107" s="80" cm="1">
        <f t="array" ref="E107">_xlfn.IFS(D107&gt;1000,D107-1000,D107&gt;900,D107-900,D107&gt;800,D107-800,D107&gt;700,D107-700,D107&gt;600,D107-600,D107&gt;500,D107-500,D107&gt;400,D107-400,D107&gt;300,D107-300,D107&gt;200,D107-200,D107&gt;100,D107-100,D107&lt;100,D107)</f>
        <v>68.5</v>
      </c>
    </row>
    <row r="108" spans="1:5" x14ac:dyDescent="0.3">
      <c r="A108">
        <f t="shared" si="10"/>
        <v>85</v>
      </c>
      <c r="B108" s="1">
        <f t="shared" si="7"/>
        <v>1354</v>
      </c>
      <c r="C108" s="48">
        <f t="shared" si="8"/>
        <v>0.5</v>
      </c>
      <c r="D108" s="48">
        <f t="shared" si="9"/>
        <v>677</v>
      </c>
      <c r="E108" s="80" cm="1">
        <f t="array" ref="E108">_xlfn.IFS(D108&gt;1000,D108-1000,D108&gt;900,D108-900,D108&gt;800,D108-800,D108&gt;700,D108-700,D108&gt;600,D108-600,D108&gt;500,D108-500,D108&gt;400,D108-400,D108&gt;300,D108-300,D108&gt;200,D108-200,D108&gt;100,D108-100,D108&lt;100,D108)</f>
        <v>77</v>
      </c>
    </row>
    <row r="109" spans="1:5" x14ac:dyDescent="0.3">
      <c r="A109">
        <f t="shared" si="10"/>
        <v>86</v>
      </c>
      <c r="B109" s="1">
        <f t="shared" si="7"/>
        <v>1371</v>
      </c>
      <c r="C109" s="48">
        <f t="shared" si="8"/>
        <v>0.5</v>
      </c>
      <c r="D109" s="48">
        <f t="shared" si="9"/>
        <v>685.5</v>
      </c>
      <c r="E109" s="80" cm="1">
        <f t="array" ref="E109">_xlfn.IFS(D109&gt;1000,D109-1000,D109&gt;900,D109-900,D109&gt;800,D109-800,D109&gt;700,D109-700,D109&gt;600,D109-600,D109&gt;500,D109-500,D109&gt;400,D109-400,D109&gt;300,D109-300,D109&gt;200,D109-200,D109&gt;100,D109-100,D109&lt;100,D109)</f>
        <v>85.5</v>
      </c>
    </row>
    <row r="110" spans="1:5" x14ac:dyDescent="0.3">
      <c r="A110">
        <f t="shared" si="10"/>
        <v>87</v>
      </c>
      <c r="B110" s="1">
        <f t="shared" si="7"/>
        <v>1388</v>
      </c>
      <c r="C110" s="48">
        <f t="shared" si="8"/>
        <v>0.5</v>
      </c>
      <c r="D110" s="48">
        <f t="shared" si="9"/>
        <v>694</v>
      </c>
      <c r="E110" s="80" cm="1">
        <f t="array" ref="E110">_xlfn.IFS(D110&gt;1000,D110-1000,D110&gt;900,D110-900,D110&gt;800,D110-800,D110&gt;700,D110-700,D110&gt;600,D110-600,D110&gt;500,D110-500,D110&gt;400,D110-400,D110&gt;300,D110-300,D110&gt;200,D110-200,D110&gt;100,D110-100,D110&lt;100,D110)</f>
        <v>94</v>
      </c>
    </row>
    <row r="111" spans="1:5" x14ac:dyDescent="0.3">
      <c r="A111">
        <f t="shared" si="10"/>
        <v>88</v>
      </c>
      <c r="B111" s="1">
        <f t="shared" si="7"/>
        <v>1405</v>
      </c>
      <c r="C111" s="48">
        <f t="shared" si="8"/>
        <v>0.5</v>
      </c>
      <c r="D111" s="48">
        <f t="shared" si="9"/>
        <v>702.5</v>
      </c>
      <c r="E111" s="80" cm="1">
        <f t="array" ref="E111">_xlfn.IFS(D111&gt;1000,D111-1000,D111&gt;900,D111-900,D111&gt;800,D111-800,D111&gt;700,D111-700,D111&gt;600,D111-600,D111&gt;500,D111-500,D111&gt;400,D111-400,D111&gt;300,D111-300,D111&gt;200,D111-200,D111&gt;100,D111-100,D111&lt;100,D111)</f>
        <v>2.5</v>
      </c>
    </row>
    <row r="112" spans="1:5" x14ac:dyDescent="0.3">
      <c r="A112">
        <f t="shared" si="10"/>
        <v>89</v>
      </c>
      <c r="B112" s="1">
        <f t="shared" si="7"/>
        <v>1422</v>
      </c>
      <c r="C112" s="48">
        <f t="shared" si="8"/>
        <v>0.5</v>
      </c>
      <c r="D112" s="48">
        <f t="shared" si="9"/>
        <v>711</v>
      </c>
      <c r="E112" s="80" cm="1">
        <f t="array" ref="E112">_xlfn.IFS(D112&gt;1000,D112-1000,D112&gt;900,D112-900,D112&gt;800,D112-800,D112&gt;700,D112-700,D112&gt;600,D112-600,D112&gt;500,D112-500,D112&gt;400,D112-400,D112&gt;300,D112-300,D112&gt;200,D112-200,D112&gt;100,D112-100,D112&lt;100,D112)</f>
        <v>11</v>
      </c>
    </row>
    <row r="113" spans="1:5" x14ac:dyDescent="0.3">
      <c r="A113">
        <f t="shared" si="10"/>
        <v>90</v>
      </c>
      <c r="B113" s="1">
        <f t="shared" si="7"/>
        <v>1439</v>
      </c>
      <c r="C113" s="48">
        <f t="shared" si="8"/>
        <v>0.5</v>
      </c>
      <c r="D113" s="48">
        <f t="shared" si="9"/>
        <v>719.5</v>
      </c>
      <c r="E113" s="80" cm="1">
        <f t="array" ref="E113">_xlfn.IFS(D113&gt;1000,D113-1000,D113&gt;900,D113-900,D113&gt;800,D113-800,D113&gt;700,D113-700,D113&gt;600,D113-600,D113&gt;500,D113-500,D113&gt;400,D113-400,D113&gt;300,D113-300,D113&gt;200,D113-200,D113&gt;100,D113-100,D113&lt;100,D113)</f>
        <v>19.5</v>
      </c>
    </row>
    <row r="114" spans="1:5" x14ac:dyDescent="0.3">
      <c r="A114">
        <f t="shared" si="10"/>
        <v>91</v>
      </c>
      <c r="B114" s="1">
        <f t="shared" si="7"/>
        <v>1456</v>
      </c>
      <c r="C114" s="48">
        <f t="shared" si="8"/>
        <v>0.5</v>
      </c>
      <c r="D114" s="48">
        <f t="shared" si="9"/>
        <v>728</v>
      </c>
      <c r="E114" s="80" cm="1">
        <f t="array" ref="E114">_xlfn.IFS(D114&gt;1000,D114-1000,D114&gt;900,D114-900,D114&gt;800,D114-800,D114&gt;700,D114-700,D114&gt;600,D114-600,D114&gt;500,D114-500,D114&gt;400,D114-400,D114&gt;300,D114-300,D114&gt;200,D114-200,D114&gt;100,D114-100,D114&lt;100,D114)</f>
        <v>28</v>
      </c>
    </row>
    <row r="115" spans="1:5" x14ac:dyDescent="0.3">
      <c r="A115">
        <f t="shared" si="10"/>
        <v>92</v>
      </c>
      <c r="B115" s="1">
        <f t="shared" si="7"/>
        <v>1473</v>
      </c>
      <c r="C115" s="48">
        <f t="shared" si="8"/>
        <v>0.5</v>
      </c>
      <c r="D115" s="48">
        <f t="shared" si="9"/>
        <v>736.5</v>
      </c>
      <c r="E115" s="80" cm="1">
        <f t="array" ref="E115">_xlfn.IFS(D115&gt;1000,D115-1000,D115&gt;900,D115-900,D115&gt;800,D115-800,D115&gt;700,D115-700,D115&gt;600,D115-600,D115&gt;500,D115-500,D115&gt;400,D115-400,D115&gt;300,D115-300,D115&gt;200,D115-200,D115&gt;100,D115-100,D115&lt;100,D115)</f>
        <v>36.5</v>
      </c>
    </row>
    <row r="116" spans="1:5" x14ac:dyDescent="0.3">
      <c r="A116">
        <f t="shared" si="10"/>
        <v>93</v>
      </c>
      <c r="B116" s="1">
        <f t="shared" si="7"/>
        <v>1490</v>
      </c>
      <c r="C116" s="48">
        <f t="shared" si="8"/>
        <v>0.5</v>
      </c>
      <c r="D116" s="48">
        <f t="shared" si="9"/>
        <v>745</v>
      </c>
      <c r="E116" s="80" cm="1">
        <f t="array" ref="E116">_xlfn.IFS(D116&gt;1000,D116-1000,D116&gt;900,D116-900,D116&gt;800,D116-800,D116&gt;700,D116-700,D116&gt;600,D116-600,D116&gt;500,D116-500,D116&gt;400,D116-400,D116&gt;300,D116-300,D116&gt;200,D116-200,D116&gt;100,D116-100,D116&lt;100,D116)</f>
        <v>45</v>
      </c>
    </row>
    <row r="117" spans="1:5" x14ac:dyDescent="0.3">
      <c r="A117">
        <f t="shared" si="10"/>
        <v>94</v>
      </c>
      <c r="B117" s="1">
        <f t="shared" si="7"/>
        <v>1507</v>
      </c>
      <c r="C117" s="48">
        <f t="shared" si="8"/>
        <v>0.5</v>
      </c>
      <c r="D117" s="48">
        <f t="shared" si="9"/>
        <v>753.5</v>
      </c>
      <c r="E117" s="80" cm="1">
        <f t="array" ref="E117">_xlfn.IFS(D117&gt;1000,D117-1000,D117&gt;900,D117-900,D117&gt;800,D117-800,D117&gt;700,D117-700,D117&gt;600,D117-600,D117&gt;500,D117-500,D117&gt;400,D117-400,D117&gt;300,D117-300,D117&gt;200,D117-200,D117&gt;100,D117-100,D117&lt;100,D117)</f>
        <v>53.5</v>
      </c>
    </row>
    <row r="118" spans="1:5" x14ac:dyDescent="0.3">
      <c r="A118">
        <f t="shared" si="10"/>
        <v>95</v>
      </c>
      <c r="B118" s="1">
        <f t="shared" si="7"/>
        <v>1524</v>
      </c>
      <c r="C118" s="48">
        <f t="shared" si="8"/>
        <v>0.5</v>
      </c>
      <c r="D118" s="48">
        <f t="shared" si="9"/>
        <v>762</v>
      </c>
      <c r="E118" s="80" cm="1">
        <f t="array" ref="E118">_xlfn.IFS(D118&gt;1000,D118-1000,D118&gt;900,D118-900,D118&gt;800,D118-800,D118&gt;700,D118-700,D118&gt;600,D118-600,D118&gt;500,D118-500,D118&gt;400,D118-400,D118&gt;300,D118-300,D118&gt;200,D118-200,D118&gt;100,D118-100,D118&lt;100,D118)</f>
        <v>62</v>
      </c>
    </row>
    <row r="119" spans="1:5" x14ac:dyDescent="0.3">
      <c r="A119">
        <f t="shared" si="10"/>
        <v>96</v>
      </c>
      <c r="B119" s="1">
        <f t="shared" si="7"/>
        <v>1541</v>
      </c>
      <c r="C119" s="48">
        <f t="shared" si="8"/>
        <v>0.5</v>
      </c>
      <c r="D119" s="48">
        <f t="shared" si="9"/>
        <v>770.5</v>
      </c>
      <c r="E119" s="80" cm="1">
        <f t="array" ref="E119">_xlfn.IFS(D119&gt;1000,D119-1000,D119&gt;900,D119-900,D119&gt;800,D119-800,D119&gt;700,D119-700,D119&gt;600,D119-600,D119&gt;500,D119-500,D119&gt;400,D119-400,D119&gt;300,D119-300,D119&gt;200,D119-200,D119&gt;100,D119-100,D119&lt;100,D119)</f>
        <v>70.5</v>
      </c>
    </row>
    <row r="120" spans="1:5" x14ac:dyDescent="0.3">
      <c r="A120">
        <f t="shared" si="10"/>
        <v>97</v>
      </c>
      <c r="B120" s="1">
        <f t="shared" si="7"/>
        <v>1558</v>
      </c>
      <c r="C120" s="48">
        <f t="shared" si="8"/>
        <v>0.5</v>
      </c>
      <c r="D120" s="48">
        <f t="shared" si="9"/>
        <v>779</v>
      </c>
      <c r="E120" s="80" cm="1">
        <f t="array" ref="E120">_xlfn.IFS(D120&gt;1000,D120-1000,D120&gt;900,D120-900,D120&gt;800,D120-800,D120&gt;700,D120-700,D120&gt;600,D120-600,D120&gt;500,D120-500,D120&gt;400,D120-400,D120&gt;300,D120-300,D120&gt;200,D120-200,D120&gt;100,D120-100,D120&lt;100,D120)</f>
        <v>79</v>
      </c>
    </row>
    <row r="121" spans="1:5" x14ac:dyDescent="0.3">
      <c r="A121">
        <f t="shared" si="10"/>
        <v>98</v>
      </c>
      <c r="B121" s="1">
        <f t="shared" si="7"/>
        <v>1575</v>
      </c>
      <c r="C121" s="48">
        <f t="shared" si="8"/>
        <v>0.5</v>
      </c>
      <c r="D121" s="48">
        <f t="shared" si="9"/>
        <v>787.5</v>
      </c>
      <c r="E121" s="80" cm="1">
        <f t="array" ref="E121">_xlfn.IFS(D121&gt;1000,D121-1000,D121&gt;900,D121-900,D121&gt;800,D121-800,D121&gt;700,D121-700,D121&gt;600,D121-600,D121&gt;500,D121-500,D121&gt;400,D121-400,D121&gt;300,D121-300,D121&gt;200,D121-200,D121&gt;100,D121-100,D121&lt;100,D121)</f>
        <v>87.5</v>
      </c>
    </row>
    <row r="122" spans="1:5" x14ac:dyDescent="0.3">
      <c r="A122">
        <f t="shared" si="10"/>
        <v>99</v>
      </c>
      <c r="B122" s="1">
        <f t="shared" si="7"/>
        <v>1592</v>
      </c>
      <c r="C122" s="48">
        <f t="shared" si="8"/>
        <v>0.5</v>
      </c>
      <c r="D122" s="48">
        <f t="shared" si="9"/>
        <v>796</v>
      </c>
      <c r="E122" s="80" cm="1">
        <f t="array" ref="E122">_xlfn.IFS(D122&gt;1000,D122-1000,D122&gt;900,D122-900,D122&gt;800,D122-800,D122&gt;700,D122-700,D122&gt;600,D122-600,D122&gt;500,D122-500,D122&gt;400,D122-400,D122&gt;300,D122-300,D122&gt;200,D122-200,D122&gt;100,D122-100,D122&lt;100,D122)</f>
        <v>96</v>
      </c>
    </row>
    <row r="123" spans="1:5" x14ac:dyDescent="0.3">
      <c r="A123">
        <f t="shared" si="10"/>
        <v>100</v>
      </c>
      <c r="B123" s="1">
        <f t="shared" si="7"/>
        <v>1609</v>
      </c>
      <c r="C123" s="48">
        <f t="shared" si="8"/>
        <v>0.5</v>
      </c>
      <c r="D123" s="48">
        <f t="shared" si="9"/>
        <v>804.5</v>
      </c>
      <c r="E123" s="80" cm="1">
        <f t="array" ref="E123">_xlfn.IFS(D123&gt;1000,D123-1000,D123&gt;900,D123-900,D123&gt;800,D123-800,D123&gt;700,D123-700,D123&gt;600,D123-600,D123&gt;500,D123-500,D123&gt;400,D123-400,D123&gt;300,D123-300,D123&gt;200,D123-200,D123&gt;100,D123-100,D123&lt;100,D123)</f>
        <v>4.5</v>
      </c>
    </row>
    <row r="124" spans="1:5" x14ac:dyDescent="0.3">
      <c r="A124">
        <f t="shared" si="10"/>
        <v>101</v>
      </c>
      <c r="B124" s="1">
        <f t="shared" si="7"/>
        <v>1626</v>
      </c>
      <c r="C124" s="48">
        <f t="shared" si="8"/>
        <v>0.5</v>
      </c>
      <c r="D124" s="48">
        <f t="shared" si="9"/>
        <v>813</v>
      </c>
      <c r="E124" s="80" cm="1">
        <f t="array" ref="E124">_xlfn.IFS(D124&gt;1000,D124-1000,D124&gt;900,D124-900,D124&gt;800,D124-800,D124&gt;700,D124-700,D124&gt;600,D124-600,D124&gt;500,D124-500,D124&gt;400,D124-400,D124&gt;300,D124-300,D124&gt;200,D124-200,D124&gt;100,D124-100,D124&lt;100,D124)</f>
        <v>13</v>
      </c>
    </row>
    <row r="125" spans="1:5" x14ac:dyDescent="0.3">
      <c r="A125">
        <f t="shared" si="10"/>
        <v>102</v>
      </c>
      <c r="B125" s="1">
        <f t="shared" si="7"/>
        <v>1643</v>
      </c>
      <c r="C125" s="48">
        <f t="shared" si="8"/>
        <v>0.5</v>
      </c>
      <c r="D125" s="48">
        <f t="shared" si="9"/>
        <v>821.5</v>
      </c>
      <c r="E125" s="80" cm="1">
        <f t="array" ref="E125">_xlfn.IFS(D125&gt;1000,D125-1000,D125&gt;900,D125-900,D125&gt;800,D125-800,D125&gt;700,D125-700,D125&gt;600,D125-600,D125&gt;500,D125-500,D125&gt;400,D125-400,D125&gt;300,D125-300,D125&gt;200,D125-200,D125&gt;100,D125-100,D125&lt;100,D125)</f>
        <v>21.5</v>
      </c>
    </row>
    <row r="126" spans="1:5" x14ac:dyDescent="0.3">
      <c r="A126">
        <f t="shared" si="10"/>
        <v>103</v>
      </c>
      <c r="B126" s="1">
        <f t="shared" si="7"/>
        <v>1660</v>
      </c>
      <c r="C126" s="48">
        <f t="shared" si="8"/>
        <v>0.5</v>
      </c>
      <c r="D126" s="48">
        <f t="shared" si="9"/>
        <v>830</v>
      </c>
      <c r="E126" s="80" cm="1">
        <f t="array" ref="E126">_xlfn.IFS(D126&gt;1000,D126-1000,D126&gt;900,D126-900,D126&gt;800,D126-800,D126&gt;700,D126-700,D126&gt;600,D126-600,D126&gt;500,D126-500,D126&gt;400,D126-400,D126&gt;300,D126-300,D126&gt;200,D126-200,D126&gt;100,D126-100,D126&lt;100,D126)</f>
        <v>30</v>
      </c>
    </row>
    <row r="127" spans="1:5" x14ac:dyDescent="0.3">
      <c r="A127">
        <f t="shared" si="10"/>
        <v>104</v>
      </c>
      <c r="B127" s="1">
        <f t="shared" si="7"/>
        <v>1677</v>
      </c>
      <c r="C127" s="48">
        <f t="shared" si="8"/>
        <v>0.5</v>
      </c>
      <c r="D127" s="48">
        <f t="shared" si="9"/>
        <v>838.5</v>
      </c>
      <c r="E127" s="80" cm="1">
        <f t="array" ref="E127">_xlfn.IFS(D127&gt;1000,D127-1000,D127&gt;900,D127-900,D127&gt;800,D127-800,D127&gt;700,D127-700,D127&gt;600,D127-600,D127&gt;500,D127-500,D127&gt;400,D127-400,D127&gt;300,D127-300,D127&gt;200,D127-200,D127&gt;100,D127-100,D127&lt;100,D127)</f>
        <v>38.5</v>
      </c>
    </row>
    <row r="128" spans="1:5" x14ac:dyDescent="0.3">
      <c r="A128">
        <f t="shared" si="10"/>
        <v>105</v>
      </c>
      <c r="B128" s="1">
        <f t="shared" si="7"/>
        <v>1694</v>
      </c>
      <c r="C128" s="48">
        <f t="shared" si="8"/>
        <v>0.5</v>
      </c>
      <c r="D128" s="48">
        <f t="shared" si="9"/>
        <v>847</v>
      </c>
      <c r="E128" s="80" cm="1">
        <f t="array" ref="E128">_xlfn.IFS(D128&gt;1000,D128-1000,D128&gt;900,D128-900,D128&gt;800,D128-800,D128&gt;700,D128-700,D128&gt;600,D128-600,D128&gt;500,D128-500,D128&gt;400,D128-400,D128&gt;300,D128-300,D128&gt;200,D128-200,D128&gt;100,D128-100,D128&lt;100,D128)</f>
        <v>47</v>
      </c>
    </row>
    <row r="129" spans="1:5" x14ac:dyDescent="0.3">
      <c r="A129">
        <f t="shared" si="10"/>
        <v>106</v>
      </c>
      <c r="B129" s="1">
        <f t="shared" si="7"/>
        <v>1711</v>
      </c>
      <c r="C129" s="48">
        <f t="shared" si="8"/>
        <v>0.5</v>
      </c>
      <c r="D129" s="48">
        <f t="shared" si="9"/>
        <v>855.5</v>
      </c>
      <c r="E129" s="80" cm="1">
        <f t="array" ref="E129">_xlfn.IFS(D129&gt;1000,D129-1000,D129&gt;900,D129-900,D129&gt;800,D129-800,D129&gt;700,D129-700,D129&gt;600,D129-600,D129&gt;500,D129-500,D129&gt;400,D129-400,D129&gt;300,D129-300,D129&gt;200,D129-200,D129&gt;100,D129-100,D129&lt;100,D129)</f>
        <v>55.5</v>
      </c>
    </row>
    <row r="130" spans="1:5" x14ac:dyDescent="0.3">
      <c r="A130">
        <f t="shared" si="10"/>
        <v>107</v>
      </c>
      <c r="B130" s="1">
        <f t="shared" si="7"/>
        <v>1728</v>
      </c>
      <c r="C130" s="48">
        <f t="shared" si="8"/>
        <v>0.5</v>
      </c>
      <c r="D130" s="48">
        <f t="shared" si="9"/>
        <v>864</v>
      </c>
      <c r="E130" s="80" cm="1">
        <f t="array" ref="E130">_xlfn.IFS(D130&gt;1000,D130-1000,D130&gt;900,D130-900,D130&gt;800,D130-800,D130&gt;700,D130-700,D130&gt;600,D130-600,D130&gt;500,D130-500,D130&gt;400,D130-400,D130&gt;300,D130-300,D130&gt;200,D130-200,D130&gt;100,D130-100,D130&lt;100,D130)</f>
        <v>64</v>
      </c>
    </row>
    <row r="131" spans="1:5" x14ac:dyDescent="0.3">
      <c r="A131">
        <f t="shared" si="10"/>
        <v>108</v>
      </c>
      <c r="B131" s="1">
        <f t="shared" si="7"/>
        <v>1745</v>
      </c>
      <c r="C131" s="48">
        <f t="shared" si="8"/>
        <v>0.5</v>
      </c>
      <c r="D131" s="48">
        <f t="shared" si="9"/>
        <v>872.5</v>
      </c>
      <c r="E131" s="80" cm="1">
        <f t="array" ref="E131">_xlfn.IFS(D131&gt;1000,D131-1000,D131&gt;900,D131-900,D131&gt;800,D131-800,D131&gt;700,D131-700,D131&gt;600,D131-600,D131&gt;500,D131-500,D131&gt;400,D131-400,D131&gt;300,D131-300,D131&gt;200,D131-200,D131&gt;100,D131-100,D131&lt;100,D131)</f>
        <v>72.5</v>
      </c>
    </row>
    <row r="132" spans="1:5" x14ac:dyDescent="0.3">
      <c r="A132">
        <f t="shared" si="10"/>
        <v>109</v>
      </c>
      <c r="B132" s="1">
        <f t="shared" si="7"/>
        <v>1762</v>
      </c>
      <c r="C132" s="48">
        <f t="shared" si="8"/>
        <v>0.5</v>
      </c>
      <c r="D132" s="48">
        <f t="shared" si="9"/>
        <v>881</v>
      </c>
      <c r="E132" s="80" cm="1">
        <f t="array" ref="E132">_xlfn.IFS(D132&gt;1000,D132-1000,D132&gt;900,D132-900,D132&gt;800,D132-800,D132&gt;700,D132-700,D132&gt;600,D132-600,D132&gt;500,D132-500,D132&gt;400,D132-400,D132&gt;300,D132-300,D132&gt;200,D132-200,D132&gt;100,D132-100,D132&lt;100,D132)</f>
        <v>81</v>
      </c>
    </row>
    <row r="133" spans="1:5" x14ac:dyDescent="0.3">
      <c r="A133">
        <f t="shared" si="10"/>
        <v>110</v>
      </c>
      <c r="B133" s="1">
        <f t="shared" si="7"/>
        <v>1779</v>
      </c>
      <c r="C133" s="48">
        <f t="shared" si="8"/>
        <v>0.5</v>
      </c>
      <c r="D133" s="48">
        <f t="shared" si="9"/>
        <v>889.5</v>
      </c>
      <c r="E133" s="80" cm="1">
        <f t="array" ref="E133">_xlfn.IFS(D133&gt;1000,D133-1000,D133&gt;900,D133-900,D133&gt;800,D133-800,D133&gt;700,D133-700,D133&gt;600,D133-600,D133&gt;500,D133-500,D133&gt;400,D133-400,D133&gt;300,D133-300,D133&gt;200,D133-200,D133&gt;100,D133-100,D133&lt;100,D133)</f>
        <v>89.5</v>
      </c>
    </row>
    <row r="134" spans="1:5" x14ac:dyDescent="0.3">
      <c r="A134">
        <f t="shared" si="10"/>
        <v>111</v>
      </c>
      <c r="B134" s="1">
        <f t="shared" si="7"/>
        <v>1796</v>
      </c>
      <c r="C134" s="48">
        <f t="shared" si="8"/>
        <v>0.5</v>
      </c>
      <c r="D134" s="48">
        <f t="shared" si="9"/>
        <v>898</v>
      </c>
      <c r="E134" s="80" cm="1">
        <f t="array" ref="E134">_xlfn.IFS(D134&gt;1000,D134-1000,D134&gt;900,D134-900,D134&gt;800,D134-800,D134&gt;700,D134-700,D134&gt;600,D134-600,D134&gt;500,D134-500,D134&gt;400,D134-400,D134&gt;300,D134-300,D134&gt;200,D134-200,D134&gt;100,D134-100,D134&lt;100,D134)</f>
        <v>98</v>
      </c>
    </row>
    <row r="135" spans="1:5" x14ac:dyDescent="0.3">
      <c r="A135">
        <f t="shared" si="10"/>
        <v>112</v>
      </c>
      <c r="B135" s="1">
        <f t="shared" si="7"/>
        <v>1813</v>
      </c>
      <c r="C135" s="48">
        <f t="shared" si="8"/>
        <v>0.5</v>
      </c>
      <c r="D135" s="48">
        <f t="shared" si="9"/>
        <v>906.5</v>
      </c>
      <c r="E135" s="80" cm="1">
        <f t="array" ref="E135">_xlfn.IFS(D135&gt;1000,D135-1000,D135&gt;900,D135-900,D135&gt;800,D135-800,D135&gt;700,D135-700,D135&gt;600,D135-600,D135&gt;500,D135-500,D135&gt;400,D135-400,D135&gt;300,D135-300,D135&gt;200,D135-200,D135&gt;100,D135-100,D135&lt;100,D135)</f>
        <v>6.5</v>
      </c>
    </row>
    <row r="136" spans="1:5" x14ac:dyDescent="0.3">
      <c r="A136">
        <f t="shared" si="10"/>
        <v>113</v>
      </c>
      <c r="B136" s="1">
        <f t="shared" si="7"/>
        <v>1830</v>
      </c>
    </row>
    <row r="137" spans="1:5" x14ac:dyDescent="0.3">
      <c r="A137">
        <f t="shared" si="10"/>
        <v>114</v>
      </c>
      <c r="B137" s="1">
        <f t="shared" si="7"/>
        <v>1847</v>
      </c>
    </row>
    <row r="138" spans="1:5" x14ac:dyDescent="0.3">
      <c r="A138">
        <f t="shared" si="10"/>
        <v>115</v>
      </c>
      <c r="B138" s="1">
        <f t="shared" si="7"/>
        <v>1864</v>
      </c>
    </row>
    <row r="139" spans="1:5" x14ac:dyDescent="0.3">
      <c r="A139">
        <f t="shared" si="10"/>
        <v>116</v>
      </c>
      <c r="B139" s="1">
        <f t="shared" si="7"/>
        <v>1881</v>
      </c>
    </row>
    <row r="140" spans="1:5" x14ac:dyDescent="0.3">
      <c r="A140">
        <f t="shared" si="10"/>
        <v>117</v>
      </c>
      <c r="B140" s="1">
        <f t="shared" si="7"/>
        <v>1898</v>
      </c>
    </row>
    <row r="141" spans="1:5" x14ac:dyDescent="0.3">
      <c r="A141">
        <f t="shared" si="10"/>
        <v>118</v>
      </c>
      <c r="B141" s="1">
        <f t="shared" ref="B141:B149" si="11">B140+17</f>
        <v>1915</v>
      </c>
    </row>
    <row r="142" spans="1:5" x14ac:dyDescent="0.3">
      <c r="A142">
        <f t="shared" si="10"/>
        <v>119</v>
      </c>
      <c r="B142" s="1">
        <f t="shared" si="11"/>
        <v>1932</v>
      </c>
    </row>
    <row r="143" spans="1:5" x14ac:dyDescent="0.3">
      <c r="A143">
        <f t="shared" si="10"/>
        <v>120</v>
      </c>
      <c r="B143" s="1">
        <f t="shared" si="11"/>
        <v>1949</v>
      </c>
    </row>
    <row r="144" spans="1:5" x14ac:dyDescent="0.3">
      <c r="A144">
        <f t="shared" si="10"/>
        <v>121</v>
      </c>
      <c r="B144" s="1">
        <f t="shared" si="11"/>
        <v>1966</v>
      </c>
    </row>
    <row r="145" spans="1:2" x14ac:dyDescent="0.3">
      <c r="A145">
        <f t="shared" si="10"/>
        <v>122</v>
      </c>
      <c r="B145" s="1">
        <f t="shared" si="11"/>
        <v>1983</v>
      </c>
    </row>
    <row r="146" spans="1:2" x14ac:dyDescent="0.3">
      <c r="A146">
        <f t="shared" si="10"/>
        <v>123</v>
      </c>
      <c r="B146" s="1">
        <f t="shared" si="11"/>
        <v>2000</v>
      </c>
    </row>
    <row r="147" spans="1:2" x14ac:dyDescent="0.3">
      <c r="A147">
        <f t="shared" si="10"/>
        <v>124</v>
      </c>
      <c r="B147" s="1">
        <f t="shared" si="11"/>
        <v>2017</v>
      </c>
    </row>
    <row r="148" spans="1:2" x14ac:dyDescent="0.3">
      <c r="A148">
        <f t="shared" si="10"/>
        <v>125</v>
      </c>
      <c r="B148" s="1">
        <f t="shared" si="11"/>
        <v>2034</v>
      </c>
    </row>
    <row r="149" spans="1:2" x14ac:dyDescent="0.3">
      <c r="A149">
        <f t="shared" si="10"/>
        <v>126</v>
      </c>
      <c r="B149" s="1">
        <f t="shared" si="11"/>
        <v>2051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5257-545E-4745-99AA-651CB9700313}">
  <dimension ref="A1:C55"/>
  <sheetViews>
    <sheetView topLeftCell="A79" workbookViewId="0">
      <selection activeCell="B7" sqref="B7"/>
    </sheetView>
  </sheetViews>
  <sheetFormatPr defaultRowHeight="14.4" x14ac:dyDescent="0.3"/>
  <cols>
    <col min="2" max="3" width="10.6640625" bestFit="1" customWidth="1"/>
  </cols>
  <sheetData>
    <row r="1" spans="1:3" x14ac:dyDescent="0.3">
      <c r="B1" s="74" t="s">
        <v>90</v>
      </c>
      <c r="C1" s="75">
        <v>44078</v>
      </c>
    </row>
    <row r="2" spans="1:3" x14ac:dyDescent="0.3">
      <c r="A2">
        <v>100</v>
      </c>
      <c r="B2" s="73">
        <v>44083</v>
      </c>
    </row>
    <row r="3" spans="1:3" x14ac:dyDescent="0.3">
      <c r="A3">
        <v>100</v>
      </c>
      <c r="B3" s="73">
        <v>44086</v>
      </c>
    </row>
    <row r="4" spans="1:3" x14ac:dyDescent="0.3">
      <c r="A4">
        <v>800</v>
      </c>
      <c r="B4" s="73">
        <v>44089</v>
      </c>
    </row>
    <row r="5" spans="1:3" x14ac:dyDescent="0.3">
      <c r="A5">
        <v>500</v>
      </c>
      <c r="B5" s="73">
        <v>44090</v>
      </c>
    </row>
    <row r="6" spans="1:3" x14ac:dyDescent="0.3">
      <c r="A6">
        <v>-100</v>
      </c>
      <c r="B6" s="73">
        <v>44109</v>
      </c>
    </row>
    <row r="7" spans="1:3" x14ac:dyDescent="0.3">
      <c r="A7">
        <v>800</v>
      </c>
    </row>
    <row r="8" spans="1:3" x14ac:dyDescent="0.3">
      <c r="A8">
        <v>500</v>
      </c>
    </row>
    <row r="9" spans="1:3" x14ac:dyDescent="0.3">
      <c r="A9">
        <v>800</v>
      </c>
    </row>
    <row r="10" spans="1:3" x14ac:dyDescent="0.3">
      <c r="A10">
        <v>100</v>
      </c>
    </row>
    <row r="11" spans="1:3" x14ac:dyDescent="0.3">
      <c r="A11">
        <v>10</v>
      </c>
    </row>
    <row r="12" spans="1:3" x14ac:dyDescent="0.3">
      <c r="A12">
        <v>390</v>
      </c>
    </row>
    <row r="13" spans="1:3" x14ac:dyDescent="0.3">
      <c r="A13">
        <v>10</v>
      </c>
    </row>
    <row r="14" spans="1:3" x14ac:dyDescent="0.3">
      <c r="A14">
        <v>590</v>
      </c>
    </row>
    <row r="15" spans="1:3" x14ac:dyDescent="0.3">
      <c r="A15">
        <v>500</v>
      </c>
    </row>
    <row r="16" spans="1:3" x14ac:dyDescent="0.3">
      <c r="A16">
        <v>200</v>
      </c>
    </row>
    <row r="17" spans="1:1" x14ac:dyDescent="0.3">
      <c r="A17">
        <v>109.33</v>
      </c>
    </row>
    <row r="18" spans="1:1" x14ac:dyDescent="0.3">
      <c r="A18">
        <v>600</v>
      </c>
    </row>
    <row r="19" spans="1:1" x14ac:dyDescent="0.3">
      <c r="A19">
        <v>-185.5</v>
      </c>
    </row>
    <row r="20" spans="1:1" x14ac:dyDescent="0.3">
      <c r="A20">
        <v>500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-200</v>
      </c>
    </row>
    <row r="24" spans="1:1" x14ac:dyDescent="0.3">
      <c r="A24">
        <v>300</v>
      </c>
    </row>
    <row r="25" spans="1:1" x14ac:dyDescent="0.3">
      <c r="A25">
        <v>-150</v>
      </c>
    </row>
    <row r="26" spans="1:1" x14ac:dyDescent="0.3">
      <c r="A26">
        <v>600</v>
      </c>
    </row>
    <row r="27" spans="1:1" x14ac:dyDescent="0.3">
      <c r="A27">
        <v>-100</v>
      </c>
    </row>
    <row r="28" spans="1:1" x14ac:dyDescent="0.3">
      <c r="A28">
        <v>500</v>
      </c>
    </row>
    <row r="29" spans="1:1" x14ac:dyDescent="0.3">
      <c r="A29">
        <v>100</v>
      </c>
    </row>
    <row r="30" spans="1:1" x14ac:dyDescent="0.3">
      <c r="A30">
        <v>-100</v>
      </c>
    </row>
    <row r="31" spans="1:1" x14ac:dyDescent="0.3">
      <c r="A31">
        <v>100</v>
      </c>
    </row>
    <row r="32" spans="1:1" x14ac:dyDescent="0.3">
      <c r="A32">
        <v>-100</v>
      </c>
    </row>
    <row r="33" spans="1:1" x14ac:dyDescent="0.3">
      <c r="A33">
        <v>800</v>
      </c>
    </row>
    <row r="34" spans="1:1" x14ac:dyDescent="0.3">
      <c r="A34">
        <v>-8.48</v>
      </c>
    </row>
    <row r="35" spans="1:1" x14ac:dyDescent="0.3">
      <c r="A35">
        <v>309</v>
      </c>
    </row>
    <row r="36" spans="1:1" x14ac:dyDescent="0.3">
      <c r="A36">
        <v>-1100</v>
      </c>
    </row>
    <row r="37" spans="1:1" x14ac:dyDescent="0.3">
      <c r="A37">
        <v>140</v>
      </c>
    </row>
    <row r="38" spans="1:1" x14ac:dyDescent="0.3">
      <c r="A38">
        <v>-100</v>
      </c>
    </row>
    <row r="39" spans="1:1" x14ac:dyDescent="0.3">
      <c r="A39">
        <v>800</v>
      </c>
    </row>
    <row r="40" spans="1:1" x14ac:dyDescent="0.3">
      <c r="A40">
        <v>-468.28</v>
      </c>
    </row>
    <row r="41" spans="1:1" x14ac:dyDescent="0.3">
      <c r="A41">
        <v>700</v>
      </c>
    </row>
    <row r="42" spans="1:1" x14ac:dyDescent="0.3">
      <c r="A42">
        <v>330</v>
      </c>
    </row>
    <row r="43" spans="1:1" x14ac:dyDescent="0.3">
      <c r="A43">
        <v>-29.9</v>
      </c>
    </row>
    <row r="44" spans="1:1" x14ac:dyDescent="0.3">
      <c r="A44">
        <v>-118</v>
      </c>
    </row>
    <row r="45" spans="1:1" x14ac:dyDescent="0.3">
      <c r="A45">
        <v>-150</v>
      </c>
    </row>
    <row r="46" spans="1:1" x14ac:dyDescent="0.3">
      <c r="A46">
        <v>800</v>
      </c>
    </row>
    <row r="47" spans="1:1" x14ac:dyDescent="0.3">
      <c r="A47">
        <v>-384</v>
      </c>
    </row>
    <row r="48" spans="1:1" x14ac:dyDescent="0.3">
      <c r="A48">
        <v>-71.239999999999995</v>
      </c>
    </row>
    <row r="49" spans="1:1" x14ac:dyDescent="0.3">
      <c r="A49">
        <v>400</v>
      </c>
    </row>
    <row r="50" spans="1:1" x14ac:dyDescent="0.3">
      <c r="A50">
        <v>-41.2</v>
      </c>
    </row>
    <row r="51" spans="1:1" x14ac:dyDescent="0.3">
      <c r="A51">
        <v>-54.5</v>
      </c>
    </row>
    <row r="52" spans="1:1" x14ac:dyDescent="0.3">
      <c r="A52">
        <v>800</v>
      </c>
    </row>
    <row r="55" spans="1:1" x14ac:dyDescent="0.3">
      <c r="A55">
        <f>SUM(A2:A52)</f>
        <v>10027.23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Pedro Henrique</cp:lastModifiedBy>
  <dcterms:created xsi:type="dcterms:W3CDTF">2020-09-05T15:11:29Z</dcterms:created>
  <dcterms:modified xsi:type="dcterms:W3CDTF">2023-07-23T14:39:25Z</dcterms:modified>
</cp:coreProperties>
</file>