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abarun/Documents/GitHub/MMEequations/docs/"/>
    </mc:Choice>
  </mc:AlternateContent>
  <xr:revisionPtr revIDLastSave="0" documentId="13_ncr:1_{2E316CC0-85D3-074F-A3F5-8132330A214E}" xr6:coauthVersionLast="45" xr6:coauthVersionMax="45" xr10:uidLastSave="{00000000-0000-0000-0000-000000000000}"/>
  <bookViews>
    <workbookView xWindow="18000" yWindow="760" windowWidth="31960" windowHeight="20820" activeTab="1" xr2:uid="{00000000-000D-0000-FFFF-FFFF00000000}"/>
  </bookViews>
  <sheets>
    <sheet name="Figure 1 data" sheetId="1" r:id="rId1"/>
    <sheet name="Table 1 stratified" sheetId="2" r:id="rId2"/>
    <sheet name="Table 2 meta analysis" sheetId="8" r:id="rId3"/>
    <sheet name="Table 3 sensitivity" sheetId="5" r:id="rId4"/>
    <sheet name="Table 4 recommendations" sheetId="7" r:id="rId5"/>
    <sheet name="Cut-points test"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4" i="4" l="1"/>
  <c r="E24" i="4"/>
  <c r="E21" i="4"/>
  <c r="E22" i="4"/>
  <c r="E23" i="4"/>
  <c r="E20" i="4"/>
  <c r="D21" i="4"/>
  <c r="D22" i="4"/>
  <c r="D23" i="4"/>
  <c r="D20" i="4"/>
  <c r="G17" i="4" l="1"/>
  <c r="E17" i="4"/>
  <c r="C17" i="4"/>
  <c r="G16" i="4"/>
  <c r="E16" i="4"/>
  <c r="C16" i="4"/>
  <c r="G15" i="4"/>
  <c r="E15" i="4"/>
  <c r="C15" i="4"/>
  <c r="G14" i="4"/>
  <c r="E14" i="4"/>
  <c r="C14" i="4"/>
  <c r="G13" i="4"/>
  <c r="E13" i="4"/>
  <c r="C13" i="4"/>
  <c r="G8" i="4"/>
  <c r="E8" i="4"/>
  <c r="C8" i="4"/>
  <c r="G7" i="4"/>
  <c r="E7" i="4"/>
  <c r="C7" i="4"/>
  <c r="G6" i="4"/>
  <c r="E6" i="4"/>
  <c r="C6" i="4"/>
  <c r="G5" i="4"/>
  <c r="E5" i="4"/>
  <c r="C5" i="4"/>
  <c r="G4" i="4"/>
  <c r="E4" i="4"/>
  <c r="C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tc={0F24DD1E-B422-46EC-AAEA-C2A65BAE4B98}</author>
    <author>tc={0F24DD1E-B422-46ED-AAEA-C2A65BAE4B98}</author>
  </authors>
  <commentList>
    <comment ref="C4"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Should this be ≥90 daily MME assuming we are comparing our results by different definitions based on CDC guidelines? If that's the case we may have to rerun frequency tables.</t>
      </text>
    </comment>
    <comment ref="C13"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Should this be ≥90 daily MME assuming we are comparing our results by different definitions based on CDC guidelines? If that's the case we may have to rerun frequency tables.</t>
      </text>
    </comment>
  </commentList>
</comments>
</file>

<file path=xl/sharedStrings.xml><?xml version="1.0" encoding="utf-8"?>
<sst xmlns="http://schemas.openxmlformats.org/spreadsheetml/2006/main" count="256" uniqueCount="158">
  <si>
    <t>Daily MME Definition</t>
  </si>
  <si>
    <t>Sum of days supply</t>
  </si>
  <si>
    <t>Accounting for overlap days</t>
  </si>
  <si>
    <t>Defined observation window</t>
  </si>
  <si>
    <t>Maximum daily dose</t>
  </si>
  <si>
    <t>#</t>
  </si>
  <si>
    <t>Number of Patients</t>
  </si>
  <si>
    <t>60 (30, 120)</t>
  </si>
  <si>
    <t>62 (31, 121)</t>
  </si>
  <si>
    <t>42 (15, 90)</t>
  </si>
  <si>
    <t>90 (45, 180)</t>
  </si>
  <si>
    <t>Number of patients</t>
  </si>
  <si>
    <t>63 (32, 120)</t>
  </si>
  <si>
    <t>41 (14, 90)</t>
  </si>
  <si>
    <t>90 (55, 180)</t>
  </si>
  <si>
    <t>30 (19, 40)</t>
  </si>
  <si>
    <t>30 (19, 43)</t>
  </si>
  <si>
    <t>3.3 (1.1, 13.0)</t>
  </si>
  <si>
    <t>30 (20, 50)</t>
  </si>
  <si>
    <t>25 (18, 38)</t>
  </si>
  <si>
    <t>2.7 (1.1, 10.2)</t>
  </si>
  <si>
    <t>30 (20, 45)</t>
  </si>
  <si>
    <t>30 (20, 46)</t>
  </si>
  <si>
    <t>4.2 (1.2, 19.8)</t>
  </si>
  <si>
    <t>33 (20, 60)</t>
  </si>
  <si>
    <t>25 (18, 40)</t>
  </si>
  <si>
    <t>Average Daily MME</t>
  </si>
  <si>
    <t>Definition</t>
  </si>
  <si>
    <t>87,078 (3.6%)</t>
  </si>
  <si>
    <t>87,295 (5.9%)</t>
  </si>
  <si>
    <t>140,822 (5.8%)</t>
  </si>
  <si>
    <t>136,995 (9.2%)</t>
  </si>
  <si>
    <t>249,471 (10.3%)</t>
  </si>
  <si>
    <t>211,429 (14.2%)</t>
  </si>
  <si>
    <t>Total number of opioid patients</t>
  </si>
  <si>
    <t>California</t>
  </si>
  <si>
    <t>Florida</t>
  </si>
  <si>
    <t>Median of Daily MME (IQR)</t>
  </si>
  <si>
    <t>With &gt;50, &gt;90, &gt;120 daily MME</t>
  </si>
  <si>
    <t>Daily MME &gt;50</t>
  </si>
  <si>
    <t>Daily MME &gt;90</t>
  </si>
  <si>
    <t>Daily MME &gt;120</t>
  </si>
  <si>
    <t xml:space="preserve"># of Patient </t>
  </si>
  <si>
    <t>%</t>
  </si>
  <si>
    <t>pat_mme1</t>
  </si>
  <si>
    <t>pat_mme2</t>
  </si>
  <si>
    <t>pat_mme3</t>
  </si>
  <si>
    <t>pat_mme4</t>
  </si>
  <si>
    <t>pat_mme5</t>
  </si>
  <si>
    <t>Daily MME ≥50</t>
  </si>
  <si>
    <t>Daily MME ≥90</t>
  </si>
  <si>
    <t>Daily MME ≥120</t>
  </si>
  <si>
    <t>With ≥50, ≥90, ≥120 daily MME</t>
  </si>
  <si>
    <t>Percent increase</t>
  </si>
  <si>
    <t>Absolute increase</t>
  </si>
  <si>
    <t>All opioid patients</t>
  </si>
  <si>
    <t>66 (44, 108)</t>
  </si>
  <si>
    <t>123 (75, 210)</t>
  </si>
  <si>
    <t>98 (51, 181)</t>
  </si>
  <si>
    <t>200 (120, 345)</t>
  </si>
  <si>
    <t>17 (3, 69)</t>
  </si>
  <si>
    <t>12 (3, 58)</t>
  </si>
  <si>
    <t>73 (29, 89)</t>
  </si>
  <si>
    <t>88 (67, 92)</t>
  </si>
  <si>
    <t>13 (5, 56)</t>
  </si>
  <si>
    <t>10 (5, 46)</t>
  </si>
  <si>
    <t>88 (63, 92)</t>
  </si>
  <si>
    <t>24 (17, 38)</t>
  </si>
  <si>
    <t>3.3 (1.1, 13.9)</t>
  </si>
  <si>
    <t>75 (30, 89)</t>
  </si>
  <si>
    <t>55 (38, 90)</t>
  </si>
  <si>
    <t>100 (63, 172)</t>
  </si>
  <si>
    <t>82 (42, 151)</t>
  </si>
  <si>
    <t>173 (105, 300)</t>
  </si>
  <si>
    <t>Table 1. Opioid patients with &gt;90 daily MME, stratified by definition</t>
  </si>
  <si>
    <t>113,998 (7.7%)</t>
  </si>
  <si>
    <t>157,794 (10.6%)</t>
  </si>
  <si>
    <t>98,541 (6.6%)</t>
  </si>
  <si>
    <t>261,335 (17.6%)</t>
  </si>
  <si>
    <t>106,240 (4.4%)</t>
  </si>
  <si>
    <t>155,254 (6.4%)</t>
  </si>
  <si>
    <t>87,407 (3.6%)</t>
  </si>
  <si>
    <t>285,807 (11.8%)</t>
  </si>
  <si>
    <r>
      <t xml:space="preserve">Supplemental Table 1. Opioid patients with </t>
    </r>
    <r>
      <rPr>
        <b/>
        <sz val="12"/>
        <color theme="1"/>
        <rFont val="Calibri"/>
        <family val="2"/>
      </rPr>
      <t>≥</t>
    </r>
    <r>
      <rPr>
        <b/>
        <sz val="12"/>
        <color theme="1"/>
        <rFont val="Calibri"/>
        <family val="2"/>
        <scheme val="minor"/>
      </rPr>
      <t>90 daily MME, stratified by definition</t>
    </r>
  </si>
  <si>
    <t>86,407 (3.6%)</t>
  </si>
  <si>
    <t>97,346 (6.6%)</t>
  </si>
  <si>
    <t>Total adult opioid patients</t>
  </si>
  <si>
    <t>Number needed to treat</t>
  </si>
  <si>
    <t>1 in 127</t>
  </si>
  <si>
    <t>1 in 56</t>
  </si>
  <si>
    <t>1 in 169</t>
  </si>
  <si>
    <t>1 in 72</t>
  </si>
  <si>
    <t>FLORIDA</t>
  </si>
  <si>
    <t>CALIFORNIA</t>
  </si>
  <si>
    <t>Daily MME Definition Variant</t>
  </si>
  <si>
    <t>&gt;90 daily MME</t>
  </si>
  <si>
    <t>≥90 daily MME</t>
  </si>
  <si>
    <t>1. Sum of days supply</t>
  </si>
  <si>
    <t>3. Defined observation window</t>
  </si>
  <si>
    <t>4. Maximum daily dose</t>
  </si>
  <si>
    <t>2. Accounting for overlap days</t>
  </si>
  <si>
    <t>1 in 1,244</t>
  </si>
  <si>
    <t>1 in 2,430</t>
  </si>
  <si>
    <t>1 in 30</t>
  </si>
  <si>
    <t>1 in 67</t>
  </si>
  <si>
    <t>7.9 (7.5, 8.2)</t>
  </si>
  <si>
    <t>18.0 (17.4, 18.6)</t>
  </si>
  <si>
    <t>5.9 (5.5, 6.4)</t>
  </si>
  <si>
    <t>14.0 (13.3, 14.7)</t>
  </si>
  <si>
    <t>0.41 (0.07, 0.75)</t>
  </si>
  <si>
    <t>0.80 (0.22, 1.4)</t>
  </si>
  <si>
    <t>15.0 (14.3, 15.5)</t>
  </si>
  <si>
    <t>33.6 (32.7, 34.5)</t>
  </si>
  <si>
    <t>Rate Difference per 1000 patients (95% CI)</t>
  </si>
  <si>
    <t>Immediate-release only</t>
  </si>
  <si>
    <t>Extended-release only</t>
  </si>
  <si>
    <t>Extended-release and immediate-release</t>
  </si>
  <si>
    <t>Average on-therapy days</t>
  </si>
  <si>
    <r>
      <rPr>
        <b/>
        <sz val="10.5"/>
        <color theme="1"/>
        <rFont val="Arial"/>
        <family val="2"/>
      </rPr>
      <t>Definition 1 (sum of days supply)</t>
    </r>
    <r>
      <rPr>
        <sz val="10.5"/>
        <color theme="1"/>
        <rFont val="Arial"/>
        <family val="2"/>
      </rPr>
      <t xml:space="preserve"> is the least complicated calculation and appears best suited for immediate-release opioids. It consistently underestimated daily MME when overlapping prescriptions were present or when immediate-release and extended-release opioids were prescribed concurrently, as with 78% of chronic pain patients. This is the definition used in the CDC Opioid Guideline mobile app.</t>
    </r>
  </si>
  <si>
    <r>
      <rPr>
        <b/>
        <sz val="10.5"/>
        <color theme="1"/>
        <rFont val="Arial"/>
        <family val="2"/>
      </rPr>
      <t>Definition 2 (accounting for overlap days)</t>
    </r>
    <r>
      <rPr>
        <sz val="10.5"/>
        <color theme="1"/>
        <rFont val="Arial"/>
        <family val="2"/>
      </rPr>
      <t xml:space="preserve"> provides the most accurate instantaneous opioid exposure and may be of use for studies of dose-dependent effects with proximal outcomes, such as opioid-induced respiratory depression or overdose. It has the advantage of providing the greatest flexibility to define grace periods, and may be well-suited for cross-over designs.</t>
    </r>
  </si>
  <si>
    <r>
      <rPr>
        <b/>
        <sz val="10.5"/>
        <color theme="1"/>
        <rFont val="Arial"/>
        <family val="2"/>
      </rPr>
      <t>Definition 3 (defined observation window)</t>
    </r>
    <r>
      <rPr>
        <sz val="10.5"/>
        <color theme="1"/>
        <rFont val="Arial"/>
        <family val="2"/>
      </rPr>
      <t xml:space="preserve"> may be most suitable for bounded longer follow-up periods during which adverse events are expected to occur that result from cumulative dose, like opioid-induced constipation or opioid use disorder. This definition may be well-suited for studies focused on extended-release opioids; the definition consistently had the lowest average daily MME for immediate-release opioids. This is the definition recommended by the HHS Office of the Inspector General.</t>
    </r>
    <r>
      <rPr>
        <vertAlign val="superscript"/>
        <sz val="10.5"/>
        <color theme="1"/>
        <rFont val="Arial"/>
        <family val="2"/>
      </rPr>
      <t>43</t>
    </r>
    <r>
      <rPr>
        <sz val="10.5"/>
        <color theme="1"/>
        <rFont val="Arial"/>
        <family val="2"/>
      </rPr>
      <t xml:space="preserve"> This definition is by far the most robust to misspecification, and most amenable to transformations to improve model fit.</t>
    </r>
    <r>
      <rPr>
        <vertAlign val="superscript"/>
        <sz val="10.5"/>
        <color theme="1"/>
        <rFont val="Arial"/>
        <family val="2"/>
      </rPr>
      <t>40</t>
    </r>
  </si>
  <si>
    <r>
      <rPr>
        <b/>
        <sz val="10.5"/>
        <color theme="1"/>
        <rFont val="Arial"/>
        <family val="2"/>
      </rPr>
      <t>Definition 4 (maximum daily dose)</t>
    </r>
    <r>
      <rPr>
        <sz val="10.5"/>
        <color theme="1"/>
        <rFont val="Arial"/>
        <family val="2"/>
      </rPr>
      <t xml:space="preserve"> is also easy to calculate, but resulted in considerably higher daily MME values than any of the other definitions. It represents the highest reasonably expected opioid exposure that the patient may experience on any one day. The definition is susceptible to the influence of early refills. This definition may be useful when concerned about patients with high burden of respiratory or metabolic comorbidities. However, the 90 MME threshold should not be used with this definition to assess overdose risk because it is sufficiently different from definitions used in the main body of studies cited by the CDC Guideline.</t>
    </r>
  </si>
  <si>
    <t>Table 4. Summary of recommendations by definition variant</t>
  </si>
  <si>
    <t>60.5% (59.0%, 62.0%)</t>
  </si>
  <si>
    <t>54.2% (53.1%, 55.3%)</t>
  </si>
  <si>
    <t>79.1% (77.6%, 80.8%)</t>
  </si>
  <si>
    <t>33.8% (33.1%, 34.6%)</t>
  </si>
  <si>
    <t>Immediate-release only (n=3,611,856)</t>
  </si>
  <si>
    <t>Extended-release only (n=66,077)</t>
  </si>
  <si>
    <t>Both extended-release and mmediate-release (n=238,528)</t>
  </si>
  <si>
    <t>Daily MME Definition Variant (n=9,436,640 )</t>
  </si>
  <si>
    <r>
      <t>I</t>
    </r>
    <r>
      <rPr>
        <vertAlign val="superscript"/>
        <sz val="12"/>
        <color rgb="FF000000"/>
        <rFont val="Calibri (Body)"/>
      </rPr>
      <t>2</t>
    </r>
    <r>
      <rPr>
        <sz val="12"/>
        <color rgb="FF000000"/>
        <rFont val="Calibri"/>
        <family val="2"/>
        <scheme val="minor"/>
      </rPr>
      <t xml:space="preserve"> = 99.91%</t>
    </r>
  </si>
  <si>
    <t>Table 3. Sensitivity analysis of boundary inclusion of 90 daily MME, stratified by definition</t>
  </si>
  <si>
    <r>
      <t>Test of heterogeneity: X</t>
    </r>
    <r>
      <rPr>
        <vertAlign val="superscript"/>
        <sz val="12"/>
        <color theme="1"/>
        <rFont val="Calibri (Body)"/>
      </rPr>
      <t>2</t>
    </r>
    <r>
      <rPr>
        <sz val="12"/>
        <color theme="1"/>
        <rFont val="Calibri"/>
        <family val="2"/>
        <scheme val="minor"/>
      </rPr>
      <t xml:space="preserve"> = 3444, 3 df, p&lt;0.0001</t>
    </r>
  </si>
  <si>
    <t>3.7 (3.3, 4.1)</t>
  </si>
  <si>
    <t>3.5 (3.1, 3.9)</t>
  </si>
  <si>
    <t>2.2 (2.2, 2.3)</t>
  </si>
  <si>
    <t>5.1 (4.6, 5.6)</t>
  </si>
  <si>
    <r>
      <t>I</t>
    </r>
    <r>
      <rPr>
        <vertAlign val="superscript"/>
        <sz val="12"/>
        <color theme="1"/>
        <rFont val="Calibri (Body)"/>
      </rPr>
      <t>2</t>
    </r>
    <r>
      <rPr>
        <sz val="12"/>
        <color theme="1"/>
        <rFont val="Calibri"/>
        <family val="2"/>
        <scheme val="minor"/>
      </rPr>
      <t xml:space="preserve"> = 98.63%</t>
    </r>
  </si>
  <si>
    <r>
      <t>Test of heterogeneity X</t>
    </r>
    <r>
      <rPr>
        <vertAlign val="superscript"/>
        <sz val="12"/>
        <color theme="1"/>
        <rFont val="Calibri (Body)"/>
      </rPr>
      <t>2</t>
    </r>
    <r>
      <rPr>
        <sz val="12"/>
        <color theme="1"/>
        <rFont val="Calibri"/>
        <family val="2"/>
        <scheme val="minor"/>
      </rPr>
      <t xml:space="preserve"> = 219, 3 df, p&lt;0.0001</t>
    </r>
  </si>
  <si>
    <t>-3.3 (-1.8, -4.8)</t>
  </si>
  <si>
    <t>-6.8 (-4.9, -8.7)</t>
  </si>
  <si>
    <t>-5.9 (-4.4, -7.4)</t>
  </si>
  <si>
    <t>-10.6 (-7.7, -13.6)</t>
  </si>
  <si>
    <r>
      <t>I</t>
    </r>
    <r>
      <rPr>
        <vertAlign val="superscript"/>
        <sz val="12"/>
        <color theme="1"/>
        <rFont val="Calibri (Body)"/>
      </rPr>
      <t>2</t>
    </r>
    <r>
      <rPr>
        <sz val="12"/>
        <color theme="1"/>
        <rFont val="Calibri"/>
        <family val="2"/>
        <scheme val="minor"/>
      </rPr>
      <t xml:space="preserve"> = 86.38%</t>
    </r>
  </si>
  <si>
    <r>
      <t>Test of heterogeneity: X</t>
    </r>
    <r>
      <rPr>
        <vertAlign val="superscript"/>
        <sz val="12"/>
        <color theme="1"/>
        <rFont val="Calibri (Body)"/>
      </rPr>
      <t>2</t>
    </r>
    <r>
      <rPr>
        <sz val="12"/>
        <color theme="1"/>
        <rFont val="Calibri"/>
        <family val="2"/>
        <scheme val="minor"/>
      </rPr>
      <t xml:space="preserve"> = 22, 3 df, p=0.0001</t>
    </r>
  </si>
  <si>
    <t>8.8 (8.3, 9.3)</t>
  </si>
  <si>
    <t>16.7 (15.0, 17.3)</t>
  </si>
  <si>
    <t>10.4 (9.2, 11.5)</t>
  </si>
  <si>
    <t>17.2 (15.1, 19.3)</t>
  </si>
  <si>
    <r>
      <t>I</t>
    </r>
    <r>
      <rPr>
        <vertAlign val="superscript"/>
        <sz val="12"/>
        <color theme="1"/>
        <rFont val="Calibri (Body)"/>
      </rPr>
      <t>2</t>
    </r>
    <r>
      <rPr>
        <sz val="12"/>
        <color theme="1"/>
        <rFont val="Calibri"/>
        <family val="2"/>
        <scheme val="minor"/>
      </rPr>
      <t xml:space="preserve"> = 98.34%</t>
    </r>
  </si>
  <si>
    <r>
      <t>Test of heterogeneity: X</t>
    </r>
    <r>
      <rPr>
        <vertAlign val="superscript"/>
        <sz val="12"/>
        <color theme="1"/>
        <rFont val="Calibri (Body)"/>
      </rPr>
      <t>2</t>
    </r>
    <r>
      <rPr>
        <sz val="12"/>
        <color theme="1"/>
        <rFont val="Calibri"/>
        <family val="2"/>
        <scheme val="minor"/>
      </rPr>
      <t xml:space="preserve"> = 181, 3 df, p&lt;0.0001</t>
    </r>
  </si>
  <si>
    <t>Table 2. Meta analysis comparing Florida and California, by daily MME definition variant</t>
  </si>
  <si>
    <t>Difference in Mean of Daily MME
(95% CI)</t>
  </si>
  <si>
    <t>Percent more "High Dose" Patients 
(95% CI)</t>
  </si>
  <si>
    <t>Mean difference in daily MME in Florida (vs. California)</t>
  </si>
  <si>
    <t>Relative proportion of "high dose" patients in Florida (vs. California)</t>
  </si>
  <si>
    <t>Table 1. Average and median daily MME by type of pain medication in Florida and California, by daily MME 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</si>
</sst>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_);\(#,##0.0\)"/>
  </numFmts>
  <fonts count="13">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b/>
      <sz val="12"/>
      <color theme="1"/>
      <name val="Calibri"/>
      <family val="2"/>
    </font>
    <font>
      <vertAlign val="superscript"/>
      <sz val="12"/>
      <color theme="1"/>
      <name val="Calibri (Body)"/>
    </font>
    <font>
      <sz val="10.5"/>
      <color theme="1"/>
      <name val="Arial"/>
      <family val="2"/>
    </font>
    <font>
      <vertAlign val="superscript"/>
      <sz val="10.5"/>
      <color theme="1"/>
      <name val="Arial"/>
      <family val="2"/>
    </font>
    <font>
      <b/>
      <sz val="10.5"/>
      <color theme="1"/>
      <name val="Arial"/>
      <family val="2"/>
    </font>
    <font>
      <sz val="11"/>
      <color theme="1"/>
      <name val="CourierNewPSMT"/>
    </font>
    <font>
      <vertAlign val="superscript"/>
      <sz val="12"/>
      <color rgb="FF000000"/>
      <name val="Calibri (Body)"/>
    </font>
  </fonts>
  <fills count="3">
    <fill>
      <patternFill patternType="none"/>
    </fill>
    <fill>
      <patternFill patternType="gray125"/>
    </fill>
    <fill>
      <patternFill patternType="solid">
        <fgColor rgb="FFFFFF00"/>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bottom style="thin">
        <color auto="1"/>
      </bottom>
      <diagonal/>
    </border>
    <border>
      <left/>
      <right/>
      <top style="medium">
        <color indexed="64"/>
      </top>
      <bottom style="thin">
        <color indexed="64"/>
      </bottom>
      <diagonal/>
    </border>
  </borders>
  <cellStyleXfs count="6">
    <xf numFmtId="0" fontId="0"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cellStyleXfs>
  <cellXfs count="101">
    <xf numFmtId="0" fontId="0" fillId="0" borderId="0" xfId="0"/>
    <xf numFmtId="0" fontId="3" fillId="0" borderId="0" xfId="0" applyFont="1"/>
    <xf numFmtId="0" fontId="3" fillId="0" borderId="1" xfId="0" applyFont="1" applyBorder="1" applyAlignment="1">
      <alignment horizontal="center"/>
    </xf>
    <xf numFmtId="0" fontId="3" fillId="0" borderId="2" xfId="0" applyFont="1" applyBorder="1"/>
    <xf numFmtId="0" fontId="3" fillId="0" borderId="0" xfId="0" applyFont="1" applyBorder="1" applyAlignment="1">
      <alignment horizontal="center"/>
    </xf>
    <xf numFmtId="0" fontId="3" fillId="0" borderId="0" xfId="0" applyFont="1" applyBorder="1"/>
    <xf numFmtId="0" fontId="0" fillId="0" borderId="0" xfId="0" applyBorder="1" applyAlignment="1">
      <alignment horizontal="center"/>
    </xf>
    <xf numFmtId="0" fontId="0" fillId="0" borderId="0" xfId="0" applyBorder="1"/>
    <xf numFmtId="0" fontId="3" fillId="0" borderId="2" xfId="0" applyFont="1" applyBorder="1" applyAlignment="1">
      <alignment horizontal="center"/>
    </xf>
    <xf numFmtId="0" fontId="4" fillId="0" borderId="0" xfId="0" applyFont="1" applyBorder="1"/>
    <xf numFmtId="3" fontId="0" fillId="0" borderId="0" xfId="0" applyNumberFormat="1" applyBorder="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Border="1" applyAlignment="1">
      <alignment horizontal="center"/>
    </xf>
    <xf numFmtId="0" fontId="0" fillId="0" borderId="2" xfId="0" applyBorder="1"/>
    <xf numFmtId="0" fontId="3" fillId="0" borderId="1" xfId="0" applyFont="1" applyBorder="1" applyAlignment="1">
      <alignment horizontal="center"/>
    </xf>
    <xf numFmtId="0" fontId="0" fillId="0" borderId="0" xfId="0" applyBorder="1" applyAlignment="1">
      <alignment horizontal="left"/>
    </xf>
    <xf numFmtId="0" fontId="0" fillId="0" borderId="3" xfId="0" applyBorder="1" applyAlignment="1">
      <alignment horizontal="left"/>
    </xf>
    <xf numFmtId="0" fontId="0" fillId="0" borderId="0" xfId="0" applyFont="1" applyBorder="1"/>
    <xf numFmtId="164" fontId="5" fillId="0" borderId="0" xfId="1" applyNumberFormat="1" applyFont="1" applyFill="1" applyBorder="1" applyAlignment="1">
      <alignment horizontal="right" vertical="center"/>
    </xf>
    <xf numFmtId="164" fontId="5" fillId="0" borderId="0" xfId="1" applyNumberFormat="1" applyFont="1" applyBorder="1" applyAlignment="1">
      <alignment horizontal="right" vertical="center" wrapText="1"/>
    </xf>
    <xf numFmtId="0" fontId="0" fillId="0" borderId="3" xfId="0" applyFont="1" applyBorder="1"/>
    <xf numFmtId="0" fontId="0" fillId="0" borderId="3" xfId="0" applyFont="1" applyFill="1" applyBorder="1" applyAlignment="1">
      <alignment horizontal="left"/>
    </xf>
    <xf numFmtId="3" fontId="0" fillId="0" borderId="3" xfId="0" applyNumberFormat="1" applyFont="1" applyBorder="1" applyAlignment="1">
      <alignment horizontal="right" vertical="center"/>
    </xf>
    <xf numFmtId="9" fontId="2" fillId="0" borderId="0" xfId="4" applyFont="1" applyFill="1" applyAlignment="1">
      <alignment horizontal="right"/>
    </xf>
    <xf numFmtId="9" fontId="2" fillId="0" borderId="5" xfId="4" applyFont="1" applyFill="1" applyBorder="1" applyAlignment="1">
      <alignment horizontal="right"/>
    </xf>
    <xf numFmtId="0" fontId="3" fillId="0" borderId="0" xfId="2" applyFont="1"/>
    <xf numFmtId="0" fontId="2" fillId="0" borderId="0" xfId="2" applyFont="1"/>
    <xf numFmtId="0" fontId="2" fillId="0" borderId="2" xfId="2" applyFont="1" applyBorder="1"/>
    <xf numFmtId="0" fontId="2" fillId="0" borderId="5" xfId="2" applyFont="1" applyBorder="1"/>
    <xf numFmtId="0" fontId="3" fillId="0" borderId="5" xfId="2" applyFont="1" applyBorder="1" applyAlignment="1">
      <alignment horizontal="center"/>
    </xf>
    <xf numFmtId="0" fontId="3" fillId="2" borderId="5" xfId="2" applyFont="1" applyFill="1" applyBorder="1" applyAlignment="1">
      <alignment horizontal="center"/>
    </xf>
    <xf numFmtId="164" fontId="5" fillId="0" borderId="0" xfId="3" applyNumberFormat="1" applyFont="1" applyFill="1" applyAlignment="1">
      <alignment horizontal="right" vertical="top" wrapText="1"/>
    </xf>
    <xf numFmtId="164" fontId="5" fillId="2" borderId="0" xfId="3" applyNumberFormat="1" applyFont="1" applyFill="1" applyAlignment="1">
      <alignment horizontal="right" vertical="top"/>
    </xf>
    <xf numFmtId="164" fontId="5" fillId="0" borderId="0" xfId="3" applyNumberFormat="1" applyFont="1" applyFill="1" applyAlignment="1">
      <alignment vertical="top" wrapText="1"/>
    </xf>
    <xf numFmtId="0" fontId="3" fillId="0" borderId="5" xfId="2" applyFont="1" applyBorder="1"/>
    <xf numFmtId="164" fontId="5" fillId="0" borderId="5" xfId="3" applyNumberFormat="1" applyFont="1" applyFill="1" applyBorder="1" applyAlignment="1">
      <alignment horizontal="right" vertical="top" wrapText="1"/>
    </xf>
    <xf numFmtId="164" fontId="5" fillId="2" borderId="5" xfId="3" applyNumberFormat="1" applyFont="1" applyFill="1" applyBorder="1" applyAlignment="1">
      <alignment horizontal="right" vertical="top"/>
    </xf>
    <xf numFmtId="164" fontId="5" fillId="0" borderId="5" xfId="3" applyNumberFormat="1" applyFont="1" applyFill="1" applyBorder="1" applyAlignment="1">
      <alignment vertical="top" wrapText="1"/>
    </xf>
    <xf numFmtId="165" fontId="2" fillId="2" borderId="0" xfId="5" applyNumberFormat="1" applyFont="1" applyFill="1" applyAlignment="1">
      <alignment horizontal="right"/>
    </xf>
    <xf numFmtId="165" fontId="2" fillId="2" borderId="5" xfId="5" applyNumberFormat="1" applyFont="1" applyFill="1" applyBorder="1" applyAlignment="1">
      <alignment horizontal="right"/>
    </xf>
    <xf numFmtId="164" fontId="2" fillId="0" borderId="0" xfId="2" applyNumberFormat="1" applyFont="1"/>
    <xf numFmtId="10" fontId="2" fillId="0" borderId="0" xfId="5" applyNumberFormat="1" applyFont="1"/>
    <xf numFmtId="0" fontId="0" fillId="0" borderId="4" xfId="0" applyBorder="1" applyAlignment="1">
      <alignment wrapText="1"/>
    </xf>
    <xf numFmtId="3" fontId="0" fillId="0" borderId="0" xfId="0" applyNumberFormat="1" applyFill="1" applyBorder="1" applyAlignment="1">
      <alignment horizontal="center"/>
    </xf>
    <xf numFmtId="1" fontId="0" fillId="0" borderId="0" xfId="0" applyNumberFormat="1" applyFont="1" applyBorder="1" applyAlignment="1">
      <alignment horizontal="center"/>
    </xf>
    <xf numFmtId="1" fontId="0" fillId="0" borderId="0" xfId="0" applyNumberFormat="1" applyFont="1" applyFill="1" applyBorder="1" applyAlignment="1">
      <alignment horizontal="center"/>
    </xf>
    <xf numFmtId="0" fontId="0" fillId="0" borderId="0" xfId="0" applyFont="1" applyFill="1" applyBorder="1" applyAlignment="1">
      <alignment horizontal="center"/>
    </xf>
    <xf numFmtId="0" fontId="3" fillId="0" borderId="0" xfId="0" applyFont="1" applyFill="1" applyBorder="1" applyAlignment="1">
      <alignment horizontal="center"/>
    </xf>
    <xf numFmtId="1" fontId="0" fillId="0" borderId="0" xfId="0" applyNumberFormat="1" applyFill="1" applyBorder="1" applyAlignment="1">
      <alignment horizontal="center"/>
    </xf>
    <xf numFmtId="164" fontId="5" fillId="0" borderId="0" xfId="1" applyNumberFormat="1" applyFont="1" applyFill="1" applyBorder="1" applyAlignment="1">
      <alignment horizontal="center" vertical="top" wrapText="1"/>
    </xf>
    <xf numFmtId="3" fontId="2" fillId="0" borderId="0" xfId="0" applyNumberFormat="1" applyFont="1" applyFill="1" applyBorder="1" applyAlignment="1">
      <alignment horizontal="center"/>
    </xf>
    <xf numFmtId="0" fontId="2" fillId="0" borderId="0" xfId="0" applyFont="1" applyFill="1" applyBorder="1"/>
    <xf numFmtId="1" fontId="0" fillId="0" borderId="0" xfId="0" applyNumberFormat="1" applyFill="1" applyAlignment="1">
      <alignment horizontal="center"/>
    </xf>
    <xf numFmtId="0" fontId="0" fillId="0" borderId="0" xfId="0" applyFont="1" applyFill="1" applyAlignment="1">
      <alignment horizontal="center"/>
    </xf>
    <xf numFmtId="3" fontId="0" fillId="0" borderId="0" xfId="0" applyNumberFormat="1" applyFill="1" applyAlignment="1">
      <alignment horizontal="center"/>
    </xf>
    <xf numFmtId="164" fontId="0" fillId="0" borderId="0" xfId="1" applyNumberFormat="1" applyFont="1" applyFill="1" applyAlignment="1">
      <alignment horizontal="center"/>
    </xf>
    <xf numFmtId="1" fontId="0" fillId="0" borderId="3" xfId="0" applyNumberFormat="1" applyFill="1" applyBorder="1" applyAlignment="1">
      <alignment horizontal="center"/>
    </xf>
    <xf numFmtId="0" fontId="0" fillId="0" borderId="3" xfId="0" applyFill="1" applyBorder="1" applyAlignment="1">
      <alignment horizontal="left"/>
    </xf>
    <xf numFmtId="0" fontId="0" fillId="0" borderId="3" xfId="0" applyFont="1" applyFill="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2" xfId="2" applyFont="1" applyBorder="1" applyAlignment="1">
      <alignment horizontal="center"/>
    </xf>
    <xf numFmtId="0" fontId="3" fillId="2" borderId="2" xfId="2" applyFont="1" applyFill="1" applyBorder="1" applyAlignment="1">
      <alignment horizontal="center"/>
    </xf>
    <xf numFmtId="3" fontId="0" fillId="0" borderId="3" xfId="0" applyNumberFormat="1" applyFont="1" applyBorder="1" applyAlignment="1">
      <alignment horizontal="center" vertical="center"/>
    </xf>
    <xf numFmtId="0" fontId="0" fillId="0" borderId="0" xfId="0" applyAlignment="1">
      <alignment horizontal="center"/>
    </xf>
    <xf numFmtId="3" fontId="0" fillId="0" borderId="3" xfId="0" applyNumberFormat="1" applyFont="1" applyBorder="1" applyAlignment="1">
      <alignment horizontal="center" vertical="center"/>
    </xf>
    <xf numFmtId="3" fontId="0" fillId="0" borderId="0" xfId="0" applyNumberFormat="1" applyFont="1" applyBorder="1" applyAlignment="1">
      <alignment horizontal="right" vertical="center"/>
    </xf>
    <xf numFmtId="0" fontId="3" fillId="0" borderId="0" xfId="0" applyFont="1" applyBorder="1" applyAlignment="1">
      <alignment horizontal="center" wrapText="1"/>
    </xf>
    <xf numFmtId="166" fontId="5" fillId="0" borderId="0" xfId="1" applyNumberFormat="1" applyFont="1" applyFill="1" applyBorder="1" applyAlignment="1">
      <alignment horizontal="center" vertical="center"/>
    </xf>
    <xf numFmtId="164" fontId="5" fillId="0" borderId="0" xfId="1" applyNumberFormat="1" applyFont="1" applyFill="1" applyBorder="1" applyAlignment="1">
      <alignment horizontal="center" vertical="center"/>
    </xf>
    <xf numFmtId="0" fontId="3" fillId="0" borderId="0" xfId="0" applyFont="1" applyBorder="1" applyAlignment="1">
      <alignment horizontal="left"/>
    </xf>
    <xf numFmtId="0" fontId="3" fillId="0" borderId="0" xfId="0" applyFont="1" applyAlignment="1">
      <alignment horizontal="center"/>
    </xf>
    <xf numFmtId="0" fontId="0" fillId="0" borderId="3" xfId="0" applyBorder="1"/>
    <xf numFmtId="0" fontId="3" fillId="0" borderId="3" xfId="0" applyFont="1" applyBorder="1" applyAlignment="1">
      <alignment horizontal="left"/>
    </xf>
    <xf numFmtId="0" fontId="3" fillId="0" borderId="6" xfId="0" applyFont="1" applyBorder="1" applyAlignment="1">
      <alignment horizontal="center"/>
    </xf>
    <xf numFmtId="0" fontId="0" fillId="0" borderId="0" xfId="0" quotePrefix="1" applyAlignment="1">
      <alignment horizontal="center"/>
    </xf>
    <xf numFmtId="166" fontId="5" fillId="0" borderId="0" xfId="1" quotePrefix="1" applyNumberFormat="1" applyFont="1" applyFill="1" applyBorder="1" applyAlignment="1">
      <alignment horizontal="center" vertical="center"/>
    </xf>
    <xf numFmtId="0" fontId="0" fillId="0" borderId="0" xfId="0" applyFont="1" applyBorder="1" applyAlignment="1">
      <alignment horizontal="left" indent="1"/>
    </xf>
    <xf numFmtId="0" fontId="0" fillId="0" borderId="3" xfId="0" applyFont="1" applyFill="1" applyBorder="1" applyAlignment="1">
      <alignment horizontal="right"/>
    </xf>
    <xf numFmtId="164" fontId="5" fillId="0" borderId="0" xfId="1" applyNumberFormat="1" applyFont="1" applyBorder="1" applyAlignment="1">
      <alignment horizontal="center" vertical="center" wrapText="1"/>
    </xf>
    <xf numFmtId="3" fontId="0" fillId="0" borderId="0" xfId="0" applyNumberFormat="1"/>
    <xf numFmtId="0" fontId="0" fillId="0" borderId="0" xfId="0" applyAlignment="1">
      <alignment horizontal="center" wrapText="1"/>
    </xf>
    <xf numFmtId="0" fontId="3" fillId="0" borderId="0" xfId="0" applyFont="1" applyAlignment="1">
      <alignment horizontal="left"/>
    </xf>
    <xf numFmtId="0" fontId="3" fillId="0" borderId="3" xfId="0" applyFont="1" applyBorder="1"/>
    <xf numFmtId="0" fontId="8" fillId="0" borderId="3" xfId="0" applyFont="1" applyBorder="1" applyAlignment="1">
      <alignment vertical="center" wrapText="1"/>
    </xf>
    <xf numFmtId="0" fontId="8" fillId="0" borderId="6" xfId="0" applyFont="1" applyBorder="1" applyAlignment="1">
      <alignment vertical="center" wrapText="1"/>
    </xf>
    <xf numFmtId="0" fontId="8" fillId="0" borderId="1" xfId="0" applyFont="1" applyBorder="1" applyAlignment="1">
      <alignment vertical="center" wrapText="1"/>
    </xf>
    <xf numFmtId="0" fontId="11" fillId="0" borderId="0" xfId="0" applyFont="1"/>
    <xf numFmtId="10" fontId="0" fillId="0" borderId="0" xfId="0" quotePrefix="1" applyNumberFormat="1" applyAlignment="1">
      <alignment horizontal="center"/>
    </xf>
    <xf numFmtId="0" fontId="0" fillId="0" borderId="0" xfId="0" applyFont="1" applyFill="1" applyBorder="1" applyAlignment="1">
      <alignment horizontal="left" indent="1"/>
    </xf>
    <xf numFmtId="0" fontId="5" fillId="0" borderId="0" xfId="0" applyFont="1" applyAlignment="1">
      <alignment horizontal="left" indent="1"/>
    </xf>
    <xf numFmtId="0" fontId="0" fillId="0" borderId="0" xfId="0" applyFont="1" applyFill="1" applyBorder="1" applyAlignment="1">
      <alignment horizontal="left" indent="3"/>
    </xf>
    <xf numFmtId="0" fontId="0" fillId="0" borderId="0" xfId="0" applyFont="1" applyBorder="1" applyAlignment="1">
      <alignment horizontal="left" indent="3"/>
    </xf>
    <xf numFmtId="0" fontId="5" fillId="0" borderId="0" xfId="0" applyFont="1" applyAlignment="1">
      <alignment horizontal="left" indent="3"/>
    </xf>
    <xf numFmtId="0" fontId="0" fillId="0" borderId="3" xfId="0" applyFont="1" applyFill="1" applyBorder="1" applyAlignment="1">
      <alignment horizontal="left" indent="3"/>
    </xf>
    <xf numFmtId="0" fontId="4" fillId="0" borderId="0" xfId="0" applyFont="1" applyAlignment="1">
      <alignment horizontal="left"/>
    </xf>
    <xf numFmtId="0" fontId="3" fillId="0" borderId="5" xfId="0" applyFont="1" applyBorder="1" applyAlignment="1">
      <alignment horizontal="center" wrapText="1"/>
    </xf>
    <xf numFmtId="0" fontId="4" fillId="0" borderId="0" xfId="0" applyFont="1" applyAlignment="1">
      <alignment horizontal="left" wrapText="1"/>
    </xf>
    <xf numFmtId="0" fontId="3" fillId="0" borderId="3" xfId="0" applyFont="1" applyBorder="1" applyAlignment="1">
      <alignment horizontal="left" wrapText="1"/>
    </xf>
  </cellXfs>
  <cellStyles count="6">
    <cellStyle name="Comma" xfId="1" builtinId="3"/>
    <cellStyle name="Comma 2" xfId="3" xr:uid="{00000000-0005-0000-0000-000001000000}"/>
    <cellStyle name="Normal" xfId="0" builtinId="0"/>
    <cellStyle name="Normal 2" xfId="2" xr:uid="{00000000-0005-0000-0000-000003000000}"/>
    <cellStyle name="Percent" xfId="5" builtinId="5"/>
    <cellStyle name="Percent 2"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ae, June" id="{A4ADD25C-6386-4023-AE5E-E6059475D7E6}" userId="S::jba429@uky.edu::559a30f3-2188-429a-bbfd-36716b331c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0-08-25T02:11:47.18" personId="{A4ADD25C-6386-4023-AE5E-E6059475D7E6}" id="{0F24DD1E-B422-46EC-AAEA-C2A65BAE4B98}">
    <text>Should this be ≥90 daily MME assuming we are comparing our results by different definitions based on CDC guidelines? If that's the case we may have to rerun frequency tables.</text>
  </threadedComment>
  <threadedComment ref="C13" dT="2020-08-25T02:11:47.18" personId="{A4ADD25C-6386-4023-AE5E-E6059475D7E6}" id="{0F24DD1E-B422-46ED-AAEA-C2A65BAE4B98}">
    <text>Should this be ≥90 daily MME assuming we are comparing our results by different definitions based on CDC guidelines? If that's the case we may have to rerun frequency tables.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G20"/>
  <sheetViews>
    <sheetView zoomScaleNormal="100" workbookViewId="0">
      <selection activeCell="E26" sqref="E26"/>
    </sheetView>
  </sheetViews>
  <sheetFormatPr baseColWidth="10" defaultColWidth="11" defaultRowHeight="16"/>
  <cols>
    <col min="4" max="4" width="30.6640625" customWidth="1"/>
    <col min="5" max="6" width="15.6640625" customWidth="1"/>
  </cols>
  <sheetData>
    <row r="4" spans="3:7">
      <c r="C4" s="3" t="s">
        <v>74</v>
      </c>
      <c r="D4" s="14"/>
      <c r="E4" s="14"/>
      <c r="F4" s="14"/>
    </row>
    <row r="5" spans="3:7">
      <c r="C5" s="3"/>
      <c r="D5" s="3"/>
      <c r="E5" s="60" t="s">
        <v>6</v>
      </c>
      <c r="F5" s="60"/>
    </row>
    <row r="6" spans="3:7">
      <c r="C6" s="4" t="s">
        <v>5</v>
      </c>
      <c r="D6" s="5" t="s">
        <v>0</v>
      </c>
      <c r="E6" s="4" t="s">
        <v>35</v>
      </c>
      <c r="F6" s="4" t="s">
        <v>36</v>
      </c>
    </row>
    <row r="7" spans="3:7" ht="17">
      <c r="C7" s="13">
        <v>1</v>
      </c>
      <c r="D7" s="18" t="s">
        <v>1</v>
      </c>
      <c r="E7" s="19" t="s">
        <v>28</v>
      </c>
      <c r="F7" s="20" t="s">
        <v>29</v>
      </c>
    </row>
    <row r="8" spans="3:7" ht="17">
      <c r="C8" s="13">
        <v>2</v>
      </c>
      <c r="D8" s="18" t="s">
        <v>2</v>
      </c>
      <c r="E8" s="19" t="s">
        <v>30</v>
      </c>
      <c r="F8" s="20" t="s">
        <v>31</v>
      </c>
    </row>
    <row r="9" spans="3:7" ht="17">
      <c r="C9" s="13">
        <v>3</v>
      </c>
      <c r="D9" s="18" t="s">
        <v>3</v>
      </c>
      <c r="E9" s="19" t="s">
        <v>84</v>
      </c>
      <c r="F9" s="20" t="s">
        <v>85</v>
      </c>
    </row>
    <row r="10" spans="3:7" ht="17">
      <c r="C10" s="13">
        <v>4</v>
      </c>
      <c r="D10" s="18" t="s">
        <v>4</v>
      </c>
      <c r="E10" s="19" t="s">
        <v>32</v>
      </c>
      <c r="F10" s="20" t="s">
        <v>33</v>
      </c>
      <c r="G10" s="7"/>
    </row>
    <row r="11" spans="3:7" ht="17" thickBot="1">
      <c r="C11" s="21"/>
      <c r="D11" s="22" t="s">
        <v>34</v>
      </c>
      <c r="E11" s="23">
        <v>2430870</v>
      </c>
      <c r="F11" s="23">
        <v>1485591</v>
      </c>
      <c r="G11" s="7"/>
    </row>
    <row r="12" spans="3:7">
      <c r="D12" s="11"/>
    </row>
    <row r="13" spans="3:7">
      <c r="C13" s="3" t="s">
        <v>83</v>
      </c>
      <c r="D13" s="14"/>
      <c r="E13" s="14"/>
      <c r="F13" s="14"/>
    </row>
    <row r="14" spans="3:7">
      <c r="C14" s="3"/>
      <c r="D14" s="3"/>
      <c r="E14" s="60" t="s">
        <v>6</v>
      </c>
      <c r="F14" s="60"/>
    </row>
    <row r="15" spans="3:7">
      <c r="C15" s="4" t="s">
        <v>5</v>
      </c>
      <c r="D15" s="5" t="s">
        <v>0</v>
      </c>
      <c r="E15" s="4" t="s">
        <v>35</v>
      </c>
      <c r="F15" s="4" t="s">
        <v>36</v>
      </c>
    </row>
    <row r="16" spans="3:7" ht="17">
      <c r="C16" s="13">
        <v>1</v>
      </c>
      <c r="D16" s="18" t="s">
        <v>1</v>
      </c>
      <c r="E16" s="19" t="s">
        <v>79</v>
      </c>
      <c r="F16" s="20" t="s">
        <v>75</v>
      </c>
    </row>
    <row r="17" spans="3:6" ht="17">
      <c r="C17" s="13">
        <v>2</v>
      </c>
      <c r="D17" s="18" t="s">
        <v>2</v>
      </c>
      <c r="E17" s="19" t="s">
        <v>80</v>
      </c>
      <c r="F17" s="20" t="s">
        <v>76</v>
      </c>
    </row>
    <row r="18" spans="3:6" ht="17">
      <c r="C18" s="13">
        <v>3</v>
      </c>
      <c r="D18" s="18" t="s">
        <v>3</v>
      </c>
      <c r="E18" s="19" t="s">
        <v>81</v>
      </c>
      <c r="F18" s="20" t="s">
        <v>77</v>
      </c>
    </row>
    <row r="19" spans="3:6" ht="17">
      <c r="C19" s="13">
        <v>4</v>
      </c>
      <c r="D19" s="18" t="s">
        <v>4</v>
      </c>
      <c r="E19" s="19" t="s">
        <v>82</v>
      </c>
      <c r="F19" s="20" t="s">
        <v>78</v>
      </c>
    </row>
    <row r="20" spans="3:6" ht="17" thickBot="1">
      <c r="C20" s="21"/>
      <c r="D20" s="22" t="s">
        <v>34</v>
      </c>
      <c r="E20" s="23">
        <v>2430870</v>
      </c>
      <c r="F20" s="23">
        <v>1485591</v>
      </c>
    </row>
  </sheetData>
  <mergeCells count="2">
    <mergeCell ref="E5:F5"/>
    <mergeCell ref="E14:F14"/>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D3:O43"/>
  <sheetViews>
    <sheetView tabSelected="1" topLeftCell="A2" zoomScale="85" zoomScaleNormal="85" workbookViewId="0">
      <selection activeCell="D4" sqref="D4"/>
    </sheetView>
  </sheetViews>
  <sheetFormatPr baseColWidth="10" defaultColWidth="11" defaultRowHeight="16"/>
  <cols>
    <col min="5" max="5" width="28.33203125" customWidth="1"/>
    <col min="6" max="6" width="1.83203125" customWidth="1"/>
    <col min="7" max="8" width="16.6640625" customWidth="1"/>
    <col min="9" max="9" width="1.83203125" customWidth="1"/>
    <col min="10" max="11" width="16.6640625" customWidth="1"/>
  </cols>
  <sheetData>
    <row r="3" spans="4:11">
      <c r="D3" s="1" t="s">
        <v>157</v>
      </c>
    </row>
    <row r="4" spans="4:11">
      <c r="D4" s="3"/>
      <c r="E4" s="3"/>
      <c r="F4" s="3"/>
      <c r="G4" s="61" t="s">
        <v>26</v>
      </c>
      <c r="H4" s="62"/>
      <c r="I4" s="8"/>
      <c r="J4" s="61" t="s">
        <v>37</v>
      </c>
      <c r="K4" s="62"/>
    </row>
    <row r="5" spans="4:11">
      <c r="D5" s="4" t="s">
        <v>27</v>
      </c>
      <c r="E5" s="5" t="s">
        <v>0</v>
      </c>
      <c r="F5" s="5"/>
      <c r="G5" s="2" t="s">
        <v>35</v>
      </c>
      <c r="H5" s="2" t="s">
        <v>36</v>
      </c>
      <c r="I5" s="4"/>
      <c r="J5" s="15" t="s">
        <v>35</v>
      </c>
      <c r="K5" s="15" t="s">
        <v>36</v>
      </c>
    </row>
    <row r="6" spans="4:11">
      <c r="D6" s="9" t="s">
        <v>55</v>
      </c>
      <c r="E6" s="7"/>
      <c r="F6" s="5"/>
      <c r="G6" s="4"/>
      <c r="H6" s="4"/>
      <c r="I6" s="4"/>
      <c r="J6" s="4"/>
      <c r="K6" s="4"/>
    </row>
    <row r="7" spans="4:11">
      <c r="D7" s="6">
        <v>1</v>
      </c>
      <c r="E7" s="7" t="s">
        <v>1</v>
      </c>
      <c r="F7" s="5"/>
      <c r="G7" s="45">
        <v>33.4285979</v>
      </c>
      <c r="H7" s="13">
        <v>39</v>
      </c>
      <c r="I7" s="4"/>
      <c r="J7" s="6" t="s">
        <v>25</v>
      </c>
      <c r="K7" s="13" t="s">
        <v>21</v>
      </c>
    </row>
    <row r="8" spans="4:11">
      <c r="D8" s="6">
        <v>2</v>
      </c>
      <c r="E8" s="7" t="s">
        <v>2</v>
      </c>
      <c r="F8" s="5"/>
      <c r="G8" s="45">
        <v>38.217922600000001</v>
      </c>
      <c r="H8" s="13">
        <v>46</v>
      </c>
      <c r="I8" s="4"/>
      <c r="J8" s="6" t="s">
        <v>25</v>
      </c>
      <c r="K8" s="13" t="s">
        <v>22</v>
      </c>
    </row>
    <row r="9" spans="4:11">
      <c r="D9" s="6">
        <v>3</v>
      </c>
      <c r="E9" s="7" t="s">
        <v>3</v>
      </c>
      <c r="F9" s="5"/>
      <c r="G9" s="45">
        <v>16.814839500000001</v>
      </c>
      <c r="H9" s="13">
        <v>23</v>
      </c>
      <c r="I9" s="4"/>
      <c r="J9" s="6" t="s">
        <v>68</v>
      </c>
      <c r="K9" s="13" t="s">
        <v>23</v>
      </c>
    </row>
    <row r="10" spans="4:11">
      <c r="D10" s="6">
        <v>4</v>
      </c>
      <c r="E10" s="7" t="s">
        <v>4</v>
      </c>
      <c r="F10" s="5"/>
      <c r="G10" s="45">
        <v>51.751727700000004</v>
      </c>
      <c r="H10" s="13">
        <v>65</v>
      </c>
      <c r="I10" s="4"/>
      <c r="J10" s="6" t="s">
        <v>18</v>
      </c>
      <c r="K10" s="13" t="s">
        <v>24</v>
      </c>
    </row>
    <row r="11" spans="4:11">
      <c r="D11" s="7"/>
      <c r="E11" s="16" t="s">
        <v>11</v>
      </c>
      <c r="F11" s="5"/>
      <c r="G11" s="10">
        <v>2430870</v>
      </c>
      <c r="H11" s="10">
        <v>1485591</v>
      </c>
      <c r="I11" s="4"/>
      <c r="J11" s="10">
        <v>2430870</v>
      </c>
      <c r="K11" s="10">
        <v>1485591</v>
      </c>
    </row>
    <row r="12" spans="4:11">
      <c r="D12" s="4"/>
      <c r="E12" s="18" t="s">
        <v>117</v>
      </c>
      <c r="F12" s="5"/>
      <c r="G12" s="46">
        <v>30.273869399999999</v>
      </c>
      <c r="H12" s="47">
        <v>34</v>
      </c>
      <c r="I12" s="48"/>
      <c r="J12" s="47" t="s">
        <v>64</v>
      </c>
      <c r="K12" s="13" t="s">
        <v>60</v>
      </c>
    </row>
    <row r="13" spans="4:11">
      <c r="D13" s="4"/>
      <c r="E13" s="5"/>
      <c r="F13" s="5"/>
      <c r="G13" s="48"/>
      <c r="H13" s="48"/>
      <c r="I13" s="48"/>
      <c r="J13" s="48"/>
      <c r="K13" s="4"/>
    </row>
    <row r="14" spans="4:11">
      <c r="D14" s="9" t="s">
        <v>114</v>
      </c>
      <c r="E14" s="7"/>
      <c r="F14" s="7"/>
      <c r="G14" s="11"/>
      <c r="H14" s="11"/>
      <c r="I14" s="11"/>
      <c r="J14" s="11"/>
      <c r="K14" s="7"/>
    </row>
    <row r="15" spans="4:11">
      <c r="D15" s="6">
        <v>1</v>
      </c>
      <c r="E15" s="7" t="s">
        <v>1</v>
      </c>
      <c r="F15" s="7"/>
      <c r="G15" s="49">
        <v>30.3156249</v>
      </c>
      <c r="H15" s="12">
        <v>34</v>
      </c>
      <c r="I15" s="11"/>
      <c r="J15" s="12" t="s">
        <v>67</v>
      </c>
      <c r="K15" s="6" t="s">
        <v>15</v>
      </c>
    </row>
    <row r="16" spans="4:11">
      <c r="D16" s="6">
        <v>2</v>
      </c>
      <c r="E16" s="7" t="s">
        <v>2</v>
      </c>
      <c r="F16" s="7"/>
      <c r="G16" s="49">
        <v>31.5819604</v>
      </c>
      <c r="H16" s="12">
        <v>35</v>
      </c>
      <c r="I16" s="11"/>
      <c r="J16" s="12" t="s">
        <v>19</v>
      </c>
      <c r="K16" s="6" t="s">
        <v>16</v>
      </c>
    </row>
    <row r="17" spans="4:14">
      <c r="D17" s="6">
        <v>3</v>
      </c>
      <c r="E17" s="7" t="s">
        <v>3</v>
      </c>
      <c r="F17" s="7"/>
      <c r="G17" s="49">
        <v>10.339890499999999</v>
      </c>
      <c r="H17" s="12">
        <v>13</v>
      </c>
      <c r="I17" s="11"/>
      <c r="J17" s="12" t="s">
        <v>20</v>
      </c>
      <c r="K17" s="6" t="s">
        <v>17</v>
      </c>
    </row>
    <row r="18" spans="4:14">
      <c r="D18" s="6">
        <v>4</v>
      </c>
      <c r="E18" s="7" t="s">
        <v>4</v>
      </c>
      <c r="F18" s="7"/>
      <c r="G18" s="49">
        <v>39.643050700000003</v>
      </c>
      <c r="H18" s="12">
        <v>45</v>
      </c>
      <c r="I18" s="11"/>
      <c r="J18" s="12" t="s">
        <v>21</v>
      </c>
      <c r="K18" s="12" t="s">
        <v>18</v>
      </c>
    </row>
    <row r="19" spans="4:14">
      <c r="D19" s="6"/>
      <c r="E19" s="16" t="s">
        <v>11</v>
      </c>
      <c r="F19" s="7"/>
      <c r="G19" s="44">
        <v>2273028</v>
      </c>
      <c r="H19" s="44">
        <v>1338828</v>
      </c>
      <c r="I19" s="11"/>
      <c r="J19" s="44">
        <v>2273028</v>
      </c>
      <c r="K19" s="10">
        <v>1338828</v>
      </c>
    </row>
    <row r="20" spans="4:14">
      <c r="D20" s="6"/>
      <c r="E20" s="18" t="s">
        <v>117</v>
      </c>
      <c r="F20" s="7"/>
      <c r="G20" s="44">
        <v>27.467645399999999</v>
      </c>
      <c r="H20" s="44">
        <v>30</v>
      </c>
      <c r="I20" s="11"/>
      <c r="J20" s="44" t="s">
        <v>65</v>
      </c>
      <c r="K20" s="10" t="s">
        <v>61</v>
      </c>
      <c r="M20" s="82"/>
    </row>
    <row r="21" spans="4:14">
      <c r="D21" s="6"/>
      <c r="E21" s="7"/>
      <c r="F21" s="7"/>
      <c r="G21" s="44"/>
      <c r="H21" s="44"/>
      <c r="I21" s="11"/>
      <c r="J21" s="44"/>
      <c r="K21" s="10"/>
    </row>
    <row r="22" spans="4:14">
      <c r="D22" s="9" t="s">
        <v>115</v>
      </c>
      <c r="E22" s="5"/>
      <c r="F22" s="5"/>
      <c r="G22" s="48"/>
      <c r="H22" s="48"/>
      <c r="I22" s="48"/>
      <c r="J22" s="11"/>
      <c r="K22" s="7"/>
    </row>
    <row r="23" spans="4:14" ht="17">
      <c r="D23" s="6">
        <v>1</v>
      </c>
      <c r="E23" s="7" t="s">
        <v>1</v>
      </c>
      <c r="F23" s="7"/>
      <c r="G23" s="49">
        <v>90.223282499999996</v>
      </c>
      <c r="H23" s="12">
        <v>87</v>
      </c>
      <c r="I23" s="12"/>
      <c r="J23" s="50" t="s">
        <v>7</v>
      </c>
      <c r="K23" s="12" t="s">
        <v>7</v>
      </c>
    </row>
    <row r="24" spans="4:14" ht="17">
      <c r="D24" s="6">
        <v>2</v>
      </c>
      <c r="E24" s="7" t="s">
        <v>2</v>
      </c>
      <c r="F24" s="7"/>
      <c r="G24" s="49">
        <v>103.75733289999999</v>
      </c>
      <c r="H24" s="12">
        <v>97</v>
      </c>
      <c r="I24" s="12"/>
      <c r="J24" s="50" t="s">
        <v>8</v>
      </c>
      <c r="K24" s="12" t="s">
        <v>12</v>
      </c>
    </row>
    <row r="25" spans="4:14" ht="17">
      <c r="D25" s="6">
        <v>3</v>
      </c>
      <c r="E25" s="7" t="s">
        <v>3</v>
      </c>
      <c r="F25" s="7"/>
      <c r="G25" s="49">
        <v>72.753131999999994</v>
      </c>
      <c r="H25" s="12">
        <v>67</v>
      </c>
      <c r="I25" s="12"/>
      <c r="J25" s="50" t="s">
        <v>9</v>
      </c>
      <c r="K25" s="12" t="s">
        <v>13</v>
      </c>
    </row>
    <row r="26" spans="4:14" ht="17">
      <c r="D26" s="6">
        <v>4</v>
      </c>
      <c r="E26" s="7" t="s">
        <v>4</v>
      </c>
      <c r="F26" s="7"/>
      <c r="G26" s="49">
        <v>153.68025689999999</v>
      </c>
      <c r="H26" s="12">
        <v>143</v>
      </c>
      <c r="I26" s="12"/>
      <c r="J26" s="50" t="s">
        <v>10</v>
      </c>
      <c r="K26" s="12" t="s">
        <v>14</v>
      </c>
    </row>
    <row r="27" spans="4:14">
      <c r="D27" s="6"/>
      <c r="E27" s="16" t="s">
        <v>11</v>
      </c>
      <c r="F27" s="7"/>
      <c r="G27" s="44">
        <v>40038</v>
      </c>
      <c r="H27" s="44">
        <v>26039</v>
      </c>
      <c r="I27" s="44"/>
      <c r="J27" s="51">
        <v>40038</v>
      </c>
      <c r="K27" s="10">
        <v>26039</v>
      </c>
    </row>
    <row r="28" spans="4:14">
      <c r="D28" s="7"/>
      <c r="E28" s="18" t="s">
        <v>117</v>
      </c>
      <c r="F28" s="7"/>
      <c r="G28" s="49">
        <v>61.128377999999998</v>
      </c>
      <c r="H28" s="12">
        <v>60</v>
      </c>
      <c r="I28" s="11"/>
      <c r="J28" s="47" t="s">
        <v>69</v>
      </c>
      <c r="K28" s="12" t="s">
        <v>62</v>
      </c>
      <c r="N28" s="82"/>
    </row>
    <row r="29" spans="4:14">
      <c r="D29" s="7"/>
      <c r="E29" s="7"/>
      <c r="F29" s="7"/>
      <c r="G29" s="11"/>
      <c r="H29" s="11"/>
      <c r="I29" s="11"/>
      <c r="J29" s="52"/>
      <c r="K29" s="7"/>
    </row>
    <row r="30" spans="4:14">
      <c r="D30" s="9" t="s">
        <v>116</v>
      </c>
      <c r="E30" s="7"/>
      <c r="F30" s="7"/>
      <c r="G30" s="11"/>
      <c r="H30" s="11"/>
      <c r="I30" s="11"/>
      <c r="J30" s="52"/>
      <c r="K30" s="7"/>
    </row>
    <row r="31" spans="4:14">
      <c r="D31" s="6">
        <v>1</v>
      </c>
      <c r="E31" s="7" t="s">
        <v>1</v>
      </c>
      <c r="F31" s="7"/>
      <c r="G31" s="53">
        <v>74.190619400000003</v>
      </c>
      <c r="H31" s="12">
        <v>83</v>
      </c>
      <c r="I31" s="11"/>
      <c r="J31" s="54" t="s">
        <v>70</v>
      </c>
      <c r="K31" s="6" t="s">
        <v>56</v>
      </c>
    </row>
    <row r="32" spans="4:14">
      <c r="D32" s="6">
        <v>2</v>
      </c>
      <c r="E32" s="7" t="s">
        <v>2</v>
      </c>
      <c r="F32" s="7"/>
      <c r="G32" s="53">
        <v>143.9839494</v>
      </c>
      <c r="H32" s="12">
        <v>160</v>
      </c>
      <c r="I32" s="11"/>
      <c r="J32" s="54" t="s">
        <v>71</v>
      </c>
      <c r="K32" s="6" t="s">
        <v>57</v>
      </c>
    </row>
    <row r="33" spans="4:15">
      <c r="D33" s="6">
        <v>3</v>
      </c>
      <c r="E33" s="7" t="s">
        <v>3</v>
      </c>
      <c r="F33" s="7"/>
      <c r="G33" s="53">
        <v>122.73724420000001</v>
      </c>
      <c r="H33" s="12">
        <v>133</v>
      </c>
      <c r="I33" s="11"/>
      <c r="J33" s="54" t="s">
        <v>72</v>
      </c>
      <c r="K33" s="6" t="s">
        <v>58</v>
      </c>
      <c r="O33" s="82"/>
    </row>
    <row r="34" spans="4:15">
      <c r="D34" s="6">
        <v>4</v>
      </c>
      <c r="E34" s="7" t="s">
        <v>4</v>
      </c>
      <c r="F34" s="7"/>
      <c r="G34" s="53">
        <v>250.7462218</v>
      </c>
      <c r="H34" s="12">
        <v>268</v>
      </c>
      <c r="I34" s="11"/>
      <c r="J34" s="54" t="s">
        <v>73</v>
      </c>
      <c r="K34" s="12" t="s">
        <v>59</v>
      </c>
    </row>
    <row r="35" spans="4:15">
      <c r="E35" t="s">
        <v>11</v>
      </c>
      <c r="G35" s="55">
        <v>117804</v>
      </c>
      <c r="H35" s="44">
        <v>120724</v>
      </c>
      <c r="I35" s="56"/>
      <c r="J35" s="55">
        <v>117804</v>
      </c>
      <c r="K35" s="44">
        <v>120724</v>
      </c>
    </row>
    <row r="36" spans="4:15" ht="17" thickBot="1">
      <c r="D36" s="17"/>
      <c r="E36" s="18" t="s">
        <v>117</v>
      </c>
      <c r="F36" s="17"/>
      <c r="G36" s="57">
        <v>73.933448799999994</v>
      </c>
      <c r="H36" s="12">
        <v>74</v>
      </c>
      <c r="I36" s="58"/>
      <c r="J36" s="59" t="s">
        <v>66</v>
      </c>
      <c r="K36" s="12" t="s">
        <v>63</v>
      </c>
    </row>
    <row r="37" spans="4:15">
      <c r="D37" s="43"/>
      <c r="E37" s="43"/>
      <c r="F37" s="43"/>
      <c r="G37" s="43"/>
      <c r="H37" s="43"/>
      <c r="I37" s="43"/>
      <c r="J37" s="43"/>
      <c r="K37" s="43"/>
      <c r="M37" s="82"/>
    </row>
    <row r="38" spans="4:15">
      <c r="M38" s="82"/>
    </row>
    <row r="42" spans="4:15">
      <c r="M42" s="82"/>
    </row>
    <row r="43" spans="4:15">
      <c r="M43" s="82"/>
    </row>
  </sheetData>
  <mergeCells count="2">
    <mergeCell ref="G4:H4"/>
    <mergeCell ref="J4:K4"/>
  </mergeCells>
  <pageMargins left="0.7" right="0.7" top="0.75" bottom="0.75" header="0.3" footer="0.3"/>
  <pageSetup scale="45"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88C20-12ED-3B49-B288-26EECA604FF5}">
  <dimension ref="E7:K43"/>
  <sheetViews>
    <sheetView topLeftCell="A3" workbookViewId="0">
      <selection activeCell="E9" sqref="E9"/>
    </sheetView>
  </sheetViews>
  <sheetFormatPr baseColWidth="10" defaultRowHeight="16"/>
  <cols>
    <col min="5" max="5" width="30.33203125" customWidth="1"/>
    <col min="6" max="6" width="31.33203125" customWidth="1"/>
  </cols>
  <sheetData>
    <row r="7" spans="5:6" ht="33" customHeight="1" thickBot="1">
      <c r="E7" s="100" t="s">
        <v>152</v>
      </c>
      <c r="F7" s="100"/>
    </row>
    <row r="8" spans="5:6">
      <c r="E8" s="99" t="s">
        <v>156</v>
      </c>
      <c r="F8" s="99"/>
    </row>
    <row r="9" spans="5:6" ht="34">
      <c r="E9" s="97"/>
      <c r="F9" s="98" t="s">
        <v>154</v>
      </c>
    </row>
    <row r="10" spans="5:6">
      <c r="E10" s="1" t="s">
        <v>130</v>
      </c>
    </row>
    <row r="11" spans="5:6">
      <c r="E11" s="79" t="s">
        <v>97</v>
      </c>
      <c r="F11" s="66" t="s">
        <v>123</v>
      </c>
    </row>
    <row r="12" spans="5:6">
      <c r="E12" s="79" t="s">
        <v>100</v>
      </c>
      <c r="F12" s="66" t="s">
        <v>124</v>
      </c>
    </row>
    <row r="13" spans="5:6">
      <c r="E13" s="79" t="s">
        <v>98</v>
      </c>
      <c r="F13" s="66" t="s">
        <v>125</v>
      </c>
    </row>
    <row r="14" spans="5:6">
      <c r="E14" s="79" t="s">
        <v>99</v>
      </c>
      <c r="F14" s="66" t="s">
        <v>126</v>
      </c>
    </row>
    <row r="15" spans="5:6">
      <c r="E15" s="92" t="s">
        <v>99</v>
      </c>
      <c r="F15" s="66"/>
    </row>
    <row r="16" spans="5:6" ht="19">
      <c r="E16" s="95" t="s">
        <v>131</v>
      </c>
    </row>
    <row r="17" spans="5:6" ht="19">
      <c r="E17" s="93" t="s">
        <v>133</v>
      </c>
      <c r="F17" s="93"/>
    </row>
    <row r="19" spans="5:6">
      <c r="E19" s="99" t="s">
        <v>155</v>
      </c>
      <c r="F19" s="99"/>
    </row>
    <row r="20" spans="5:6" ht="34">
      <c r="E20" s="97"/>
      <c r="F20" s="98" t="s">
        <v>153</v>
      </c>
    </row>
    <row r="21" spans="5:6">
      <c r="E21" s="1" t="s">
        <v>127</v>
      </c>
    </row>
    <row r="22" spans="5:6">
      <c r="E22" s="79" t="s">
        <v>97</v>
      </c>
      <c r="F22" s="66" t="s">
        <v>134</v>
      </c>
    </row>
    <row r="23" spans="5:6">
      <c r="E23" s="79" t="s">
        <v>100</v>
      </c>
      <c r="F23" s="66" t="s">
        <v>135</v>
      </c>
    </row>
    <row r="24" spans="5:6">
      <c r="E24" s="79" t="s">
        <v>98</v>
      </c>
      <c r="F24" s="66" t="s">
        <v>136</v>
      </c>
    </row>
    <row r="25" spans="5:6">
      <c r="E25" s="79" t="s">
        <v>99</v>
      </c>
      <c r="F25" s="66" t="s">
        <v>137</v>
      </c>
    </row>
    <row r="26" spans="5:6" ht="19">
      <c r="E26" s="94" t="s">
        <v>138</v>
      </c>
      <c r="F26" s="66"/>
    </row>
    <row r="27" spans="5:6" ht="19">
      <c r="E27" s="93" t="s">
        <v>139</v>
      </c>
      <c r="F27" s="93"/>
    </row>
    <row r="28" spans="5:6">
      <c r="E28" s="91"/>
    </row>
    <row r="29" spans="5:6">
      <c r="E29" s="84" t="s">
        <v>128</v>
      </c>
      <c r="F29" s="84"/>
    </row>
    <row r="30" spans="5:6">
      <c r="E30" s="79" t="s">
        <v>97</v>
      </c>
      <c r="F30" s="90" t="s">
        <v>140</v>
      </c>
    </row>
    <row r="31" spans="5:6">
      <c r="E31" s="79" t="s">
        <v>100</v>
      </c>
      <c r="F31" s="77" t="s">
        <v>141</v>
      </c>
    </row>
    <row r="32" spans="5:6">
      <c r="E32" s="79" t="s">
        <v>98</v>
      </c>
      <c r="F32" s="77" t="s">
        <v>142</v>
      </c>
    </row>
    <row r="33" spans="5:11">
      <c r="E33" s="79" t="s">
        <v>99</v>
      </c>
      <c r="F33" s="77" t="s">
        <v>143</v>
      </c>
    </row>
    <row r="34" spans="5:11" ht="19">
      <c r="E34" s="94" t="s">
        <v>144</v>
      </c>
      <c r="F34" s="77"/>
    </row>
    <row r="35" spans="5:11" ht="19">
      <c r="E35" s="93" t="s">
        <v>145</v>
      </c>
      <c r="F35" s="93"/>
    </row>
    <row r="37" spans="5:11">
      <c r="E37" s="84" t="s">
        <v>129</v>
      </c>
      <c r="F37" s="84"/>
    </row>
    <row r="38" spans="5:11">
      <c r="E38" s="79" t="s">
        <v>97</v>
      </c>
      <c r="F38" s="66" t="s">
        <v>146</v>
      </c>
    </row>
    <row r="39" spans="5:11">
      <c r="E39" s="79" t="s">
        <v>100</v>
      </c>
      <c r="F39" s="66" t="s">
        <v>147</v>
      </c>
    </row>
    <row r="40" spans="5:11">
      <c r="E40" s="79" t="s">
        <v>98</v>
      </c>
      <c r="F40" s="66" t="s">
        <v>148</v>
      </c>
    </row>
    <row r="41" spans="5:11" ht="17">
      <c r="E41" s="79" t="s">
        <v>99</v>
      </c>
      <c r="F41" s="83" t="s">
        <v>149</v>
      </c>
      <c r="K41" s="89"/>
    </row>
    <row r="42" spans="5:11" ht="19">
      <c r="E42" s="94" t="s">
        <v>150</v>
      </c>
    </row>
    <row r="43" spans="5:11" ht="20" thickBot="1">
      <c r="E43" s="96" t="s">
        <v>151</v>
      </c>
      <c r="F43" s="96"/>
    </row>
  </sheetData>
  <mergeCells count="9">
    <mergeCell ref="E8:F8"/>
    <mergeCell ref="E7:F7"/>
    <mergeCell ref="E17:F17"/>
    <mergeCell ref="E27:F27"/>
    <mergeCell ref="E35:F35"/>
    <mergeCell ref="E43:F43"/>
    <mergeCell ref="E37:F37"/>
    <mergeCell ref="E29:F29"/>
    <mergeCell ref="E19:F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F1B32-F88E-4949-A25B-949BD96D2D40}">
  <sheetPr>
    <pageSetUpPr fitToPage="1"/>
  </sheetPr>
  <dimension ref="C3:L20"/>
  <sheetViews>
    <sheetView zoomScaleNormal="100" workbookViewId="0">
      <selection activeCell="C5" sqref="C5"/>
    </sheetView>
  </sheetViews>
  <sheetFormatPr baseColWidth="10" defaultColWidth="11" defaultRowHeight="16"/>
  <cols>
    <col min="3" max="3" width="30.6640625" customWidth="1"/>
    <col min="4" max="7" width="15.83203125" customWidth="1"/>
    <col min="8" max="8" width="1.83203125" customWidth="1"/>
    <col min="9" max="12" width="15.83203125" customWidth="1"/>
  </cols>
  <sheetData>
    <row r="3" spans="3:12">
      <c r="C3" s="11"/>
    </row>
    <row r="4" spans="3:12" ht="17" thickBot="1">
      <c r="C4" s="75" t="s">
        <v>132</v>
      </c>
      <c r="D4" s="75"/>
      <c r="E4" s="75"/>
      <c r="F4" s="75"/>
      <c r="G4" s="75"/>
      <c r="H4" s="75"/>
      <c r="I4" s="75"/>
      <c r="J4" s="75"/>
      <c r="K4" s="75"/>
      <c r="L4" s="75"/>
    </row>
    <row r="5" spans="3:12">
      <c r="C5" s="72"/>
      <c r="D5" s="76" t="s">
        <v>93</v>
      </c>
      <c r="E5" s="76"/>
      <c r="F5" s="76"/>
      <c r="G5" s="76"/>
      <c r="H5" s="72"/>
      <c r="I5" s="76" t="s">
        <v>92</v>
      </c>
      <c r="J5" s="76"/>
      <c r="K5" s="76"/>
      <c r="L5" s="76"/>
    </row>
    <row r="6" spans="3:12" ht="51" customHeight="1">
      <c r="C6" s="5" t="s">
        <v>94</v>
      </c>
      <c r="D6" s="4" t="s">
        <v>95</v>
      </c>
      <c r="E6" s="73" t="s">
        <v>96</v>
      </c>
      <c r="F6" s="69" t="s">
        <v>113</v>
      </c>
      <c r="G6" s="69" t="s">
        <v>87</v>
      </c>
      <c r="H6" s="69"/>
      <c r="I6" s="4" t="s">
        <v>95</v>
      </c>
      <c r="J6" s="73" t="s">
        <v>96</v>
      </c>
      <c r="K6" s="69" t="s">
        <v>113</v>
      </c>
      <c r="L6" s="69" t="s">
        <v>87</v>
      </c>
    </row>
    <row r="7" spans="3:12" ht="17">
      <c r="C7" s="79" t="s">
        <v>97</v>
      </c>
      <c r="D7" s="71" t="s">
        <v>79</v>
      </c>
      <c r="E7" s="71" t="s">
        <v>28</v>
      </c>
      <c r="F7" s="70" t="s">
        <v>105</v>
      </c>
      <c r="G7" s="71" t="s">
        <v>88</v>
      </c>
      <c r="H7" s="71"/>
      <c r="I7" s="81" t="s">
        <v>29</v>
      </c>
      <c r="J7" s="81" t="s">
        <v>75</v>
      </c>
      <c r="K7" s="70" t="s">
        <v>106</v>
      </c>
      <c r="L7" s="66" t="s">
        <v>89</v>
      </c>
    </row>
    <row r="8" spans="3:12" ht="17">
      <c r="C8" s="79" t="s">
        <v>100</v>
      </c>
      <c r="D8" s="71" t="s">
        <v>80</v>
      </c>
      <c r="E8" s="71" t="s">
        <v>30</v>
      </c>
      <c r="F8" s="66" t="s">
        <v>107</v>
      </c>
      <c r="G8" s="71" t="s">
        <v>90</v>
      </c>
      <c r="H8" s="71"/>
      <c r="I8" s="81" t="s">
        <v>31</v>
      </c>
      <c r="J8" s="81" t="s">
        <v>76</v>
      </c>
      <c r="K8" s="66" t="s">
        <v>108</v>
      </c>
      <c r="L8" s="66" t="s">
        <v>91</v>
      </c>
    </row>
    <row r="9" spans="3:12" ht="17">
      <c r="C9" s="79" t="s">
        <v>98</v>
      </c>
      <c r="D9" s="71" t="s">
        <v>81</v>
      </c>
      <c r="E9" s="71" t="s">
        <v>84</v>
      </c>
      <c r="F9" s="78" t="s">
        <v>109</v>
      </c>
      <c r="G9" s="71" t="s">
        <v>102</v>
      </c>
      <c r="H9" s="71"/>
      <c r="I9" s="81" t="s">
        <v>85</v>
      </c>
      <c r="J9" s="81" t="s">
        <v>77</v>
      </c>
      <c r="K9" s="77" t="s">
        <v>110</v>
      </c>
      <c r="L9" s="66" t="s">
        <v>101</v>
      </c>
    </row>
    <row r="10" spans="3:12" ht="17">
      <c r="C10" s="79" t="s">
        <v>99</v>
      </c>
      <c r="D10" s="71" t="s">
        <v>82</v>
      </c>
      <c r="E10" s="71" t="s">
        <v>32</v>
      </c>
      <c r="F10" s="70" t="s">
        <v>111</v>
      </c>
      <c r="G10" s="71" t="s">
        <v>104</v>
      </c>
      <c r="H10" s="71"/>
      <c r="I10" s="81" t="s">
        <v>33</v>
      </c>
      <c r="J10" s="81" t="s">
        <v>78</v>
      </c>
      <c r="K10" s="66" t="s">
        <v>112</v>
      </c>
      <c r="L10" s="66" t="s">
        <v>103</v>
      </c>
    </row>
    <row r="11" spans="3:12" ht="17" thickBot="1">
      <c r="C11" s="80" t="s">
        <v>86</v>
      </c>
      <c r="D11" s="67">
        <v>2430870</v>
      </c>
      <c r="E11" s="67"/>
      <c r="F11" s="65"/>
      <c r="G11" s="65"/>
      <c r="H11" s="65"/>
      <c r="I11" s="67">
        <v>1485591</v>
      </c>
      <c r="J11" s="67"/>
      <c r="K11" s="74"/>
      <c r="L11" s="74"/>
    </row>
    <row r="12" spans="3:12">
      <c r="L12" s="66"/>
    </row>
    <row r="15" spans="3:12">
      <c r="D15" s="4"/>
      <c r="E15" s="4"/>
    </row>
    <row r="16" spans="3:12">
      <c r="D16" s="20"/>
      <c r="E16" s="20"/>
    </row>
    <row r="17" spans="4:5">
      <c r="D17" s="20"/>
      <c r="E17" s="20"/>
    </row>
    <row r="18" spans="4:5">
      <c r="D18" s="20"/>
      <c r="E18" s="20"/>
    </row>
    <row r="19" spans="4:5">
      <c r="D19" s="20"/>
      <c r="E19" s="20"/>
    </row>
    <row r="20" spans="4:5">
      <c r="D20" s="68"/>
      <c r="E20" s="68"/>
    </row>
  </sheetData>
  <mergeCells count="5">
    <mergeCell ref="D5:G5"/>
    <mergeCell ref="I5:L5"/>
    <mergeCell ref="C4:L4"/>
    <mergeCell ref="D11:E11"/>
    <mergeCell ref="I11:J11"/>
  </mergeCells>
  <pageMargins left="0.7" right="0.7" top="0.75" bottom="0.75" header="0.3" footer="0.3"/>
  <pageSetup scale="63" orientation="landscape"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13099-5ACF-0A4A-B595-E9D011FD1742}">
  <dimension ref="E6:E10"/>
  <sheetViews>
    <sheetView workbookViewId="0">
      <selection activeCell="E6" sqref="E6:E10"/>
    </sheetView>
  </sheetViews>
  <sheetFormatPr baseColWidth="10" defaultRowHeight="16"/>
  <cols>
    <col min="5" max="5" width="69.33203125" customWidth="1"/>
  </cols>
  <sheetData>
    <row r="6" spans="5:5" ht="17" thickBot="1">
      <c r="E6" s="85" t="s">
        <v>122</v>
      </c>
    </row>
    <row r="7" spans="5:5" ht="90">
      <c r="E7" s="87" t="s">
        <v>118</v>
      </c>
    </row>
    <row r="8" spans="5:5" ht="75">
      <c r="E8" s="88" t="s">
        <v>119</v>
      </c>
    </row>
    <row r="9" spans="5:5" ht="122">
      <c r="E9" s="88" t="s">
        <v>120</v>
      </c>
    </row>
    <row r="10" spans="5:5" ht="132" customHeight="1" thickBot="1">
      <c r="E10" s="86" t="s">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G24"/>
  <sheetViews>
    <sheetView workbookViewId="0">
      <selection activeCell="A2" sqref="A2"/>
    </sheetView>
  </sheetViews>
  <sheetFormatPr baseColWidth="10" defaultColWidth="9" defaultRowHeight="16"/>
  <cols>
    <col min="1" max="1" width="27.6640625" style="27" bestFit="1" customWidth="1"/>
    <col min="2" max="2" width="11.33203125" style="27" bestFit="1" customWidth="1"/>
    <col min="3" max="3" width="9.1640625" style="27" customWidth="1"/>
    <col min="4" max="4" width="11.33203125" style="27" bestFit="1" customWidth="1"/>
    <col min="5" max="5" width="13.6640625" style="27" customWidth="1"/>
    <col min="6" max="6" width="11.33203125" style="27" bestFit="1" customWidth="1"/>
    <col min="7" max="7" width="4.1640625" style="27" bestFit="1" customWidth="1"/>
    <col min="8" max="16384" width="9" style="27"/>
  </cols>
  <sheetData>
    <row r="1" spans="1:7">
      <c r="A1" s="26" t="s">
        <v>38</v>
      </c>
    </row>
    <row r="2" spans="1:7">
      <c r="A2" s="28"/>
      <c r="B2" s="63" t="s">
        <v>39</v>
      </c>
      <c r="C2" s="63"/>
      <c r="D2" s="64" t="s">
        <v>40</v>
      </c>
      <c r="E2" s="64"/>
      <c r="F2" s="63" t="s">
        <v>41</v>
      </c>
      <c r="G2" s="63"/>
    </row>
    <row r="3" spans="1:7">
      <c r="A3" s="29"/>
      <c r="B3" s="30" t="s">
        <v>42</v>
      </c>
      <c r="C3" s="30" t="s">
        <v>43</v>
      </c>
      <c r="D3" s="31" t="s">
        <v>42</v>
      </c>
      <c r="E3" s="31" t="s">
        <v>43</v>
      </c>
      <c r="F3" s="30" t="s">
        <v>42</v>
      </c>
      <c r="G3" s="30" t="s">
        <v>43</v>
      </c>
    </row>
    <row r="4" spans="1:7">
      <c r="A4" s="26" t="s">
        <v>44</v>
      </c>
      <c r="B4" s="32">
        <v>332573</v>
      </c>
      <c r="C4" s="24">
        <f>B4/2430870</f>
        <v>0.13681233467853074</v>
      </c>
      <c r="D4" s="33">
        <v>87078</v>
      </c>
      <c r="E4" s="39">
        <f>D4/2430870</f>
        <v>3.582174283281294E-2</v>
      </c>
      <c r="F4" s="34">
        <v>47521</v>
      </c>
      <c r="G4" s="24">
        <f>F4/2430870</f>
        <v>1.9548968064931484E-2</v>
      </c>
    </row>
    <row r="5" spans="1:7">
      <c r="A5" s="26" t="s">
        <v>45</v>
      </c>
      <c r="B5" s="32">
        <v>396702</v>
      </c>
      <c r="C5" s="24">
        <f t="shared" ref="C5:C8" si="0">B5/2430870</f>
        <v>0.16319342457638622</v>
      </c>
      <c r="D5" s="33">
        <v>140822</v>
      </c>
      <c r="E5" s="39">
        <f t="shared" ref="E5:E8" si="1">D5/2430870</f>
        <v>5.7930699708334879E-2</v>
      </c>
      <c r="F5" s="34">
        <v>86977</v>
      </c>
      <c r="G5" s="24">
        <f t="shared" ref="G5:G8" si="2">F5/2430870</f>
        <v>3.578019392234056E-2</v>
      </c>
    </row>
    <row r="6" spans="1:7">
      <c r="A6" s="26" t="s">
        <v>46</v>
      </c>
      <c r="B6" s="32">
        <v>180969</v>
      </c>
      <c r="C6" s="24">
        <f t="shared" si="0"/>
        <v>7.4446185933431247E-2</v>
      </c>
      <c r="D6" s="33">
        <v>86407</v>
      </c>
      <c r="E6" s="39">
        <f t="shared" si="1"/>
        <v>3.554570997214989E-2</v>
      </c>
      <c r="F6" s="34">
        <v>59624</v>
      </c>
      <c r="G6" s="24">
        <f t="shared" si="2"/>
        <v>2.4527843940646766E-2</v>
      </c>
    </row>
    <row r="7" spans="1:7">
      <c r="A7" s="26" t="s">
        <v>47</v>
      </c>
      <c r="B7" s="32">
        <v>593099</v>
      </c>
      <c r="C7" s="24">
        <f t="shared" si="0"/>
        <v>0.24398630942831168</v>
      </c>
      <c r="D7" s="33">
        <v>249471</v>
      </c>
      <c r="E7" s="39">
        <f t="shared" si="1"/>
        <v>0.10262622024213554</v>
      </c>
      <c r="F7" s="34">
        <v>160151</v>
      </c>
      <c r="G7" s="24">
        <f t="shared" si="2"/>
        <v>6.5882173871905939E-2</v>
      </c>
    </row>
    <row r="8" spans="1:7">
      <c r="A8" s="35" t="s">
        <v>48</v>
      </c>
      <c r="B8" s="36">
        <v>956043</v>
      </c>
      <c r="C8" s="25">
        <f t="shared" si="0"/>
        <v>0.39329252489849315</v>
      </c>
      <c r="D8" s="37">
        <v>574448</v>
      </c>
      <c r="E8" s="40">
        <f t="shared" si="1"/>
        <v>0.23631374775286215</v>
      </c>
      <c r="F8" s="38">
        <v>426170</v>
      </c>
      <c r="G8" s="25">
        <f t="shared" si="2"/>
        <v>0.1753158334258928</v>
      </c>
    </row>
    <row r="10" spans="1:7">
      <c r="A10" s="26" t="s">
        <v>52</v>
      </c>
    </row>
    <row r="11" spans="1:7">
      <c r="A11" s="28"/>
      <c r="B11" s="63" t="s">
        <v>49</v>
      </c>
      <c r="C11" s="63"/>
      <c r="D11" s="64" t="s">
        <v>50</v>
      </c>
      <c r="E11" s="64"/>
      <c r="F11" s="63" t="s">
        <v>51</v>
      </c>
      <c r="G11" s="63"/>
    </row>
    <row r="12" spans="1:7">
      <c r="A12" s="29"/>
      <c r="B12" s="30" t="s">
        <v>42</v>
      </c>
      <c r="C12" s="30" t="s">
        <v>43</v>
      </c>
      <c r="D12" s="31" t="s">
        <v>42</v>
      </c>
      <c r="E12" s="31" t="s">
        <v>43</v>
      </c>
      <c r="F12" s="30" t="s">
        <v>42</v>
      </c>
      <c r="G12" s="30" t="s">
        <v>43</v>
      </c>
    </row>
    <row r="13" spans="1:7">
      <c r="A13" s="26" t="s">
        <v>44</v>
      </c>
      <c r="B13" s="32">
        <v>384161</v>
      </c>
      <c r="C13" s="24">
        <f>B13/2430870</f>
        <v>0.15803436629684023</v>
      </c>
      <c r="D13" s="33">
        <v>106240</v>
      </c>
      <c r="E13" s="39">
        <f>D13/2430870</f>
        <v>4.3704517312731658E-2</v>
      </c>
      <c r="F13" s="34">
        <v>54078</v>
      </c>
      <c r="G13" s="24">
        <f>F13/2430870</f>
        <v>2.2246356242826643E-2</v>
      </c>
    </row>
    <row r="14" spans="1:7">
      <c r="A14" s="26" t="s">
        <v>45</v>
      </c>
      <c r="B14" s="32">
        <v>445975</v>
      </c>
      <c r="C14" s="24">
        <f t="shared" ref="C14:C17" si="3">B14/2430870</f>
        <v>0.18346312225664063</v>
      </c>
      <c r="D14" s="33">
        <v>155254</v>
      </c>
      <c r="E14" s="39">
        <f t="shared" ref="E14:E17" si="4">D14/2430870</f>
        <v>6.3867668777022213E-2</v>
      </c>
      <c r="F14" s="34">
        <v>91945</v>
      </c>
      <c r="G14" s="24">
        <f t="shared" ref="G14:G17" si="5">F14/2430870</f>
        <v>3.7823906667160317E-2</v>
      </c>
    </row>
    <row r="15" spans="1:7">
      <c r="A15" s="26" t="s">
        <v>46</v>
      </c>
      <c r="B15" s="32">
        <v>181602</v>
      </c>
      <c r="C15" s="24">
        <f t="shared" si="3"/>
        <v>7.4706586530748256E-2</v>
      </c>
      <c r="D15" s="33">
        <v>87407</v>
      </c>
      <c r="E15" s="39">
        <f t="shared" si="4"/>
        <v>3.5957085323361594E-2</v>
      </c>
      <c r="F15" s="34">
        <v>60042</v>
      </c>
      <c r="G15" s="24">
        <f t="shared" si="5"/>
        <v>2.4699798837453258E-2</v>
      </c>
    </row>
    <row r="16" spans="1:7">
      <c r="A16" s="26" t="s">
        <v>47</v>
      </c>
      <c r="B16" s="32">
        <v>660120</v>
      </c>
      <c r="C16" s="24">
        <f t="shared" si="3"/>
        <v>0.2715570968418714</v>
      </c>
      <c r="D16" s="33">
        <v>285807</v>
      </c>
      <c r="E16" s="39">
        <f t="shared" si="4"/>
        <v>0.11757395500376408</v>
      </c>
      <c r="F16" s="34">
        <v>192901</v>
      </c>
      <c r="G16" s="24">
        <f t="shared" si="5"/>
        <v>7.9354716624089314E-2</v>
      </c>
    </row>
    <row r="17" spans="1:7">
      <c r="A17" s="35" t="s">
        <v>48</v>
      </c>
      <c r="B17" s="36">
        <v>1014781</v>
      </c>
      <c r="C17" s="25">
        <f t="shared" si="3"/>
        <v>0.41745589027796631</v>
      </c>
      <c r="D17" s="37">
        <v>619514</v>
      </c>
      <c r="E17" s="40">
        <f t="shared" si="4"/>
        <v>0.25485278933056887</v>
      </c>
      <c r="F17" s="38">
        <v>489058</v>
      </c>
      <c r="G17" s="25">
        <f t="shared" si="5"/>
        <v>0.20118640651289457</v>
      </c>
    </row>
    <row r="19" spans="1:7">
      <c r="D19" s="27" t="s">
        <v>53</v>
      </c>
      <c r="E19" s="27" t="s">
        <v>54</v>
      </c>
    </row>
    <row r="20" spans="1:7">
      <c r="A20" s="26" t="s">
        <v>44</v>
      </c>
      <c r="D20" s="42">
        <f>(D13-D4)/D4</f>
        <v>0.220055582351455</v>
      </c>
      <c r="E20" s="41">
        <f>D13-D4</f>
        <v>19162</v>
      </c>
    </row>
    <row r="21" spans="1:7">
      <c r="A21" s="26" t="s">
        <v>45</v>
      </c>
      <c r="D21" s="42">
        <f t="shared" ref="D21:D24" si="6">(D14-D5)/D5</f>
        <v>0.10248398687705046</v>
      </c>
      <c r="E21" s="41">
        <f t="shared" ref="E21:E24" si="7">D14-D5</f>
        <v>14432</v>
      </c>
    </row>
    <row r="22" spans="1:7">
      <c r="A22" s="26" t="s">
        <v>46</v>
      </c>
      <c r="D22" s="42">
        <f t="shared" si="6"/>
        <v>1.157313643570544E-2</v>
      </c>
      <c r="E22" s="41">
        <f t="shared" si="7"/>
        <v>1000</v>
      </c>
    </row>
    <row r="23" spans="1:7">
      <c r="A23" s="26" t="s">
        <v>47</v>
      </c>
      <c r="D23" s="42">
        <f t="shared" si="6"/>
        <v>0.14565220005531704</v>
      </c>
      <c r="E23" s="41">
        <f t="shared" si="7"/>
        <v>36336</v>
      </c>
    </row>
    <row r="24" spans="1:7">
      <c r="A24" s="35" t="s">
        <v>48</v>
      </c>
      <c r="D24" s="42">
        <f t="shared" si="6"/>
        <v>7.8450965100409442E-2</v>
      </c>
      <c r="E24" s="41">
        <f t="shared" si="7"/>
        <v>45066</v>
      </c>
    </row>
  </sheetData>
  <mergeCells count="6">
    <mergeCell ref="B2:C2"/>
    <mergeCell ref="D2:E2"/>
    <mergeCell ref="F2:G2"/>
    <mergeCell ref="B11:C11"/>
    <mergeCell ref="D11:E11"/>
    <mergeCell ref="F11:G1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Figure 1 data</vt:lpstr>
      <vt:lpstr>Table 1 stratified</vt:lpstr>
      <vt:lpstr>Table 2 meta analysis</vt:lpstr>
      <vt:lpstr>Table 3 sensitivity</vt:lpstr>
      <vt:lpstr>Table 4 recommendations</vt:lpstr>
      <vt:lpstr>Cut-points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Nabarun Dasgupta</dc:creator>
  <cp:lastModifiedBy>Nabarun Dasgupta</cp:lastModifiedBy>
  <cp:lastPrinted>2020-09-24T02:54:09Z</cp:lastPrinted>
  <dcterms:created xsi:type="dcterms:W3CDTF">2020-08-19T13:19:08Z</dcterms:created>
  <dcterms:modified xsi:type="dcterms:W3CDTF">2020-09-26T01:32:20Z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4c39cf53-81a9-4878-aab5-c3c31ef9bac9</vt:lpwstr>
  </property>
</Properties>
</file>