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5200" windowHeight="12570"/>
  </bookViews>
  <sheets>
    <sheet name="プロジェクト タイムライン" sheetId="1" r:id="rId1"/>
    <sheet name="計算" sheetId="2" state="hidden" r:id="rId2"/>
  </sheets>
  <definedNames>
    <definedName name="DayRails">StartDateWindow+ROW('プロジェクト タイムライン'!$1:$25)-1</definedName>
    <definedName name="GridCalc">IFERROR(計算!$A1/SUMPRODUCT( (Activities[Id]=計算!$C1)*(Activities[開始]&lt;=計算!A$31)*((Activities[終了]&gt;=計算!A$31)+(LEN(Activities[終了])=0)*(Activities[開始]=計算!A$31))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</workbook>
</file>

<file path=xl/calcChain.xml><?xml version="1.0" encoding="utf-8"?>
<calcChain xmlns="http://schemas.openxmlformats.org/spreadsheetml/2006/main"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l="1"/>
  <c r="B27" i="1" s="1"/>
  <c r="B28" i="1" s="1"/>
  <c r="B29" i="1" s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B34" i="1" l="1"/>
  <c r="B30" i="1"/>
  <c r="B31" i="1" s="1"/>
  <c r="B32" i="1" s="1"/>
  <c r="B33" i="1" s="1"/>
  <c r="E70" i="2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F18" i="2" l="1"/>
  <c r="C35" i="2" s="1"/>
  <c r="AI35" i="2" s="1"/>
  <c r="F19" i="2"/>
  <c r="C36" i="2" s="1"/>
  <c r="AI36" i="2" s="1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D35" i="2" l="1"/>
  <c r="F35" i="2"/>
  <c r="W35" i="2"/>
  <c r="Z35" i="2"/>
  <c r="AF35" i="2"/>
  <c r="H35" i="2"/>
  <c r="AB35" i="2"/>
  <c r="AA35" i="2"/>
  <c r="E35" i="2"/>
  <c r="I35" i="2"/>
  <c r="AG35" i="2"/>
  <c r="T35" i="2"/>
  <c r="K35" i="2"/>
  <c r="X35" i="2"/>
  <c r="AH35" i="2"/>
  <c r="AH47" i="2" s="1"/>
  <c r="U35" i="2"/>
  <c r="O35" i="2"/>
  <c r="R35" i="2"/>
  <c r="Q35" i="2"/>
  <c r="P35" i="2"/>
  <c r="AD35" i="2"/>
  <c r="L35" i="2"/>
  <c r="S35" i="2"/>
  <c r="J35" i="2"/>
  <c r="G35" i="2"/>
  <c r="AC35" i="2"/>
  <c r="M35" i="2"/>
  <c r="N35" i="2"/>
  <c r="V35" i="2"/>
  <c r="Y35" i="2"/>
  <c r="AE35" i="2"/>
  <c r="C47" i="2"/>
  <c r="D47" i="2" s="1"/>
  <c r="AH36" i="2"/>
  <c r="AH48" i="2" s="1"/>
  <c r="Y36" i="2"/>
  <c r="R36" i="2"/>
  <c r="O36" i="2"/>
  <c r="I33" i="2"/>
  <c r="F34" i="2"/>
  <c r="AC34" i="2"/>
  <c r="C44" i="2"/>
  <c r="D44" i="2" s="1"/>
  <c r="D34" i="2"/>
  <c r="C46" i="2"/>
  <c r="D46" i="2" s="1"/>
  <c r="AI34" i="2"/>
  <c r="D36" i="2"/>
  <c r="W36" i="2"/>
  <c r="J36" i="2"/>
  <c r="T36" i="2"/>
  <c r="J33" i="2"/>
  <c r="AD36" i="2"/>
  <c r="F36" i="2"/>
  <c r="K36" i="2"/>
  <c r="V36" i="2"/>
  <c r="AA36" i="2"/>
  <c r="AF36" i="2"/>
  <c r="H36" i="2"/>
  <c r="M36" i="2"/>
  <c r="C48" i="2"/>
  <c r="D48" i="2" s="1"/>
  <c r="M33" i="2"/>
  <c r="X33" i="2"/>
  <c r="Y34" i="2"/>
  <c r="V34" i="2"/>
  <c r="S34" i="2"/>
  <c r="P34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G34" i="2"/>
  <c r="L34" i="2"/>
  <c r="Q34" i="2"/>
  <c r="AB34" i="2"/>
  <c r="AG34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X47" i="2" l="1"/>
  <c r="W47" i="2"/>
  <c r="Z47" i="2"/>
  <c r="G47" i="2"/>
  <c r="E47" i="2"/>
  <c r="AA47" i="2"/>
  <c r="V47" i="2"/>
  <c r="AB47" i="2"/>
  <c r="H47" i="2"/>
  <c r="AG47" i="2"/>
  <c r="Q47" i="2"/>
  <c r="AF47" i="2"/>
  <c r="J47" i="2"/>
  <c r="T47" i="2"/>
  <c r="AE47" i="2"/>
  <c r="F47" i="2"/>
  <c r="K47" i="2"/>
  <c r="AC47" i="2"/>
  <c r="U47" i="2"/>
  <c r="N47" i="2"/>
  <c r="O47" i="2"/>
  <c r="P47" i="2"/>
  <c r="R47" i="2"/>
  <c r="Y47" i="2"/>
  <c r="I47" i="2"/>
  <c r="M47" i="2"/>
  <c r="AD47" i="2"/>
  <c r="S47" i="2"/>
  <c r="L47" i="2"/>
  <c r="AD46" i="2"/>
  <c r="AB46" i="2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<sst xmlns="http://schemas.openxmlformats.org/spreadsheetml/2006/main" count="32" uniqueCount="30">
  <si>
    <t>Id</t>
  </si>
  <si>
    <t xml:space="preserve">開始日の入力: </t>
  </si>
  <si>
    <t>アクティビティ</t>
  </si>
  <si>
    <t>開始</t>
  </si>
  <si>
    <t>終了</t>
  </si>
  <si>
    <t>メモ</t>
  </si>
  <si>
    <t>プロジェクトの開始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</si>
  <si>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</si>
  <si>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</si>
  <si>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</si>
  <si>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</si>
  <si>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</si>
  <si>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</si>
  <si>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</si>
  <si>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</si>
  <si>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</si>
  <si>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</si>
  <si>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要件定義</t>
    <rPh sb="0" eb="2">
      <t>ヨウケン</t>
    </rPh>
    <rPh sb="2" eb="4">
      <t>テイギ</t>
    </rPh>
    <phoneticPr fontId="1"/>
  </si>
  <si>
    <t>環境構築</t>
    <rPh sb="0" eb="2">
      <t>カンキョウ</t>
    </rPh>
    <rPh sb="2" eb="4">
      <t>コウチク</t>
    </rPh>
    <phoneticPr fontId="1"/>
  </si>
  <si>
    <t>仕様,設計</t>
    <rPh sb="0" eb="2">
      <t>シヨウ</t>
    </rPh>
    <rPh sb="3" eb="5">
      <t>セッケイ</t>
    </rPh>
    <phoneticPr fontId="1"/>
  </si>
  <si>
    <t>製造</t>
    <rPh sb="0" eb="2">
      <t>セイゾウ</t>
    </rPh>
    <phoneticPr fontId="1"/>
  </si>
  <si>
    <t>試験</t>
    <rPh sb="0" eb="2">
      <t>シケン</t>
    </rPh>
    <phoneticPr fontId="1"/>
  </si>
  <si>
    <t>リリース</t>
    <phoneticPr fontId="1"/>
  </si>
  <si>
    <t>プロジェクトの終了</t>
    <rPh sb="7" eb="9">
      <t>シュウリョウ</t>
    </rPh>
    <phoneticPr fontId="1"/>
  </si>
  <si>
    <t>全員</t>
    <rPh sb="0" eb="2">
      <t>ゼンイン</t>
    </rPh>
    <phoneticPr fontId="1"/>
  </si>
  <si>
    <t>全員 書類作成メインは大西</t>
    <rPh sb="0" eb="2">
      <t>ゼンイン</t>
    </rPh>
    <rPh sb="3" eb="5">
      <t>ショルイ</t>
    </rPh>
    <rPh sb="5" eb="7">
      <t>サクセイ</t>
    </rPh>
    <rPh sb="11" eb="13">
      <t>オオニシ</t>
    </rPh>
    <phoneticPr fontId="1"/>
  </si>
  <si>
    <t>全員　書類作成者メインは大西</t>
    <rPh sb="0" eb="2">
      <t>ゼンイン</t>
    </rPh>
    <rPh sb="3" eb="5">
      <t>ショルイ</t>
    </rPh>
    <rPh sb="5" eb="8">
      <t>サクセイシャ</t>
    </rPh>
    <rPh sb="12" eb="14">
      <t>オオニシ</t>
    </rPh>
    <phoneticPr fontId="1"/>
  </si>
  <si>
    <t>全員　メイン原田、井出</t>
    <rPh sb="0" eb="2">
      <t>ゼンイン</t>
    </rPh>
    <rPh sb="6" eb="7">
      <t>ハラ</t>
    </rPh>
    <rPh sb="7" eb="8">
      <t>タ</t>
    </rPh>
    <rPh sb="9" eb="11">
      <t>イデ</t>
    </rPh>
    <phoneticPr fontId="1"/>
  </si>
  <si>
    <t>全員　メイン福島</t>
    <rPh sb="0" eb="2">
      <t>ゼンイン</t>
    </rPh>
    <rPh sb="6" eb="8">
      <t>フクシマ</t>
    </rPh>
    <phoneticPr fontId="1"/>
  </si>
  <si>
    <t>土日プロジェクト BCOタイムライン</t>
    <rPh sb="0" eb="2">
      <t>ドニチ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</si>
</sst>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年&quot;m&quot;月&quot;;@"/>
  </numFmts>
  <fonts count="8" x14ac:knownFonts="1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sz val="30"/>
      <color theme="0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3" tint="0.39997558519241921"/>
      <name val="Meiryo UI"/>
      <family val="3"/>
      <charset val="128"/>
    </font>
    <font>
      <sz val="10"/>
      <color theme="3" tint="0.39997558519241921"/>
      <name val="Meiryo UI"/>
      <family val="3"/>
      <charset val="128"/>
    </font>
    <font>
      <sz val="12"/>
      <color theme="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Protection="1">
      <alignment vertical="center"/>
    </xf>
    <xf numFmtId="0" fontId="2" fillId="2" borderId="1" xfId="0" applyFont="1" applyFill="1" applyBorder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3" xfId="0" applyFont="1" applyFill="1" applyBorder="1" applyProtection="1">
      <alignment vertical="center"/>
    </xf>
    <xf numFmtId="0" fontId="2" fillId="2" borderId="0" xfId="0" applyFont="1" applyFill="1" applyProtection="1">
      <alignment vertical="center"/>
    </xf>
    <xf numFmtId="0" fontId="2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/>
    </xf>
    <xf numFmtId="14" fontId="6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 indent="1"/>
    </xf>
    <xf numFmtId="14" fontId="2" fillId="0" borderId="0" xfId="0" applyNumberFormat="1" applyFont="1" applyFill="1" applyBorder="1" applyAlignment="1" applyProtection="1">
      <alignment horizontal="left" vertical="center" indent="1"/>
    </xf>
    <xf numFmtId="0" fontId="2" fillId="0" borderId="0" xfId="0" applyNumberFormat="1" applyFont="1" applyFill="1" applyBorder="1" applyProtection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 customBuiltin="1"/>
  </cellStyles>
  <dxfs count="11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計算!$B$32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計算!$D$44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計算!$B$33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計算!$D$45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計算!$B$34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計算!$D$46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計算!$B$35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計算!$D$47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計算!$B$36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計算!$D$48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計算!$B$37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計算!$D$49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計算!$B$38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計算!$D$50</c:f>
              <c:strCache>
                <c:ptCount val="1"/>
                <c:pt idx="0">
                  <c:v>試験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計算!$B$39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計算!$D$51</c:f>
              <c:strCache>
                <c:ptCount val="1"/>
                <c:pt idx="0">
                  <c:v>リリース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計算!$B$40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計算!$D$52</c:f>
              <c:strCache>
                <c:ptCount val="1"/>
                <c:pt idx="0">
                  <c:v>プロジェクトの終了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計算!$E$56:$AH$56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計算!$D$58</c:f>
              <c:strCache>
                <c:ptCount val="1"/>
                <c:pt idx="0">
                  <c:v>2016年11月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計算!$D$61</c:f>
              <c:strCache>
                <c:ptCount val="1"/>
                <c:pt idx="0">
                  <c:v>2016年12月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計算!$D$66</c:f>
              <c:strCache>
                <c:ptCount val="1"/>
                <c:pt idx="0">
                  <c:v>2016年12月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bg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計算!$D$65</c:f>
              <c:strCache>
                <c:ptCount val="1"/>
                <c:pt idx="0">
                  <c:v>2016年11月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計算!$E$72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{3A4314BF-C81D-4A3C-A7B6-D71640745178}</c15:txfldGUID>
                      <c15:f>計算!$E$72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{14919EE1-22CC-4FD0-AB61-3E851FC5E201}</c15:txfldGUID>
                      <c15:f>計算!$F$72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{114CD610-DFE0-4C3E-8DE6-1874C76CDADD}</c15:txfldGUID>
                      <c15:f>計算!$G$72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{305E15B1-D8AE-48E0-8EF4-C37ECCB5E4AC}</c15:txfldGUID>
                      <c15:f>計算!$H$72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{69850612-2373-4F41-B8F2-4DB65002560F}</c15:txfldGUID>
                      <c15:f>計算!$I$72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{2BF8ACB1-4CD2-4D3C-879B-B69393EE6A21}</c15:txfldGUID>
                      <c15:f>計算!$J$72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{74B4CF25-FBF5-49F0-AF52-8DF5011DD969}</c15:txfldGUID>
                      <c15:f>計算!$K$72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{C63266C4-1B9F-4540-9A5E-EAD0369B2F49}</c15:txfldGUID>
                      <c15:f>計算!$L$72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{D7E04C8D-A24E-43E9-ACEF-3110EF26E79A}</c15:txfldGUID>
                      <c15:f>計算!$M$72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{71BB0C01-E125-49EB-905D-2155CB953001}</c15:txfldGUID>
                      <c15:f>計算!$N$72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{5BE1DE96-7C24-4BB8-BBFC-9164E8E16979}</c15:txfldGUID>
                      <c15:f>計算!$O$72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{EF8769F3-710C-40AB-9058-2C50D3AD40EB}</c15:txfldGUID>
                      <c15:f>計算!$P$72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{47C6211A-AB8C-4919-8DD5-57A4293D07B0}</c15:txfldGUID>
                      <c15:f>計算!$Q$72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{E0D2E2CE-B8F8-47C0-8FC0-916D351F021B}</c15:txfldGUID>
                      <c15:f>計算!$R$72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{C1E2C884-6492-4284-912F-A32743CC9FD8}</c15:txfldGUID>
                      <c15:f>計算!$S$72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{4188C17D-3EDD-4342-824D-8C6073142A93}</c15:txfldGUID>
                      <c15:f>計算!$T$72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{9FD59AB8-EA42-4EE1-A2D2-004FA9AEBE64}</c15:txfldGUID>
                      <c15:f>計算!$U$72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{F32217A1-1E12-47FE-B06E-943C8F0B15B2}</c15:txfldGUID>
                      <c15:f>計算!$V$72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{36CB8E9B-15B8-43F0-8EEA-BD12F01C40B4}</c15:txfldGUID>
                      <c15:f>計算!$W$72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{C94B1C11-1CD3-44D5-9DBA-18A39E307D7B}</c15:txfldGUID>
                      <c15:f>計算!$X$72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{1B3762E4-02BA-4786-8E9C-3E45EDE4DA58}</c15:txfldGUID>
                      <c15:f>計算!$Y$72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{D5A73A8E-30B3-4D7E-8BAE-D2CD1972D5C3}</c15:txfldGUID>
                      <c15:f>計算!$Z$72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{173F07F3-4841-4C98-A2BF-23F7690CFE4D}</c15:txfldGUID>
                      <c15:f>計算!$AA$72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{A3DE354F-B14D-4D67-BAE7-1F695E6147FF}</c15:txfldGUID>
                      <c15:f>計算!$AB$72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{65A2F06C-8952-4989-B677-21D9EFB5E6D6}</c15:txfldGUID>
                      <c15:f>計算!$AC$72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{74AAA2AC-29DD-4EAA-ABCF-ABD0E3BA7313}</c15:txfldGUID>
                      <c15:f>計算!$AD$72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{A984D780-A087-4666-A2DA-15394B9A5A95}</c15:txfldGUID>
                      <c15:f>計算!$AE$72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{24661BD3-7B66-4E57-8157-10FE7AAD3B09}</c15:txfldGUID>
                      <c15:f>計算!$AF$72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{DE8B18C0-835B-4A0C-8D51-39F39577C312}</c15:txfldGUID>
                      <c15:f>計算!$AG$72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{3081E4CA-C528-4C8C-95C9-42CEBD7F61E6}</c15:txfldGUID>
                      <c15:f>計算!$AH$72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計算!$E$70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{9A0E6ADD-E878-4C98-A54F-1662EEAE6C8E}</c15:txfldGUID>
                      <c15:f>計算!$E$70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{5A2B8BA8-DC6D-49BB-829B-C9A4FA21A11D}</c15:txfldGUID>
                      <c15:f>計算!$F$70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{DAA526DC-0499-44FD-9233-64F8E86921FD}</c15:txfldGUID>
                      <c15:f>計算!$G$70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{81AB48B2-2880-4499-80D6-E8B2DB729CE2}</c15:txfldGUID>
                      <c15:f>計算!$H$70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{BA18AA74-2BE6-4157-BBD5-CE2F4E1C6960}</c15:txfldGUID>
                      <c15:f>計算!$I$70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{CAD4899F-3D00-48C7-BEC8-790244005318}</c15:txfldGUID>
                      <c15:f>計算!$J$70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{5171E08C-C390-4D7C-B6B5-7C9D7D36ABEF}</c15:txfldGUID>
                      <c15:f>計算!$K$70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{02230A05-F706-4009-8E87-21DE0BACB0D0}</c15:txfldGUID>
                      <c15:f>計算!$L$70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{F1A6A173-CF8A-469C-9A5A-621227445F21}</c15:txfldGUID>
                      <c15:f>計算!$M$70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{1CB96008-17EA-49C9-8B03-BD645FB5B9BE}</c15:txfldGUID>
                      <c15:f>計算!$N$70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{944C1231-FC03-441D-89B7-313A5151F4AB}</c15:txfldGUID>
                      <c15:f>計算!$O$70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{EB35B030-F37E-4D85-A9CA-AEBFE8DA4179}</c15:txfldGUID>
                      <c15:f>計算!$P$70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{3BDA8407-D335-4B49-B299-CCEFB906EC93}</c15:txfldGUID>
                      <c15:f>計算!$Q$70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{3BCC0DC6-96DD-4EAD-8BAF-3E6CC1DADC3D}</c15:txfldGUID>
                      <c15:f>計算!$R$70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{6FA2EBF0-B95A-4B10-BB69-DB90A491090F}</c15:txfldGUID>
                      <c15:f>計算!$S$70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{ABF79AAE-8E3D-4505-9B6B-5E6943A5A973}</c15:txfldGUID>
                      <c15:f>計算!$T$70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{5C9DDB67-D203-4D94-B702-D1A094EE259A}</c15:txfldGUID>
                      <c15:f>計算!$U$70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{0733A5D5-6E59-4526-B394-DDE861C03E64}</c15:txfldGUID>
                      <c15:f>計算!$V$70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{F0EED5E6-12DE-4C12-9E6A-ABFF989980D9}</c15:txfldGUID>
                      <c15:f>計算!$W$70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{96603F00-E28D-413C-A45A-74C160461ED2}</c15:txfldGUID>
                      <c15:f>計算!$X$70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{2B3D8CBC-12F6-4420-8368-6C1332EA2173}</c15:txfldGUID>
                      <c15:f>計算!$Y$70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{3F78773E-339D-4B7E-BAA8-B291D5082DC5}</c15:txfldGUID>
                      <c15:f>計算!$Z$70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{12C0483C-19E6-4517-B747-4D2E59FADBE4}</c15:txfldGUID>
                      <c15:f>計算!$AA$70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{C58C8D67-8E1C-4813-9100-4DFF5ECD551C}</c15:txfldGUID>
                      <c15:f>計算!$AB$70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{6151CE85-ACCD-4AD4-BEB6-2E9D9CE5190C}</c15:txfldGUID>
                      <c15:f>計算!$AC$70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{9835D943-0B22-4605-868C-CA6F769C63FC}</c15:txfldGUID>
                      <c15:f>計算!$AD$70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{9355BB14-8081-47DC-B41A-CCE189E583BF}</c15:txfldGUID>
                      <c15:f>計算!$AE$70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{F8733F8E-76D3-4FEE-B076-E70040A0AE3A}</c15:txfldGUID>
                      <c15:f>計算!$AF$70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{AA8A8D6E-04EF-42CC-86D6-86CBE62EFE0F}</c15:txfldGUID>
                      <c15:f>計算!$AG$70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{E961F628-F79C-45D0-856C-582DC99DE333}</c15:txfldGUID>
                      <c15:f>計算!$AH$70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計算!$D$59</c:f>
              <c:strCache>
                <c:ptCount val="1"/>
                <c:pt idx="0">
                  <c:v>2016年 11月 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計算!$D$62</c:f>
              <c:strCache>
                <c:ptCount val="1"/>
                <c:pt idx="0">
                  <c:v>2016年 12月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72488"/>
        <c:axId val="172873272"/>
      </c:lineChart>
      <c:dateAx>
        <c:axId val="17287248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72873272"/>
        <c:crosses val="autoZero"/>
        <c:auto val="1"/>
        <c:lblOffset val="100"/>
        <c:baseTimeUnit val="days"/>
      </c:dateAx>
      <c:valAx>
        <c:axId val="172873272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7287248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ja-JP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7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 macro="">
      <xdr:nvGraphicFramePr>
        <xdr:cNvPr id="7" name="タイムライン グラフ" descr="プロジェクトのアクティビティのスクロール可能なタイムライン。" title="タイムライン 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スクロール バー" descr="スクロール バーをクリックしてタイムライン グラフに表示されているプロジェクト期間を変更するか、プロジェクトのアクティビティ表示の開始日をセル D20 に入力します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4" totalsRowShown="0" headerRowDxfId="6" dataDxfId="5">
  <autoFilter ref="B22:F34"/>
  <sortState ref="C20:F25">
    <sortCondition ref="D19:D25"/>
  </sortState>
  <tableColumns count="5">
    <tableColumn id="5" name="Id" dataDxfId="4">
      <calculatedColumnFormula>N(B22)+1</calculatedColumnFormula>
    </tableColumn>
    <tableColumn id="1" name="アクティビティ" dataDxfId="3"/>
    <tableColumn id="2" name="開始" dataDxfId="2">
      <calculatedColumnFormula>D22+10</calculatedColumnFormula>
    </tableColumn>
    <tableColumn id="3" name="終了" dataDxfId="1">
      <calculatedColumnFormula>Activities[[#This Row],[開始]]+2</calculatedColumnFormula>
    </tableColumn>
    <tableColumn id="4" name="メモ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アクティビティの表" altTextSummary="この表は、教育機関向けのアクティビティの入力と管理に使用します。各列は、アクティビティ、開始、終了、およびメモです。表に入力されたすべてのアクティビティがタイムライン グラフに表示されます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4"/>
  <sheetViews>
    <sheetView showGridLines="0" tabSelected="1" zoomScaleNormal="100" workbookViewId="0">
      <selection activeCell="C1" sqref="C1"/>
    </sheetView>
  </sheetViews>
  <sheetFormatPr defaultRowHeight="17.25" customHeight="1" x14ac:dyDescent="0.2"/>
  <cols>
    <col min="1" max="1" width="5.5703125" style="6" customWidth="1"/>
    <col min="2" max="2" width="0" style="6" hidden="1" customWidth="1"/>
    <col min="3" max="3" width="31" style="6" customWidth="1"/>
    <col min="4" max="5" width="18.42578125" style="6" customWidth="1"/>
    <col min="6" max="6" width="56.85546875" style="6" customWidth="1"/>
    <col min="7" max="7" width="5.5703125" style="6" customWidth="1"/>
    <col min="8" max="16384" width="9.140625" style="6"/>
  </cols>
  <sheetData>
    <row r="1" spans="1:7" s="5" customFormat="1" ht="47.25" customHeight="1" thickBot="1" x14ac:dyDescent="0.25">
      <c r="A1" s="1"/>
      <c r="B1" s="2"/>
      <c r="C1" s="3" t="s">
        <v>29</v>
      </c>
      <c r="D1" s="1"/>
      <c r="E1" s="1"/>
      <c r="F1" s="1"/>
      <c r="G1" s="4"/>
    </row>
    <row r="2" spans="1:7" ht="17.25" customHeight="1" thickTop="1" x14ac:dyDescent="0.2">
      <c r="C2" s="7"/>
    </row>
    <row r="18" spans="2:6" ht="17.25" customHeight="1" thickBot="1" x14ac:dyDescent="0.25">
      <c r="C18" s="8"/>
      <c r="D18" s="8"/>
      <c r="E18" s="8"/>
      <c r="F18" s="8"/>
    </row>
    <row r="19" spans="2:6" ht="17.25" customHeight="1" thickTop="1" x14ac:dyDescent="0.2">
      <c r="C19" s="9"/>
      <c r="D19" s="9"/>
      <c r="E19" s="9"/>
      <c r="F19" s="9"/>
    </row>
    <row r="20" spans="2:6" ht="17.25" customHeight="1" x14ac:dyDescent="0.3">
      <c r="C20" s="10" t="s">
        <v>1</v>
      </c>
      <c r="D20" s="11">
        <v>42614</v>
      </c>
      <c r="E20" s="9"/>
      <c r="F20" s="9"/>
    </row>
    <row r="21" spans="2:6" ht="17.25" customHeight="1" x14ac:dyDescent="0.2">
      <c r="C21" s="9"/>
      <c r="D21" s="9"/>
      <c r="E21" s="9"/>
      <c r="F21" s="9"/>
    </row>
    <row r="22" spans="2:6" ht="17.25" customHeight="1" x14ac:dyDescent="0.2">
      <c r="B22" s="12" t="s">
        <v>0</v>
      </c>
      <c r="C22" s="13" t="s">
        <v>2</v>
      </c>
      <c r="D22" s="13" t="s">
        <v>3</v>
      </c>
      <c r="E22" s="13" t="s">
        <v>4</v>
      </c>
      <c r="F22" s="13" t="s">
        <v>5</v>
      </c>
    </row>
    <row r="23" spans="2:6" ht="17.25" customHeight="1" x14ac:dyDescent="0.2">
      <c r="B23" s="12">
        <f t="shared" ref="B23:B28" si="0">N(B22)+1</f>
        <v>1</v>
      </c>
      <c r="C23" s="14" t="s">
        <v>6</v>
      </c>
      <c r="D23" s="15">
        <v>42614</v>
      </c>
      <c r="E23" s="15"/>
      <c r="F23" s="14"/>
    </row>
    <row r="24" spans="2:6" ht="17.25" customHeight="1" x14ac:dyDescent="0.2">
      <c r="B24" s="12">
        <f t="shared" si="0"/>
        <v>2</v>
      </c>
      <c r="C24" s="14" t="s">
        <v>17</v>
      </c>
      <c r="D24" s="15">
        <v>42614</v>
      </c>
      <c r="E24" s="15">
        <v>42631</v>
      </c>
      <c r="F24" s="14" t="s">
        <v>25</v>
      </c>
    </row>
    <row r="25" spans="2:6" ht="17.25" customHeight="1" x14ac:dyDescent="0.2">
      <c r="B25" s="12">
        <f t="shared" si="0"/>
        <v>3</v>
      </c>
      <c r="C25" s="14" t="s">
        <v>18</v>
      </c>
      <c r="D25" s="15">
        <v>42632</v>
      </c>
      <c r="E25" s="15">
        <v>42634</v>
      </c>
      <c r="F25" s="14" t="s">
        <v>24</v>
      </c>
    </row>
    <row r="26" spans="2:6" ht="17.25" customHeight="1" x14ac:dyDescent="0.2">
      <c r="B26" s="12">
        <f t="shared" si="0"/>
        <v>4</v>
      </c>
      <c r="C26" s="14" t="s">
        <v>19</v>
      </c>
      <c r="D26" s="15">
        <v>42635</v>
      </c>
      <c r="E26" s="15">
        <v>42652</v>
      </c>
      <c r="F26" s="14" t="s">
        <v>26</v>
      </c>
    </row>
    <row r="27" spans="2:6" ht="17.25" customHeight="1" x14ac:dyDescent="0.2">
      <c r="B27" s="12">
        <f>N(B26)+1</f>
        <v>5</v>
      </c>
      <c r="C27" s="14" t="s">
        <v>20</v>
      </c>
      <c r="D27" s="15">
        <v>42653</v>
      </c>
      <c r="E27" s="15">
        <v>42680</v>
      </c>
      <c r="F27" s="14" t="s">
        <v>27</v>
      </c>
    </row>
    <row r="28" spans="2:6" ht="17.25" customHeight="1" x14ac:dyDescent="0.2">
      <c r="B28" s="12">
        <f t="shared" si="0"/>
        <v>6</v>
      </c>
      <c r="C28" s="14" t="s">
        <v>21</v>
      </c>
      <c r="D28" s="15">
        <v>42681</v>
      </c>
      <c r="E28" s="15">
        <v>42694</v>
      </c>
      <c r="F28" s="14" t="s">
        <v>28</v>
      </c>
    </row>
    <row r="29" spans="2:6" ht="17.25" customHeight="1" x14ac:dyDescent="0.2">
      <c r="B29" s="16">
        <f t="shared" ref="B29:B33" si="1">N(B28)+1</f>
        <v>7</v>
      </c>
      <c r="C29" s="14" t="s">
        <v>22</v>
      </c>
      <c r="D29" s="15">
        <v>42695</v>
      </c>
      <c r="E29" s="15">
        <v>42704</v>
      </c>
      <c r="F29" s="14"/>
    </row>
    <row r="30" spans="2:6" ht="17.25" customHeight="1" x14ac:dyDescent="0.2">
      <c r="B30" s="16">
        <f t="shared" si="1"/>
        <v>8</v>
      </c>
      <c r="C30" s="14" t="s">
        <v>23</v>
      </c>
      <c r="D30" s="15">
        <v>42704</v>
      </c>
      <c r="E30" s="15"/>
      <c r="F30" s="14"/>
    </row>
    <row r="31" spans="2:6" ht="17.25" customHeight="1" x14ac:dyDescent="0.2">
      <c r="B31" s="16">
        <f t="shared" si="1"/>
        <v>9</v>
      </c>
      <c r="C31" s="14"/>
      <c r="D31" s="15"/>
      <c r="E31" s="15"/>
      <c r="F31" s="14"/>
    </row>
    <row r="32" spans="2:6" ht="17.25" customHeight="1" x14ac:dyDescent="0.2">
      <c r="B32" s="16">
        <f t="shared" si="1"/>
        <v>10</v>
      </c>
      <c r="C32" s="14"/>
      <c r="D32" s="15"/>
      <c r="E32" s="15"/>
      <c r="F32" s="14"/>
    </row>
    <row r="33" spans="2:6" ht="17.25" customHeight="1" x14ac:dyDescent="0.2">
      <c r="B33" s="16">
        <f t="shared" si="1"/>
        <v>11</v>
      </c>
      <c r="C33" s="14"/>
      <c r="D33" s="15"/>
      <c r="E33" s="15"/>
      <c r="F33" s="14"/>
    </row>
    <row r="34" spans="2:6" ht="17.25" customHeight="1" x14ac:dyDescent="0.2">
      <c r="B34" s="16">
        <f>N(B33)+1</f>
        <v>12</v>
      </c>
      <c r="C34" s="14"/>
      <c r="D34" s="15"/>
      <c r="E34" s="15"/>
      <c r="F34" s="14"/>
    </row>
  </sheetData>
  <sheetProtection selectLockedCells="1"/>
  <phoneticPr fontId="1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スクロール バー">
              <controlPr defaultSize="0" autoPict="0" altText="スクロール バーをクリックしてタイムライン グラフに表示されているプロジェクト期間を変更するか、プロジェクトのアクティビティ表示の開始日をセル D20 に入力します。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4.25" x14ac:dyDescent="0.2"/>
  <cols>
    <col min="1" max="2" width="9.140625" style="17"/>
    <col min="3" max="3" width="17.42578125" style="17" customWidth="1"/>
    <col min="4" max="4" width="18" style="17" customWidth="1"/>
    <col min="5" max="34" width="10.85546875" style="17" customWidth="1"/>
    <col min="35" max="35" width="17.5703125" style="17" customWidth="1"/>
    <col min="36" max="16384" width="9.140625" style="17"/>
  </cols>
  <sheetData>
    <row r="1" spans="1:6" x14ac:dyDescent="0.2">
      <c r="A1" s="17" t="s">
        <v>7</v>
      </c>
    </row>
    <row r="3" spans="1:6" x14ac:dyDescent="0.2">
      <c r="C3" s="17" t="s">
        <v>8</v>
      </c>
      <c r="D3" s="18">
        <f ca="1">TODAY()</f>
        <v>42642</v>
      </c>
      <c r="E3" s="18"/>
    </row>
    <row r="4" spans="1:6" x14ac:dyDescent="0.2">
      <c r="D4" s="17">
        <v>5</v>
      </c>
    </row>
    <row r="6" spans="1:6" x14ac:dyDescent="0.2">
      <c r="E6" s="17" t="e">
        <f>NA()</f>
        <v>#N/A</v>
      </c>
    </row>
    <row r="7" spans="1:6" x14ac:dyDescent="0.2">
      <c r="E7" s="17" t="e">
        <f>NA()</f>
        <v>#N/A</v>
      </c>
    </row>
    <row r="8" spans="1:6" x14ac:dyDescent="0.2">
      <c r="E8" s="17" t="e">
        <f>NA()</f>
        <v>#N/A</v>
      </c>
    </row>
    <row r="9" spans="1:6" x14ac:dyDescent="0.2">
      <c r="C9" s="19" t="s">
        <v>9</v>
      </c>
      <c r="D9" s="17">
        <f>SUMPRODUCT( ((Activities[開始]&gt;=StartDateWindow)+(Activities[終了]&gt;=StartDateWindow)&gt;0)*(Activities[開始]&lt;=(StartDateWindow+WindowDays-1)) )</f>
        <v>3</v>
      </c>
      <c r="E9" s="17" t="e">
        <f>NA()</f>
        <v>#N/A</v>
      </c>
    </row>
    <row r="10" spans="1:6" x14ac:dyDescent="0.2">
      <c r="D10" s="17">
        <v>9</v>
      </c>
      <c r="E10" s="17" t="e">
        <f>NA()</f>
        <v>#N/A</v>
      </c>
    </row>
    <row r="11" spans="1:6" x14ac:dyDescent="0.2">
      <c r="D11" s="17">
        <f>D10-MIN(D10,D9)</f>
        <v>6</v>
      </c>
      <c r="E11" s="17" t="e">
        <f>NA()</f>
        <v>#N/A</v>
      </c>
    </row>
    <row r="12" spans="1:6" x14ac:dyDescent="0.2">
      <c r="E12" s="17" t="e">
        <f>NA()</f>
        <v>#N/A</v>
      </c>
    </row>
    <row r="13" spans="1:6" x14ac:dyDescent="0.2">
      <c r="C13" s="19"/>
      <c r="E13" s="17" t="e">
        <f>NA()</f>
        <v>#N/A</v>
      </c>
    </row>
    <row r="14" spans="1:6" x14ac:dyDescent="0.2">
      <c r="C14" s="19"/>
      <c r="E14" s="17" t="e">
        <f>NA()</f>
        <v>#N/A</v>
      </c>
    </row>
    <row r="15" spans="1:6" x14ac:dyDescent="0.2">
      <c r="C15" s="19"/>
      <c r="E15" s="17">
        <f t="array" ref="E15">INDEX(Activities[Id],MATCH(1, ((Activities[開始]&gt;=StartDateWindow)+(Activities[終了]&gt;=StartDateWindow)&gt;0)*(Activities[開始]&lt;=(StartDateWindow+WindowDays-1)), 0))</f>
        <v>6</v>
      </c>
      <c r="F15" s="17" t="e">
        <f t="shared" ref="F15:F23" ca="1" si="0">OFFSET(E15,-$D$11,)</f>
        <v>#N/A</v>
      </c>
    </row>
    <row r="16" spans="1:6" x14ac:dyDescent="0.2">
      <c r="C16" s="19"/>
      <c r="E16" s="17">
        <f t="array" ref="E16">INDEX(Activities[Id],MATCH(1, (Activities[Id]&gt;E15)*((Activities[開始]&gt;=StartDateWindow)+(Activities[終了]&gt;=StartDateWindow)&gt;0)*(Activities[開始]&lt;=(StartDateWindow+WindowDays-1)), 0))</f>
        <v>7</v>
      </c>
      <c r="F16" s="17" t="e">
        <f t="shared" ca="1" si="0"/>
        <v>#N/A</v>
      </c>
    </row>
    <row r="17" spans="1:35" x14ac:dyDescent="0.2">
      <c r="C17" s="19"/>
      <c r="E17" s="17">
        <f t="array" ref="E17">INDEX(Activities[Id],MATCH(1, (Activities[Id]&gt;E16)*((Activities[開始]&gt;=StartDateWindow)+(Activities[終了]&gt;=StartDateWindow)&gt;0)*(Activities[開始]&lt;=(StartDateWindow+WindowDays-1)), 0))</f>
        <v>8</v>
      </c>
      <c r="F17" s="17" t="e">
        <f t="shared" ca="1" si="0"/>
        <v>#N/A</v>
      </c>
    </row>
    <row r="18" spans="1:35" x14ac:dyDescent="0.2">
      <c r="E18" s="17" t="e">
        <f t="array" ref="E18">INDEX(Activities[Id],MATCH(1, (Activities[Id]&gt;E17)*((Activities[開始]&gt;=StartDateWindow)+(Activities[終了]&gt;=StartDateWindow)&gt;0)*(Activities[開始]&lt;=(StartDateWindow+WindowDays-1)), 0))</f>
        <v>#N/A</v>
      </c>
      <c r="F18" s="17" t="e">
        <f t="shared" ca="1" si="0"/>
        <v>#N/A</v>
      </c>
    </row>
    <row r="19" spans="1:35" x14ac:dyDescent="0.2">
      <c r="E19" s="17" t="e">
        <f t="array" ref="E19">INDEX(Activities[Id],MATCH(1, (Activities[Id]&gt;E18)*((Activities[開始]&gt;=StartDateWindow)+(Activities[終了]&gt;=StartDateWindow)&gt;0)*(Activities[開始]&lt;=(StartDateWindow+WindowDays-1)), 0))</f>
        <v>#N/A</v>
      </c>
      <c r="F19" s="17" t="e">
        <f t="shared" ca="1" si="0"/>
        <v>#N/A</v>
      </c>
    </row>
    <row r="20" spans="1:35" x14ac:dyDescent="0.2">
      <c r="E20" s="17" t="e">
        <f t="array" ref="E20">INDEX(Activities[Id],MATCH(1, (Activities[Id]&gt;E19)*((Activities[開始]&gt;=StartDateWindow)+(Activities[終了]&gt;=StartDateWindow)&gt;0)*(Activities[開始]&lt;=(StartDateWindow+WindowDays-1)), 0))</f>
        <v>#N/A</v>
      </c>
      <c r="F20" s="17" t="e">
        <f t="shared" ca="1" si="0"/>
        <v>#N/A</v>
      </c>
    </row>
    <row r="21" spans="1:35" x14ac:dyDescent="0.2">
      <c r="E21" s="17" t="e">
        <f t="array" ref="E21">INDEX(Activities[Id],MATCH(1, (Activities[Id]&gt;E20)*((Activities[開始]&gt;=StartDateWindow)+(Activities[終了]&gt;=StartDateWindow)&gt;0)*(Activities[開始]&lt;=(StartDateWindow+WindowDays-1)), 0))</f>
        <v>#N/A</v>
      </c>
      <c r="F21" s="17">
        <f t="shared" ca="1" si="0"/>
        <v>6</v>
      </c>
    </row>
    <row r="22" spans="1:35" x14ac:dyDescent="0.2">
      <c r="E22" s="17" t="e">
        <f t="array" ref="E22">INDEX(Activities[Id],MATCH(1, (Activities[Id]&gt;E21)*((Activities[開始]&gt;=StartDateWindow)+(Activities[終了]&gt;=StartDateWindow)&gt;0)*(Activities[開始]&lt;=(StartDateWindow+WindowDays-1)), 0))</f>
        <v>#N/A</v>
      </c>
      <c r="F22" s="17">
        <f t="shared" ca="1" si="0"/>
        <v>7</v>
      </c>
    </row>
    <row r="23" spans="1:35" x14ac:dyDescent="0.2">
      <c r="E23" s="17" t="e">
        <f t="array" ref="E23">INDEX(Activities[Id],MATCH(1, (Activities[Id]&gt;E22)*((Activities[開始]&gt;=StartDateWindow)+(Activities[終了]&gt;=StartDateWindow)&gt;0)*(Activities[開始]&lt;=(StartDateWindow+WindowDays-1)), 0))</f>
        <v>#N/A</v>
      </c>
      <c r="F23" s="17">
        <f t="shared" ca="1" si="0"/>
        <v>8</v>
      </c>
    </row>
    <row r="25" spans="1:35" x14ac:dyDescent="0.2">
      <c r="C25" s="17" t="s">
        <v>10</v>
      </c>
      <c r="D25" s="18">
        <f>StartDate+WindowOffset</f>
        <v>42685</v>
      </c>
    </row>
    <row r="26" spans="1:35" x14ac:dyDescent="0.2">
      <c r="C26" s="17" t="s">
        <v>11</v>
      </c>
      <c r="D26" s="17">
        <v>71</v>
      </c>
    </row>
    <row r="28" spans="1:35" x14ac:dyDescent="0.2">
      <c r="C28" s="17" t="s">
        <v>3</v>
      </c>
      <c r="D28" s="19">
        <f>'プロジェクト タイムライン'!D20</f>
        <v>42614</v>
      </c>
    </row>
    <row r="29" spans="1:35" x14ac:dyDescent="0.2">
      <c r="C29" s="17" t="s">
        <v>12</v>
      </c>
      <c r="D29" s="17">
        <v>30</v>
      </c>
    </row>
    <row r="31" spans="1:35" x14ac:dyDescent="0.2">
      <c r="A31" s="17" t="s">
        <v>13</v>
      </c>
      <c r="B31" s="17" t="s">
        <v>14</v>
      </c>
      <c r="C31" s="17" t="s">
        <v>15</v>
      </c>
      <c r="D31" s="17" t="s">
        <v>2</v>
      </c>
      <c r="E31" s="18">
        <f>StartDateWindow</f>
        <v>42685</v>
      </c>
      <c r="F31" s="18">
        <f t="shared" ref="F31:AI31" si="1">E31+1</f>
        <v>42686</v>
      </c>
      <c r="G31" s="18">
        <f t="shared" si="1"/>
        <v>42687</v>
      </c>
      <c r="H31" s="18">
        <f t="shared" si="1"/>
        <v>42688</v>
      </c>
      <c r="I31" s="18">
        <f t="shared" si="1"/>
        <v>42689</v>
      </c>
      <c r="J31" s="18">
        <f t="shared" si="1"/>
        <v>42690</v>
      </c>
      <c r="K31" s="18">
        <f t="shared" si="1"/>
        <v>42691</v>
      </c>
      <c r="L31" s="18">
        <f t="shared" si="1"/>
        <v>42692</v>
      </c>
      <c r="M31" s="18">
        <f t="shared" si="1"/>
        <v>42693</v>
      </c>
      <c r="N31" s="18">
        <f t="shared" si="1"/>
        <v>42694</v>
      </c>
      <c r="O31" s="18">
        <f t="shared" si="1"/>
        <v>42695</v>
      </c>
      <c r="P31" s="18">
        <f t="shared" si="1"/>
        <v>42696</v>
      </c>
      <c r="Q31" s="18">
        <f t="shared" si="1"/>
        <v>42697</v>
      </c>
      <c r="R31" s="18">
        <f t="shared" si="1"/>
        <v>42698</v>
      </c>
      <c r="S31" s="18">
        <f t="shared" si="1"/>
        <v>42699</v>
      </c>
      <c r="T31" s="18">
        <f t="shared" si="1"/>
        <v>42700</v>
      </c>
      <c r="U31" s="18">
        <f t="shared" si="1"/>
        <v>42701</v>
      </c>
      <c r="V31" s="18">
        <f t="shared" si="1"/>
        <v>42702</v>
      </c>
      <c r="W31" s="18">
        <f t="shared" si="1"/>
        <v>42703</v>
      </c>
      <c r="X31" s="18">
        <f t="shared" si="1"/>
        <v>42704</v>
      </c>
      <c r="Y31" s="18">
        <f t="shared" si="1"/>
        <v>42705</v>
      </c>
      <c r="Z31" s="18">
        <f t="shared" si="1"/>
        <v>42706</v>
      </c>
      <c r="AA31" s="18">
        <f t="shared" si="1"/>
        <v>42707</v>
      </c>
      <c r="AB31" s="18">
        <f t="shared" si="1"/>
        <v>42708</v>
      </c>
      <c r="AC31" s="18">
        <f t="shared" si="1"/>
        <v>42709</v>
      </c>
      <c r="AD31" s="18">
        <f t="shared" si="1"/>
        <v>42710</v>
      </c>
      <c r="AE31" s="18">
        <f t="shared" si="1"/>
        <v>42711</v>
      </c>
      <c r="AF31" s="18">
        <f t="shared" si="1"/>
        <v>42712</v>
      </c>
      <c r="AG31" s="18">
        <f t="shared" si="1"/>
        <v>42713</v>
      </c>
      <c r="AH31" s="18">
        <f t="shared" si="1"/>
        <v>42714</v>
      </c>
      <c r="AI31" s="18">
        <f t="shared" si="1"/>
        <v>42715</v>
      </c>
    </row>
    <row r="32" spans="1:35" x14ac:dyDescent="0.2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INDEX(Activities[アクティビティ],MATCH($C32,Activities[Id],0))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2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INDEX(Activities[アクティビティ],MATCH($C33,Activities[Id],0))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2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INDEX(Activities[アクティビティ],MATCH($C34,Activities[Id],0))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2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INDEX(Activities[アクティビティ],MATCH($C35,Activities[Id],0))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2">
      <c r="A36" s="17">
        <f t="shared" si="3"/>
        <v>7.3000000000000007</v>
      </c>
      <c r="B36" s="17">
        <v>5</v>
      </c>
      <c r="C36" s="17" t="e">
        <f t="shared" ca="1" si="2"/>
        <v>#N/A</v>
      </c>
      <c r="D36" s="17" t="e">
        <f ca="1">INDEX(Activities[アクティビティ],MATCH($C36,Activities[Id],0))</f>
        <v>#N/A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2">
      <c r="A37" s="17">
        <f t="shared" si="3"/>
        <v>6.3000000000000007</v>
      </c>
      <c r="B37" s="17">
        <v>6</v>
      </c>
      <c r="C37" s="17" t="e">
        <f t="shared" ca="1" si="2"/>
        <v>#N/A</v>
      </c>
      <c r="D37" s="17" t="e">
        <f ca="1">INDEX(Activities[アクティビティ],MATCH($C37,Activities[Id],0))</f>
        <v>#N/A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 t="e">
        <f ca="1">GridCalc</f>
        <v>#N/A</v>
      </c>
      <c r="S37" s="17" t="e">
        <f ca="1">GridCalc</f>
        <v>#N/A</v>
      </c>
      <c r="T37" s="17" t="e">
        <f ca="1">GridCalc</f>
        <v>#N/A</v>
      </c>
      <c r="U37" s="17" t="e">
        <f ca="1">GridCalc</f>
        <v>#N/A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2">
      <c r="A38" s="17">
        <f t="shared" si="3"/>
        <v>5.3000000000000007</v>
      </c>
      <c r="B38" s="17">
        <v>7</v>
      </c>
      <c r="C38" s="17">
        <f t="shared" ca="1" si="2"/>
        <v>6</v>
      </c>
      <c r="D38" s="17" t="str">
        <f ca="1">INDEX(Activities[アクティビティ],MATCH($C38,Activities[Id],0))</f>
        <v>試験</v>
      </c>
      <c r="E38" s="17">
        <f ca="1">GridCalc</f>
        <v>5.3000000000000007</v>
      </c>
      <c r="F38" s="17">
        <f ca="1">GridCalc</f>
        <v>5.3000000000000007</v>
      </c>
      <c r="G38" s="17">
        <f ca="1">GridCalc</f>
        <v>5.3000000000000007</v>
      </c>
      <c r="H38" s="17">
        <f ca="1">GridCalc</f>
        <v>5.3000000000000007</v>
      </c>
      <c r="I38" s="17">
        <f ca="1">GridCalc</f>
        <v>5.3000000000000007</v>
      </c>
      <c r="J38" s="17">
        <f ca="1">GridCalc</f>
        <v>5.3000000000000007</v>
      </c>
      <c r="K38" s="17">
        <f ca="1">GridCalc</f>
        <v>5.3000000000000007</v>
      </c>
      <c r="L38" s="17">
        <f ca="1">GridCalc</f>
        <v>5.3000000000000007</v>
      </c>
      <c r="M38" s="17">
        <f ca="1">GridCalc</f>
        <v>5.3000000000000007</v>
      </c>
      <c r="N38" s="17">
        <f ca="1">GridCalc</f>
        <v>5.3000000000000007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 t="e">
        <f ca="1">GridCalc</f>
        <v>#N/A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2">
      <c r="A39" s="17">
        <f t="shared" si="3"/>
        <v>4.3000000000000007</v>
      </c>
      <c r="B39" s="17">
        <v>8</v>
      </c>
      <c r="C39" s="17">
        <f t="shared" ca="1" si="2"/>
        <v>7</v>
      </c>
      <c r="D39" s="17" t="str">
        <f ca="1">INDEX(Activities[アクティビティ],MATCH($C39,Activities[Id],0))</f>
        <v>リリース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>
        <f ca="1">GridCalc</f>
        <v>4.3000000000000007</v>
      </c>
      <c r="P39" s="17">
        <f ca="1">GridCalc</f>
        <v>4.3000000000000007</v>
      </c>
      <c r="Q39" s="17">
        <f ca="1">GridCalc</f>
        <v>4.3000000000000007</v>
      </c>
      <c r="R39" s="17">
        <f ca="1">GridCalc</f>
        <v>4.3000000000000007</v>
      </c>
      <c r="S39" s="17">
        <f ca="1">GridCalc</f>
        <v>4.3000000000000007</v>
      </c>
      <c r="T39" s="17">
        <f ca="1">GridCalc</f>
        <v>4.3000000000000007</v>
      </c>
      <c r="U39" s="17">
        <f ca="1">GridCalc</f>
        <v>4.3000000000000007</v>
      </c>
      <c r="V39" s="17">
        <f ca="1">GridCalc</f>
        <v>4.3000000000000007</v>
      </c>
      <c r="W39" s="17">
        <f ca="1">GridCalc</f>
        <v>4.3000000000000007</v>
      </c>
      <c r="X39" s="17">
        <f ca="1">GridCalc</f>
        <v>4.3000000000000007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2">
      <c r="A40" s="17">
        <f t="shared" si="3"/>
        <v>3.3000000000000007</v>
      </c>
      <c r="B40" s="17">
        <v>9</v>
      </c>
      <c r="C40" s="17">
        <f t="shared" ca="1" si="2"/>
        <v>8</v>
      </c>
      <c r="D40" s="17" t="str">
        <f ca="1">INDEX(Activities[アクティビティ],MATCH($C40,Activities[Id],0))</f>
        <v>プロジェクトの終了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>
        <f ca="1">GridCalc</f>
        <v>3.3000000000000007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 t="e">
        <f ca="1">GridCalc</f>
        <v>#N/A</v>
      </c>
      <c r="AI40" s="17" t="e">
        <f ca="1">GridCalc</f>
        <v>#N/A</v>
      </c>
    </row>
    <row r="43" spans="1:35" x14ac:dyDescent="0.2">
      <c r="E43" s="18">
        <f>E31</f>
        <v>42685</v>
      </c>
      <c r="F43" s="18">
        <f t="shared" ref="F43:AH43" si="4">F31</f>
        <v>42686</v>
      </c>
      <c r="G43" s="18">
        <f t="shared" si="4"/>
        <v>42687</v>
      </c>
      <c r="H43" s="18">
        <f t="shared" si="4"/>
        <v>42688</v>
      </c>
      <c r="I43" s="18">
        <f t="shared" si="4"/>
        <v>42689</v>
      </c>
      <c r="J43" s="18">
        <f t="shared" si="4"/>
        <v>42690</v>
      </c>
      <c r="K43" s="18">
        <f t="shared" si="4"/>
        <v>42691</v>
      </c>
      <c r="L43" s="18">
        <f t="shared" si="4"/>
        <v>42692</v>
      </c>
      <c r="M43" s="18">
        <f t="shared" si="4"/>
        <v>42693</v>
      </c>
      <c r="N43" s="18">
        <f t="shared" si="4"/>
        <v>42694</v>
      </c>
      <c r="O43" s="18">
        <f t="shared" si="4"/>
        <v>42695</v>
      </c>
      <c r="P43" s="18">
        <f t="shared" si="4"/>
        <v>42696</v>
      </c>
      <c r="Q43" s="18">
        <f t="shared" si="4"/>
        <v>42697</v>
      </c>
      <c r="R43" s="18">
        <f t="shared" si="4"/>
        <v>42698</v>
      </c>
      <c r="S43" s="18">
        <f t="shared" si="4"/>
        <v>42699</v>
      </c>
      <c r="T43" s="18">
        <f t="shared" si="4"/>
        <v>42700</v>
      </c>
      <c r="U43" s="18">
        <f t="shared" si="4"/>
        <v>42701</v>
      </c>
      <c r="V43" s="18">
        <f t="shared" si="4"/>
        <v>42702</v>
      </c>
      <c r="W43" s="18">
        <f t="shared" si="4"/>
        <v>42703</v>
      </c>
      <c r="X43" s="18">
        <f t="shared" si="4"/>
        <v>42704</v>
      </c>
      <c r="Y43" s="18">
        <f t="shared" si="4"/>
        <v>42705</v>
      </c>
      <c r="Z43" s="18">
        <f t="shared" si="4"/>
        <v>42706</v>
      </c>
      <c r="AA43" s="18">
        <f t="shared" si="4"/>
        <v>42707</v>
      </c>
      <c r="AB43" s="18">
        <f t="shared" si="4"/>
        <v>42708</v>
      </c>
      <c r="AC43" s="18">
        <f t="shared" si="4"/>
        <v>42709</v>
      </c>
      <c r="AD43" s="18">
        <f t="shared" si="4"/>
        <v>42710</v>
      </c>
      <c r="AE43" s="18">
        <f t="shared" si="4"/>
        <v>42711</v>
      </c>
      <c r="AF43" s="18">
        <f t="shared" si="4"/>
        <v>42712</v>
      </c>
      <c r="AG43" s="18">
        <f t="shared" si="4"/>
        <v>42713</v>
      </c>
      <c r="AH43" s="18">
        <f t="shared" si="4"/>
        <v>42714</v>
      </c>
    </row>
    <row r="44" spans="1:35" x14ac:dyDescent="0.2">
      <c r="C44" s="17" t="e">
        <f ca="1">C32</f>
        <v>#N/A</v>
      </c>
      <c r="D44" s="17" t="e">
        <f ca="1">UPPER(INDEX(Activities[アクティビティ],MATCH($C44,Activities[Id],0)))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2">
      <c r="C45" s="17" t="e">
        <f t="shared" ref="C45:C52" ca="1" si="6">C33</f>
        <v>#N/A</v>
      </c>
      <c r="D45" s="17" t="e">
        <f ca="1">UPPER(INDEX(Activities[アクティビティ],MATCH($C45,Activities[Id],0)))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2">
      <c r="C46" s="17" t="e">
        <f t="shared" ca="1" si="6"/>
        <v>#N/A</v>
      </c>
      <c r="D46" s="17" t="e">
        <f ca="1">UPPER(INDEX(Activities[アクティビティ],MATCH($C46,Activities[Id],0)))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2">
      <c r="C47" s="17" t="e">
        <f t="shared" ca="1" si="6"/>
        <v>#N/A</v>
      </c>
      <c r="D47" s="17" t="e">
        <f ca="1">UPPER(INDEX(Activities[アクティビティ],MATCH($C47,Activities[Id],0)))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2">
      <c r="C48" s="17" t="e">
        <f t="shared" ca="1" si="6"/>
        <v>#N/A</v>
      </c>
      <c r="D48" s="17" t="e">
        <f ca="1">UPPER(INDEX(Activities[アクティビティ],MATCH($C48,Activities[Id],0)))</f>
        <v>#N/A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2">
      <c r="C49" s="17" t="e">
        <f t="shared" ca="1" si="6"/>
        <v>#N/A</v>
      </c>
      <c r="D49" s="17" t="e">
        <f ca="1">UPPER(INDEX(Activities[アクティビティ],MATCH($C49,Activities[Id],0)))</f>
        <v>#N/A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 t="e">
        <f t="shared" ca="1" si="11"/>
        <v>#N/A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2">
      <c r="C50" s="17">
        <f t="shared" ca="1" si="6"/>
        <v>6</v>
      </c>
      <c r="D50" s="17" t="str">
        <f ca="1">UPPER(INDEX(Activities[アクティビティ],MATCH($C50,Activities[Id],0)))</f>
        <v>試験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>
        <f t="shared" ca="1" si="12"/>
        <v>5.3000000000000007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2">
      <c r="C51" s="17">
        <f t="shared" ca="1" si="6"/>
        <v>7</v>
      </c>
      <c r="D51" s="17" t="str">
        <f ca="1">UPPER(INDEX(Activities[アクティビティ],MATCH($C51,Activities[Id],0)))</f>
        <v>リリース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>
        <f t="shared" ca="1" si="13"/>
        <v>4.3000000000000007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2">
      <c r="C52" s="17">
        <f t="shared" ca="1" si="6"/>
        <v>8</v>
      </c>
      <c r="D52" s="17" t="str">
        <f ca="1">UPPER(INDEX(Activities[アクティビティ],MATCH($C52,Activities[Id],0)))</f>
        <v>プロジェクトの終了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>
        <f t="shared" ca="1" si="14"/>
        <v>3.3000000000000007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2">
      <c r="E55" s="18">
        <f>E31</f>
        <v>42685</v>
      </c>
      <c r="F55" s="18">
        <f t="shared" ref="F55:AH55" si="15">F31</f>
        <v>42686</v>
      </c>
      <c r="G55" s="18">
        <f t="shared" si="15"/>
        <v>42687</v>
      </c>
      <c r="H55" s="18">
        <f t="shared" si="15"/>
        <v>42688</v>
      </c>
      <c r="I55" s="18">
        <f t="shared" si="15"/>
        <v>42689</v>
      </c>
      <c r="J55" s="18">
        <f t="shared" si="15"/>
        <v>42690</v>
      </c>
      <c r="K55" s="18">
        <f t="shared" si="15"/>
        <v>42691</v>
      </c>
      <c r="L55" s="18">
        <f t="shared" si="15"/>
        <v>42692</v>
      </c>
      <c r="M55" s="18">
        <f t="shared" si="15"/>
        <v>42693</v>
      </c>
      <c r="N55" s="18">
        <f t="shared" si="15"/>
        <v>42694</v>
      </c>
      <c r="O55" s="18">
        <f t="shared" si="15"/>
        <v>42695</v>
      </c>
      <c r="P55" s="18">
        <f t="shared" si="15"/>
        <v>42696</v>
      </c>
      <c r="Q55" s="18">
        <f t="shared" si="15"/>
        <v>42697</v>
      </c>
      <c r="R55" s="18">
        <f t="shared" si="15"/>
        <v>42698</v>
      </c>
      <c r="S55" s="18">
        <f t="shared" si="15"/>
        <v>42699</v>
      </c>
      <c r="T55" s="18">
        <f t="shared" si="15"/>
        <v>42700</v>
      </c>
      <c r="U55" s="18">
        <f t="shared" si="15"/>
        <v>42701</v>
      </c>
      <c r="V55" s="18">
        <f t="shared" si="15"/>
        <v>42702</v>
      </c>
      <c r="W55" s="18">
        <f t="shared" si="15"/>
        <v>42703</v>
      </c>
      <c r="X55" s="18">
        <f t="shared" si="15"/>
        <v>42704</v>
      </c>
      <c r="Y55" s="18">
        <f t="shared" si="15"/>
        <v>42705</v>
      </c>
      <c r="Z55" s="18">
        <f t="shared" si="15"/>
        <v>42706</v>
      </c>
      <c r="AA55" s="18">
        <f t="shared" si="15"/>
        <v>42707</v>
      </c>
      <c r="AB55" s="18">
        <f t="shared" si="15"/>
        <v>42708</v>
      </c>
      <c r="AC55" s="18">
        <f t="shared" si="15"/>
        <v>42709</v>
      </c>
      <c r="AD55" s="18">
        <f t="shared" si="15"/>
        <v>42710</v>
      </c>
      <c r="AE55" s="18">
        <f t="shared" si="15"/>
        <v>42711</v>
      </c>
      <c r="AF55" s="18">
        <f t="shared" si="15"/>
        <v>42712</v>
      </c>
      <c r="AG55" s="18">
        <f t="shared" si="15"/>
        <v>42713</v>
      </c>
      <c r="AH55" s="18">
        <f t="shared" si="15"/>
        <v>42714</v>
      </c>
    </row>
    <row r="56" spans="3:34" x14ac:dyDescent="0.2">
      <c r="D56" s="17" t="s">
        <v>16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 t="e">
        <f t="shared" ca="1" si="16"/>
        <v>#N/A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2">
      <c r="D58" s="20">
        <f>DATE(YEAR(MIN(E55:AH55)),MONTH(MIN(E55:AH55)),1)</f>
        <v>42675</v>
      </c>
      <c r="E58" s="17">
        <f>IF(MEDIAN($D58,E$55,EOMONTH($D58,0))=E$55,0.5,NA())</f>
        <v>0.5</v>
      </c>
      <c r="F58" s="17">
        <f t="shared" ref="F58:AH58" si="17">IF(MEDIAN($D58,F$55,EOMONTH($D58,0))=F$55,0.5,NA())</f>
        <v>0.5</v>
      </c>
      <c r="G58" s="17">
        <f t="shared" si="17"/>
        <v>0.5</v>
      </c>
      <c r="H58" s="17">
        <f t="shared" si="17"/>
        <v>0.5</v>
      </c>
      <c r="I58" s="17">
        <f t="shared" si="17"/>
        <v>0.5</v>
      </c>
      <c r="J58" s="17">
        <f t="shared" si="17"/>
        <v>0.5</v>
      </c>
      <c r="K58" s="17">
        <f t="shared" si="17"/>
        <v>0.5</v>
      </c>
      <c r="L58" s="17">
        <f t="shared" si="17"/>
        <v>0.5</v>
      </c>
      <c r="M58" s="17">
        <f t="shared" si="17"/>
        <v>0.5</v>
      </c>
      <c r="N58" s="17">
        <f t="shared" si="17"/>
        <v>0.5</v>
      </c>
      <c r="O58" s="17">
        <f t="shared" si="17"/>
        <v>0.5</v>
      </c>
      <c r="P58" s="17">
        <f t="shared" si="17"/>
        <v>0.5</v>
      </c>
      <c r="Q58" s="17">
        <f t="shared" si="17"/>
        <v>0.5</v>
      </c>
      <c r="R58" s="17">
        <f t="shared" si="17"/>
        <v>0.5</v>
      </c>
      <c r="S58" s="17">
        <f t="shared" si="17"/>
        <v>0.5</v>
      </c>
      <c r="T58" s="17">
        <f t="shared" si="17"/>
        <v>0.5</v>
      </c>
      <c r="U58" s="17">
        <f t="shared" si="17"/>
        <v>0.5</v>
      </c>
      <c r="V58" s="17">
        <f t="shared" si="17"/>
        <v>0.5</v>
      </c>
      <c r="W58" s="17">
        <f t="shared" si="17"/>
        <v>0.5</v>
      </c>
      <c r="X58" s="17">
        <f t="shared" si="17"/>
        <v>0.5</v>
      </c>
      <c r="Y58" s="17" t="e">
        <f t="shared" si="17"/>
        <v>#N/A</v>
      </c>
      <c r="Z58" s="17" t="e">
        <f t="shared" si="17"/>
        <v>#N/A</v>
      </c>
      <c r="AA58" s="17" t="e">
        <f t="shared" si="17"/>
        <v>#N/A</v>
      </c>
      <c r="AB58" s="17" t="e">
        <f t="shared" si="17"/>
        <v>#N/A</v>
      </c>
      <c r="AC58" s="17" t="e">
        <f t="shared" si="17"/>
        <v>#N/A</v>
      </c>
      <c r="AD58" s="17" t="e">
        <f t="shared" si="17"/>
        <v>#N/A</v>
      </c>
      <c r="AE58" s="17" t="e">
        <f t="shared" si="17"/>
        <v>#N/A</v>
      </c>
      <c r="AF58" s="17" t="e">
        <f t="shared" si="17"/>
        <v>#N/A</v>
      </c>
      <c r="AG58" s="17" t="e">
        <f t="shared" si="17"/>
        <v>#N/A</v>
      </c>
      <c r="AH58" s="17" t="e">
        <f t="shared" si="17"/>
        <v>#N/A</v>
      </c>
    </row>
    <row r="59" spans="3:34" x14ac:dyDescent="0.2">
      <c r="D59" s="20" t="str">
        <f>TEXT(D58,"yyyy年 m月 ") &amp; " - Top Band"</f>
        <v>2016年 11月  - Top Band</v>
      </c>
      <c r="E59" s="17">
        <f>E58+12.5</f>
        <v>13</v>
      </c>
      <c r="F59" s="17">
        <f t="shared" ref="F59:AH59" si="18">F58+12.5</f>
        <v>13</v>
      </c>
      <c r="G59" s="17">
        <f t="shared" si="18"/>
        <v>13</v>
      </c>
      <c r="H59" s="17">
        <f t="shared" si="18"/>
        <v>13</v>
      </c>
      <c r="I59" s="17">
        <f t="shared" si="18"/>
        <v>13</v>
      </c>
      <c r="J59" s="17">
        <f t="shared" si="18"/>
        <v>13</v>
      </c>
      <c r="K59" s="17">
        <f t="shared" si="18"/>
        <v>13</v>
      </c>
      <c r="L59" s="17">
        <f t="shared" si="18"/>
        <v>13</v>
      </c>
      <c r="M59" s="17">
        <f t="shared" si="18"/>
        <v>13</v>
      </c>
      <c r="N59" s="17">
        <f t="shared" si="18"/>
        <v>13</v>
      </c>
      <c r="O59" s="17">
        <f t="shared" si="18"/>
        <v>13</v>
      </c>
      <c r="P59" s="17">
        <f t="shared" si="18"/>
        <v>13</v>
      </c>
      <c r="Q59" s="17">
        <f t="shared" si="18"/>
        <v>13</v>
      </c>
      <c r="R59" s="17">
        <f t="shared" si="18"/>
        <v>13</v>
      </c>
      <c r="S59" s="17">
        <f t="shared" si="18"/>
        <v>13</v>
      </c>
      <c r="T59" s="17">
        <f t="shared" si="18"/>
        <v>13</v>
      </c>
      <c r="U59" s="17">
        <f t="shared" si="18"/>
        <v>13</v>
      </c>
      <c r="V59" s="17">
        <f t="shared" si="18"/>
        <v>13</v>
      </c>
      <c r="W59" s="17">
        <f t="shared" si="18"/>
        <v>13</v>
      </c>
      <c r="X59" s="17">
        <f t="shared" si="18"/>
        <v>13</v>
      </c>
      <c r="Y59" s="17" t="e">
        <f t="shared" si="18"/>
        <v>#N/A</v>
      </c>
      <c r="Z59" s="17" t="e">
        <f t="shared" si="18"/>
        <v>#N/A</v>
      </c>
      <c r="AA59" s="17" t="e">
        <f t="shared" si="18"/>
        <v>#N/A</v>
      </c>
      <c r="AB59" s="17" t="e">
        <f t="shared" si="18"/>
        <v>#N/A</v>
      </c>
      <c r="AC59" s="17" t="e">
        <f t="shared" si="18"/>
        <v>#N/A</v>
      </c>
      <c r="AD59" s="17" t="e">
        <f t="shared" si="18"/>
        <v>#N/A</v>
      </c>
      <c r="AE59" s="17" t="e">
        <f t="shared" si="18"/>
        <v>#N/A</v>
      </c>
      <c r="AF59" s="17" t="e">
        <f t="shared" si="18"/>
        <v>#N/A</v>
      </c>
      <c r="AG59" s="17" t="e">
        <f t="shared" si="18"/>
        <v>#N/A</v>
      </c>
      <c r="AH59" s="17" t="e">
        <f t="shared" si="18"/>
        <v>#N/A</v>
      </c>
    </row>
    <row r="60" spans="3:34" x14ac:dyDescent="0.2">
      <c r="D60" s="21"/>
    </row>
    <row r="61" spans="3:34" x14ac:dyDescent="0.2">
      <c r="D61" s="20">
        <f>EOMONTH(D58,0)+1</f>
        <v>42705</v>
      </c>
      <c r="E61" s="17" t="e">
        <f>IF(MEDIAN($D61,E$55,EOMONTH($D61,0))=E$55,0.5,NA())</f>
        <v>#N/A</v>
      </c>
      <c r="F61" s="17" t="e">
        <f t="shared" ref="F61:AH61" si="19">IF(MEDIAN($D61,F$55,EOMONTH($D61,0))=F$55,0.5,NA())</f>
        <v>#N/A</v>
      </c>
      <c r="G61" s="17" t="e">
        <f t="shared" si="19"/>
        <v>#N/A</v>
      </c>
      <c r="H61" s="17" t="e">
        <f t="shared" si="19"/>
        <v>#N/A</v>
      </c>
      <c r="I61" s="17" t="e">
        <f t="shared" si="19"/>
        <v>#N/A</v>
      </c>
      <c r="J61" s="17" t="e">
        <f t="shared" si="19"/>
        <v>#N/A</v>
      </c>
      <c r="K61" s="17" t="e">
        <f t="shared" si="19"/>
        <v>#N/A</v>
      </c>
      <c r="L61" s="17" t="e">
        <f t="shared" si="19"/>
        <v>#N/A</v>
      </c>
      <c r="M61" s="17" t="e">
        <f t="shared" si="19"/>
        <v>#N/A</v>
      </c>
      <c r="N61" s="17" t="e">
        <f t="shared" si="19"/>
        <v>#N/A</v>
      </c>
      <c r="O61" s="17" t="e">
        <f t="shared" si="19"/>
        <v>#N/A</v>
      </c>
      <c r="P61" s="17" t="e">
        <f t="shared" si="19"/>
        <v>#N/A</v>
      </c>
      <c r="Q61" s="17" t="e">
        <f t="shared" si="19"/>
        <v>#N/A</v>
      </c>
      <c r="R61" s="17" t="e">
        <f t="shared" si="19"/>
        <v>#N/A</v>
      </c>
      <c r="S61" s="17" t="e">
        <f t="shared" si="19"/>
        <v>#N/A</v>
      </c>
      <c r="T61" s="17" t="e">
        <f t="shared" si="19"/>
        <v>#N/A</v>
      </c>
      <c r="U61" s="17" t="e">
        <f t="shared" si="19"/>
        <v>#N/A</v>
      </c>
      <c r="V61" s="17" t="e">
        <f t="shared" si="19"/>
        <v>#N/A</v>
      </c>
      <c r="W61" s="17" t="e">
        <f t="shared" si="19"/>
        <v>#N/A</v>
      </c>
      <c r="X61" s="17" t="e">
        <f t="shared" si="19"/>
        <v>#N/A</v>
      </c>
      <c r="Y61" s="17">
        <f t="shared" si="19"/>
        <v>0.5</v>
      </c>
      <c r="Z61" s="17">
        <f t="shared" si="19"/>
        <v>0.5</v>
      </c>
      <c r="AA61" s="17">
        <f t="shared" si="19"/>
        <v>0.5</v>
      </c>
      <c r="AB61" s="17">
        <f t="shared" si="19"/>
        <v>0.5</v>
      </c>
      <c r="AC61" s="17">
        <f t="shared" si="19"/>
        <v>0.5</v>
      </c>
      <c r="AD61" s="17">
        <f t="shared" si="19"/>
        <v>0.5</v>
      </c>
      <c r="AE61" s="17">
        <f t="shared" si="19"/>
        <v>0.5</v>
      </c>
      <c r="AF61" s="17">
        <f t="shared" si="19"/>
        <v>0.5</v>
      </c>
      <c r="AG61" s="17">
        <f t="shared" si="19"/>
        <v>0.5</v>
      </c>
      <c r="AH61" s="17">
        <f t="shared" si="19"/>
        <v>0.5</v>
      </c>
    </row>
    <row r="62" spans="3:34" x14ac:dyDescent="0.2">
      <c r="D62" s="20" t="str">
        <f>TEXT(D61,"yyyy年 m月") &amp; " - Top Band"</f>
        <v>2016年 12月 - Top Band</v>
      </c>
      <c r="E62" s="17" t="e">
        <f>E61+12.5</f>
        <v>#N/A</v>
      </c>
      <c r="F62" s="17" t="e">
        <f t="shared" ref="F62:AH62" si="20">F61+12.5</f>
        <v>#N/A</v>
      </c>
      <c r="G62" s="17" t="e">
        <f t="shared" si="20"/>
        <v>#N/A</v>
      </c>
      <c r="H62" s="17" t="e">
        <f t="shared" si="20"/>
        <v>#N/A</v>
      </c>
      <c r="I62" s="17" t="e">
        <f t="shared" si="20"/>
        <v>#N/A</v>
      </c>
      <c r="J62" s="17" t="e">
        <f t="shared" si="20"/>
        <v>#N/A</v>
      </c>
      <c r="K62" s="17" t="e">
        <f t="shared" si="20"/>
        <v>#N/A</v>
      </c>
      <c r="L62" s="17" t="e">
        <f t="shared" si="20"/>
        <v>#N/A</v>
      </c>
      <c r="M62" s="17" t="e">
        <f t="shared" si="20"/>
        <v>#N/A</v>
      </c>
      <c r="N62" s="17" t="e">
        <f t="shared" si="20"/>
        <v>#N/A</v>
      </c>
      <c r="O62" s="17" t="e">
        <f t="shared" si="20"/>
        <v>#N/A</v>
      </c>
      <c r="P62" s="17" t="e">
        <f t="shared" si="20"/>
        <v>#N/A</v>
      </c>
      <c r="Q62" s="17" t="e">
        <f t="shared" si="20"/>
        <v>#N/A</v>
      </c>
      <c r="R62" s="17" t="e">
        <f t="shared" si="20"/>
        <v>#N/A</v>
      </c>
      <c r="S62" s="17" t="e">
        <f t="shared" si="20"/>
        <v>#N/A</v>
      </c>
      <c r="T62" s="17" t="e">
        <f t="shared" si="20"/>
        <v>#N/A</v>
      </c>
      <c r="U62" s="17" t="e">
        <f t="shared" si="20"/>
        <v>#N/A</v>
      </c>
      <c r="V62" s="17" t="e">
        <f t="shared" si="20"/>
        <v>#N/A</v>
      </c>
      <c r="W62" s="17" t="e">
        <f t="shared" si="20"/>
        <v>#N/A</v>
      </c>
      <c r="X62" s="17" t="e">
        <f t="shared" si="20"/>
        <v>#N/A</v>
      </c>
      <c r="Y62" s="17">
        <f t="shared" si="20"/>
        <v>13</v>
      </c>
      <c r="Z62" s="17">
        <f t="shared" si="20"/>
        <v>13</v>
      </c>
      <c r="AA62" s="17">
        <f t="shared" si="20"/>
        <v>13</v>
      </c>
      <c r="AB62" s="17">
        <f t="shared" si="20"/>
        <v>13</v>
      </c>
      <c r="AC62" s="17">
        <f t="shared" si="20"/>
        <v>13</v>
      </c>
      <c r="AD62" s="17">
        <f t="shared" si="20"/>
        <v>13</v>
      </c>
      <c r="AE62" s="17">
        <f t="shared" si="20"/>
        <v>13</v>
      </c>
      <c r="AF62" s="17">
        <f t="shared" si="20"/>
        <v>13</v>
      </c>
      <c r="AG62" s="17">
        <f t="shared" si="20"/>
        <v>13</v>
      </c>
      <c r="AH62" s="17">
        <f t="shared" si="20"/>
        <v>13</v>
      </c>
    </row>
    <row r="63" spans="3:34" x14ac:dyDescent="0.2">
      <c r="D63" s="21"/>
    </row>
    <row r="65" spans="4:34" x14ac:dyDescent="0.2">
      <c r="D65" s="20">
        <f>D58+1</f>
        <v>42676</v>
      </c>
      <c r="E65" s="17" t="e">
        <f>IF(MEDIAN($D65,E$55)=E$55,0.5,NA())</f>
        <v>#N/A</v>
      </c>
      <c r="F65" s="17" t="e">
        <f t="shared" ref="F65:AH66" si="21">IF(MEDIAN($D65,F$55)=F$55,0.5,NA())</f>
        <v>#N/A</v>
      </c>
      <c r="G65" s="17" t="e">
        <f t="shared" si="21"/>
        <v>#N/A</v>
      </c>
      <c r="H65" s="17" t="e">
        <f t="shared" si="21"/>
        <v>#N/A</v>
      </c>
      <c r="I65" s="17" t="e">
        <f t="shared" si="21"/>
        <v>#N/A</v>
      </c>
      <c r="J65" s="17" t="e">
        <f t="shared" si="21"/>
        <v>#N/A</v>
      </c>
      <c r="K65" s="17" t="e">
        <f t="shared" si="21"/>
        <v>#N/A</v>
      </c>
      <c r="L65" s="17" t="e">
        <f t="shared" si="21"/>
        <v>#N/A</v>
      </c>
      <c r="M65" s="17" t="e">
        <f t="shared" si="21"/>
        <v>#N/A</v>
      </c>
      <c r="N65" s="17" t="e">
        <f t="shared" si="21"/>
        <v>#N/A</v>
      </c>
      <c r="O65" s="17" t="e">
        <f t="shared" si="21"/>
        <v>#N/A</v>
      </c>
      <c r="P65" s="17" t="e">
        <f t="shared" si="21"/>
        <v>#N/A</v>
      </c>
      <c r="Q65" s="17" t="e">
        <f t="shared" si="21"/>
        <v>#N/A</v>
      </c>
      <c r="R65" s="17" t="e">
        <f t="shared" si="21"/>
        <v>#N/A</v>
      </c>
      <c r="S65" s="17" t="e">
        <f t="shared" si="21"/>
        <v>#N/A</v>
      </c>
      <c r="T65" s="17" t="e">
        <f t="shared" si="21"/>
        <v>#N/A</v>
      </c>
      <c r="U65" s="17" t="e">
        <f t="shared" si="21"/>
        <v>#N/A</v>
      </c>
      <c r="V65" s="17" t="e">
        <f t="shared" si="21"/>
        <v>#N/A</v>
      </c>
      <c r="W65" s="17" t="e">
        <f t="shared" si="21"/>
        <v>#N/A</v>
      </c>
      <c r="X65" s="17" t="e">
        <f t="shared" si="21"/>
        <v>#N/A</v>
      </c>
      <c r="Y65" s="17" t="e">
        <f t="shared" si="21"/>
        <v>#N/A</v>
      </c>
      <c r="Z65" s="17" t="e">
        <f t="shared" si="21"/>
        <v>#N/A</v>
      </c>
      <c r="AA65" s="17" t="e">
        <f t="shared" si="21"/>
        <v>#N/A</v>
      </c>
      <c r="AB65" s="17" t="e">
        <f t="shared" si="21"/>
        <v>#N/A</v>
      </c>
      <c r="AC65" s="17" t="e">
        <f t="shared" si="21"/>
        <v>#N/A</v>
      </c>
      <c r="AD65" s="17" t="e">
        <f t="shared" si="21"/>
        <v>#N/A</v>
      </c>
      <c r="AE65" s="17" t="e">
        <f t="shared" si="21"/>
        <v>#N/A</v>
      </c>
      <c r="AF65" s="17" t="e">
        <f t="shared" si="21"/>
        <v>#N/A</v>
      </c>
      <c r="AG65" s="17" t="e">
        <f t="shared" si="21"/>
        <v>#N/A</v>
      </c>
      <c r="AH65" s="17" t="e">
        <f t="shared" si="21"/>
        <v>#N/A</v>
      </c>
    </row>
    <row r="66" spans="4:34" x14ac:dyDescent="0.2">
      <c r="D66" s="20">
        <f>D61+1</f>
        <v>42706</v>
      </c>
      <c r="E66" s="17" t="e">
        <f>IF(MEDIAN($D66,E$55)=E$55,0.5,NA())</f>
        <v>#N/A</v>
      </c>
      <c r="F66" s="17" t="e">
        <f t="shared" si="21"/>
        <v>#N/A</v>
      </c>
      <c r="G66" s="17" t="e">
        <f t="shared" si="21"/>
        <v>#N/A</v>
      </c>
      <c r="H66" s="17" t="e">
        <f t="shared" si="21"/>
        <v>#N/A</v>
      </c>
      <c r="I66" s="17" t="e">
        <f t="shared" si="21"/>
        <v>#N/A</v>
      </c>
      <c r="J66" s="17" t="e">
        <f t="shared" si="21"/>
        <v>#N/A</v>
      </c>
      <c r="K66" s="17" t="e">
        <f t="shared" si="21"/>
        <v>#N/A</v>
      </c>
      <c r="L66" s="17" t="e">
        <f t="shared" si="21"/>
        <v>#N/A</v>
      </c>
      <c r="M66" s="17" t="e">
        <f t="shared" si="21"/>
        <v>#N/A</v>
      </c>
      <c r="N66" s="17" t="e">
        <f t="shared" si="21"/>
        <v>#N/A</v>
      </c>
      <c r="O66" s="17" t="e">
        <f t="shared" si="21"/>
        <v>#N/A</v>
      </c>
      <c r="P66" s="17" t="e">
        <f t="shared" si="21"/>
        <v>#N/A</v>
      </c>
      <c r="Q66" s="17" t="e">
        <f t="shared" si="21"/>
        <v>#N/A</v>
      </c>
      <c r="R66" s="17" t="e">
        <f t="shared" si="21"/>
        <v>#N/A</v>
      </c>
      <c r="S66" s="17" t="e">
        <f t="shared" si="21"/>
        <v>#N/A</v>
      </c>
      <c r="T66" s="17" t="e">
        <f t="shared" si="21"/>
        <v>#N/A</v>
      </c>
      <c r="U66" s="17" t="e">
        <f t="shared" si="21"/>
        <v>#N/A</v>
      </c>
      <c r="V66" s="17" t="e">
        <f t="shared" si="21"/>
        <v>#N/A</v>
      </c>
      <c r="W66" s="17" t="e">
        <f t="shared" si="21"/>
        <v>#N/A</v>
      </c>
      <c r="X66" s="17" t="e">
        <f t="shared" si="21"/>
        <v>#N/A</v>
      </c>
      <c r="Y66" s="17" t="e">
        <f t="shared" si="21"/>
        <v>#N/A</v>
      </c>
      <c r="Z66" s="17">
        <f t="shared" si="21"/>
        <v>0.5</v>
      </c>
      <c r="AA66" s="17" t="e">
        <f t="shared" si="21"/>
        <v>#N/A</v>
      </c>
      <c r="AB66" s="17" t="e">
        <f t="shared" si="21"/>
        <v>#N/A</v>
      </c>
      <c r="AC66" s="17" t="e">
        <f t="shared" si="21"/>
        <v>#N/A</v>
      </c>
      <c r="AD66" s="17" t="e">
        <f t="shared" si="21"/>
        <v>#N/A</v>
      </c>
      <c r="AE66" s="17" t="e">
        <f t="shared" si="21"/>
        <v>#N/A</v>
      </c>
      <c r="AF66" s="17" t="e">
        <f t="shared" si="21"/>
        <v>#N/A</v>
      </c>
      <c r="AG66" s="17" t="e">
        <f t="shared" si="21"/>
        <v>#N/A</v>
      </c>
      <c r="AH66" s="17" t="e">
        <f t="shared" si="21"/>
        <v>#N/A</v>
      </c>
    </row>
    <row r="69" spans="4:34" x14ac:dyDescent="0.2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 x14ac:dyDescent="0.2">
      <c r="D70" s="17">
        <v>3</v>
      </c>
      <c r="E70" s="17" t="str">
        <f t="shared" ref="E70:AH70" si="23">LEFT(UPPER(TEXT(E55,"[$-411]ddd")),$D70)</f>
        <v>金</v>
      </c>
      <c r="F70" s="17" t="str">
        <f t="shared" si="23"/>
        <v>土</v>
      </c>
      <c r="G70" s="17" t="str">
        <f t="shared" si="23"/>
        <v>日</v>
      </c>
      <c r="H70" s="17" t="str">
        <f t="shared" si="23"/>
        <v>月</v>
      </c>
      <c r="I70" s="17" t="str">
        <f t="shared" si="23"/>
        <v>火</v>
      </c>
      <c r="J70" s="17" t="str">
        <f t="shared" si="23"/>
        <v>水</v>
      </c>
      <c r="K70" s="17" t="str">
        <f t="shared" si="23"/>
        <v>木</v>
      </c>
      <c r="L70" s="17" t="str">
        <f t="shared" si="23"/>
        <v>金</v>
      </c>
      <c r="M70" s="17" t="str">
        <f t="shared" si="23"/>
        <v>土</v>
      </c>
      <c r="N70" s="17" t="str">
        <f t="shared" si="23"/>
        <v>日</v>
      </c>
      <c r="O70" s="17" t="str">
        <f t="shared" si="23"/>
        <v>月</v>
      </c>
      <c r="P70" s="17" t="str">
        <f t="shared" si="23"/>
        <v>火</v>
      </c>
      <c r="Q70" s="17" t="str">
        <f t="shared" si="23"/>
        <v>水</v>
      </c>
      <c r="R70" s="17" t="str">
        <f t="shared" si="23"/>
        <v>木</v>
      </c>
      <c r="S70" s="17" t="str">
        <f t="shared" si="23"/>
        <v>金</v>
      </c>
      <c r="T70" s="17" t="str">
        <f t="shared" si="23"/>
        <v>土</v>
      </c>
      <c r="U70" s="17" t="str">
        <f t="shared" si="23"/>
        <v>日</v>
      </c>
      <c r="V70" s="17" t="str">
        <f t="shared" si="23"/>
        <v>月</v>
      </c>
      <c r="W70" s="17" t="str">
        <f t="shared" si="23"/>
        <v>火</v>
      </c>
      <c r="X70" s="17" t="str">
        <f t="shared" si="23"/>
        <v>水</v>
      </c>
      <c r="Y70" s="17" t="str">
        <f t="shared" si="23"/>
        <v>木</v>
      </c>
      <c r="Z70" s="17" t="str">
        <f t="shared" si="23"/>
        <v>金</v>
      </c>
      <c r="AA70" s="17" t="str">
        <f t="shared" si="23"/>
        <v>土</v>
      </c>
      <c r="AB70" s="17" t="str">
        <f t="shared" si="23"/>
        <v>日</v>
      </c>
      <c r="AC70" s="17" t="str">
        <f t="shared" si="23"/>
        <v>月</v>
      </c>
      <c r="AD70" s="17" t="str">
        <f t="shared" si="23"/>
        <v>火</v>
      </c>
      <c r="AE70" s="17" t="str">
        <f t="shared" si="23"/>
        <v>水</v>
      </c>
      <c r="AF70" s="17" t="str">
        <f t="shared" si="23"/>
        <v>木</v>
      </c>
      <c r="AG70" s="17" t="str">
        <f t="shared" si="23"/>
        <v>金</v>
      </c>
      <c r="AH70" s="17" t="str">
        <f t="shared" si="23"/>
        <v>土</v>
      </c>
    </row>
    <row r="71" spans="4:34" x14ac:dyDescent="0.2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 x14ac:dyDescent="0.2">
      <c r="E72" s="17" t="str">
        <f>TEXT(E55,"dd")</f>
        <v>11</v>
      </c>
      <c r="F72" s="17" t="str">
        <f t="shared" ref="F72:AH72" si="24">TEXT(F55,"dd")</f>
        <v>12</v>
      </c>
      <c r="G72" s="17" t="str">
        <f t="shared" si="24"/>
        <v>13</v>
      </c>
      <c r="H72" s="17" t="str">
        <f t="shared" si="24"/>
        <v>14</v>
      </c>
      <c r="I72" s="17" t="str">
        <f t="shared" si="24"/>
        <v>15</v>
      </c>
      <c r="J72" s="17" t="str">
        <f t="shared" si="24"/>
        <v>16</v>
      </c>
      <c r="K72" s="17" t="str">
        <f t="shared" si="24"/>
        <v>17</v>
      </c>
      <c r="L72" s="17" t="str">
        <f t="shared" si="24"/>
        <v>18</v>
      </c>
      <c r="M72" s="17" t="str">
        <f t="shared" si="24"/>
        <v>19</v>
      </c>
      <c r="N72" s="17" t="str">
        <f t="shared" si="24"/>
        <v>20</v>
      </c>
      <c r="O72" s="17" t="str">
        <f t="shared" si="24"/>
        <v>21</v>
      </c>
      <c r="P72" s="17" t="str">
        <f t="shared" si="24"/>
        <v>22</v>
      </c>
      <c r="Q72" s="17" t="str">
        <f t="shared" si="24"/>
        <v>23</v>
      </c>
      <c r="R72" s="17" t="str">
        <f t="shared" si="24"/>
        <v>24</v>
      </c>
      <c r="S72" s="17" t="str">
        <f t="shared" si="24"/>
        <v>25</v>
      </c>
      <c r="T72" s="17" t="str">
        <f t="shared" si="24"/>
        <v>26</v>
      </c>
      <c r="U72" s="17" t="str">
        <f t="shared" si="24"/>
        <v>27</v>
      </c>
      <c r="V72" s="17" t="str">
        <f t="shared" si="24"/>
        <v>28</v>
      </c>
      <c r="W72" s="17" t="str">
        <f t="shared" si="24"/>
        <v>29</v>
      </c>
      <c r="X72" s="17" t="str">
        <f t="shared" si="24"/>
        <v>30</v>
      </c>
      <c r="Y72" s="17" t="str">
        <f t="shared" si="24"/>
        <v>01</v>
      </c>
      <c r="Z72" s="17" t="str">
        <f t="shared" si="24"/>
        <v>02</v>
      </c>
      <c r="AA72" s="17" t="str">
        <f t="shared" si="24"/>
        <v>03</v>
      </c>
      <c r="AB72" s="17" t="str">
        <f t="shared" si="24"/>
        <v>04</v>
      </c>
      <c r="AC72" s="17" t="str">
        <f t="shared" si="24"/>
        <v>05</v>
      </c>
      <c r="AD72" s="17" t="str">
        <f t="shared" si="24"/>
        <v>06</v>
      </c>
      <c r="AE72" s="17" t="str">
        <f t="shared" si="24"/>
        <v>07</v>
      </c>
      <c r="AF72" s="17" t="str">
        <f t="shared" si="24"/>
        <v>08</v>
      </c>
      <c r="AG72" s="17" t="str">
        <f t="shared" si="24"/>
        <v>09</v>
      </c>
      <c r="AH72" s="17" t="str">
        <f t="shared" si="24"/>
        <v>10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プロジェクト タイムライン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2016-09-20T11:56:18Z</dcterms:created>
  <dcterms:modified xsi:type="dcterms:W3CDTF">2016-09-29T14:14:01Z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