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jonathanmorris/Documents/GitHub/AircraftDesignToolbox/"/>
    </mc:Choice>
  </mc:AlternateContent>
  <xr:revisionPtr revIDLastSave="0" documentId="13_ncr:1_{B4839FA5-7DD9-DC4F-998D-22C15E392048}" xr6:coauthVersionLast="47" xr6:coauthVersionMax="47" xr10:uidLastSave="{00000000-0000-0000-0000-000000000000}"/>
  <bookViews>
    <workbookView xWindow="0" yWindow="500" windowWidth="35840" windowHeight="21900" activeTab="3" xr2:uid="{904FC4B5-3CDE-421B-8E98-23A2C72E8C1E}"/>
  </bookViews>
  <sheets>
    <sheet name="Variable Reference" sheetId="8" r:id="rId1"/>
    <sheet name="Main_Input" sheetId="4" r:id="rId2"/>
    <sheet name="Airfoil_Data" sheetId="5" r:id="rId3"/>
    <sheet name="Propulsion" sheetId="13" r:id="rId4"/>
    <sheet name="Lists" sheetId="14" r:id="rId5"/>
    <sheet name="Geometry Reference" sheetId="2" r:id="rId6"/>
  </sheets>
  <definedNames>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3" l="1"/>
  <c r="A3" i="5"/>
  <c r="H3" i="4"/>
  <c r="B72" i="8" a="1"/>
  <c r="B72" i="8" s="1"/>
  <c r="A2" i="13"/>
  <c r="A2" i="5"/>
  <c r="H2" i="4"/>
  <c r="B2" i="8" l="1"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indexed="81"/>
            <rFont val="Tahoma"/>
            <family val="2"/>
          </rPr>
          <t>John Mah:</t>
        </r>
        <r>
          <rPr>
            <sz val="9"/>
            <color indexed="81"/>
            <rFont val="Tahoma"/>
            <family val="2"/>
          </rPr>
          <t xml:space="preserve">
Units:  lbf
Only input values if jet engine, otherwise input "0"</t>
        </r>
      </text>
    </comment>
    <comment ref="E1" authorId="0" shapeId="0" xr:uid="{33CF912C-46D2-4ED6-B4DB-AF6355DE0B55}">
      <text>
        <r>
          <rPr>
            <b/>
            <sz val="9"/>
            <color indexed="81"/>
            <rFont val="Tahoma"/>
            <family val="2"/>
          </rPr>
          <t>John Mah:</t>
        </r>
        <r>
          <rPr>
            <sz val="9"/>
            <color indexed="81"/>
            <rFont val="Tahoma"/>
            <family val="2"/>
          </rPr>
          <t xml:space="preserve">
Units:  (lb/hr/lb)
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indexed="81"/>
            <rFont val="Tahoma"/>
            <family val="2"/>
          </rPr>
          <t>John Mah:</t>
        </r>
        <r>
          <rPr>
            <sz val="9"/>
            <color indexed="81"/>
            <rFont val="Tahoma"/>
            <family val="2"/>
          </rPr>
          <t xml:space="preserve">
Units:  (lb/hr/lb)
Only input values if jet engine, otherwise input "0"</t>
        </r>
      </text>
    </comment>
    <comment ref="H1" authorId="0" shapeId="0" xr:uid="{2F624DE7-B028-4776-BEA8-F1740DA854D0}">
      <text>
        <r>
          <rPr>
            <b/>
            <sz val="9"/>
            <color indexed="81"/>
            <rFont val="Tahoma"/>
            <family val="2"/>
          </rPr>
          <t>John Mah:</t>
        </r>
        <r>
          <rPr>
            <sz val="9"/>
            <color indexed="81"/>
            <rFont val="Tahoma"/>
            <family val="2"/>
          </rPr>
          <t xml:space="preserve">
Value from 0 to 1 representing percent loss (i.e. 20% = 0.2)</t>
        </r>
      </text>
    </comment>
    <comment ref="I1" authorId="0" shapeId="0" xr:uid="{D7D2EB46-6A25-49AD-9DDF-D57B890580E3}">
      <text>
        <r>
          <rPr>
            <b/>
            <sz val="9"/>
            <color indexed="81"/>
            <rFont val="Tahoma"/>
            <family val="2"/>
          </rPr>
          <t xml:space="preserve">John Mah:
</t>
        </r>
        <r>
          <rPr>
            <sz val="9"/>
            <color indexed="81"/>
            <rFont val="Tahoma"/>
            <family val="2"/>
          </rPr>
          <t xml:space="preserve">Units: horsepower (hp)
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indexed="81"/>
            <rFont val="Tahoma"/>
            <family val="2"/>
          </rPr>
          <t>John Mah:</t>
        </r>
        <r>
          <rPr>
            <sz val="9"/>
            <color indexed="81"/>
            <rFont val="Tahoma"/>
            <family val="2"/>
          </rPr>
          <t xml:space="preserve">
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<sst xmlns="http://schemas.openxmlformats.org/spreadsheetml/2006/main" count="404" uniqueCount="222">
  <si>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</si>
  <si>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</si>
  <si>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</si>
  <si>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</si>
  <si>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</si>
  <si>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</si>
  <si>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</si>
  <si>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</si>
  <si>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</si>
  <si>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</si>
  <si>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</si>
  <si>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</si>
  <si>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</si>
  <si>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</si>
  <si>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</si>
  <si>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</si>
  <si>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</si>
  <si>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</si>
  <si>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</si>
  <si>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</si>
  <si>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</si>
  <si>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</si>
  <si>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</si>
  <si>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</si>
  <si>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</si>
  <si>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</si>
  <si>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</si>
  <si>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</si>
  <si>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</si>
  <si>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</si>
  <si>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</si>
  <si>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</si>
  <si>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</si>
  <si>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</si>
  <si>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</si>
  <si>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</si>
  <si>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</si>
  <si>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</si>
  <si>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</si>
  <si>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</si>
  <si>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</si>
  <si>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</si>
  <si>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</si>
  <si>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</si>
  <si>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</si>
  <si>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</si>
  <si>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</si>
  <si>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</si>
  <si>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</si>
  <si>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</si>
  <si>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</si>
  <si>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</si>
  <si>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</si>
  <si>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</si>
  <si>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</si>
  <si>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</si>
  <si>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</si>
  <si>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</si>
  <si>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</si>
  <si>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</si>
  <si>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</si>
  <si>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</si>
  <si>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</si>
  <si>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</si>
  <si>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</si>
  <si>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</si>
  <si>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</si>
  <si>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</si>
  <si>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</si>
  <si>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</si>
  <si>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</si>
  <si>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</si>
  <si>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</si>
  <si>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</si>
  <si>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</si>
  <si>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</si>
  <si>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</si>
  <si>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</si>
  <si>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</si>
  <si>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</si>
  <si>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</si>
  <si>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</si>
  <si>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</si>
  <si>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</si>
  <si>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</si>
  <si>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</si>
  <si>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</si>
  <si>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</si>
  <si>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</si>
  <si>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</si>
  <si>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</si>
  <si>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</si>
  <si>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</si>
  <si>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</si>
  <si>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</si>
  <si>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</si>
  <si>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</si>
  <si>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</si>
  <si>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</si>
  <si>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</si>
  <si>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</si>
  <si>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</si>
  <si>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</si>
  <si>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</si>
  <si>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</si>
  <si>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</si>
  <si>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</si>
  <si>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</si>
  <si>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</si>
  <si>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</si>
  <si>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</si>
  <si>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</si>
  <si>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</si>
  <si>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</si>
  <si>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</si>
  <si>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</si>
  <si>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</si>
  <si>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</si>
  <si>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</si>
  <si>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</si>
  <si>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</si>
  <si>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</si>
  <si>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</si>
  <si>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</si>
  <si>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</si>
  <si>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</si>
  <si>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</si>
  <si>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</si>
  <si>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</si>
  <si>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</si>
  <si>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</si>
  <si>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</si>
  <si>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</si>
  <si>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</si>
  <si>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</si>
  <si>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</si>
  <si>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</si>
  <si>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</si>
  <si>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</si>
  <si>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</si>
  <si>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</si>
  <si>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</si>
  <si>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</si>
  <si>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</si>
  <si>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</si>
  <si>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</si>
  <si>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</si>
  <si>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</si>
  <si>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</si>
  <si>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</si>
  <si>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</si>
  <si>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</si>
  <si>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</si>
  <si>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</si>
  <si>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</si>
  <si>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</si>
  <si>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</si>
  <si>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</si>
  <si>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</si>
  <si>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</si>
  <si>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</si>
  <si>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</si>
  <si>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</si>
  <si>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</si>
  <si>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</si>
  <si>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</si>
  <si>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</si>
  <si>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</si>
  <si>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</si>
  <si>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</si>
  <si>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</si>
  <si>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</si>
  <si>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</si>
  <si>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</si>
  <si>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</si>
  <si>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</si>
  <si>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</si>
  <si>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</si>
  <si>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</si>
  <si>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</si>
  <si>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</si>
  <si>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</si>
  <si>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</si>
  <si>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</si>
  <si>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</si>
  <si>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</si>
  <si>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</si>
  <si>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</si>
  <si>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</si>
  <si>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</si>
  <si>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</si>
  <si>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</si>
  <si>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</si>
  <si>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</si>
  <si>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</si>
  <si>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</si>
  <si>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</si>
  <si>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</si>
  <si>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</si>
  <si>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</si>
  <si>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</si>
  <si>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</si>
  <si>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</si>
  <si>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</si>
  <si>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</si>
  <si>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</si>
  <si>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</si>
  <si>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</si>
  <si>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</si>
  <si>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GA_Single</t>
  </si>
  <si>
    <t>GA_Twin</t>
  </si>
  <si>
    <t>Jet_Trainer</t>
  </si>
  <si>
    <t>Jet_Transport</t>
  </si>
  <si>
    <t>Military_Cargo/Bomber</t>
  </si>
  <si>
    <t>Ag_Aircraft</t>
  </si>
  <si>
    <t>Turboprop_Twin</t>
  </si>
  <si>
    <t>Flying_Boat</t>
  </si>
  <si>
    <t>Homebuilt_Metal/wood</t>
  </si>
  <si>
    <t>Homebuilt_Composite</t>
  </si>
  <si>
    <t>DEMO1</t>
  </si>
  <si>
    <t>Emperical Wave Drag Factor.  Example valuse:  1 = Ideal Sears-Haack Body, Typcial range for supersonic aircraft is 1.8 - 2.2 for clean, smoothly blended contoured design, 2.5 - 3 = Bumpy volume distribution.  An F-15 has an EWD around 2.9.</t>
  </si>
  <si>
    <t>DEMO2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</si>
</sst>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s>
  <fills count="13">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5" fillId="0" borderId="0" xfId="0" applyFont="1" applyAlignment="1">
      <alignment horizontal="left" vertic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5" totalsRowShown="0">
  <autoFilter ref="A1:A5"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2" totalsRowShown="0">
  <autoFilter ref="B1:B12"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82"/>
  <sheetViews>
    <sheetView topLeftCell="A52" zoomScale="125" workbookViewId="0">
      <selection activeCell="D74" sqref="D74"/>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TRANSPOSE(Main_Input!A1:AV1)</f>
        <v>Config</v>
      </c>
      <c r="C2" s="4" t="s">
        <v>58</v>
      </c>
      <c r="D2" s="5" t="s">
        <v>101</v>
      </c>
    </row>
    <row r="3" spans="1:4" ht="16" x14ac:dyDescent="0.2">
      <c r="A3" s="3" t="s">
        <v>163</v>
      </c>
      <c r="B3" s="3" t="str">
        <v>ACType</v>
      </c>
      <c r="C3" s="4" t="s">
        <v>58</v>
      </c>
      <c r="D3" s="2" t="s">
        <v>206</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220</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5"/>
      <c r="B50" s="25"/>
      <c r="C50" s="26"/>
      <c r="D50" s="27"/>
    </row>
    <row r="51" spans="1:4" ht="16" x14ac:dyDescent="0.2">
      <c r="A51" s="3" t="s">
        <v>162</v>
      </c>
      <c r="B51" s="3" t="s">
        <v>44</v>
      </c>
      <c r="C51" s="4" t="s">
        <v>58</v>
      </c>
      <c r="D51" s="5" t="s">
        <v>191</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2"/>
      <c r="B71" s="22"/>
      <c r="C71" s="26"/>
      <c r="D71" s="28"/>
    </row>
    <row r="72" spans="1:4" ht="16" x14ac:dyDescent="0.2">
      <c r="A72" s="3" t="s">
        <v>190</v>
      </c>
      <c r="B72" s="3" t="str" cm="1">
        <f t="array" ref="B72:B82">TRANSPOSE(Propulsion!A1:K1)</f>
        <v>Config</v>
      </c>
      <c r="C72" s="4" t="s">
        <v>58</v>
      </c>
      <c r="D72" s="5" t="s">
        <v>191</v>
      </c>
    </row>
    <row r="73" spans="1:4" ht="16" x14ac:dyDescent="0.2">
      <c r="A73" s="3" t="s">
        <v>190</v>
      </c>
      <c r="B73" s="3" t="str">
        <v>PropType</v>
      </c>
      <c r="C73" s="4" t="s">
        <v>58</v>
      </c>
      <c r="D73" s="5" t="s">
        <v>192</v>
      </c>
    </row>
    <row r="74" spans="1:4" ht="16" x14ac:dyDescent="0.2">
      <c r="A74" s="3" t="s">
        <v>190</v>
      </c>
      <c r="B74" s="3" t="str">
        <v>Number</v>
      </c>
      <c r="C74" s="4" t="s">
        <v>58</v>
      </c>
      <c r="D74" s="5" t="s">
        <v>197</v>
      </c>
    </row>
    <row r="75" spans="1:4" ht="16" x14ac:dyDescent="0.2">
      <c r="A75" s="3" t="s">
        <v>190</v>
      </c>
      <c r="B75" s="3" t="str">
        <v>TA_mil_sl</v>
      </c>
      <c r="C75" s="4" t="s">
        <v>193</v>
      </c>
      <c r="D75" s="5" t="s">
        <v>198</v>
      </c>
    </row>
    <row r="76" spans="1:4" ht="16" x14ac:dyDescent="0.2">
      <c r="A76" s="3" t="s">
        <v>190</v>
      </c>
      <c r="B76" s="3" t="str">
        <v>TSFC_mil_sl</v>
      </c>
      <c r="C76" s="4" t="s">
        <v>194</v>
      </c>
      <c r="D76" s="5" t="s">
        <v>199</v>
      </c>
    </row>
    <row r="77" spans="1:4" ht="32" x14ac:dyDescent="0.2">
      <c r="A77" s="3" t="s">
        <v>190</v>
      </c>
      <c r="B77" s="3" t="str">
        <v>TA_AB_sl</v>
      </c>
      <c r="C77" s="4" t="s">
        <v>193</v>
      </c>
      <c r="D77" s="5" t="s">
        <v>201</v>
      </c>
    </row>
    <row r="78" spans="1:4" ht="32" x14ac:dyDescent="0.2">
      <c r="A78" s="3" t="s">
        <v>190</v>
      </c>
      <c r="B78" s="3" t="str">
        <v>TSFC_AB_sl</v>
      </c>
      <c r="C78" s="4" t="s">
        <v>194</v>
      </c>
      <c r="D78" s="5" t="s">
        <v>200</v>
      </c>
    </row>
    <row r="79" spans="1:4" ht="16" x14ac:dyDescent="0.2">
      <c r="A79" s="3" t="s">
        <v>190</v>
      </c>
      <c r="B79" s="3" t="str">
        <v>Install_loss</v>
      </c>
      <c r="C79" s="4" t="s">
        <v>58</v>
      </c>
      <c r="D79" s="5" t="s">
        <v>202</v>
      </c>
    </row>
    <row r="80" spans="1:4" ht="16" x14ac:dyDescent="0.2">
      <c r="A80" s="3" t="s">
        <v>190</v>
      </c>
      <c r="B80" s="3" t="str">
        <v>PA_shp_sl</v>
      </c>
      <c r="C80" s="4" t="s">
        <v>195</v>
      </c>
      <c r="D80" s="5" t="s">
        <v>203</v>
      </c>
    </row>
    <row r="81" spans="1:4" ht="16" x14ac:dyDescent="0.2">
      <c r="A81" s="3" t="s">
        <v>190</v>
      </c>
      <c r="B81" s="3" t="str">
        <v>SFC_sl</v>
      </c>
      <c r="C81" s="4" t="s">
        <v>196</v>
      </c>
      <c r="D81" s="5" t="s">
        <v>204</v>
      </c>
    </row>
    <row r="82" spans="1:4" ht="16" x14ac:dyDescent="0.2">
      <c r="A82" s="3" t="s">
        <v>190</v>
      </c>
      <c r="B82" s="3" t="str">
        <v>Prop_eff</v>
      </c>
      <c r="C82" s="4" t="s">
        <v>58</v>
      </c>
      <c r="D82" s="5" t="s">
        <v>205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0"/>
  <sheetViews>
    <sheetView zoomScale="91" workbookViewId="0">
      <selection activeCell="AJ34" sqref="AJ34"/>
    </sheetView>
  </sheetViews>
  <sheetFormatPr baseColWidth="10" defaultColWidth="8.83203125" defaultRowHeight="15" x14ac:dyDescent="0.2"/>
  <cols>
    <col min="1" max="1" width="8.83203125" style="4"/>
    <col min="2" max="2" width="10.5" style="4" customWidth="1"/>
    <col min="3"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35" width="8.83203125" style="4"/>
    <col min="36" max="36" width="12" style="4" bestFit="1" customWidth="1"/>
    <col min="37" max="16384" width="8.83203125" style="4"/>
  </cols>
  <sheetData>
    <row r="1" spans="1:48" x14ac:dyDescent="0.2">
      <c r="A1" s="12" t="s">
        <v>44</v>
      </c>
      <c r="B1" s="12" t="s">
        <v>207</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219</v>
      </c>
      <c r="B2" s="4" t="s">
        <v>208</v>
      </c>
      <c r="C2" s="4">
        <v>0</v>
      </c>
      <c r="D2" s="4">
        <v>0.85</v>
      </c>
      <c r="E2" s="4">
        <v>1.6</v>
      </c>
      <c r="F2" s="4">
        <v>46.5</v>
      </c>
      <c r="G2" s="4">
        <v>4.5</v>
      </c>
      <c r="H2" s="4">
        <f>F2/G2</f>
        <v>10.333333333333334</v>
      </c>
      <c r="I2" s="4">
        <v>22.49</v>
      </c>
      <c r="J2" s="4">
        <v>6.6</v>
      </c>
      <c r="K2" s="4">
        <v>657.38</v>
      </c>
      <c r="L2" s="4">
        <v>1</v>
      </c>
      <c r="M2" s="4">
        <v>2.2000000000000002</v>
      </c>
      <c r="N2" s="4">
        <v>300</v>
      </c>
      <c r="O2" s="4">
        <v>451.24</v>
      </c>
      <c r="P2" s="4">
        <v>3</v>
      </c>
      <c r="Q2" s="4">
        <v>0.21</v>
      </c>
      <c r="R2" s="4">
        <v>40</v>
      </c>
      <c r="S2" s="4">
        <v>30</v>
      </c>
      <c r="T2" s="4">
        <v>1</v>
      </c>
      <c r="U2" s="4">
        <v>123.83</v>
      </c>
      <c r="V2" s="4">
        <v>149.99</v>
      </c>
      <c r="W2" s="4">
        <v>2.5670000000000002</v>
      </c>
      <c r="X2" s="4">
        <v>0.28000000000000003</v>
      </c>
      <c r="Y2" s="4">
        <v>40</v>
      </c>
      <c r="Z2" s="4">
        <v>7.68</v>
      </c>
      <c r="AA2" s="4">
        <v>1.04</v>
      </c>
      <c r="AB2" s="4">
        <v>0</v>
      </c>
      <c r="AC2" s="4">
        <v>0</v>
      </c>
      <c r="AD2" s="4">
        <v>0</v>
      </c>
      <c r="AE2" s="4">
        <v>0</v>
      </c>
      <c r="AF2" s="4">
        <v>0</v>
      </c>
      <c r="AG2" s="4">
        <v>0</v>
      </c>
      <c r="AH2" s="4">
        <v>0</v>
      </c>
      <c r="AI2" s="4">
        <v>64</v>
      </c>
      <c r="AJ2" s="4">
        <v>80.959999999999994</v>
      </c>
      <c r="AK2" s="4">
        <v>1.6</v>
      </c>
      <c r="AL2" s="4">
        <v>0.21</v>
      </c>
      <c r="AM2" s="4">
        <v>40</v>
      </c>
      <c r="AN2" s="4">
        <v>7.22</v>
      </c>
      <c r="AO2" s="4">
        <v>1.04</v>
      </c>
      <c r="AP2" s="4">
        <v>0</v>
      </c>
      <c r="AQ2" s="4">
        <v>0</v>
      </c>
      <c r="AR2" s="4">
        <v>0</v>
      </c>
      <c r="AS2" s="4">
        <v>0</v>
      </c>
      <c r="AT2" s="4">
        <v>0</v>
      </c>
      <c r="AU2" s="4">
        <v>0</v>
      </c>
      <c r="AV2" s="4">
        <v>0</v>
      </c>
    </row>
    <row r="3" spans="1:48" x14ac:dyDescent="0.2">
      <c r="A3" s="4" t="s">
        <v>221</v>
      </c>
      <c r="B3" s="4" t="s">
        <v>208</v>
      </c>
      <c r="C3" s="4">
        <v>0</v>
      </c>
      <c r="D3" s="4">
        <v>0.85</v>
      </c>
      <c r="E3" s="4">
        <v>1.6</v>
      </c>
      <c r="F3" s="4">
        <v>63.75</v>
      </c>
      <c r="G3" s="4">
        <v>6</v>
      </c>
      <c r="H3" s="4">
        <f>F3/G3</f>
        <v>10.625</v>
      </c>
      <c r="I3" s="4">
        <v>30</v>
      </c>
      <c r="J3" s="4">
        <v>13</v>
      </c>
      <c r="K3" s="4">
        <v>1130</v>
      </c>
      <c r="L3" s="4">
        <v>1</v>
      </c>
      <c r="M3" s="4">
        <v>2.9</v>
      </c>
      <c r="N3" s="4">
        <v>600</v>
      </c>
      <c r="O3" s="4">
        <v>1100</v>
      </c>
      <c r="P3" s="4">
        <v>3</v>
      </c>
      <c r="Q3" s="4">
        <v>0.21</v>
      </c>
      <c r="R3" s="4">
        <v>45</v>
      </c>
      <c r="S3" s="4">
        <v>35</v>
      </c>
      <c r="T3" s="4">
        <v>1</v>
      </c>
      <c r="U3" s="4">
        <v>240</v>
      </c>
      <c r="V3" s="4">
        <v>480</v>
      </c>
      <c r="W3" s="4">
        <v>2.5</v>
      </c>
      <c r="X3" s="4">
        <v>0.2</v>
      </c>
      <c r="Y3" s="4">
        <v>45</v>
      </c>
      <c r="Z3" s="4">
        <v>10</v>
      </c>
      <c r="AA3" s="4">
        <v>1.04</v>
      </c>
      <c r="AB3" s="4">
        <v>0</v>
      </c>
      <c r="AC3" s="4">
        <v>0</v>
      </c>
      <c r="AD3" s="4">
        <v>0</v>
      </c>
      <c r="AE3" s="4">
        <v>0</v>
      </c>
      <c r="AF3" s="4">
        <v>0</v>
      </c>
      <c r="AG3" s="4">
        <v>0</v>
      </c>
      <c r="AH3" s="4">
        <v>0</v>
      </c>
      <c r="AI3" s="4">
        <v>64</v>
      </c>
      <c r="AJ3" s="4">
        <v>80.959999999999994</v>
      </c>
      <c r="AK3" s="4">
        <v>1.6</v>
      </c>
      <c r="AL3" s="4">
        <v>0.21</v>
      </c>
      <c r="AM3" s="4">
        <v>40</v>
      </c>
      <c r="AN3" s="4">
        <v>7.22</v>
      </c>
      <c r="AO3" s="4">
        <v>1.04</v>
      </c>
      <c r="AP3" s="4">
        <v>64</v>
      </c>
      <c r="AQ3" s="4">
        <v>80.959999999999994</v>
      </c>
      <c r="AR3" s="4">
        <v>1.6</v>
      </c>
      <c r="AS3" s="4">
        <v>0.21</v>
      </c>
      <c r="AT3" s="4">
        <v>40</v>
      </c>
      <c r="AU3" s="4">
        <v>7.22</v>
      </c>
      <c r="AV3" s="4">
        <v>1.04</v>
      </c>
    </row>
    <row r="20" s="23"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B8B6810-617F-EE42-B526-629A7627D139}">
          <x14:formula1>
            <xm:f>Lists!$B$2:$B$12</xm:f>
          </x14:formula1>
          <xm:sqref>B2:B3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0"/>
  <sheetViews>
    <sheetView topLeftCell="C1" zoomScaleNormal="100" workbookViewId="0">
      <selection activeCell="H16" sqref="H16"/>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
      <c r="A2" s="10" t="str">
        <f>Main_Input!A2</f>
        <v>DEMO1</v>
      </c>
      <c r="B2" s="10" t="s">
        <v>180</v>
      </c>
      <c r="C2" s="10">
        <v>0.04</v>
      </c>
      <c r="D2" s="10">
        <v>0.3</v>
      </c>
      <c r="E2" s="18">
        <v>-0.54879999999999995</v>
      </c>
      <c r="F2" s="18">
        <v>-0.44479999999999997</v>
      </c>
      <c r="G2" s="18">
        <v>-0.34029999999999999</v>
      </c>
      <c r="H2" s="18">
        <v>-0.23960000000000001</v>
      </c>
      <c r="I2" s="18">
        <v>-0.12509999999999999</v>
      </c>
      <c r="J2" s="10">
        <v>0</v>
      </c>
      <c r="K2" s="18">
        <v>0.12509999999999999</v>
      </c>
      <c r="L2" s="18">
        <v>0.2394</v>
      </c>
      <c r="M2" s="18">
        <v>0.34010000000000001</v>
      </c>
      <c r="N2" s="18">
        <v>0.4446</v>
      </c>
      <c r="O2" s="18">
        <v>0.54869999999999997</v>
      </c>
      <c r="P2" s="18">
        <v>0.6462</v>
      </c>
      <c r="Q2" s="18">
        <v>0.73480000000000001</v>
      </c>
      <c r="R2" s="10">
        <v>0.8</v>
      </c>
      <c r="S2" s="10">
        <v>0.93</v>
      </c>
      <c r="T2" s="18">
        <v>0.71640000000000004</v>
      </c>
      <c r="U2" s="18">
        <v>0.71740000000000004</v>
      </c>
      <c r="V2" s="10">
        <v>0.7</v>
      </c>
      <c r="W2" s="10">
        <v>0.93</v>
      </c>
      <c r="X2" s="18">
        <v>9.9399999999999992E-3</v>
      </c>
      <c r="Y2" s="18">
        <v>8.1200000000000005E-3</v>
      </c>
      <c r="Z2" s="18">
        <v>7.3699999999999998E-3</v>
      </c>
      <c r="AA2" s="18">
        <v>5.7000000000000002E-3</v>
      </c>
      <c r="AB2" s="18">
        <v>4.2599999999999999E-3</v>
      </c>
      <c r="AC2" s="18">
        <v>3.3800000000000002E-3</v>
      </c>
      <c r="AD2" s="18">
        <v>4.2599999999999999E-3</v>
      </c>
      <c r="AE2" s="18">
        <v>5.7000000000000002E-3</v>
      </c>
      <c r="AF2" s="18">
        <v>7.3699999999999998E-3</v>
      </c>
      <c r="AG2" s="18">
        <v>8.1200000000000005E-3</v>
      </c>
      <c r="AH2" s="18">
        <v>9.9600000000000001E-3</v>
      </c>
      <c r="AI2" s="18">
        <v>0.01</v>
      </c>
      <c r="AJ2" s="18">
        <v>2.034E-2</v>
      </c>
      <c r="AK2" s="11">
        <v>0.03</v>
      </c>
      <c r="AL2" s="11">
        <v>0.05</v>
      </c>
      <c r="AM2" s="18">
        <v>0.1191</v>
      </c>
      <c r="AN2" s="18">
        <v>0.12388</v>
      </c>
      <c r="AO2" s="11">
        <v>0.15</v>
      </c>
      <c r="AP2" s="18">
        <v>3.3800000000000002E-3</v>
      </c>
      <c r="AQ2" s="10" t="s">
        <v>180</v>
      </c>
      <c r="AR2" s="10">
        <v>0.04</v>
      </c>
      <c r="AS2" s="10">
        <v>0.3</v>
      </c>
      <c r="AT2" s="10">
        <v>0</v>
      </c>
      <c r="AU2" s="10">
        <v>0</v>
      </c>
      <c r="AV2" s="10">
        <v>0</v>
      </c>
      <c r="AW2" s="10" t="s">
        <v>180</v>
      </c>
      <c r="AX2" s="10">
        <v>0.04</v>
      </c>
      <c r="AY2" s="10">
        <v>0.3</v>
      </c>
      <c r="AZ2" s="10">
        <v>0</v>
      </c>
      <c r="BA2" s="10">
        <v>0</v>
      </c>
      <c r="BB2" s="10">
        <v>0</v>
      </c>
    </row>
    <row r="3" spans="1:54" ht="16" x14ac:dyDescent="0.2">
      <c r="A3" s="10" t="str">
        <f>Main_Input!A3</f>
        <v>DEMO2</v>
      </c>
      <c r="B3" s="10" t="s">
        <v>180</v>
      </c>
      <c r="C3" s="10">
        <v>0.04</v>
      </c>
      <c r="D3" s="10">
        <v>0.3</v>
      </c>
      <c r="E3" s="18">
        <v>-0.54879999999999995</v>
      </c>
      <c r="F3" s="18">
        <v>-0.44479999999999997</v>
      </c>
      <c r="G3" s="18">
        <v>-0.34029999999999999</v>
      </c>
      <c r="H3" s="18">
        <v>-0.23960000000000001</v>
      </c>
      <c r="I3" s="18">
        <v>-0.12509999999999999</v>
      </c>
      <c r="J3" s="10">
        <v>0</v>
      </c>
      <c r="K3" s="18">
        <v>0.12509999999999999</v>
      </c>
      <c r="L3" s="18">
        <v>0.2394</v>
      </c>
      <c r="M3" s="18">
        <v>0.34010000000000001</v>
      </c>
      <c r="N3" s="18">
        <v>0.4446</v>
      </c>
      <c r="O3" s="18">
        <v>0.54869999999999997</v>
      </c>
      <c r="P3" s="18">
        <v>0.6462</v>
      </c>
      <c r="Q3" s="18">
        <v>0.73480000000000001</v>
      </c>
      <c r="R3" s="10">
        <v>0.8</v>
      </c>
      <c r="S3" s="10">
        <v>0.93</v>
      </c>
      <c r="T3" s="18">
        <v>0.71640000000000004</v>
      </c>
      <c r="U3" s="18">
        <v>0.71740000000000004</v>
      </c>
      <c r="V3" s="10">
        <v>0.7</v>
      </c>
      <c r="W3" s="10">
        <v>0.93</v>
      </c>
      <c r="X3" s="18">
        <v>9.9399999999999992E-3</v>
      </c>
      <c r="Y3" s="18">
        <v>8.1200000000000005E-3</v>
      </c>
      <c r="Z3" s="18">
        <v>7.3699999999999998E-3</v>
      </c>
      <c r="AA3" s="18">
        <v>5.7000000000000002E-3</v>
      </c>
      <c r="AB3" s="18">
        <v>4.2599999999999999E-3</v>
      </c>
      <c r="AC3" s="18">
        <v>3.3800000000000002E-3</v>
      </c>
      <c r="AD3" s="18">
        <v>4.2599999999999999E-3</v>
      </c>
      <c r="AE3" s="18">
        <v>5.7000000000000002E-3</v>
      </c>
      <c r="AF3" s="18">
        <v>7.3699999999999998E-3</v>
      </c>
      <c r="AG3" s="18">
        <v>8.1200000000000005E-3</v>
      </c>
      <c r="AH3" s="18">
        <v>9.9600000000000001E-3</v>
      </c>
      <c r="AI3" s="18">
        <v>0.01</v>
      </c>
      <c r="AJ3" s="18">
        <v>2.034E-2</v>
      </c>
      <c r="AK3" s="11">
        <v>0.03</v>
      </c>
      <c r="AL3" s="11">
        <v>0.05</v>
      </c>
      <c r="AM3" s="18">
        <v>0.1191</v>
      </c>
      <c r="AN3" s="18">
        <v>0.12388</v>
      </c>
      <c r="AO3" s="11">
        <v>0.15</v>
      </c>
      <c r="AP3" s="18">
        <v>3.3800000000000002E-3</v>
      </c>
      <c r="AQ3" s="10" t="s">
        <v>180</v>
      </c>
      <c r="AR3" s="10">
        <v>0.04</v>
      </c>
      <c r="AS3" s="10">
        <v>0.3</v>
      </c>
      <c r="AT3" s="10">
        <v>0</v>
      </c>
      <c r="AU3" s="10">
        <v>0</v>
      </c>
      <c r="AV3" s="10">
        <v>0</v>
      </c>
      <c r="AW3" s="10" t="s">
        <v>180</v>
      </c>
      <c r="AX3" s="10">
        <v>0.04</v>
      </c>
      <c r="AY3" s="10">
        <v>0.3</v>
      </c>
      <c r="AZ3" s="10" t="s">
        <v>180</v>
      </c>
      <c r="BA3" s="10">
        <v>0.04</v>
      </c>
      <c r="BB3" s="10">
        <v>0.3</v>
      </c>
    </row>
    <row r="20" s="24"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K21"/>
  <sheetViews>
    <sheetView tabSelected="1" workbookViewId="0">
      <selection activeCell="D3" sqref="D3"/>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1" x14ac:dyDescent="0.2">
      <c r="A1" s="21" t="s">
        <v>44</v>
      </c>
      <c r="B1" s="21" t="s">
        <v>181</v>
      </c>
      <c r="C1" s="21" t="s">
        <v>164</v>
      </c>
      <c r="D1" s="19" t="s">
        <v>188</v>
      </c>
      <c r="E1" s="19" t="s">
        <v>189</v>
      </c>
      <c r="F1" s="19" t="s">
        <v>182</v>
      </c>
      <c r="G1" s="19" t="s">
        <v>183</v>
      </c>
      <c r="H1" s="19" t="s">
        <v>168</v>
      </c>
      <c r="I1" s="20" t="s">
        <v>165</v>
      </c>
      <c r="J1" s="20" t="s">
        <v>166</v>
      </c>
      <c r="K1" s="20" t="s">
        <v>167</v>
      </c>
    </row>
    <row r="2" spans="1:11" x14ac:dyDescent="0.2">
      <c r="A2" t="str">
        <f>Main_Input!A2</f>
        <v>DEMO1</v>
      </c>
      <c r="B2" t="s">
        <v>185</v>
      </c>
      <c r="C2">
        <v>1</v>
      </c>
      <c r="D2">
        <v>17800</v>
      </c>
      <c r="E2">
        <v>0.74</v>
      </c>
      <c r="F2">
        <v>29000</v>
      </c>
      <c r="G2">
        <v>2.0499999999999998</v>
      </c>
      <c r="H2">
        <v>0.2</v>
      </c>
      <c r="I2">
        <v>0</v>
      </c>
      <c r="J2">
        <v>0</v>
      </c>
      <c r="K2">
        <v>0</v>
      </c>
    </row>
    <row r="3" spans="1:11" x14ac:dyDescent="0.2">
      <c r="A3" t="str">
        <f>Main_Input!A3</f>
        <v>DEMO2</v>
      </c>
      <c r="B3" t="s">
        <v>185</v>
      </c>
      <c r="C3">
        <v>2</v>
      </c>
      <c r="D3">
        <v>17800</v>
      </c>
      <c r="E3">
        <v>0.74</v>
      </c>
      <c r="F3">
        <v>29000</v>
      </c>
      <c r="G3">
        <v>2.0499999999999998</v>
      </c>
      <c r="H3">
        <v>0.2</v>
      </c>
      <c r="I3">
        <v>0</v>
      </c>
      <c r="J3">
        <v>0</v>
      </c>
      <c r="K3">
        <v>0</v>
      </c>
    </row>
    <row r="21" s="22"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B9ED19-3F01-4D61-A580-5DAA3014A785}">
          <x14:formula1>
            <xm:f>Lists!$A$2:$A$5</xm:f>
          </x14:formula1>
          <xm:sqref>B2:B19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2"/>
  <sheetViews>
    <sheetView zoomScale="169" workbookViewId="0">
      <selection activeCell="B13" sqref="B13:B18"/>
    </sheetView>
  </sheetViews>
  <sheetFormatPr baseColWidth="10" defaultColWidth="8.83203125" defaultRowHeight="15" x14ac:dyDescent="0.2"/>
  <cols>
    <col min="1" max="1" width="17.5" bestFit="1" customWidth="1"/>
    <col min="2" max="2" width="20" customWidth="1"/>
    <col min="3" max="3" width="18.1640625" customWidth="1"/>
  </cols>
  <sheetData>
    <row r="1" spans="1:2" x14ac:dyDescent="0.2">
      <c r="A1" t="s">
        <v>181</v>
      </c>
      <c r="B1" t="s">
        <v>207</v>
      </c>
    </row>
    <row r="2" spans="1:2" x14ac:dyDescent="0.2">
      <c r="A2" t="s">
        <v>186</v>
      </c>
      <c r="B2" t="s">
        <v>208</v>
      </c>
    </row>
    <row r="3" spans="1:2" x14ac:dyDescent="0.2">
      <c r="A3" t="s">
        <v>187</v>
      </c>
      <c r="B3" t="s">
        <v>211</v>
      </c>
    </row>
    <row r="4" spans="1:2" x14ac:dyDescent="0.2">
      <c r="A4" t="s">
        <v>184</v>
      </c>
      <c r="B4" t="s">
        <v>212</v>
      </c>
    </row>
    <row r="5" spans="1:2" x14ac:dyDescent="0.2">
      <c r="A5" t="s">
        <v>185</v>
      </c>
      <c r="B5" t="s">
        <v>213</v>
      </c>
    </row>
    <row r="6" spans="1:2" x14ac:dyDescent="0.2">
      <c r="B6" t="s">
        <v>209</v>
      </c>
    </row>
    <row r="7" spans="1:2" x14ac:dyDescent="0.2">
      <c r="B7" t="s">
        <v>210</v>
      </c>
    </row>
    <row r="8" spans="1:2" x14ac:dyDescent="0.2">
      <c r="B8" s="29" t="s">
        <v>214</v>
      </c>
    </row>
    <row r="9" spans="1:2" x14ac:dyDescent="0.2">
      <c r="B9" t="s">
        <v>215</v>
      </c>
    </row>
    <row r="10" spans="1:2" x14ac:dyDescent="0.2">
      <c r="B10" s="29" t="s">
        <v>216</v>
      </c>
    </row>
    <row r="11" spans="1:2" x14ac:dyDescent="0.2">
      <c r="B11" t="s">
        <v>217</v>
      </c>
    </row>
    <row r="12" spans="1:2" x14ac:dyDescent="0.2">
      <c r="B12" s="29" t="s">
        <v>218</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Jonathan Morris</cp:lastModifiedBy>
  <dcterms:created xsi:type="dcterms:W3CDTF">2023-12-05T19:03:00Z</dcterms:created>
  <dcterms:modified xsi:type="dcterms:W3CDTF">2024-09-18T01:44:36Z</dcterms:modified>
</cp:coreProperties>
</file>