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166925"/>
  <mc:AlternateContent xmlns:mc="http://schemas.openxmlformats.org/markup-compatibility/2006">
    <mc:Choice Requires="x15">
      <x15ac:absPath xmlns:x15ac="http://schemas.microsoft.com/office/spreadsheetml/2010/11/ac" url="/Users/jonathanmorris/Documents/GitHub/AircraftDesignToolbox/"/>
    </mc:Choice>
  </mc:AlternateContent>
  <xr:revisionPtr revIDLastSave="0" documentId="13_ncr:1_{949753ED-2C4D-6349-98DE-A9FA01F0C2A3}" xr6:coauthVersionLast="47" xr6:coauthVersionMax="47" xr10:uidLastSave="{00000000-0000-0000-0000-000000000000}"/>
  <bookViews>
    <workbookView xWindow="740" yWindow="500" windowWidth="29180" windowHeight="21900" activeTab="4" xr2:uid="{904FC4B5-3CDE-421B-8E98-23A2C72E8C1E}"/>
  </bookViews>
  <sheets>
    <sheet name="Variable Reference" sheetId="8" r:id="rId1"/>
    <sheet name="Main_Input" sheetId="4" r:id="rId2"/>
    <sheet name="Airfoil_Data" sheetId="5" r:id="rId3"/>
    <sheet name="Propulsion" sheetId="13" r:id="rId4"/>
    <sheet name="Lists" sheetId="14" r:id="rId5"/>
    <sheet name="Geometry Reference" sheetId="2" r:id="rId6"/>
  </sheets>
  <definedNames>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2" i="8" l="1" a="1"/>
  <c r="B72" i="8" s="1"/>
  <c r="P3" i="4"/>
  <c r="H3" i="4"/>
  <c r="P3" i="13"/>
  <c r="P2" i="13" l="1"/>
  <c r="A2" i="13" l="1"/>
  <c r="H2" i="4"/>
  <c r="B2" i="8" l="1" a="1"/>
  <c r="B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C1" authorId="0" shapeId="0" xr:uid="{83DC38A5-ED9C-4085-980D-E79A6D12A171}">
      <text>
        <r>
          <rPr>
            <b/>
            <sz val="9"/>
            <color rgb="FF000000"/>
            <rFont val="Tahoma"/>
            <family val="2"/>
          </rPr>
          <t>John Mah:</t>
        </r>
        <r>
          <rPr>
            <sz val="9"/>
            <color rgb="FF000000"/>
            <rFont val="Tahoma"/>
            <family val="2"/>
          </rPr>
          <t xml:space="preserve">
</t>
        </r>
        <r>
          <rPr>
            <sz val="9"/>
            <color rgb="FF000000"/>
            <rFont val="Tahoma"/>
            <family val="2"/>
          </rPr>
          <t>STD Atmosphere Altitude in meters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<sst xmlns="http://schemas.openxmlformats.org/spreadsheetml/2006/main" count="429" uniqueCount="235">
  <si>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</si>
  <si>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</si>
  <si>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</si>
  <si>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</si>
  <si>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</si>
  <si>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</si>
  <si>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</si>
  <si>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</si>
  <si>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</si>
  <si>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</si>
  <si>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</si>
  <si>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</si>
  <si>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</si>
  <si>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</si>
  <si>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</si>
  <si>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</si>
  <si>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</si>
  <si>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</si>
  <si>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</si>
  <si>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</si>
  <si>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</si>
  <si>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</si>
  <si>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</si>
  <si>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</si>
  <si>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</si>
  <si>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</si>
  <si>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</si>
  <si>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</si>
  <si>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</si>
  <si>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</si>
  <si>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</si>
  <si>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</si>
  <si>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</si>
  <si>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</si>
  <si>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</si>
  <si>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</si>
  <si>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</si>
  <si>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</si>
  <si>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</si>
  <si>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</si>
  <si>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</si>
  <si>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</si>
  <si>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</si>
  <si>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</si>
  <si>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</si>
  <si>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</si>
  <si>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</si>
  <si>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</si>
  <si>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</si>
  <si>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</si>
  <si>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</si>
  <si>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</si>
  <si>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</si>
  <si>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</si>
  <si>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</si>
  <si>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</si>
  <si>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</si>
  <si>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</si>
  <si>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</si>
  <si>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</si>
  <si>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</si>
  <si>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</si>
  <si>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</si>
  <si>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</si>
  <si>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</si>
  <si>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</si>
  <si>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</si>
  <si>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</si>
  <si>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</si>
  <si>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</si>
  <si>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</si>
  <si>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</si>
  <si>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</si>
  <si>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</si>
  <si>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</si>
  <si>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</si>
  <si>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</si>
  <si>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</si>
  <si>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</si>
  <si>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</si>
  <si>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</si>
  <si>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</si>
  <si>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</si>
  <si>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</si>
  <si>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</si>
  <si>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</si>
  <si>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</si>
  <si>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</si>
  <si>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</si>
  <si>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</si>
  <si>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</si>
  <si>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</si>
  <si>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</si>
  <si>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</si>
  <si>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</si>
  <si>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</si>
  <si>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</si>
  <si>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</si>
  <si>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</si>
  <si>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</si>
  <si>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</si>
  <si>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</si>
  <si>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</si>
  <si>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</si>
  <si>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</si>
  <si>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</si>
  <si>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</si>
  <si>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</si>
  <si>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</si>
  <si>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</si>
  <si>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</si>
  <si>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</si>
  <si>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</si>
  <si>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</si>
  <si>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</si>
  <si>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</si>
  <si>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</si>
  <si>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</si>
  <si>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</si>
  <si>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</si>
  <si>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</si>
  <si>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</si>
  <si>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</si>
  <si>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</si>
  <si>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</si>
  <si>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</si>
  <si>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</si>
  <si>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</si>
  <si>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</si>
  <si>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</si>
  <si>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</si>
  <si>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</si>
  <si>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</si>
  <si>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</si>
  <si>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</si>
  <si>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</si>
  <si>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</si>
  <si>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</si>
  <si>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</si>
  <si>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</si>
  <si>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</si>
  <si>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</si>
  <si>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</si>
  <si>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</si>
  <si>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</si>
  <si>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</si>
  <si>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</si>
  <si>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</si>
  <si>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</si>
  <si>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</si>
  <si>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</si>
  <si>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</si>
  <si>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</si>
  <si>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</si>
  <si>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</si>
  <si>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</si>
  <si>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</si>
  <si>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</si>
  <si>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</si>
  <si>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</si>
  <si>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</si>
  <si>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</si>
  <si>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</si>
  <si>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</si>
  <si>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</si>
  <si>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</si>
  <si>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</si>
  <si>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</si>
  <si>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</si>
  <si>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</si>
  <si>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</si>
  <si>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</si>
  <si>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</si>
  <si>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</si>
  <si>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</si>
  <si>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</si>
  <si>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</si>
  <si>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</si>
  <si>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</si>
  <si>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</si>
  <si>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</si>
  <si>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</si>
  <si>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</si>
  <si>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</si>
  <si>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</si>
  <si>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</si>
  <si>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</si>
  <si>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</si>
  <si>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</si>
  <si>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</si>
  <si>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</si>
  <si>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</si>
  <si>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</si>
  <si>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</si>
  <si>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</si>
  <si>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</si>
  <si>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</si>
  <si>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</si>
  <si>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</si>
  <si>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</si>
  <si>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</si>
  <si>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</si>
  <si>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</si>
  <si>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</si>
  <si>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</si>
  <si>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</si>
  <si>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</si>
  <si>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</si>
  <si>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GA_Single</t>
  </si>
  <si>
    <t>GA_Twin</t>
  </si>
  <si>
    <t>Jet_Trainer</t>
  </si>
  <si>
    <t>Jet_Transport</t>
  </si>
  <si>
    <t>Military_Cargo/Bomber</t>
  </si>
  <si>
    <t>Ag_Aircraft</t>
  </si>
  <si>
    <t>Turboprop_Twin</t>
  </si>
  <si>
    <t>Flying_Boat</t>
  </si>
  <si>
    <t>Homebuilt_Metal/wood</t>
  </si>
  <si>
    <t>Homebuilt_Composite</t>
  </si>
  <si>
    <t>NACA2412</t>
  </si>
  <si>
    <t>VelisElectro</t>
  </si>
  <si>
    <t>Esb_ideal</t>
  </si>
  <si>
    <t>eta_b2s</t>
  </si>
  <si>
    <t>Esb_Real</t>
  </si>
  <si>
    <t>eFlyer2</t>
  </si>
  <si>
    <t>NACA0012</t>
  </si>
  <si>
    <t>install_loss</t>
  </si>
  <si>
    <t>capacity_loss</t>
  </si>
  <si>
    <t>lifetime_loss</t>
  </si>
  <si>
    <t>(W*hr/kg)</t>
  </si>
  <si>
    <t xml:space="preserve">Battery to shaft efficiency factor. Includes losses due to the following components: motor, motor controller, battery controller, wiring, gearbox (if necessary) etc. </t>
  </si>
  <si>
    <t>Specific energy of battery after losses due to above factors. Esb_real=Esb_ideal*install_loss*capacity_loss*lifetime_loss.</t>
  </si>
  <si>
    <t>Degradation loss over the lifetime of the battery. ~10%</t>
  </si>
  <si>
    <t>Accounts for losses due to the inability to fully discharge the battery. ~20%</t>
  </si>
  <si>
    <t>Losses due to installing the battery's packaging. ~20%</t>
  </si>
  <si>
    <t>Specific energy of battery based on the battery composition alone. NOTE THE SI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</si>
</sst>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10"/>
      <color theme="1"/>
      <name val="Arial Unicode MS"/>
      <family val="2"/>
    </font>
    <font>
      <b/>
      <sz val="9"/>
      <color rgb="FF000000"/>
      <name val="Tahoma"/>
      <family val="2"/>
    </font>
    <font>
      <sz val="9"/>
      <color rgb="FF000000"/>
      <name val="Tahoma"/>
      <family val="2"/>
    </font>
    <font>
      <sz val="11"/>
      <color rgb="FF000000"/>
      <name val="Calibri"/>
      <family val="2"/>
      <scheme val="minor"/>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0" xfId="0" applyFill="1" applyAlignment="1">
      <alignment horizontal="center"/>
    </xf>
    <xf numFmtId="0" fontId="0" fillId="11" borderId="0" xfId="0" applyFill="1" applyAlignment="1">
      <alignment wrapText="1"/>
    </xf>
    <xf numFmtId="0" fontId="0" fillId="12" borderId="0" xfId="0" applyFill="1"/>
    <xf numFmtId="0" fontId="0" fillId="13" borderId="1" xfId="0" applyFill="1" applyBorder="1"/>
    <xf numFmtId="0" fontId="8" fillId="0" borderId="1" xfId="0" applyFont="1" applyBorder="1" applyAlignment="1">
      <alignment wrapText="1"/>
    </xf>
    <xf numFmtId="0" fontId="8" fillId="0" borderId="2" xfId="0" applyFont="1" applyBorder="1" applyAlignment="1">
      <alignment wrapText="1"/>
    </xf>
    <xf numFmtId="0" fontId="5"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5" totalsRowShown="0">
  <autoFilter ref="A1:A5"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2" totalsRowShown="0">
  <autoFilter ref="B1:B12"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88"/>
  <sheetViews>
    <sheetView topLeftCell="A70" zoomScale="150" workbookViewId="0">
      <selection activeCell="D7" sqref="D7"/>
    </sheetView>
  </sheetViews>
  <sheetFormatPr baseColWidth="10" defaultColWidth="8.83203125" defaultRowHeight="15" x14ac:dyDescent="0.2"/>
  <cols>
    <col min="1" max="1" width="16.1640625" bestFit="1" customWidth="1"/>
    <col min="2" max="2" width="13.83203125" bestFit="1" customWidth="1"/>
    <col min="3" max="3" width="11.33203125" style="1" customWidth="1"/>
    <col min="4" max="4" width="104.5" style="2" customWidth="1"/>
  </cols>
  <sheetData>
    <row r="1" spans="1:4" ht="16" x14ac:dyDescent="0.2">
      <c r="A1" s="8" t="s">
        <v>161</v>
      </c>
      <c r="B1" s="6" t="s">
        <v>98</v>
      </c>
      <c r="C1" s="6" t="s">
        <v>99</v>
      </c>
      <c r="D1" s="7" t="s">
        <v>100</v>
      </c>
    </row>
    <row r="2" spans="1:4" ht="16" x14ac:dyDescent="0.2">
      <c r="A2" s="3" t="s">
        <v>163</v>
      </c>
      <c r="B2" s="3" t="str" cm="1">
        <f t="array" ref="B2:B49">TRANSPOSE(Main_Input!A1:AV1)</f>
        <v>Config</v>
      </c>
      <c r="C2" s="4" t="s">
        <v>58</v>
      </c>
      <c r="D2" s="5" t="s">
        <v>101</v>
      </c>
    </row>
    <row r="3" spans="1:4" ht="16" x14ac:dyDescent="0.2">
      <c r="A3" s="3" t="s">
        <v>163</v>
      </c>
      <c r="B3" s="3" t="str">
        <v>ACType</v>
      </c>
      <c r="C3" s="4" t="s">
        <v>58</v>
      </c>
      <c r="D3" s="2" t="s">
        <v>205</v>
      </c>
    </row>
    <row r="4" spans="1:4" ht="32" x14ac:dyDescent="0.2">
      <c r="A4" s="3" t="s">
        <v>163</v>
      </c>
      <c r="B4" s="3" t="str">
        <v>altitude_o</v>
      </c>
      <c r="C4" s="4" t="s">
        <v>172</v>
      </c>
      <c r="D4" s="5" t="s">
        <v>171</v>
      </c>
    </row>
    <row r="5" spans="1:4" ht="32" x14ac:dyDescent="0.2">
      <c r="A5" s="3" t="s">
        <v>163</v>
      </c>
      <c r="B5" s="3" t="str">
        <v>M_o</v>
      </c>
      <c r="C5" s="4" t="s">
        <v>58</v>
      </c>
      <c r="D5" s="5" t="s">
        <v>170</v>
      </c>
    </row>
    <row r="6" spans="1:4" ht="16" x14ac:dyDescent="0.2">
      <c r="A6" s="3" t="s">
        <v>163</v>
      </c>
      <c r="B6" s="3" t="str">
        <v>M_max</v>
      </c>
      <c r="C6" s="4" t="s">
        <v>58</v>
      </c>
      <c r="D6" s="5" t="s">
        <v>179</v>
      </c>
    </row>
    <row r="7" spans="1:4" ht="16" x14ac:dyDescent="0.2">
      <c r="A7" s="3" t="s">
        <v>163</v>
      </c>
      <c r="B7" s="3" t="str">
        <v>Length_f</v>
      </c>
      <c r="C7" s="4" t="s">
        <v>172</v>
      </c>
      <c r="D7" s="5" t="s">
        <v>102</v>
      </c>
    </row>
    <row r="8" spans="1:4" ht="16" x14ac:dyDescent="0.2">
      <c r="A8" s="3" t="s">
        <v>163</v>
      </c>
      <c r="B8" s="3" t="str">
        <v>Dia_f</v>
      </c>
      <c r="C8" s="4" t="s">
        <v>172</v>
      </c>
      <c r="D8" s="5" t="s">
        <v>103</v>
      </c>
    </row>
    <row r="9" spans="1:4" ht="16" x14ac:dyDescent="0.2">
      <c r="A9" s="3" t="s">
        <v>163</v>
      </c>
      <c r="B9" s="3" t="str">
        <v>Fine_f</v>
      </c>
      <c r="C9" s="4" t="s">
        <v>58</v>
      </c>
      <c r="D9" s="5" t="s">
        <v>104</v>
      </c>
    </row>
    <row r="10" spans="1:4" ht="16" x14ac:dyDescent="0.2">
      <c r="A10" s="3" t="s">
        <v>163</v>
      </c>
      <c r="B10" s="3" t="str">
        <v>Amax_f</v>
      </c>
      <c r="C10" s="4" t="s">
        <v>173</v>
      </c>
      <c r="D10" s="5" t="s">
        <v>105</v>
      </c>
    </row>
    <row r="11" spans="1:4" ht="32" x14ac:dyDescent="0.2">
      <c r="A11" s="3" t="s">
        <v>163</v>
      </c>
      <c r="B11" s="3" t="str">
        <v>Abase_f</v>
      </c>
      <c r="C11" s="4" t="s">
        <v>173</v>
      </c>
      <c r="D11" s="5" t="s">
        <v>106</v>
      </c>
    </row>
    <row r="12" spans="1:4" ht="16" x14ac:dyDescent="0.2">
      <c r="A12" s="3" t="s">
        <v>163</v>
      </c>
      <c r="B12" s="3" t="str">
        <v>Swet_f</v>
      </c>
      <c r="C12" s="4" t="s">
        <v>173</v>
      </c>
      <c r="D12" s="5" t="s">
        <v>107</v>
      </c>
    </row>
    <row r="13" spans="1:4" ht="32" x14ac:dyDescent="0.2">
      <c r="A13" s="3" t="s">
        <v>163</v>
      </c>
      <c r="B13" s="3" t="str">
        <v>Q_f</v>
      </c>
      <c r="C13" s="4" t="s">
        <v>58</v>
      </c>
      <c r="D13" s="5" t="s">
        <v>108</v>
      </c>
    </row>
    <row r="14" spans="1:4" x14ac:dyDescent="0.2">
      <c r="A14" s="3" t="s">
        <v>163</v>
      </c>
      <c r="B14" s="3" t="str">
        <v>EWD</v>
      </c>
      <c r="C14" s="4" t="s">
        <v>58</v>
      </c>
      <c r="D14" s="5"/>
    </row>
    <row r="15" spans="1:4" ht="32" x14ac:dyDescent="0.2">
      <c r="A15" s="3" t="s">
        <v>163</v>
      </c>
      <c r="B15" s="3" t="str">
        <v>Sref_w</v>
      </c>
      <c r="C15" s="4" t="s">
        <v>173</v>
      </c>
      <c r="D15" s="28" t="s">
        <v>109</v>
      </c>
    </row>
    <row r="16" spans="1:4" ht="16" x14ac:dyDescent="0.2">
      <c r="A16" s="3" t="s">
        <v>163</v>
      </c>
      <c r="B16" s="3" t="str">
        <v>Swet_w</v>
      </c>
      <c r="C16" s="4" t="s">
        <v>173</v>
      </c>
      <c r="D16" s="29" t="s">
        <v>110</v>
      </c>
    </row>
    <row r="17" spans="1:4" ht="16" x14ac:dyDescent="0.2">
      <c r="A17" s="3" t="s">
        <v>163</v>
      </c>
      <c r="B17" s="3" t="str">
        <v>AR_w</v>
      </c>
      <c r="C17" s="4" t="s">
        <v>58</v>
      </c>
      <c r="D17" s="29" t="s">
        <v>111</v>
      </c>
    </row>
    <row r="18" spans="1:4" ht="16" x14ac:dyDescent="0.2">
      <c r="A18" s="3" t="s">
        <v>163</v>
      </c>
      <c r="B18" s="3" t="str">
        <v>Taper_w</v>
      </c>
      <c r="C18" s="4" t="s">
        <v>58</v>
      </c>
      <c r="D18" s="29" t="s">
        <v>112</v>
      </c>
    </row>
    <row r="19" spans="1:4" ht="16" x14ac:dyDescent="0.2">
      <c r="A19" s="3" t="s">
        <v>163</v>
      </c>
      <c r="B19" s="3" t="str">
        <v>Sweep_w</v>
      </c>
      <c r="C19" s="4" t="s">
        <v>113</v>
      </c>
      <c r="D19" s="29" t="s">
        <v>114</v>
      </c>
    </row>
    <row r="20" spans="1:4" ht="16" x14ac:dyDescent="0.2">
      <c r="A20" s="3" t="s">
        <v>163</v>
      </c>
      <c r="B20" s="3" t="str">
        <v>QuarterSweep_w</v>
      </c>
      <c r="C20" s="4" t="s">
        <v>113</v>
      </c>
      <c r="D20" s="29" t="s">
        <v>115</v>
      </c>
    </row>
    <row r="21" spans="1:4" ht="48" x14ac:dyDescent="0.2">
      <c r="A21" s="3" t="s">
        <v>163</v>
      </c>
      <c r="B21" s="3" t="str">
        <v>Q_w</v>
      </c>
      <c r="C21" s="4" t="s">
        <v>58</v>
      </c>
      <c r="D21" s="29" t="s">
        <v>116</v>
      </c>
    </row>
    <row r="22" spans="1:4" ht="28.5" customHeight="1" x14ac:dyDescent="0.2">
      <c r="A22" s="3" t="s">
        <v>163</v>
      </c>
      <c r="B22" s="3" t="str">
        <v>Sref-h1</v>
      </c>
      <c r="C22" s="4" t="s">
        <v>173</v>
      </c>
      <c r="D22" s="29" t="s">
        <v>117</v>
      </c>
    </row>
    <row r="23" spans="1:4" ht="32" x14ac:dyDescent="0.2">
      <c r="A23" s="3" t="s">
        <v>163</v>
      </c>
      <c r="B23" s="3" t="str">
        <v>Swet_h1</v>
      </c>
      <c r="C23" s="4" t="s">
        <v>173</v>
      </c>
      <c r="D23" s="29" t="s">
        <v>118</v>
      </c>
    </row>
    <row r="24" spans="1:4" ht="16" x14ac:dyDescent="0.2">
      <c r="A24" s="3" t="s">
        <v>163</v>
      </c>
      <c r="B24" s="3" t="str">
        <v>AR_h1</v>
      </c>
      <c r="C24" s="4" t="s">
        <v>58</v>
      </c>
      <c r="D24" s="29" t="s">
        <v>119</v>
      </c>
    </row>
    <row r="25" spans="1:4" ht="16" x14ac:dyDescent="0.2">
      <c r="A25" s="3" t="s">
        <v>163</v>
      </c>
      <c r="B25" s="3" t="str">
        <v>Taper_h1</v>
      </c>
      <c r="C25" s="4" t="s">
        <v>58</v>
      </c>
      <c r="D25" s="29" t="s">
        <v>121</v>
      </c>
    </row>
    <row r="26" spans="1:4" ht="16" x14ac:dyDescent="0.2">
      <c r="A26" s="3" t="s">
        <v>163</v>
      </c>
      <c r="B26" s="3" t="str">
        <v>Sweep_h1</v>
      </c>
      <c r="C26" s="4" t="s">
        <v>113</v>
      </c>
      <c r="D26" s="29" t="s">
        <v>123</v>
      </c>
    </row>
    <row r="27" spans="1:4" ht="32" x14ac:dyDescent="0.2">
      <c r="A27" s="3" t="s">
        <v>163</v>
      </c>
      <c r="B27" s="3" t="str">
        <v>MAC_h1</v>
      </c>
      <c r="C27" s="4" t="s">
        <v>172</v>
      </c>
      <c r="D27" s="29" t="s">
        <v>124</v>
      </c>
    </row>
    <row r="28" spans="1:4" ht="48" x14ac:dyDescent="0.2">
      <c r="A28" s="3" t="s">
        <v>163</v>
      </c>
      <c r="B28" s="3" t="str">
        <v>Q_h1</v>
      </c>
      <c r="C28" s="4" t="s">
        <v>58</v>
      </c>
      <c r="D28" s="29" t="s">
        <v>125</v>
      </c>
    </row>
    <row r="29" spans="1:4" ht="16" x14ac:dyDescent="0.2">
      <c r="A29" s="3" t="s">
        <v>163</v>
      </c>
      <c r="B29" s="3" t="str">
        <v>Sref-h2</v>
      </c>
      <c r="C29" s="4" t="s">
        <v>173</v>
      </c>
      <c r="D29" s="29" t="s">
        <v>117</v>
      </c>
    </row>
    <row r="30" spans="1:4" ht="32" x14ac:dyDescent="0.2">
      <c r="A30" s="3" t="s">
        <v>163</v>
      </c>
      <c r="B30" s="3" t="str">
        <v>Swet_h2</v>
      </c>
      <c r="C30" s="4" t="s">
        <v>173</v>
      </c>
      <c r="D30" s="29" t="s">
        <v>118</v>
      </c>
    </row>
    <row r="31" spans="1:4" ht="16" x14ac:dyDescent="0.2">
      <c r="A31" s="3" t="s">
        <v>163</v>
      </c>
      <c r="B31" s="3" t="str">
        <v>AR_h2</v>
      </c>
      <c r="C31" s="4" t="s">
        <v>58</v>
      </c>
      <c r="D31" s="29" t="s">
        <v>120</v>
      </c>
    </row>
    <row r="32" spans="1:4" ht="16" x14ac:dyDescent="0.2">
      <c r="A32" s="3" t="s">
        <v>163</v>
      </c>
      <c r="B32" s="3" t="str">
        <v>Taper_h2</v>
      </c>
      <c r="C32" s="4" t="s">
        <v>58</v>
      </c>
      <c r="D32" s="29" t="s">
        <v>122</v>
      </c>
    </row>
    <row r="33" spans="1:4" ht="16" x14ac:dyDescent="0.2">
      <c r="A33" s="3" t="s">
        <v>163</v>
      </c>
      <c r="B33" s="3" t="str">
        <v>Sweep_h2</v>
      </c>
      <c r="C33" s="4" t="s">
        <v>113</v>
      </c>
      <c r="D33" s="29" t="s">
        <v>126</v>
      </c>
    </row>
    <row r="34" spans="1:4" ht="32" x14ac:dyDescent="0.2">
      <c r="A34" s="3" t="s">
        <v>163</v>
      </c>
      <c r="B34" s="3" t="str">
        <v>MAC_h2</v>
      </c>
      <c r="C34" s="4" t="s">
        <v>172</v>
      </c>
      <c r="D34" s="29" t="s">
        <v>127</v>
      </c>
    </row>
    <row r="35" spans="1:4" ht="48" x14ac:dyDescent="0.2">
      <c r="A35" s="3" t="s">
        <v>163</v>
      </c>
      <c r="B35" s="3" t="str">
        <v>Q_h2</v>
      </c>
      <c r="C35" s="4" t="s">
        <v>58</v>
      </c>
      <c r="D35" s="29" t="s">
        <v>128</v>
      </c>
    </row>
    <row r="36" spans="1:4" ht="16" x14ac:dyDescent="0.2">
      <c r="A36" s="3" t="s">
        <v>163</v>
      </c>
      <c r="B36" s="3" t="str">
        <v>Sref-v1</v>
      </c>
      <c r="C36" s="4" t="s">
        <v>173</v>
      </c>
      <c r="D36" s="29" t="s">
        <v>134</v>
      </c>
    </row>
    <row r="37" spans="1:4" ht="32" x14ac:dyDescent="0.2">
      <c r="A37" s="3" t="s">
        <v>163</v>
      </c>
      <c r="B37" s="3" t="str">
        <v>Swet_v1</v>
      </c>
      <c r="C37" s="4" t="s">
        <v>173</v>
      </c>
      <c r="D37" s="29" t="s">
        <v>129</v>
      </c>
    </row>
    <row r="38" spans="1:4" ht="16" x14ac:dyDescent="0.2">
      <c r="A38" s="3" t="s">
        <v>163</v>
      </c>
      <c r="B38" s="3" t="str">
        <v>AR_v1</v>
      </c>
      <c r="C38" s="4" t="s">
        <v>58</v>
      </c>
      <c r="D38" s="29" t="s">
        <v>130</v>
      </c>
    </row>
    <row r="39" spans="1:4" ht="16" x14ac:dyDescent="0.2">
      <c r="A39" s="3" t="s">
        <v>163</v>
      </c>
      <c r="B39" s="3" t="str">
        <v>Taper_v1</v>
      </c>
      <c r="C39" s="4" t="s">
        <v>58</v>
      </c>
      <c r="D39" s="29" t="s">
        <v>131</v>
      </c>
    </row>
    <row r="40" spans="1:4" ht="16" x14ac:dyDescent="0.2">
      <c r="A40" s="3" t="s">
        <v>163</v>
      </c>
      <c r="B40" s="3" t="str">
        <v>Sweep_v1</v>
      </c>
      <c r="C40" s="4" t="s">
        <v>113</v>
      </c>
      <c r="D40" s="29" t="s">
        <v>132</v>
      </c>
    </row>
    <row r="41" spans="1:4" ht="32" x14ac:dyDescent="0.2">
      <c r="A41" s="3" t="s">
        <v>163</v>
      </c>
      <c r="B41" s="3" t="str">
        <v>MAC_v1</v>
      </c>
      <c r="C41" s="4" t="s">
        <v>172</v>
      </c>
      <c r="D41" s="29" t="s">
        <v>133</v>
      </c>
    </row>
    <row r="42" spans="1:4" ht="48" x14ac:dyDescent="0.2">
      <c r="A42" s="3" t="s">
        <v>163</v>
      </c>
      <c r="B42" s="3" t="str">
        <v>Q_v1</v>
      </c>
      <c r="C42" s="4" t="s">
        <v>58</v>
      </c>
      <c r="D42" s="29" t="s">
        <v>135</v>
      </c>
    </row>
    <row r="43" spans="1:4" ht="16" x14ac:dyDescent="0.2">
      <c r="A43" s="3" t="s">
        <v>163</v>
      </c>
      <c r="B43" s="3" t="str">
        <v>Sref-v2</v>
      </c>
      <c r="C43" s="4" t="s">
        <v>173</v>
      </c>
      <c r="D43" s="29" t="s">
        <v>136</v>
      </c>
    </row>
    <row r="44" spans="1:4" ht="32" x14ac:dyDescent="0.2">
      <c r="A44" s="3" t="s">
        <v>163</v>
      </c>
      <c r="B44" s="3" t="str">
        <v>Swet_v2</v>
      </c>
      <c r="C44" s="4" t="s">
        <v>173</v>
      </c>
      <c r="D44" s="29" t="s">
        <v>137</v>
      </c>
    </row>
    <row r="45" spans="1:4" ht="16" x14ac:dyDescent="0.2">
      <c r="A45" s="3" t="s">
        <v>163</v>
      </c>
      <c r="B45" s="3" t="str">
        <v>AR_v2</v>
      </c>
      <c r="C45" s="4" t="s">
        <v>58</v>
      </c>
      <c r="D45" s="29" t="s">
        <v>138</v>
      </c>
    </row>
    <row r="46" spans="1:4" ht="16" x14ac:dyDescent="0.2">
      <c r="A46" s="3" t="s">
        <v>163</v>
      </c>
      <c r="B46" s="3" t="str">
        <v>Taper_v2</v>
      </c>
      <c r="C46" s="4" t="s">
        <v>58</v>
      </c>
      <c r="D46" s="29" t="s">
        <v>139</v>
      </c>
    </row>
    <row r="47" spans="1:4" ht="16" x14ac:dyDescent="0.2">
      <c r="A47" s="3" t="s">
        <v>163</v>
      </c>
      <c r="B47" s="3" t="str">
        <v>Sweep_v2</v>
      </c>
      <c r="C47" s="4" t="s">
        <v>113</v>
      </c>
      <c r="D47" s="29" t="s">
        <v>140</v>
      </c>
    </row>
    <row r="48" spans="1:4" ht="32" x14ac:dyDescent="0.2">
      <c r="A48" s="3" t="s">
        <v>163</v>
      </c>
      <c r="B48" s="3" t="str">
        <v>MAC_v2</v>
      </c>
      <c r="C48" s="4" t="s">
        <v>172</v>
      </c>
      <c r="D48" s="29" t="s">
        <v>141</v>
      </c>
    </row>
    <row r="49" spans="1:4" ht="48" x14ac:dyDescent="0.2">
      <c r="A49" s="27" t="s">
        <v>163</v>
      </c>
      <c r="B49" s="27" t="str">
        <v>Q_v2</v>
      </c>
      <c r="C49" s="4" t="s">
        <v>58</v>
      </c>
      <c r="D49" s="29" t="s">
        <v>142</v>
      </c>
    </row>
    <row r="50" spans="1:4" x14ac:dyDescent="0.2">
      <c r="A50" s="21"/>
      <c r="B50" s="21"/>
      <c r="C50" s="24"/>
      <c r="D50" s="25"/>
    </row>
    <row r="51" spans="1:4" ht="16" x14ac:dyDescent="0.2">
      <c r="A51" s="3" t="s">
        <v>162</v>
      </c>
      <c r="B51" s="3" t="s">
        <v>44</v>
      </c>
      <c r="C51" s="4" t="s">
        <v>58</v>
      </c>
      <c r="D51" s="5" t="s">
        <v>190</v>
      </c>
    </row>
    <row r="52" spans="1:4" ht="16" x14ac:dyDescent="0.2">
      <c r="A52" s="3" t="s">
        <v>162</v>
      </c>
      <c r="B52" s="3" t="s">
        <v>53</v>
      </c>
      <c r="C52" s="4" t="s">
        <v>58</v>
      </c>
      <c r="D52" s="5" t="s">
        <v>145</v>
      </c>
    </row>
    <row r="53" spans="1:4" ht="16" x14ac:dyDescent="0.2">
      <c r="A53" s="3" t="s">
        <v>162</v>
      </c>
      <c r="B53" s="3" t="s">
        <v>50</v>
      </c>
      <c r="C53" s="4" t="s">
        <v>58</v>
      </c>
      <c r="D53" s="5" t="s">
        <v>146</v>
      </c>
    </row>
    <row r="54" spans="1:4" ht="16" x14ac:dyDescent="0.2">
      <c r="A54" s="3" t="s">
        <v>162</v>
      </c>
      <c r="B54" s="3" t="s">
        <v>51</v>
      </c>
      <c r="C54" s="4" t="s">
        <v>58</v>
      </c>
      <c r="D54" s="5" t="s">
        <v>147</v>
      </c>
    </row>
    <row r="55" spans="1:4" ht="16" x14ac:dyDescent="0.2">
      <c r="A55" s="3" t="s">
        <v>162</v>
      </c>
      <c r="B55" s="3" t="s">
        <v>144</v>
      </c>
      <c r="C55" s="4" t="s">
        <v>58</v>
      </c>
      <c r="D55" s="5" t="s">
        <v>174</v>
      </c>
    </row>
    <row r="56" spans="1:4" ht="16" x14ac:dyDescent="0.2">
      <c r="A56" s="3" t="s">
        <v>162</v>
      </c>
      <c r="B56" s="3" t="s">
        <v>77</v>
      </c>
      <c r="C56" s="4" t="s">
        <v>58</v>
      </c>
      <c r="D56" s="5" t="s">
        <v>176</v>
      </c>
    </row>
    <row r="57" spans="1:4" ht="16" x14ac:dyDescent="0.2">
      <c r="A57" s="3" t="s">
        <v>162</v>
      </c>
      <c r="B57" s="3" t="s">
        <v>143</v>
      </c>
      <c r="C57" s="4" t="s">
        <v>58</v>
      </c>
      <c r="D57" s="5" t="s">
        <v>175</v>
      </c>
    </row>
    <row r="58" spans="1:4" ht="16" x14ac:dyDescent="0.2">
      <c r="A58" s="3" t="s">
        <v>162</v>
      </c>
      <c r="B58" s="3" t="s">
        <v>96</v>
      </c>
      <c r="C58" s="4" t="s">
        <v>58</v>
      </c>
      <c r="D58" s="5" t="s">
        <v>148</v>
      </c>
    </row>
    <row r="59" spans="1:4" ht="16" x14ac:dyDescent="0.2">
      <c r="A59" s="3" t="s">
        <v>162</v>
      </c>
      <c r="B59" s="3" t="s">
        <v>54</v>
      </c>
      <c r="C59" s="4" t="s">
        <v>58</v>
      </c>
      <c r="D59" s="5" t="s">
        <v>149</v>
      </c>
    </row>
    <row r="60" spans="1:4" ht="16" x14ac:dyDescent="0.2">
      <c r="A60" s="3" t="s">
        <v>162</v>
      </c>
      <c r="B60" s="3" t="s">
        <v>8</v>
      </c>
      <c r="C60" s="4" t="s">
        <v>58</v>
      </c>
      <c r="D60" s="5" t="s">
        <v>151</v>
      </c>
    </row>
    <row r="61" spans="1:4" ht="16" x14ac:dyDescent="0.2">
      <c r="A61" s="3" t="s">
        <v>162</v>
      </c>
      <c r="B61" s="3" t="s">
        <v>9</v>
      </c>
      <c r="C61" s="4" t="s">
        <v>58</v>
      </c>
      <c r="D61" s="5" t="s">
        <v>152</v>
      </c>
    </row>
    <row r="62" spans="1:4" ht="16" x14ac:dyDescent="0.2">
      <c r="A62" s="3" t="s">
        <v>162</v>
      </c>
      <c r="B62" s="3" t="s">
        <v>55</v>
      </c>
      <c r="C62" s="4" t="s">
        <v>58</v>
      </c>
      <c r="D62" s="5" t="s">
        <v>150</v>
      </c>
    </row>
    <row r="63" spans="1:4" ht="16" x14ac:dyDescent="0.2">
      <c r="A63" s="3" t="s">
        <v>162</v>
      </c>
      <c r="B63" s="3" t="s">
        <v>18</v>
      </c>
      <c r="C63" s="4" t="s">
        <v>58</v>
      </c>
      <c r="D63" s="5" t="s">
        <v>153</v>
      </c>
    </row>
    <row r="64" spans="1:4" ht="16" x14ac:dyDescent="0.2">
      <c r="A64" s="3" t="s">
        <v>162</v>
      </c>
      <c r="B64" s="3" t="s">
        <v>19</v>
      </c>
      <c r="C64" s="4" t="s">
        <v>58</v>
      </c>
      <c r="D64" s="5" t="s">
        <v>154</v>
      </c>
    </row>
    <row r="65" spans="1:4" ht="16" x14ac:dyDescent="0.2">
      <c r="A65" s="3" t="s">
        <v>162</v>
      </c>
      <c r="B65" s="3" t="s">
        <v>56</v>
      </c>
      <c r="C65" s="4" t="s">
        <v>58</v>
      </c>
      <c r="D65" s="5" t="s">
        <v>155</v>
      </c>
    </row>
    <row r="66" spans="1:4" ht="16" x14ac:dyDescent="0.2">
      <c r="A66" s="3" t="s">
        <v>162</v>
      </c>
      <c r="B66" s="3" t="s">
        <v>13</v>
      </c>
      <c r="C66" s="4" t="s">
        <v>58</v>
      </c>
      <c r="D66" s="5" t="s">
        <v>156</v>
      </c>
    </row>
    <row r="67" spans="1:4" ht="16" x14ac:dyDescent="0.2">
      <c r="A67" s="3" t="s">
        <v>162</v>
      </c>
      <c r="B67" s="3" t="s">
        <v>14</v>
      </c>
      <c r="C67" s="4" t="s">
        <v>58</v>
      </c>
      <c r="D67" s="5" t="s">
        <v>157</v>
      </c>
    </row>
    <row r="68" spans="1:4" ht="16" x14ac:dyDescent="0.2">
      <c r="A68" s="3" t="s">
        <v>162</v>
      </c>
      <c r="B68" s="3" t="s">
        <v>57</v>
      </c>
      <c r="C68" s="4" t="s">
        <v>58</v>
      </c>
      <c r="D68" s="5" t="s">
        <v>158</v>
      </c>
    </row>
    <row r="69" spans="1:4" ht="16" x14ac:dyDescent="0.2">
      <c r="A69" s="3" t="s">
        <v>162</v>
      </c>
      <c r="B69" s="3" t="s">
        <v>32</v>
      </c>
      <c r="C69" s="4" t="s">
        <v>58</v>
      </c>
      <c r="D69" s="5" t="s">
        <v>159</v>
      </c>
    </row>
    <row r="70" spans="1:4" ht="16" x14ac:dyDescent="0.2">
      <c r="A70" s="3" t="s">
        <v>162</v>
      </c>
      <c r="B70" s="3" t="s">
        <v>33</v>
      </c>
      <c r="C70" s="4" t="s">
        <v>58</v>
      </c>
      <c r="D70" s="5" t="s">
        <v>160</v>
      </c>
    </row>
    <row r="71" spans="1:4" x14ac:dyDescent="0.2">
      <c r="A71" s="21"/>
      <c r="B71" s="21"/>
      <c r="C71" s="24"/>
      <c r="D71" s="25"/>
    </row>
    <row r="72" spans="1:4" ht="16" x14ac:dyDescent="0.2">
      <c r="A72" s="3" t="s">
        <v>189</v>
      </c>
      <c r="B72" s="3" t="str" cm="1">
        <f t="array" ref="B72:B88">TRANSPOSE(Propulsion!A1:Q1)</f>
        <v>Config</v>
      </c>
      <c r="C72" s="4" t="s">
        <v>58</v>
      </c>
      <c r="D72" s="5" t="s">
        <v>190</v>
      </c>
    </row>
    <row r="73" spans="1:4" ht="16" x14ac:dyDescent="0.2">
      <c r="A73" s="3" t="s">
        <v>189</v>
      </c>
      <c r="B73" s="3" t="str">
        <v>PropType</v>
      </c>
      <c r="C73" s="4" t="s">
        <v>58</v>
      </c>
      <c r="D73" s="5" t="s">
        <v>191</v>
      </c>
    </row>
    <row r="74" spans="1:4" ht="16" x14ac:dyDescent="0.2">
      <c r="A74" s="3" t="s">
        <v>189</v>
      </c>
      <c r="B74" s="3" t="str">
        <v>Number</v>
      </c>
      <c r="C74" s="4" t="s">
        <v>58</v>
      </c>
      <c r="D74" s="5" t="s">
        <v>196</v>
      </c>
    </row>
    <row r="75" spans="1:4" ht="16" x14ac:dyDescent="0.2">
      <c r="A75" s="3" t="s">
        <v>189</v>
      </c>
      <c r="B75" s="3" t="str">
        <v>TA_mil_sl</v>
      </c>
      <c r="C75" s="4" t="s">
        <v>192</v>
      </c>
      <c r="D75" s="5" t="s">
        <v>197</v>
      </c>
    </row>
    <row r="76" spans="1:4" ht="16" x14ac:dyDescent="0.2">
      <c r="A76" s="3" t="s">
        <v>189</v>
      </c>
      <c r="B76" s="3" t="str">
        <v>TSFC_mil_sl</v>
      </c>
      <c r="C76" s="4" t="s">
        <v>193</v>
      </c>
      <c r="D76" s="5" t="s">
        <v>198</v>
      </c>
    </row>
    <row r="77" spans="1:4" ht="32" x14ac:dyDescent="0.2">
      <c r="A77" s="3" t="s">
        <v>189</v>
      </c>
      <c r="B77" s="3" t="str">
        <v>TA_AB_sl</v>
      </c>
      <c r="C77" s="4" t="s">
        <v>192</v>
      </c>
      <c r="D77" s="5" t="s">
        <v>200</v>
      </c>
    </row>
    <row r="78" spans="1:4" ht="32" x14ac:dyDescent="0.2">
      <c r="A78" s="3" t="s">
        <v>189</v>
      </c>
      <c r="B78" s="3" t="str">
        <v>TSFC_AB_sl</v>
      </c>
      <c r="C78" s="4" t="s">
        <v>193</v>
      </c>
      <c r="D78" s="5" t="s">
        <v>199</v>
      </c>
    </row>
    <row r="79" spans="1:4" ht="16" x14ac:dyDescent="0.2">
      <c r="A79" s="3" t="s">
        <v>189</v>
      </c>
      <c r="B79" s="3" t="str">
        <v>Install_loss</v>
      </c>
      <c r="C79" s="4" t="s">
        <v>58</v>
      </c>
      <c r="D79" s="5" t="s">
        <v>201</v>
      </c>
    </row>
    <row r="80" spans="1:4" ht="16" x14ac:dyDescent="0.2">
      <c r="A80" s="3" t="s">
        <v>189</v>
      </c>
      <c r="B80" s="3" t="str">
        <v>PA_shp_sl</v>
      </c>
      <c r="C80" s="4" t="s">
        <v>194</v>
      </c>
      <c r="D80" s="5" t="s">
        <v>202</v>
      </c>
    </row>
    <row r="81" spans="1:4" ht="16" x14ac:dyDescent="0.2">
      <c r="A81" s="3" t="s">
        <v>189</v>
      </c>
      <c r="B81" s="3" t="str">
        <v>SFC_sl</v>
      </c>
      <c r="C81" s="4" t="s">
        <v>195</v>
      </c>
      <c r="D81" s="5" t="s">
        <v>203</v>
      </c>
    </row>
    <row r="82" spans="1:4" ht="16" x14ac:dyDescent="0.2">
      <c r="A82" s="3" t="s">
        <v>189</v>
      </c>
      <c r="B82" s="3" t="str">
        <v>Prop_eff</v>
      </c>
      <c r="C82" s="4" t="s">
        <v>58</v>
      </c>
      <c r="D82" s="5" t="s">
        <v>204</v>
      </c>
    </row>
    <row r="83" spans="1:4" ht="16" x14ac:dyDescent="0.2">
      <c r="A83" s="3" t="s">
        <v>189</v>
      </c>
      <c r="B83" s="3" t="str">
        <v>Esb_ideal</v>
      </c>
      <c r="C83" s="4" t="s">
        <v>228</v>
      </c>
      <c r="D83" s="5" t="s">
        <v>234</v>
      </c>
    </row>
    <row r="84" spans="1:4" ht="16" x14ac:dyDescent="0.2">
      <c r="A84" s="3" t="s">
        <v>189</v>
      </c>
      <c r="B84" s="3" t="str">
        <v>install_loss</v>
      </c>
      <c r="C84" s="4" t="s">
        <v>58</v>
      </c>
      <c r="D84" s="5" t="s">
        <v>233</v>
      </c>
    </row>
    <row r="85" spans="1:4" ht="16" x14ac:dyDescent="0.2">
      <c r="A85" s="3" t="s">
        <v>189</v>
      </c>
      <c r="B85" s="3" t="str">
        <v>capacity_loss</v>
      </c>
      <c r="C85" s="4" t="s">
        <v>58</v>
      </c>
      <c r="D85" s="5" t="s">
        <v>232</v>
      </c>
    </row>
    <row r="86" spans="1:4" ht="16" x14ac:dyDescent="0.2">
      <c r="A86" s="3" t="s">
        <v>189</v>
      </c>
      <c r="B86" s="3" t="str">
        <v>lifetime_loss</v>
      </c>
      <c r="C86" s="4" t="s">
        <v>58</v>
      </c>
      <c r="D86" s="5" t="s">
        <v>231</v>
      </c>
    </row>
    <row r="87" spans="1:4" ht="16" x14ac:dyDescent="0.2">
      <c r="A87" s="3" t="s">
        <v>189</v>
      </c>
      <c r="B87" s="3" t="str">
        <v>Esb_Real</v>
      </c>
      <c r="C87" s="4" t="s">
        <v>228</v>
      </c>
      <c r="D87" s="5" t="s">
        <v>230</v>
      </c>
    </row>
    <row r="88" spans="1:4" ht="32" x14ac:dyDescent="0.2">
      <c r="A88" s="3" t="s">
        <v>189</v>
      </c>
      <c r="B88" s="3" t="str">
        <v>eta_b2s</v>
      </c>
      <c r="C88" s="4" t="s">
        <v>58</v>
      </c>
      <c r="D88" s="5" t="s">
        <v>229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21"/>
  <sheetViews>
    <sheetView zoomScale="133" workbookViewId="0">
      <selection activeCell="D1" sqref="D1:AV1"/>
    </sheetView>
  </sheetViews>
  <sheetFormatPr baseColWidth="10" defaultColWidth="8.83203125" defaultRowHeight="15" x14ac:dyDescent="0.2"/>
  <cols>
    <col min="1" max="1" width="8.83203125" style="4"/>
    <col min="2" max="2" width="11.6640625" style="4" customWidth="1"/>
    <col min="3" max="12" width="8.83203125" style="4"/>
    <col min="13" max="13" width="6.83203125" style="4" customWidth="1"/>
    <col min="14" max="14" width="8.83203125" style="4"/>
    <col min="15" max="15" width="12" style="4" bestFit="1" customWidth="1"/>
    <col min="16" max="16" width="8.83203125" style="4"/>
    <col min="17" max="17" width="10.5" style="4" customWidth="1"/>
    <col min="18" max="18" width="16.1640625" style="4" bestFit="1" customWidth="1"/>
    <col min="19" max="35" width="8.83203125" style="4"/>
    <col min="36" max="36" width="12" style="4" bestFit="1" customWidth="1"/>
    <col min="37" max="16384" width="8.83203125" style="4"/>
  </cols>
  <sheetData>
    <row r="1" spans="1:48" x14ac:dyDescent="0.2">
      <c r="A1" s="12" t="s">
        <v>44</v>
      </c>
      <c r="B1" s="12" t="s">
        <v>206</v>
      </c>
      <c r="C1" s="12" t="s">
        <v>5</v>
      </c>
      <c r="D1" s="12" t="s">
        <v>169</v>
      </c>
      <c r="E1" s="12" t="s">
        <v>178</v>
      </c>
      <c r="F1" s="12" t="s">
        <v>0</v>
      </c>
      <c r="G1" s="12" t="s">
        <v>1</v>
      </c>
      <c r="H1" s="12" t="s">
        <v>2</v>
      </c>
      <c r="I1" s="12" t="s">
        <v>3</v>
      </c>
      <c r="J1" s="12" t="s">
        <v>4</v>
      </c>
      <c r="K1" s="12" t="s">
        <v>22</v>
      </c>
      <c r="L1" s="12" t="s">
        <v>6</v>
      </c>
      <c r="M1" s="12" t="s">
        <v>177</v>
      </c>
      <c r="N1" s="13" t="s">
        <v>45</v>
      </c>
      <c r="O1" s="13" t="s">
        <v>46</v>
      </c>
      <c r="P1" s="13" t="s">
        <v>47</v>
      </c>
      <c r="Q1" s="13" t="s">
        <v>48</v>
      </c>
      <c r="R1" s="13" t="s">
        <v>49</v>
      </c>
      <c r="S1" s="13" t="s">
        <v>97</v>
      </c>
      <c r="T1" s="13" t="s">
        <v>52</v>
      </c>
      <c r="U1" s="14" t="s">
        <v>23</v>
      </c>
      <c r="V1" s="14" t="s">
        <v>24</v>
      </c>
      <c r="W1" s="14" t="s">
        <v>36</v>
      </c>
      <c r="X1" s="14" t="s">
        <v>37</v>
      </c>
      <c r="Y1" s="14" t="s">
        <v>10</v>
      </c>
      <c r="Z1" s="14" t="s">
        <v>7</v>
      </c>
      <c r="AA1" s="14" t="s">
        <v>11</v>
      </c>
      <c r="AB1" s="15" t="s">
        <v>25</v>
      </c>
      <c r="AC1" s="15" t="s">
        <v>26</v>
      </c>
      <c r="AD1" s="15" t="s">
        <v>38</v>
      </c>
      <c r="AE1" s="15" t="s">
        <v>39</v>
      </c>
      <c r="AF1" s="15" t="s">
        <v>20</v>
      </c>
      <c r="AG1" s="15" t="s">
        <v>17</v>
      </c>
      <c r="AH1" s="15" t="s">
        <v>21</v>
      </c>
      <c r="AI1" s="16" t="s">
        <v>27</v>
      </c>
      <c r="AJ1" s="16" t="s">
        <v>28</v>
      </c>
      <c r="AK1" s="16" t="s">
        <v>40</v>
      </c>
      <c r="AL1" s="16" t="s">
        <v>41</v>
      </c>
      <c r="AM1" s="16" t="s">
        <v>15</v>
      </c>
      <c r="AN1" s="16" t="s">
        <v>12</v>
      </c>
      <c r="AO1" s="16" t="s">
        <v>16</v>
      </c>
      <c r="AP1" s="17" t="s">
        <v>29</v>
      </c>
      <c r="AQ1" s="17" t="s">
        <v>30</v>
      </c>
      <c r="AR1" s="17" t="s">
        <v>42</v>
      </c>
      <c r="AS1" s="17" t="s">
        <v>43</v>
      </c>
      <c r="AT1" s="17" t="s">
        <v>35</v>
      </c>
      <c r="AU1" s="17" t="s">
        <v>31</v>
      </c>
      <c r="AV1" s="17" t="s">
        <v>34</v>
      </c>
    </row>
    <row r="2" spans="1:48" x14ac:dyDescent="0.2">
      <c r="A2" s="4" t="s">
        <v>219</v>
      </c>
      <c r="B2" s="4" t="s">
        <v>217</v>
      </c>
      <c r="C2" s="4">
        <v>0</v>
      </c>
      <c r="D2" s="4">
        <v>0.18</v>
      </c>
      <c r="E2" s="4">
        <v>0.3</v>
      </c>
      <c r="F2" s="4">
        <v>21</v>
      </c>
      <c r="G2" s="4">
        <v>3.5</v>
      </c>
      <c r="H2" s="4">
        <f>F2/G2</f>
        <v>6</v>
      </c>
      <c r="I2" s="4">
        <v>11</v>
      </c>
      <c r="J2" s="4">
        <v>0</v>
      </c>
      <c r="K2" s="4">
        <v>200</v>
      </c>
      <c r="L2" s="4">
        <v>1</v>
      </c>
      <c r="M2" s="4">
        <v>2.2000000000000002</v>
      </c>
      <c r="N2" s="4">
        <v>102</v>
      </c>
      <c r="O2" s="4">
        <v>220</v>
      </c>
      <c r="P2" s="4">
        <v>12.04</v>
      </c>
      <c r="Q2" s="4">
        <v>0.8</v>
      </c>
      <c r="R2" s="4">
        <v>0</v>
      </c>
      <c r="S2" s="4">
        <v>0</v>
      </c>
      <c r="T2" s="4">
        <v>1.1000000000000001</v>
      </c>
      <c r="U2" s="4">
        <v>30</v>
      </c>
      <c r="V2" s="4">
        <v>63</v>
      </c>
      <c r="W2" s="4">
        <v>6</v>
      </c>
      <c r="X2" s="4">
        <v>0.56999999999999995</v>
      </c>
      <c r="Y2" s="4">
        <v>0</v>
      </c>
      <c r="Z2" s="4">
        <v>3.61</v>
      </c>
      <c r="AA2" s="4">
        <v>1.1000000000000001</v>
      </c>
      <c r="AB2" s="4">
        <v>0</v>
      </c>
      <c r="AC2" s="4">
        <v>0</v>
      </c>
      <c r="AD2" s="4">
        <v>0</v>
      </c>
      <c r="AE2" s="4">
        <v>0</v>
      </c>
      <c r="AF2" s="4">
        <v>0</v>
      </c>
      <c r="AG2" s="4">
        <v>0</v>
      </c>
      <c r="AH2" s="4">
        <v>0</v>
      </c>
      <c r="AI2" s="4">
        <v>8</v>
      </c>
      <c r="AJ2" s="4">
        <v>17</v>
      </c>
      <c r="AK2" s="4">
        <v>4</v>
      </c>
      <c r="AL2" s="4">
        <v>0.4</v>
      </c>
      <c r="AM2" s="4">
        <v>0</v>
      </c>
      <c r="AN2" s="4">
        <v>4</v>
      </c>
      <c r="AO2" s="4">
        <v>1.1000000000000001</v>
      </c>
      <c r="AP2" s="4">
        <v>0</v>
      </c>
      <c r="AQ2" s="4">
        <v>0</v>
      </c>
      <c r="AR2" s="4">
        <v>0</v>
      </c>
      <c r="AS2" s="4">
        <v>0</v>
      </c>
      <c r="AT2" s="4">
        <v>0</v>
      </c>
      <c r="AU2" s="4">
        <v>0</v>
      </c>
      <c r="AV2" s="4">
        <v>0</v>
      </c>
    </row>
    <row r="3" spans="1:48" x14ac:dyDescent="0.2">
      <c r="A3" s="4" t="s">
        <v>223</v>
      </c>
      <c r="B3" s="4" t="s">
        <v>217</v>
      </c>
      <c r="C3" s="4">
        <v>0</v>
      </c>
      <c r="D3" s="4">
        <v>0.18</v>
      </c>
      <c r="E3" s="4">
        <v>0.3</v>
      </c>
      <c r="F3" s="4">
        <v>22</v>
      </c>
      <c r="G3" s="4">
        <v>3.5</v>
      </c>
      <c r="H3" s="4">
        <f>21/3.5</f>
        <v>6</v>
      </c>
      <c r="I3" s="4">
        <v>11</v>
      </c>
      <c r="J3" s="4">
        <v>0</v>
      </c>
      <c r="K3" s="4">
        <v>220</v>
      </c>
      <c r="L3" s="4">
        <v>1</v>
      </c>
      <c r="M3" s="4">
        <v>2.2000000000000002</v>
      </c>
      <c r="N3" s="4">
        <v>129</v>
      </c>
      <c r="O3" s="4">
        <v>230</v>
      </c>
      <c r="P3" s="4">
        <f>10</f>
        <v>10</v>
      </c>
      <c r="Q3" s="4">
        <v>0.9</v>
      </c>
      <c r="R3" s="4">
        <v>0</v>
      </c>
      <c r="S3" s="4">
        <v>0</v>
      </c>
      <c r="T3" s="4">
        <v>1.1000000000000001</v>
      </c>
      <c r="U3" s="4">
        <v>32</v>
      </c>
      <c r="V3" s="4">
        <v>68</v>
      </c>
      <c r="W3" s="4">
        <v>6</v>
      </c>
      <c r="X3" s="4">
        <v>0.56999999999999995</v>
      </c>
      <c r="Y3" s="4">
        <v>0</v>
      </c>
      <c r="Z3" s="4">
        <v>3.61</v>
      </c>
      <c r="AA3" s="4">
        <v>1.1000000000000001</v>
      </c>
      <c r="AB3" s="4">
        <v>0</v>
      </c>
      <c r="AC3" s="4">
        <v>0</v>
      </c>
      <c r="AD3" s="4">
        <v>0</v>
      </c>
      <c r="AE3" s="4">
        <v>0</v>
      </c>
      <c r="AF3" s="4">
        <v>0</v>
      </c>
      <c r="AG3" s="4">
        <v>0</v>
      </c>
      <c r="AH3" s="4">
        <v>0</v>
      </c>
      <c r="AI3" s="4">
        <v>8</v>
      </c>
      <c r="AJ3" s="4">
        <v>17</v>
      </c>
      <c r="AK3" s="4">
        <v>4</v>
      </c>
      <c r="AL3" s="4">
        <v>0.4</v>
      </c>
      <c r="AM3" s="4">
        <v>0</v>
      </c>
      <c r="AN3" s="4">
        <v>4</v>
      </c>
      <c r="AO3" s="4">
        <v>1.1000000000000001</v>
      </c>
      <c r="AP3" s="4">
        <v>0</v>
      </c>
      <c r="AQ3" s="4">
        <v>0</v>
      </c>
      <c r="AR3" s="4">
        <v>0</v>
      </c>
      <c r="AS3" s="4">
        <v>0</v>
      </c>
      <c r="AT3" s="4">
        <v>0</v>
      </c>
      <c r="AU3" s="4">
        <v>0</v>
      </c>
      <c r="AV3" s="4">
        <v>0</v>
      </c>
    </row>
    <row r="21" s="22" customFormat="1" x14ac:dyDescent="0.2"/>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B8B6810-617F-EE42-B526-629A7627D139}">
          <x14:formula1>
            <xm:f>Lists!$B$2:$B$12</xm:f>
          </x14:formula1>
          <xm:sqref>B2:B18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21"/>
  <sheetViews>
    <sheetView zoomScale="125" workbookViewId="0">
      <selection activeCell="BA9" sqref="BA9"/>
    </sheetView>
  </sheetViews>
  <sheetFormatPr baseColWidth="10" defaultColWidth="8.83203125" defaultRowHeight="15" x14ac:dyDescent="0.2"/>
  <cols>
    <col min="1" max="1" width="8.83203125" style="10"/>
    <col min="2" max="2" width="11.83203125" style="10" bestFit="1" customWidth="1"/>
    <col min="3" max="42" width="8.83203125" style="10"/>
    <col min="43" max="43" width="11.83203125" style="10" bestFit="1" customWidth="1"/>
    <col min="44" max="44" width="8.83203125" style="10"/>
    <col min="45" max="45" width="9.83203125" style="10" bestFit="1" customWidth="1"/>
    <col min="46" max="46" width="11.83203125" style="10" bestFit="1" customWidth="1"/>
    <col min="47" max="47" width="8.83203125" style="10"/>
    <col min="48" max="49" width="10.33203125" style="10" bestFit="1" customWidth="1"/>
    <col min="50" max="50" width="8.83203125" style="10"/>
    <col min="51" max="51" width="10.33203125" style="10" bestFit="1" customWidth="1"/>
    <col min="52" max="52" width="11.83203125" style="10" bestFit="1" customWidth="1"/>
    <col min="53" max="16384" width="8.83203125" style="10"/>
  </cols>
  <sheetData>
    <row r="1" spans="1:54" x14ac:dyDescent="0.2">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ht="16" x14ac:dyDescent="0.25">
      <c r="A2" s="4" t="s">
        <v>219</v>
      </c>
      <c r="B2" s="10" t="s">
        <v>218</v>
      </c>
      <c r="C2" s="3">
        <v>0.12</v>
      </c>
      <c r="D2" s="3">
        <v>0.3</v>
      </c>
      <c r="E2" s="3">
        <v>-0.30059999999999998</v>
      </c>
      <c r="F2" s="30">
        <v>-0.1918</v>
      </c>
      <c r="G2" s="30">
        <v>-8.2500000000000004E-2</v>
      </c>
      <c r="H2" s="30">
        <v>2.7199999999999998E-2</v>
      </c>
      <c r="I2" s="30">
        <v>0.13619999999999999</v>
      </c>
      <c r="J2" s="30">
        <v>0.2442</v>
      </c>
      <c r="K2" s="30">
        <v>0.34689999999999999</v>
      </c>
      <c r="L2" s="30">
        <v>0.45490000000000003</v>
      </c>
      <c r="M2" s="30">
        <v>0.59450000000000003</v>
      </c>
      <c r="N2" s="30">
        <v>0.71530000000000005</v>
      </c>
      <c r="O2" s="30">
        <v>0.80889999999999995</v>
      </c>
      <c r="P2" s="30">
        <v>0.90159999999999996</v>
      </c>
      <c r="Q2" s="30">
        <v>0.99439999999999995</v>
      </c>
      <c r="R2" s="30">
        <v>1.0885</v>
      </c>
      <c r="S2" s="30">
        <v>1.1800999999999999</v>
      </c>
      <c r="T2" s="30">
        <v>1.2696000000000001</v>
      </c>
      <c r="U2" s="30">
        <v>1.35</v>
      </c>
      <c r="V2" s="30">
        <v>1.4114</v>
      </c>
      <c r="W2" s="3">
        <v>1.4114</v>
      </c>
      <c r="X2" s="30">
        <v>8.3599999999999994E-3</v>
      </c>
      <c r="Y2" s="30">
        <v>7.6800000000000002E-3</v>
      </c>
      <c r="Z2" s="30">
        <v>7.0400000000000003E-3</v>
      </c>
      <c r="AA2" s="30">
        <v>6.5300000000000002E-3</v>
      </c>
      <c r="AB2" s="30">
        <v>6.0200000000000002E-3</v>
      </c>
      <c r="AC2" s="30">
        <v>5.6800000000000002E-3</v>
      </c>
      <c r="AD2" s="30">
        <v>5.47E-3</v>
      </c>
      <c r="AE2" s="30">
        <v>5.8100000000000001E-3</v>
      </c>
      <c r="AF2" s="30">
        <v>6.3899999999999998E-3</v>
      </c>
      <c r="AG2" s="30">
        <v>7.11E-3</v>
      </c>
      <c r="AH2" s="30">
        <v>8.0400000000000003E-3</v>
      </c>
      <c r="AI2" s="30">
        <v>9.4500000000000001E-3</v>
      </c>
      <c r="AJ2" s="30">
        <v>1.1140000000000001E-2</v>
      </c>
      <c r="AK2" s="30">
        <v>1.2699999999999999E-2</v>
      </c>
      <c r="AL2" s="30">
        <v>1.435E-2</v>
      </c>
      <c r="AM2" s="30">
        <v>1.5910000000000001E-2</v>
      </c>
      <c r="AN2" s="30">
        <v>1.78E-2</v>
      </c>
      <c r="AO2" s="30">
        <v>2.0150000000000001E-2</v>
      </c>
      <c r="AP2" s="30">
        <v>5.47E-3</v>
      </c>
      <c r="AQ2" s="3" t="s">
        <v>224</v>
      </c>
      <c r="AR2" s="3">
        <v>0.12</v>
      </c>
      <c r="AS2" s="3">
        <v>0.3</v>
      </c>
      <c r="AT2" s="3">
        <v>0</v>
      </c>
      <c r="AU2" s="3">
        <v>0</v>
      </c>
      <c r="AV2" s="3">
        <v>0</v>
      </c>
      <c r="AW2" s="3" t="s">
        <v>224</v>
      </c>
      <c r="AX2" s="3">
        <v>0.12</v>
      </c>
      <c r="AY2" s="3">
        <v>0.3</v>
      </c>
      <c r="AZ2" s="3">
        <v>0</v>
      </c>
      <c r="BA2" s="3">
        <v>0</v>
      </c>
      <c r="BB2" s="3">
        <v>0</v>
      </c>
    </row>
    <row r="3" spans="1:54" ht="16" x14ac:dyDescent="0.25">
      <c r="A3" s="10" t="s">
        <v>223</v>
      </c>
      <c r="B3" s="10" t="s">
        <v>218</v>
      </c>
      <c r="C3" s="3">
        <v>0.12</v>
      </c>
      <c r="D3" s="3">
        <v>0.3</v>
      </c>
      <c r="E3" s="3">
        <v>-0.30059999999999998</v>
      </c>
      <c r="F3" s="30">
        <v>-0.1918</v>
      </c>
      <c r="G3" s="30">
        <v>-8.2500000000000004E-2</v>
      </c>
      <c r="H3" s="30">
        <v>2.7199999999999998E-2</v>
      </c>
      <c r="I3" s="30">
        <v>0.13619999999999999</v>
      </c>
      <c r="J3" s="30">
        <v>0.2442</v>
      </c>
      <c r="K3" s="30">
        <v>0.34689999999999999</v>
      </c>
      <c r="L3" s="30">
        <v>0.45490000000000003</v>
      </c>
      <c r="M3" s="30">
        <v>0.59450000000000003</v>
      </c>
      <c r="N3" s="30">
        <v>0.71530000000000005</v>
      </c>
      <c r="O3" s="30">
        <v>0.80889999999999995</v>
      </c>
      <c r="P3" s="30">
        <v>0.90159999999999996</v>
      </c>
      <c r="Q3" s="30">
        <v>0.99439999999999995</v>
      </c>
      <c r="R3" s="30">
        <v>1.0885</v>
      </c>
      <c r="S3" s="30">
        <v>1.1800999999999999</v>
      </c>
      <c r="T3" s="30">
        <v>1.2696000000000001</v>
      </c>
      <c r="U3" s="30">
        <v>1.35</v>
      </c>
      <c r="V3" s="30">
        <v>1.4114</v>
      </c>
      <c r="W3" s="3">
        <v>1.4114</v>
      </c>
      <c r="X3" s="30">
        <v>8.3599999999999994E-3</v>
      </c>
      <c r="Y3" s="30">
        <v>7.6800000000000002E-3</v>
      </c>
      <c r="Z3" s="30">
        <v>7.0400000000000003E-3</v>
      </c>
      <c r="AA3" s="30">
        <v>6.5300000000000002E-3</v>
      </c>
      <c r="AB3" s="30">
        <v>6.0200000000000002E-3</v>
      </c>
      <c r="AC3" s="30">
        <v>5.6800000000000002E-3</v>
      </c>
      <c r="AD3" s="30">
        <v>5.47E-3</v>
      </c>
      <c r="AE3" s="30">
        <v>5.8100000000000001E-3</v>
      </c>
      <c r="AF3" s="30">
        <v>6.3899999999999998E-3</v>
      </c>
      <c r="AG3" s="30">
        <v>7.11E-3</v>
      </c>
      <c r="AH3" s="30">
        <v>8.0400000000000003E-3</v>
      </c>
      <c r="AI3" s="30">
        <v>9.4500000000000001E-3</v>
      </c>
      <c r="AJ3" s="30">
        <v>1.1140000000000001E-2</v>
      </c>
      <c r="AK3" s="30">
        <v>1.2699999999999999E-2</v>
      </c>
      <c r="AL3" s="30">
        <v>1.435E-2</v>
      </c>
      <c r="AM3" s="30">
        <v>1.5910000000000001E-2</v>
      </c>
      <c r="AN3" s="30">
        <v>1.78E-2</v>
      </c>
      <c r="AO3" s="30">
        <v>2.0150000000000001E-2</v>
      </c>
      <c r="AP3" s="30">
        <v>5.47E-3</v>
      </c>
      <c r="AQ3" s="3" t="s">
        <v>224</v>
      </c>
      <c r="AR3" s="3">
        <v>0.12</v>
      </c>
      <c r="AS3" s="3">
        <v>0.3</v>
      </c>
      <c r="AT3" s="3">
        <v>0</v>
      </c>
      <c r="AU3" s="3">
        <v>0</v>
      </c>
      <c r="AV3" s="3">
        <v>0</v>
      </c>
      <c r="AW3" s="3" t="s">
        <v>224</v>
      </c>
      <c r="AX3" s="3">
        <v>0.12</v>
      </c>
      <c r="AY3" s="3">
        <v>0.3</v>
      </c>
      <c r="AZ3" s="3">
        <v>0</v>
      </c>
      <c r="BA3" s="3">
        <v>0</v>
      </c>
      <c r="BB3" s="3">
        <v>0</v>
      </c>
    </row>
    <row r="4" spans="1:54" x14ac:dyDescent="0.2">
      <c r="X4" s="11"/>
      <c r="Y4" s="11"/>
      <c r="Z4" s="11"/>
      <c r="AA4" s="11"/>
      <c r="AB4" s="11"/>
      <c r="AC4" s="11"/>
      <c r="AD4" s="11"/>
      <c r="AE4" s="11"/>
      <c r="AF4" s="11"/>
      <c r="AG4" s="11"/>
      <c r="AH4" s="11"/>
      <c r="AI4" s="11"/>
      <c r="AJ4" s="11"/>
      <c r="AK4" s="11"/>
      <c r="AL4" s="11"/>
      <c r="AM4" s="11"/>
      <c r="AN4" s="11"/>
      <c r="AO4" s="11"/>
    </row>
    <row r="21" s="23" customFormat="1" x14ac:dyDescent="0.2"/>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Q21"/>
  <sheetViews>
    <sheetView zoomScale="166" workbookViewId="0">
      <selection activeCell="D1" sqref="D1:Q1"/>
    </sheetView>
  </sheetViews>
  <sheetFormatPr baseColWidth="10" defaultColWidth="8.83203125" defaultRowHeight="15" x14ac:dyDescent="0.2"/>
  <cols>
    <col min="2" max="2" width="21.5" customWidth="1"/>
    <col min="4" max="4" width="10" customWidth="1"/>
    <col min="5" max="5" width="11.5" bestFit="1" customWidth="1"/>
    <col min="7" max="7" width="11.5" bestFit="1" customWidth="1"/>
    <col min="8" max="8" width="10.83203125" bestFit="1" customWidth="1"/>
    <col min="9" max="9" width="10" bestFit="1" customWidth="1"/>
    <col min="13" max="13" width="15.83203125" customWidth="1"/>
    <col min="14" max="14" width="20.33203125" customWidth="1"/>
    <col min="15" max="15" width="19.33203125" customWidth="1"/>
  </cols>
  <sheetData>
    <row r="1" spans="1:17" x14ac:dyDescent="0.2">
      <c r="A1" s="20" t="s">
        <v>44</v>
      </c>
      <c r="B1" s="20" t="s">
        <v>180</v>
      </c>
      <c r="C1" s="20" t="s">
        <v>164</v>
      </c>
      <c r="D1" s="18" t="s">
        <v>187</v>
      </c>
      <c r="E1" s="18" t="s">
        <v>188</v>
      </c>
      <c r="F1" s="18" t="s">
        <v>181</v>
      </c>
      <c r="G1" s="18" t="s">
        <v>182</v>
      </c>
      <c r="H1" s="18" t="s">
        <v>168</v>
      </c>
      <c r="I1" s="19" t="s">
        <v>165</v>
      </c>
      <c r="J1" s="19" t="s">
        <v>166</v>
      </c>
      <c r="K1" s="19" t="s">
        <v>167</v>
      </c>
      <c r="L1" s="19" t="s">
        <v>220</v>
      </c>
      <c r="M1" s="19" t="s">
        <v>225</v>
      </c>
      <c r="N1" s="19" t="s">
        <v>226</v>
      </c>
      <c r="O1" s="19" t="s">
        <v>227</v>
      </c>
      <c r="P1" s="19" t="s">
        <v>222</v>
      </c>
      <c r="Q1" s="19" t="s">
        <v>221</v>
      </c>
    </row>
    <row r="2" spans="1:17" x14ac:dyDescent="0.2">
      <c r="A2" t="str">
        <f>Main_Input!A2</f>
        <v>VelisElectro</v>
      </c>
      <c r="B2" t="s">
        <v>186</v>
      </c>
      <c r="C2">
        <v>1</v>
      </c>
      <c r="D2">
        <v>0</v>
      </c>
      <c r="E2">
        <v>0</v>
      </c>
      <c r="F2">
        <v>0</v>
      </c>
      <c r="G2">
        <v>0</v>
      </c>
      <c r="H2">
        <v>0</v>
      </c>
      <c r="I2">
        <v>70</v>
      </c>
      <c r="J2">
        <v>0</v>
      </c>
      <c r="K2">
        <v>0.9</v>
      </c>
      <c r="L2">
        <v>275</v>
      </c>
      <c r="M2">
        <v>0.9</v>
      </c>
      <c r="N2">
        <v>0.9</v>
      </c>
      <c r="O2">
        <v>0.9</v>
      </c>
      <c r="P2">
        <f>L2*M$2*N$2*O$2</f>
        <v>200.47499999999999</v>
      </c>
      <c r="Q2">
        <v>0.93</v>
      </c>
    </row>
    <row r="3" spans="1:17" x14ac:dyDescent="0.2">
      <c r="A3" t="s">
        <v>223</v>
      </c>
      <c r="B3" t="s">
        <v>186</v>
      </c>
      <c r="C3">
        <v>1</v>
      </c>
      <c r="D3">
        <v>0</v>
      </c>
      <c r="E3">
        <v>0</v>
      </c>
      <c r="F3">
        <v>0</v>
      </c>
      <c r="G3">
        <v>0</v>
      </c>
      <c r="H3">
        <v>0</v>
      </c>
      <c r="I3">
        <v>125</v>
      </c>
      <c r="J3">
        <v>0</v>
      </c>
      <c r="K3">
        <v>0.9</v>
      </c>
      <c r="L3">
        <v>275</v>
      </c>
      <c r="M3">
        <v>0.9</v>
      </c>
      <c r="N3">
        <v>0.9</v>
      </c>
      <c r="O3">
        <v>0.9</v>
      </c>
      <c r="P3">
        <f>L3*M$2*N$2*O$2</f>
        <v>200.47499999999999</v>
      </c>
      <c r="Q3">
        <v>0.93</v>
      </c>
    </row>
    <row r="21" s="21" customFormat="1" x14ac:dyDescent="0.2"/>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0B9ED19-3F01-4D61-A580-5DAA3014A785}">
          <x14:formula1>
            <xm:f>Lists!$A$2:$A$5</xm:f>
          </x14:formula1>
          <xm:sqref>B2:B20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2"/>
  <sheetViews>
    <sheetView tabSelected="1" zoomScale="169" workbookViewId="0">
      <selection activeCell="B13" sqref="B13:B18"/>
    </sheetView>
  </sheetViews>
  <sheetFormatPr baseColWidth="10" defaultColWidth="8.83203125" defaultRowHeight="15" x14ac:dyDescent="0.2"/>
  <cols>
    <col min="1" max="1" width="17.5" bestFit="1" customWidth="1"/>
    <col min="2" max="2" width="20" customWidth="1"/>
    <col min="3" max="3" width="18.1640625" customWidth="1"/>
  </cols>
  <sheetData>
    <row r="1" spans="1:2" x14ac:dyDescent="0.2">
      <c r="A1" t="s">
        <v>180</v>
      </c>
      <c r="B1" t="s">
        <v>206</v>
      </c>
    </row>
    <row r="2" spans="1:2" x14ac:dyDescent="0.2">
      <c r="A2" t="s">
        <v>185</v>
      </c>
      <c r="B2" t="s">
        <v>207</v>
      </c>
    </row>
    <row r="3" spans="1:2" x14ac:dyDescent="0.2">
      <c r="A3" t="s">
        <v>186</v>
      </c>
      <c r="B3" t="s">
        <v>210</v>
      </c>
    </row>
    <row r="4" spans="1:2" x14ac:dyDescent="0.2">
      <c r="A4" t="s">
        <v>183</v>
      </c>
      <c r="B4" t="s">
        <v>211</v>
      </c>
    </row>
    <row r="5" spans="1:2" x14ac:dyDescent="0.2">
      <c r="A5" t="s">
        <v>184</v>
      </c>
      <c r="B5" t="s">
        <v>212</v>
      </c>
    </row>
    <row r="6" spans="1:2" x14ac:dyDescent="0.2">
      <c r="B6" t="s">
        <v>208</v>
      </c>
    </row>
    <row r="7" spans="1:2" x14ac:dyDescent="0.2">
      <c r="B7" t="s">
        <v>209</v>
      </c>
    </row>
    <row r="8" spans="1:2" x14ac:dyDescent="0.2">
      <c r="B8" s="26" t="s">
        <v>213</v>
      </c>
    </row>
    <row r="9" spans="1:2" x14ac:dyDescent="0.2">
      <c r="B9" t="s">
        <v>214</v>
      </c>
    </row>
    <row r="10" spans="1:2" x14ac:dyDescent="0.2">
      <c r="B10" s="26" t="s">
        <v>215</v>
      </c>
    </row>
    <row r="11" spans="1:2" x14ac:dyDescent="0.2">
      <c r="B11" t="s">
        <v>216</v>
      </c>
    </row>
    <row r="12" spans="1:2" x14ac:dyDescent="0.2">
      <c r="B12" s="26" t="s">
        <v>217</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Jonathan Morris</cp:lastModifiedBy>
  <dcterms:created xsi:type="dcterms:W3CDTF">2023-12-05T19:03:00Z</dcterms:created>
  <dcterms:modified xsi:type="dcterms:W3CDTF">2024-09-17T02:53:19Z</dcterms:modified>
</cp:coreProperties>
</file>